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02副業のフォルダ\決算統計\R4決算統計\90　各種照会\04　他県等照会\04　地方債協会（財政状況）\06　回答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" l="1"/>
  <c r="H27" i="2"/>
  <c r="F27" i="2"/>
  <c r="G14" i="5" l="1"/>
  <c r="I9" i="5"/>
  <c r="I22" i="6"/>
  <c r="I19" i="6" l="1"/>
  <c r="F24" i="6"/>
  <c r="F45" i="5" l="1"/>
  <c r="H45" i="5" l="1"/>
  <c r="H27" i="5"/>
  <c r="I9" i="2" l="1"/>
  <c r="F45" i="2"/>
  <c r="G45" i="2" s="1"/>
  <c r="G27" i="2"/>
  <c r="G24" i="6"/>
  <c r="F22" i="6"/>
  <c r="E22" i="6"/>
  <c r="E19" i="6"/>
  <c r="E23" i="6" s="1"/>
  <c r="G44" i="5"/>
  <c r="F27" i="5"/>
  <c r="G19" i="5" s="1"/>
  <c r="F44" i="4"/>
  <c r="F39" i="4"/>
  <c r="F45" i="4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21" i="6"/>
  <c r="H19" i="6"/>
  <c r="H21" i="6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5" i="4" s="1"/>
  <c r="L44" i="4"/>
  <c r="K39" i="4"/>
  <c r="K44" i="4"/>
  <c r="J39" i="4"/>
  <c r="J44" i="4"/>
  <c r="I39" i="4"/>
  <c r="I44" i="4"/>
  <c r="H39" i="4"/>
  <c r="H44" i="4"/>
  <c r="G39" i="4"/>
  <c r="G44" i="4"/>
  <c r="O24" i="4"/>
  <c r="O27" i="4" s="1"/>
  <c r="N24" i="4"/>
  <c r="N27" i="4"/>
  <c r="M24" i="4"/>
  <c r="M27" i="4" s="1"/>
  <c r="L24" i="4"/>
  <c r="L27" i="4" s="1"/>
  <c r="K24" i="4"/>
  <c r="K27" i="4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14" i="2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K45" i="4" l="1"/>
  <c r="G45" i="4"/>
  <c r="I45" i="4"/>
  <c r="E21" i="6"/>
  <c r="I45" i="5"/>
  <c r="G45" i="5"/>
  <c r="G29" i="5"/>
  <c r="G28" i="2"/>
  <c r="J37" i="8"/>
  <c r="J42" i="8" s="1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</calcChain>
</file>

<file path=xl/sharedStrings.xml><?xml version="1.0" encoding="utf-8"?>
<sst xmlns="http://schemas.openxmlformats.org/spreadsheetml/2006/main" count="425" uniqueCount="254">
  <si>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</si>
  <si>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</si>
  <si>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</si>
  <si>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</si>
  <si>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</si>
  <si>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</si>
  <si>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</si>
  <si>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</si>
  <si>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</si>
  <si>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</si>
  <si>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</si>
  <si>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</si>
  <si>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</si>
  <si>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</si>
  <si>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</si>
  <si>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</si>
  <si>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</si>
  <si>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</si>
  <si>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</si>
  <si>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</si>
  <si>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</si>
  <si>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</si>
  <si>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</si>
  <si>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</si>
  <si>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</si>
  <si>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</si>
  <si>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</si>
  <si>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</si>
  <si>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</si>
  <si>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</si>
  <si>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</si>
  <si>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</si>
  <si>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</si>
  <si>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</si>
  <si>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</si>
  <si>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</si>
  <si>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</si>
  <si>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</si>
  <si>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</si>
  <si>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</si>
  <si>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</si>
  <si>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</si>
  <si>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</si>
  <si>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</si>
  <si>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</si>
  <si>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</si>
  <si>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</si>
  <si>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</si>
  <si>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</si>
  <si>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</si>
  <si>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</si>
  <si>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</si>
  <si>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</si>
  <si>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</si>
  <si>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</si>
  <si>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</si>
  <si>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</si>
  <si>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</si>
  <si>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</si>
  <si>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</si>
  <si>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</si>
  <si>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</si>
  <si>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</si>
  <si>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</si>
  <si>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</si>
  <si>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</si>
  <si>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</si>
  <si>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</si>
  <si>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</si>
  <si>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</si>
  <si>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</si>
  <si>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</si>
  <si>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</si>
  <si>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</si>
  <si>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</si>
  <si>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</si>
  <si>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</si>
  <si>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</si>
  <si>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</si>
  <si>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</si>
  <si>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</si>
  <si>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</si>
  <si>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</si>
  <si>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</si>
  <si>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</si>
  <si>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</si>
  <si>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</si>
  <si>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</si>
  <si>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</si>
  <si>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</si>
  <si>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</si>
  <si>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</si>
  <si>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</si>
  <si>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</si>
  <si>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</si>
  <si>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</si>
  <si>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</si>
  <si>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</si>
  <si>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</si>
  <si>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</si>
  <si>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</si>
  <si>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</si>
  <si>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</si>
  <si>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</si>
  <si>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</si>
  <si>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</si>
  <si>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</si>
  <si>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</si>
  <si>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</si>
  <si>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</si>
  <si>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</si>
  <si>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</si>
  <si>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</si>
  <si>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</si>
  <si>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</si>
  <si>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</si>
  <si>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</si>
  <si>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</si>
  <si>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</si>
  <si>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</si>
  <si>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</si>
  <si>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</si>
  <si>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</si>
  <si>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</si>
  <si>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</si>
  <si>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</si>
  <si>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</si>
  <si>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</si>
  <si>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</si>
  <si>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</si>
  <si>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</si>
  <si>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</si>
  <si>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</si>
  <si>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</si>
  <si>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</si>
  <si>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</si>
  <si>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</si>
  <si>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</si>
  <si>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</si>
  <si>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</si>
  <si>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</si>
  <si>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</si>
  <si>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</si>
  <si>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</si>
  <si>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</si>
  <si>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</si>
  <si>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</si>
  <si>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</si>
  <si>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</si>
  <si>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</si>
  <si>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</si>
  <si>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</si>
  <si>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</si>
  <si>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</si>
  <si>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</si>
  <si>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</si>
  <si>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</si>
  <si>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</si>
  <si>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</si>
  <si>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</si>
  <si>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</si>
  <si>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</si>
  <si>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</si>
  <si>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</si>
  <si>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</si>
  <si>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</si>
  <si>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</si>
  <si>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</si>
  <si>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</si>
  <si>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</si>
  <si>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</si>
  <si>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</si>
  <si>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</si>
  <si>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</si>
  <si>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</si>
  <si>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</si>
  <si>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</si>
  <si>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</si>
  <si>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</si>
  <si>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</si>
  <si>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</si>
  <si>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</si>
  <si>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</si>
  <si>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</si>
  <si>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</si>
  <si>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</si>
  <si>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</si>
  <si>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</si>
  <si>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</si>
  <si>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</si>
  <si>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</si>
  <si>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</si>
  <si>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</si>
  <si>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</si>
  <si>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</si>
  <si>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</si>
  <si>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</si>
  <si>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</si>
  <si>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</si>
  <si>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</si>
  <si>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</si>
  <si>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</si>
  <si>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</si>
  <si>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</si>
  <si>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</si>
  <si>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</si>
  <si>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</si>
  <si>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</si>
  <si>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</si>
  <si>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</si>
  <si>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</si>
  <si>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</si>
  <si>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</si>
  <si>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</si>
  <si>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</si>
  <si>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</si>
  <si>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</si>
  <si>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</si>
  <si>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</si>
  <si>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</si>
  <si>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</si>
  <si>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</si>
  <si>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</si>
  <si>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</si>
  <si>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</si>
  <si>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</si>
  <si>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</si>
  <si>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</si>
  <si>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</si>
  <si>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</si>
  <si>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</si>
  <si>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</si>
  <si>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</si>
  <si>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</si>
  <si>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</si>
  <si>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</si>
  <si>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</si>
  <si>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</si>
  <si>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</si>
  <si>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</si>
  <si>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</si>
  <si>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</si>
  <si>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</si>
  <si>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</si>
  <si>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</si>
  <si>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</si>
  <si>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</si>
  <si>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</si>
  <si>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香川県</t>
    <rPh sb="0" eb="3">
      <t>カガワケン</t>
    </rPh>
    <phoneticPr fontId="16"/>
  </si>
  <si>
    <t>香川県</t>
    <rPh sb="0" eb="3">
      <t>カガワケン</t>
    </rPh>
    <phoneticPr fontId="16"/>
  </si>
  <si>
    <t>香川県</t>
    <rPh sb="0" eb="3">
      <t>カガワケン</t>
    </rPh>
    <phoneticPr fontId="9"/>
  </si>
  <si>
    <t>-</t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</si>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</sst>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4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 textRotation="255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0" xfId="0" quotePrefix="1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2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 wrapText="1"/>
    </xf>
    <xf numFmtId="41" fontId="0" fillId="0" borderId="4" xfId="0" applyNumberFormat="1" applyFont="1" applyBorder="1" applyAlignment="1">
      <alignment horizontal="centerContinuous" vertical="center"/>
    </xf>
    <xf numFmtId="41" fontId="0" fillId="0" borderId="5" xfId="0" applyNumberFormat="1" applyFont="1" applyBorder="1" applyAlignment="1">
      <alignment horizontal="centerContinuous" vertical="center"/>
    </xf>
    <xf numFmtId="41" fontId="0" fillId="0" borderId="6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41" fontId="0" fillId="0" borderId="11" xfId="0" applyNumberFormat="1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left" vertical="center"/>
    </xf>
    <xf numFmtId="177" fontId="0" fillId="0" borderId="10" xfId="1" applyNumberFormat="1" applyFont="1" applyBorder="1" applyAlignment="1">
      <alignment vertical="center"/>
    </xf>
    <xf numFmtId="178" fontId="0" fillId="0" borderId="10" xfId="1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horizontal="left" vertical="center"/>
    </xf>
    <xf numFmtId="41" fontId="0" fillId="0" borderId="10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8" xfId="0" applyNumberFormat="1" applyFont="1" applyBorder="1" applyAlignment="1">
      <alignment horizontal="left" vertical="center"/>
    </xf>
    <xf numFmtId="41" fontId="0" fillId="0" borderId="9" xfId="0" applyNumberFormat="1" applyFon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1" applyNumberFormat="1" applyFont="1" applyBorder="1" applyAlignment="1">
      <alignment vertical="center"/>
    </xf>
    <xf numFmtId="178" fontId="0" fillId="0" borderId="10" xfId="1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7</xdr:row>
      <xdr:rowOff>22411</xdr:rowOff>
    </xdr:from>
    <xdr:to>
      <xdr:col>13</xdr:col>
      <xdr:colOff>907677</xdr:colOff>
      <xdr:row>43</xdr:row>
      <xdr:rowOff>145676</xdr:rowOff>
    </xdr:to>
    <xdr:cxnSp macro="">
      <xdr:nvCxnSpPr>
        <xdr:cNvPr id="2" name="直線コネクタ 1"/>
        <xdr:cNvCxnSpPr/>
      </xdr:nvCxnSpPr>
      <xdr:spPr bwMode="auto">
        <a:xfrm>
          <a:off x="3720353" y="1568823"/>
          <a:ext cx="9569824" cy="8191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470648</xdr:colOff>
      <xdr:row>17</xdr:row>
      <xdr:rowOff>168088</xdr:rowOff>
    </xdr:from>
    <xdr:to>
      <xdr:col>9</xdr:col>
      <xdr:colOff>78442</xdr:colOff>
      <xdr:row>21</xdr:row>
      <xdr:rowOff>201705</xdr:rowOff>
    </xdr:to>
    <xdr:sp macro="" textlink="">
      <xdr:nvSpPr>
        <xdr:cNvPr id="3" name="テキスト ボックス 2"/>
        <xdr:cNvSpPr txBox="1"/>
      </xdr:nvSpPr>
      <xdr:spPr>
        <a:xfrm>
          <a:off x="5143501" y="3955676"/>
          <a:ext cx="3462617" cy="9300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activeCell="D2" sqref="D2"/>
      <selection pane="topRight" activeCell="D2" sqref="D2"/>
      <selection pane="bottomLeft" activeCell="D2" sqref="D2"/>
      <selection pane="bottomRight" activeCell="F66" sqref="F66:F68"/>
    </sheetView>
  </sheetViews>
  <sheetFormatPr defaultRowHeight="13.5"/>
  <cols>
    <col min="1" max="2" width="3.625" style="77" customWidth="1"/>
    <col min="3" max="4" width="1.625" style="77" customWidth="1"/>
    <col min="5" max="5" width="32.625" style="77" customWidth="1"/>
    <col min="6" max="6" width="15.625" style="77" customWidth="1"/>
    <col min="7" max="7" width="10.625" style="77" customWidth="1"/>
    <col min="8" max="8" width="15.625" style="77" customWidth="1"/>
    <col min="9" max="9" width="10.625" style="77" customWidth="1"/>
    <col min="10" max="11" width="9" style="77"/>
    <col min="12" max="12" width="9.875" style="77" customWidth="1"/>
    <col min="13" max="16384" width="9" style="77"/>
  </cols>
  <sheetData>
    <row r="1" spans="1:11" ht="33.950000000000003" customHeight="1">
      <c r="A1" s="14" t="s">
        <v>0</v>
      </c>
      <c r="B1" s="14"/>
      <c r="C1" s="14"/>
      <c r="D1" s="14"/>
      <c r="E1" s="19" t="s">
        <v>250</v>
      </c>
      <c r="F1" s="1"/>
    </row>
    <row r="3" spans="1:11" ht="14.25">
      <c r="A3" s="8" t="s">
        <v>92</v>
      </c>
    </row>
    <row r="5" spans="1:11">
      <c r="A5" s="15" t="s">
        <v>236</v>
      </c>
      <c r="B5" s="15"/>
      <c r="C5" s="15"/>
      <c r="D5" s="15"/>
      <c r="E5" s="15"/>
    </row>
    <row r="6" spans="1:11" ht="14.25">
      <c r="A6" s="3"/>
      <c r="H6" s="78"/>
      <c r="I6" s="79" t="s">
        <v>1</v>
      </c>
    </row>
    <row r="7" spans="1:11" ht="27" customHeight="1">
      <c r="A7" s="4"/>
      <c r="B7" s="80"/>
      <c r="C7" s="80"/>
      <c r="D7" s="80"/>
      <c r="E7" s="81"/>
      <c r="F7" s="82" t="s">
        <v>237</v>
      </c>
      <c r="G7" s="82"/>
      <c r="H7" s="82" t="s">
        <v>246</v>
      </c>
      <c r="I7" s="83" t="s">
        <v>21</v>
      </c>
    </row>
    <row r="8" spans="1:11" ht="17.100000000000001" customHeight="1">
      <c r="A8" s="84"/>
      <c r="B8" s="85"/>
      <c r="C8" s="85"/>
      <c r="D8" s="85"/>
      <c r="E8" s="86"/>
      <c r="F8" s="87" t="s">
        <v>90</v>
      </c>
      <c r="G8" s="87" t="s">
        <v>2</v>
      </c>
      <c r="H8" s="87" t="s">
        <v>234</v>
      </c>
      <c r="I8" s="88"/>
    </row>
    <row r="9" spans="1:11" ht="18" customHeight="1">
      <c r="A9" s="89" t="s">
        <v>87</v>
      </c>
      <c r="B9" s="89" t="s">
        <v>89</v>
      </c>
      <c r="C9" s="90" t="s">
        <v>3</v>
      </c>
      <c r="D9" s="91"/>
      <c r="E9" s="91"/>
      <c r="F9" s="92">
        <v>148781</v>
      </c>
      <c r="G9" s="93">
        <f>F9/$F$27*100</f>
        <v>32.505303541739039</v>
      </c>
      <c r="H9" s="92">
        <v>142199</v>
      </c>
      <c r="I9" s="93">
        <f>(F9/H9-1)*100</f>
        <v>4.6287245339277971</v>
      </c>
      <c r="K9" s="94"/>
    </row>
    <row r="10" spans="1:11" ht="18" customHeight="1">
      <c r="A10" s="89"/>
      <c r="B10" s="89"/>
      <c r="C10" s="95"/>
      <c r="D10" s="96" t="s">
        <v>22</v>
      </c>
      <c r="E10" s="91"/>
      <c r="F10" s="92">
        <v>38601</v>
      </c>
      <c r="G10" s="93">
        <f t="shared" ref="G10:G26" si="0">F10/$F$27*100</f>
        <v>8.4334506557602698</v>
      </c>
      <c r="H10" s="92">
        <v>39111</v>
      </c>
      <c r="I10" s="93">
        <f t="shared" ref="I10:I27" si="1">(F10/H10-1)*100</f>
        <v>-1.3039809772186883</v>
      </c>
    </row>
    <row r="11" spans="1:11" ht="18" customHeight="1">
      <c r="A11" s="89"/>
      <c r="B11" s="89"/>
      <c r="C11" s="95"/>
      <c r="D11" s="95"/>
      <c r="E11" s="97" t="s">
        <v>23</v>
      </c>
      <c r="F11" s="92">
        <v>35068</v>
      </c>
      <c r="G11" s="93">
        <f t="shared" si="0"/>
        <v>7.6615695861817334</v>
      </c>
      <c r="H11" s="92">
        <v>35426</v>
      </c>
      <c r="I11" s="93">
        <f t="shared" si="1"/>
        <v>-1.0105572178625843</v>
      </c>
    </row>
    <row r="12" spans="1:11" ht="18" customHeight="1">
      <c r="A12" s="89"/>
      <c r="B12" s="89"/>
      <c r="C12" s="95"/>
      <c r="D12" s="95"/>
      <c r="E12" s="97" t="s">
        <v>24</v>
      </c>
      <c r="F12" s="92">
        <v>3387</v>
      </c>
      <c r="G12" s="93">
        <f t="shared" si="0"/>
        <v>0.73998335201316112</v>
      </c>
      <c r="H12" s="92">
        <v>3395</v>
      </c>
      <c r="I12" s="93">
        <f t="shared" si="1"/>
        <v>-0.2356406480117812</v>
      </c>
    </row>
    <row r="13" spans="1:11" ht="18" customHeight="1">
      <c r="A13" s="89"/>
      <c r="B13" s="89"/>
      <c r="C13" s="95"/>
      <c r="D13" s="98"/>
      <c r="E13" s="97" t="s">
        <v>25</v>
      </c>
      <c r="F13" s="92">
        <v>146</v>
      </c>
      <c r="G13" s="93">
        <f t="shared" si="0"/>
        <v>3.1897717565373934E-2</v>
      </c>
      <c r="H13" s="92">
        <v>290</v>
      </c>
      <c r="I13" s="93">
        <f t="shared" si="1"/>
        <v>-49.655172413793103</v>
      </c>
    </row>
    <row r="14" spans="1:11" ht="18" customHeight="1">
      <c r="A14" s="89"/>
      <c r="B14" s="89"/>
      <c r="C14" s="95"/>
      <c r="D14" s="90" t="s">
        <v>26</v>
      </c>
      <c r="E14" s="91"/>
      <c r="F14" s="92">
        <v>31703</v>
      </c>
      <c r="G14" s="93">
        <f t="shared" si="0"/>
        <v>6.9263927395551361</v>
      </c>
      <c r="H14" s="92">
        <v>30298</v>
      </c>
      <c r="I14" s="93">
        <f t="shared" si="1"/>
        <v>4.6372697867846036</v>
      </c>
    </row>
    <row r="15" spans="1:11" ht="18" customHeight="1">
      <c r="A15" s="89"/>
      <c r="B15" s="89"/>
      <c r="C15" s="95"/>
      <c r="D15" s="95"/>
      <c r="E15" s="97" t="s">
        <v>27</v>
      </c>
      <c r="F15" s="92">
        <v>947</v>
      </c>
      <c r="G15" s="93">
        <f t="shared" si="0"/>
        <v>0.20689820913978846</v>
      </c>
      <c r="H15" s="92">
        <v>1003</v>
      </c>
      <c r="I15" s="93">
        <f t="shared" si="1"/>
        <v>-5.5832502492522469</v>
      </c>
    </row>
    <row r="16" spans="1:11" ht="18" customHeight="1">
      <c r="A16" s="89"/>
      <c r="B16" s="89"/>
      <c r="C16" s="95"/>
      <c r="D16" s="98"/>
      <c r="E16" s="97" t="s">
        <v>28</v>
      </c>
      <c r="F16" s="92">
        <v>30756</v>
      </c>
      <c r="G16" s="93">
        <f t="shared" si="0"/>
        <v>6.7194945304153473</v>
      </c>
      <c r="H16" s="92">
        <v>29295</v>
      </c>
      <c r="I16" s="93">
        <f t="shared" si="1"/>
        <v>4.9871991807475702</v>
      </c>
      <c r="K16" s="23"/>
    </row>
    <row r="17" spans="1:26" ht="18" customHeight="1">
      <c r="A17" s="89"/>
      <c r="B17" s="89"/>
      <c r="C17" s="95"/>
      <c r="D17" s="99" t="s">
        <v>29</v>
      </c>
      <c r="E17" s="100"/>
      <c r="F17" s="92">
        <v>32407</v>
      </c>
      <c r="G17" s="93">
        <f t="shared" si="0"/>
        <v>7.0802009119251581</v>
      </c>
      <c r="H17" s="92">
        <v>30709</v>
      </c>
      <c r="I17" s="93">
        <f t="shared" si="1"/>
        <v>5.5293236510469246</v>
      </c>
    </row>
    <row r="18" spans="1:26" ht="18" customHeight="1">
      <c r="A18" s="89"/>
      <c r="B18" s="89"/>
      <c r="C18" s="95"/>
      <c r="D18" s="99" t="s">
        <v>93</v>
      </c>
      <c r="E18" s="101"/>
      <c r="F18" s="92">
        <v>2227</v>
      </c>
      <c r="G18" s="93">
        <f t="shared" si="0"/>
        <v>0.48654943163073799</v>
      </c>
      <c r="H18" s="92">
        <v>2066</v>
      </c>
      <c r="I18" s="93">
        <f t="shared" si="1"/>
        <v>7.7928363988383431</v>
      </c>
    </row>
    <row r="19" spans="1:26" ht="18" customHeight="1">
      <c r="A19" s="89"/>
      <c r="B19" s="89"/>
      <c r="C19" s="102"/>
      <c r="D19" s="99" t="s">
        <v>94</v>
      </c>
      <c r="E19" s="101"/>
      <c r="F19" s="92">
        <v>0</v>
      </c>
      <c r="G19" s="93">
        <f t="shared" si="0"/>
        <v>0</v>
      </c>
      <c r="H19" s="92">
        <v>0</v>
      </c>
      <c r="I19" s="93" t="e">
        <f t="shared" si="1"/>
        <v>#DIV/0!</v>
      </c>
      <c r="Z19" s="77" t="s">
        <v>95</v>
      </c>
    </row>
    <row r="20" spans="1:26" ht="18" customHeight="1">
      <c r="A20" s="89"/>
      <c r="B20" s="89"/>
      <c r="C20" s="91" t="s">
        <v>4</v>
      </c>
      <c r="D20" s="91"/>
      <c r="E20" s="91"/>
      <c r="F20" s="92">
        <v>15592</v>
      </c>
      <c r="G20" s="93">
        <f t="shared" si="0"/>
        <v>3.4065014539678793</v>
      </c>
      <c r="H20" s="92">
        <v>15530</v>
      </c>
      <c r="I20" s="93">
        <f t="shared" si="1"/>
        <v>0.3992273019961301</v>
      </c>
    </row>
    <row r="21" spans="1:26" ht="18" customHeight="1">
      <c r="A21" s="89"/>
      <c r="B21" s="89"/>
      <c r="C21" s="91" t="s">
        <v>5</v>
      </c>
      <c r="D21" s="91"/>
      <c r="E21" s="91"/>
      <c r="F21" s="92">
        <v>124100</v>
      </c>
      <c r="G21" s="93">
        <f t="shared" si="0"/>
        <v>27.113059930567847</v>
      </c>
      <c r="H21" s="92">
        <v>122100</v>
      </c>
      <c r="I21" s="93">
        <f t="shared" si="1"/>
        <v>1.6380016380016293</v>
      </c>
    </row>
    <row r="22" spans="1:26" ht="18" customHeight="1">
      <c r="A22" s="89"/>
      <c r="B22" s="89"/>
      <c r="C22" s="91" t="s">
        <v>30</v>
      </c>
      <c r="D22" s="91"/>
      <c r="E22" s="91"/>
      <c r="F22" s="92">
        <v>6453</v>
      </c>
      <c r="G22" s="93">
        <f t="shared" si="0"/>
        <v>1.4098354208860138</v>
      </c>
      <c r="H22" s="92">
        <v>6498</v>
      </c>
      <c r="I22" s="93">
        <f t="shared" si="1"/>
        <v>-0.69252077562327319</v>
      </c>
    </row>
    <row r="23" spans="1:26" ht="18" customHeight="1">
      <c r="A23" s="89"/>
      <c r="B23" s="89"/>
      <c r="C23" s="91" t="s">
        <v>6</v>
      </c>
      <c r="D23" s="91"/>
      <c r="E23" s="91"/>
      <c r="F23" s="92">
        <v>62122</v>
      </c>
      <c r="G23" s="93">
        <f t="shared" si="0"/>
        <v>13.57226034654904</v>
      </c>
      <c r="H23" s="92">
        <v>66792</v>
      </c>
      <c r="I23" s="93">
        <f t="shared" si="1"/>
        <v>-6.991855312013417</v>
      </c>
    </row>
    <row r="24" spans="1:26" ht="18" customHeight="1">
      <c r="A24" s="89"/>
      <c r="B24" s="89"/>
      <c r="C24" s="91" t="s">
        <v>31</v>
      </c>
      <c r="D24" s="91"/>
      <c r="E24" s="91"/>
      <c r="F24" s="92">
        <v>627</v>
      </c>
      <c r="G24" s="93">
        <f t="shared" si="0"/>
        <v>0.13698540351705107</v>
      </c>
      <c r="H24" s="92">
        <v>8668</v>
      </c>
      <c r="I24" s="93">
        <f t="shared" si="1"/>
        <v>-92.766497461928935</v>
      </c>
    </row>
    <row r="25" spans="1:26" ht="18" customHeight="1">
      <c r="A25" s="89"/>
      <c r="B25" s="89"/>
      <c r="C25" s="91" t="s">
        <v>7</v>
      </c>
      <c r="D25" s="91"/>
      <c r="E25" s="91"/>
      <c r="F25" s="92">
        <v>31517</v>
      </c>
      <c r="G25" s="93">
        <f t="shared" si="0"/>
        <v>6.8857559212869193</v>
      </c>
      <c r="H25" s="92">
        <v>36364</v>
      </c>
      <c r="I25" s="93">
        <f t="shared" si="1"/>
        <v>-13.329116708832911</v>
      </c>
    </row>
    <row r="26" spans="1:26" ht="18" customHeight="1">
      <c r="A26" s="89"/>
      <c r="B26" s="89"/>
      <c r="C26" s="91" t="s">
        <v>8</v>
      </c>
      <c r="D26" s="91"/>
      <c r="E26" s="91"/>
      <c r="F26" s="92">
        <v>68521</v>
      </c>
      <c r="G26" s="93">
        <f t="shared" si="0"/>
        <v>14.970297981486217</v>
      </c>
      <c r="H26" s="92">
        <v>67942</v>
      </c>
      <c r="I26" s="93">
        <f t="shared" si="1"/>
        <v>0.85219746254157069</v>
      </c>
    </row>
    <row r="27" spans="1:26" ht="18" customHeight="1">
      <c r="A27" s="89"/>
      <c r="B27" s="89"/>
      <c r="C27" s="91" t="s">
        <v>9</v>
      </c>
      <c r="D27" s="91"/>
      <c r="E27" s="91"/>
      <c r="F27" s="92">
        <f>SUM(F9,F20:F26)</f>
        <v>457713</v>
      </c>
      <c r="G27" s="93">
        <f>F27/$F$27*100</f>
        <v>100</v>
      </c>
      <c r="H27" s="92">
        <f>SUM(H9,H20:H26)</f>
        <v>466093</v>
      </c>
      <c r="I27" s="93">
        <f t="shared" si="1"/>
        <v>-1.7979244485542556</v>
      </c>
    </row>
    <row r="28" spans="1:26" ht="18" customHeight="1">
      <c r="A28" s="89"/>
      <c r="B28" s="89" t="s">
        <v>88</v>
      </c>
      <c r="C28" s="90" t="s">
        <v>10</v>
      </c>
      <c r="D28" s="91"/>
      <c r="E28" s="91"/>
      <c r="F28" s="92">
        <v>236085</v>
      </c>
      <c r="G28" s="93">
        <f>F28/$F$45*100</f>
        <v>51.579264735762365</v>
      </c>
      <c r="H28" s="92">
        <v>238135</v>
      </c>
      <c r="I28" s="93">
        <f>(F28/H28-1)*100</f>
        <v>-0.86085623700842273</v>
      </c>
    </row>
    <row r="29" spans="1:26" ht="18" customHeight="1">
      <c r="A29" s="89"/>
      <c r="B29" s="89"/>
      <c r="C29" s="95"/>
      <c r="D29" s="91" t="s">
        <v>11</v>
      </c>
      <c r="E29" s="91"/>
      <c r="F29" s="92">
        <v>119290</v>
      </c>
      <c r="G29" s="93">
        <f t="shared" ref="G29:G44" si="2">F29/$F$45*100</f>
        <v>26.062183071051077</v>
      </c>
      <c r="H29" s="92">
        <v>123670</v>
      </c>
      <c r="I29" s="93">
        <f t="shared" ref="I29:I45" si="3">(F29/H29-1)*100</f>
        <v>-3.54168351257379</v>
      </c>
    </row>
    <row r="30" spans="1:26" ht="18" customHeight="1">
      <c r="A30" s="89"/>
      <c r="B30" s="89"/>
      <c r="C30" s="95"/>
      <c r="D30" s="91" t="s">
        <v>32</v>
      </c>
      <c r="E30" s="91"/>
      <c r="F30" s="92">
        <v>54988</v>
      </c>
      <c r="G30" s="93">
        <f t="shared" si="2"/>
        <v>12.013641736197137</v>
      </c>
      <c r="H30" s="92">
        <v>52943</v>
      </c>
      <c r="I30" s="93">
        <f t="shared" si="3"/>
        <v>3.8626447311259193</v>
      </c>
    </row>
    <row r="31" spans="1:26" ht="18" customHeight="1">
      <c r="A31" s="89"/>
      <c r="B31" s="89"/>
      <c r="C31" s="102"/>
      <c r="D31" s="91" t="s">
        <v>12</v>
      </c>
      <c r="E31" s="91"/>
      <c r="F31" s="92">
        <v>61807</v>
      </c>
      <c r="G31" s="93">
        <f t="shared" si="2"/>
        <v>13.503439928514155</v>
      </c>
      <c r="H31" s="92">
        <v>61522</v>
      </c>
      <c r="I31" s="93">
        <f t="shared" si="3"/>
        <v>0.46324891908584576</v>
      </c>
    </row>
    <row r="32" spans="1:26" ht="18" customHeight="1">
      <c r="A32" s="89"/>
      <c r="B32" s="89"/>
      <c r="C32" s="90" t="s">
        <v>13</v>
      </c>
      <c r="D32" s="91"/>
      <c r="E32" s="91"/>
      <c r="F32" s="92">
        <v>163593</v>
      </c>
      <c r="G32" s="93">
        <f t="shared" si="2"/>
        <v>35.741392532001491</v>
      </c>
      <c r="H32" s="92">
        <v>172683</v>
      </c>
      <c r="I32" s="93">
        <f t="shared" si="3"/>
        <v>-5.2639808203471139</v>
      </c>
    </row>
    <row r="33" spans="1:9" ht="18" customHeight="1">
      <c r="A33" s="89"/>
      <c r="B33" s="89"/>
      <c r="C33" s="95"/>
      <c r="D33" s="91" t="s">
        <v>14</v>
      </c>
      <c r="E33" s="91"/>
      <c r="F33" s="92">
        <v>23564</v>
      </c>
      <c r="G33" s="93">
        <f t="shared" si="2"/>
        <v>5.1482042240443251</v>
      </c>
      <c r="H33" s="92">
        <v>28109</v>
      </c>
      <c r="I33" s="93">
        <f t="shared" si="3"/>
        <v>-16.169198477356005</v>
      </c>
    </row>
    <row r="34" spans="1:9" ht="18" customHeight="1">
      <c r="A34" s="89"/>
      <c r="B34" s="89"/>
      <c r="C34" s="95"/>
      <c r="D34" s="91" t="s">
        <v>33</v>
      </c>
      <c r="E34" s="91"/>
      <c r="F34" s="92">
        <v>6452</v>
      </c>
      <c r="G34" s="93">
        <f t="shared" si="2"/>
        <v>1.4096169433684427</v>
      </c>
      <c r="H34" s="92">
        <v>4483</v>
      </c>
      <c r="I34" s="93">
        <f t="shared" si="3"/>
        <v>43.921481151014952</v>
      </c>
    </row>
    <row r="35" spans="1:9" ht="18" customHeight="1">
      <c r="A35" s="89"/>
      <c r="B35" s="89"/>
      <c r="C35" s="95"/>
      <c r="D35" s="91" t="s">
        <v>34</v>
      </c>
      <c r="E35" s="91"/>
      <c r="F35" s="92">
        <v>83191</v>
      </c>
      <c r="G35" s="93">
        <f t="shared" si="2"/>
        <v>18.175363164253582</v>
      </c>
      <c r="H35" s="92">
        <v>82574</v>
      </c>
      <c r="I35" s="93">
        <f t="shared" si="3"/>
        <v>0.74720856443917238</v>
      </c>
    </row>
    <row r="36" spans="1:9" ht="18" customHeight="1">
      <c r="A36" s="89"/>
      <c r="B36" s="89"/>
      <c r="C36" s="95"/>
      <c r="D36" s="91" t="s">
        <v>35</v>
      </c>
      <c r="E36" s="91"/>
      <c r="F36" s="92">
        <v>5954</v>
      </c>
      <c r="G36" s="93">
        <f t="shared" si="2"/>
        <v>1.3008151396180576</v>
      </c>
      <c r="H36" s="92">
        <v>6143</v>
      </c>
      <c r="I36" s="93">
        <f t="shared" si="3"/>
        <v>-3.0766726355201057</v>
      </c>
    </row>
    <row r="37" spans="1:9" ht="18" customHeight="1">
      <c r="A37" s="89"/>
      <c r="B37" s="89"/>
      <c r="C37" s="95"/>
      <c r="D37" s="91" t="s">
        <v>15</v>
      </c>
      <c r="E37" s="91"/>
      <c r="F37" s="92">
        <v>4041</v>
      </c>
      <c r="G37" s="93">
        <f t="shared" si="2"/>
        <v>0.88286764850463062</v>
      </c>
      <c r="H37" s="92">
        <v>10769</v>
      </c>
      <c r="I37" s="93">
        <f t="shared" si="3"/>
        <v>-62.475624477667381</v>
      </c>
    </row>
    <row r="38" spans="1:9" ht="18" customHeight="1">
      <c r="A38" s="89"/>
      <c r="B38" s="89"/>
      <c r="C38" s="102"/>
      <c r="D38" s="91" t="s">
        <v>36</v>
      </c>
      <c r="E38" s="91"/>
      <c r="F38" s="92">
        <v>40343</v>
      </c>
      <c r="G38" s="93">
        <f t="shared" si="2"/>
        <v>8.814038491369045</v>
      </c>
      <c r="H38" s="92">
        <v>40555</v>
      </c>
      <c r="I38" s="93">
        <f t="shared" si="3"/>
        <v>-0.52274688694365912</v>
      </c>
    </row>
    <row r="39" spans="1:9" ht="18" customHeight="1">
      <c r="A39" s="89"/>
      <c r="B39" s="89"/>
      <c r="C39" s="90" t="s">
        <v>16</v>
      </c>
      <c r="D39" s="91"/>
      <c r="E39" s="91"/>
      <c r="F39" s="92">
        <v>58035</v>
      </c>
      <c r="G39" s="93">
        <f t="shared" si="2"/>
        <v>12.67934273223614</v>
      </c>
      <c r="H39" s="92">
        <v>55275</v>
      </c>
      <c r="I39" s="93">
        <f t="shared" si="3"/>
        <v>4.9932157394843912</v>
      </c>
    </row>
    <row r="40" spans="1:9" ht="18" customHeight="1">
      <c r="A40" s="89"/>
      <c r="B40" s="89"/>
      <c r="C40" s="95"/>
      <c r="D40" s="90" t="s">
        <v>17</v>
      </c>
      <c r="E40" s="91"/>
      <c r="F40" s="92">
        <v>52350</v>
      </c>
      <c r="G40" s="93">
        <f t="shared" si="2"/>
        <v>11.437298044844695</v>
      </c>
      <c r="H40" s="92">
        <v>49590</v>
      </c>
      <c r="I40" s="93">
        <f t="shared" si="3"/>
        <v>5.5656382335148136</v>
      </c>
    </row>
    <row r="41" spans="1:9" ht="18" customHeight="1">
      <c r="A41" s="89"/>
      <c r="B41" s="89"/>
      <c r="C41" s="95"/>
      <c r="D41" s="95"/>
      <c r="E41" s="44" t="s">
        <v>91</v>
      </c>
      <c r="F41" s="92">
        <v>32044</v>
      </c>
      <c r="G41" s="93">
        <f t="shared" si="2"/>
        <v>7.0008935730468655</v>
      </c>
      <c r="H41" s="92">
        <v>29758</v>
      </c>
      <c r="I41" s="103">
        <f t="shared" si="3"/>
        <v>7.6819678741850916</v>
      </c>
    </row>
    <row r="42" spans="1:9" ht="18" customHeight="1">
      <c r="A42" s="89"/>
      <c r="B42" s="89"/>
      <c r="C42" s="95"/>
      <c r="D42" s="102"/>
      <c r="E42" s="97" t="s">
        <v>37</v>
      </c>
      <c r="F42" s="92">
        <v>20306</v>
      </c>
      <c r="G42" s="93">
        <f t="shared" si="2"/>
        <v>4.4364044717978297</v>
      </c>
      <c r="H42" s="92">
        <v>19832</v>
      </c>
      <c r="I42" s="103">
        <f t="shared" si="3"/>
        <v>2.3900766438079923</v>
      </c>
    </row>
    <row r="43" spans="1:9" ht="18" customHeight="1">
      <c r="A43" s="89"/>
      <c r="B43" s="89"/>
      <c r="C43" s="95"/>
      <c r="D43" s="91" t="s">
        <v>38</v>
      </c>
      <c r="E43" s="91"/>
      <c r="F43" s="92">
        <v>5685</v>
      </c>
      <c r="G43" s="93">
        <f t="shared" si="2"/>
        <v>1.2420446873914439</v>
      </c>
      <c r="H43" s="92">
        <v>5685</v>
      </c>
      <c r="I43" s="103">
        <f t="shared" si="3"/>
        <v>0</v>
      </c>
    </row>
    <row r="44" spans="1:9" ht="18" customHeight="1">
      <c r="A44" s="89"/>
      <c r="B44" s="89"/>
      <c r="C44" s="102"/>
      <c r="D44" s="91" t="s">
        <v>39</v>
      </c>
      <c r="E44" s="91"/>
      <c r="F44" s="92">
        <v>0</v>
      </c>
      <c r="G44" s="93">
        <f t="shared" si="2"/>
        <v>0</v>
      </c>
      <c r="H44" s="92">
        <v>0</v>
      </c>
      <c r="I44" s="93" t="e">
        <f t="shared" si="3"/>
        <v>#DIV/0!</v>
      </c>
    </row>
    <row r="45" spans="1:9" ht="18" customHeight="1">
      <c r="A45" s="89"/>
      <c r="B45" s="89"/>
      <c r="C45" s="97" t="s">
        <v>18</v>
      </c>
      <c r="D45" s="97"/>
      <c r="E45" s="97"/>
      <c r="F45" s="92">
        <f>SUM(F28,F32,F39)</f>
        <v>457713</v>
      </c>
      <c r="G45" s="93">
        <f>F45/$F$45*100</f>
        <v>100</v>
      </c>
      <c r="H45" s="92">
        <f>SUM(H28,H32,H39)</f>
        <v>466093</v>
      </c>
      <c r="I45" s="93">
        <f t="shared" si="3"/>
        <v>-1.7979244485542556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F29" sqref="F29"/>
      <selection pane="topRight" activeCell="F29" sqref="F29"/>
      <selection pane="bottomLeft" activeCell="F29" sqref="F29"/>
      <selection pane="bottomRight" activeCell="H15" sqref="H1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18" t="s">
        <v>0</v>
      </c>
      <c r="B1" s="9"/>
      <c r="C1" s="9"/>
      <c r="D1" s="20" t="s">
        <v>250</v>
      </c>
      <c r="E1" s="11"/>
      <c r="F1" s="11"/>
      <c r="G1" s="11"/>
    </row>
    <row r="2" spans="1:25" ht="15" customHeight="1"/>
    <row r="3" spans="1:25" ht="15" customHeight="1">
      <c r="A3" s="12" t="s">
        <v>46</v>
      </c>
      <c r="B3" s="12"/>
      <c r="C3" s="12"/>
      <c r="D3" s="12"/>
    </row>
    <row r="4" spans="1:25" ht="15" customHeight="1">
      <c r="A4" s="12"/>
      <c r="B4" s="12"/>
      <c r="C4" s="12"/>
      <c r="D4" s="12"/>
    </row>
    <row r="5" spans="1:25" ht="15.95" customHeight="1">
      <c r="A5" s="10" t="s">
        <v>238</v>
      </c>
      <c r="B5" s="10"/>
      <c r="C5" s="10"/>
      <c r="D5" s="10"/>
      <c r="K5" s="13"/>
      <c r="O5" s="13" t="s">
        <v>47</v>
      </c>
    </row>
    <row r="6" spans="1:25" ht="15.95" customHeight="1">
      <c r="A6" s="64" t="s">
        <v>48</v>
      </c>
      <c r="B6" s="65"/>
      <c r="C6" s="65"/>
      <c r="D6" s="65"/>
      <c r="E6" s="65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25" ht="15.95" customHeight="1">
      <c r="A7" s="65"/>
      <c r="B7" s="65"/>
      <c r="C7" s="65"/>
      <c r="D7" s="65"/>
      <c r="E7" s="65"/>
      <c r="F7" s="41" t="s">
        <v>239</v>
      </c>
      <c r="G7" s="41" t="s">
        <v>246</v>
      </c>
      <c r="H7" s="41" t="s">
        <v>239</v>
      </c>
      <c r="I7" s="41" t="s">
        <v>246</v>
      </c>
      <c r="J7" s="41" t="s">
        <v>239</v>
      </c>
      <c r="K7" s="41" t="s">
        <v>246</v>
      </c>
      <c r="L7" s="41" t="s">
        <v>239</v>
      </c>
      <c r="M7" s="41" t="s">
        <v>246</v>
      </c>
      <c r="N7" s="41" t="s">
        <v>239</v>
      </c>
      <c r="O7" s="41" t="s">
        <v>246</v>
      </c>
    </row>
    <row r="8" spans="1:25" ht="15.95" customHeight="1">
      <c r="A8" s="62" t="s">
        <v>82</v>
      </c>
      <c r="B8" s="46" t="s">
        <v>49</v>
      </c>
      <c r="C8" s="42"/>
      <c r="D8" s="42"/>
      <c r="E8" s="49" t="s">
        <v>40</v>
      </c>
      <c r="F8" s="43">
        <v>28387</v>
      </c>
      <c r="G8" s="43">
        <v>29038</v>
      </c>
      <c r="H8" s="43">
        <v>2175</v>
      </c>
      <c r="I8" s="43">
        <v>1995</v>
      </c>
      <c r="J8" s="43"/>
      <c r="K8" s="43"/>
      <c r="L8" s="43"/>
      <c r="M8" s="43"/>
      <c r="N8" s="43"/>
      <c r="O8" s="43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95" customHeight="1">
      <c r="A9" s="62"/>
      <c r="B9" s="48"/>
      <c r="C9" s="42" t="s">
        <v>50</v>
      </c>
      <c r="D9" s="42"/>
      <c r="E9" s="49" t="s">
        <v>41</v>
      </c>
      <c r="F9" s="43">
        <v>28377</v>
      </c>
      <c r="G9" s="43">
        <v>29038</v>
      </c>
      <c r="H9" s="43">
        <v>2175</v>
      </c>
      <c r="I9" s="43">
        <v>1995</v>
      </c>
      <c r="J9" s="43"/>
      <c r="K9" s="43"/>
      <c r="L9" s="43"/>
      <c r="M9" s="43"/>
      <c r="N9" s="43"/>
      <c r="O9" s="43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>
      <c r="A10" s="62"/>
      <c r="B10" s="47"/>
      <c r="C10" s="42" t="s">
        <v>51</v>
      </c>
      <c r="D10" s="42"/>
      <c r="E10" s="49" t="s">
        <v>42</v>
      </c>
      <c r="F10" s="43">
        <v>10</v>
      </c>
      <c r="G10" s="43">
        <v>1E-3</v>
      </c>
      <c r="H10" s="43">
        <v>0</v>
      </c>
      <c r="I10" s="43">
        <v>0</v>
      </c>
      <c r="J10" s="50"/>
      <c r="K10" s="50"/>
      <c r="L10" s="43"/>
      <c r="M10" s="43"/>
      <c r="N10" s="43"/>
      <c r="O10" s="43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>
      <c r="A11" s="62"/>
      <c r="B11" s="46" t="s">
        <v>52</v>
      </c>
      <c r="C11" s="42"/>
      <c r="D11" s="42"/>
      <c r="E11" s="49" t="s">
        <v>43</v>
      </c>
      <c r="F11" s="43">
        <v>29836</v>
      </c>
      <c r="G11" s="43">
        <v>29212</v>
      </c>
      <c r="H11" s="43">
        <v>2171</v>
      </c>
      <c r="I11" s="43">
        <v>1995</v>
      </c>
      <c r="J11" s="43"/>
      <c r="K11" s="43"/>
      <c r="L11" s="43"/>
      <c r="M11" s="43"/>
      <c r="N11" s="43"/>
      <c r="O11" s="43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95" customHeight="1">
      <c r="A12" s="62"/>
      <c r="B12" s="48"/>
      <c r="C12" s="42" t="s">
        <v>53</v>
      </c>
      <c r="D12" s="42"/>
      <c r="E12" s="49" t="s">
        <v>44</v>
      </c>
      <c r="F12" s="43">
        <v>29815</v>
      </c>
      <c r="G12" s="43">
        <v>29199</v>
      </c>
      <c r="H12" s="43">
        <v>2171</v>
      </c>
      <c r="I12" s="43">
        <v>1995</v>
      </c>
      <c r="J12" s="43"/>
      <c r="K12" s="43"/>
      <c r="L12" s="43"/>
      <c r="M12" s="43"/>
      <c r="N12" s="43"/>
      <c r="O12" s="43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95" customHeight="1">
      <c r="A13" s="62"/>
      <c r="B13" s="47"/>
      <c r="C13" s="42" t="s">
        <v>54</v>
      </c>
      <c r="D13" s="42"/>
      <c r="E13" s="49" t="s">
        <v>45</v>
      </c>
      <c r="F13" s="43">
        <v>21</v>
      </c>
      <c r="G13" s="43">
        <v>13</v>
      </c>
      <c r="H13" s="50">
        <v>0</v>
      </c>
      <c r="I13" s="50">
        <v>0</v>
      </c>
      <c r="J13" s="50"/>
      <c r="K13" s="50"/>
      <c r="L13" s="43"/>
      <c r="M13" s="43"/>
      <c r="N13" s="43"/>
      <c r="O13" s="43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95" customHeight="1">
      <c r="A14" s="62"/>
      <c r="B14" s="42" t="s">
        <v>55</v>
      </c>
      <c r="C14" s="42"/>
      <c r="D14" s="42"/>
      <c r="E14" s="49" t="s">
        <v>96</v>
      </c>
      <c r="F14" s="43">
        <f t="shared" ref="F14:O14" si="0">F9-F12</f>
        <v>-1438</v>
      </c>
      <c r="G14" s="43">
        <f t="shared" si="0"/>
        <v>-161</v>
      </c>
      <c r="H14" s="43">
        <f t="shared" si="0"/>
        <v>4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95" customHeight="1">
      <c r="A15" s="62"/>
      <c r="B15" s="42" t="s">
        <v>56</v>
      </c>
      <c r="C15" s="42"/>
      <c r="D15" s="42"/>
      <c r="E15" s="49" t="s">
        <v>97</v>
      </c>
      <c r="F15" s="43">
        <f t="shared" ref="F15:O15" si="1">F10-F13</f>
        <v>-11</v>
      </c>
      <c r="G15" s="43">
        <f t="shared" si="1"/>
        <v>-12.999000000000001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95" customHeight="1">
      <c r="A16" s="62"/>
      <c r="B16" s="42" t="s">
        <v>57</v>
      </c>
      <c r="C16" s="42"/>
      <c r="D16" s="42"/>
      <c r="E16" s="49" t="s">
        <v>98</v>
      </c>
      <c r="F16" s="43">
        <f t="shared" ref="F16:O16" si="2">F8-F11</f>
        <v>-1449</v>
      </c>
      <c r="G16" s="43">
        <f t="shared" si="2"/>
        <v>-174</v>
      </c>
      <c r="H16" s="43">
        <f t="shared" si="2"/>
        <v>4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95" customHeight="1">
      <c r="A17" s="62"/>
      <c r="B17" s="42" t="s">
        <v>58</v>
      </c>
      <c r="C17" s="42"/>
      <c r="D17" s="42"/>
      <c r="E17" s="41"/>
      <c r="F17" s="43">
        <v>3998</v>
      </c>
      <c r="G17" s="43">
        <v>2549</v>
      </c>
      <c r="H17" s="50">
        <v>0</v>
      </c>
      <c r="I17" s="50">
        <v>0</v>
      </c>
      <c r="J17" s="43"/>
      <c r="K17" s="43"/>
      <c r="L17" s="43"/>
      <c r="M17" s="43"/>
      <c r="N17" s="50"/>
      <c r="O17" s="51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95" customHeight="1">
      <c r="A18" s="62"/>
      <c r="B18" s="42" t="s">
        <v>59</v>
      </c>
      <c r="C18" s="42"/>
      <c r="D18" s="42"/>
      <c r="E18" s="41"/>
      <c r="F18" s="51">
        <v>0</v>
      </c>
      <c r="G18" s="51">
        <v>0</v>
      </c>
      <c r="H18" s="51">
        <v>0</v>
      </c>
      <c r="I18" s="51">
        <v>0</v>
      </c>
      <c r="J18" s="51"/>
      <c r="K18" s="51"/>
      <c r="L18" s="51"/>
      <c r="M18" s="51"/>
      <c r="N18" s="51"/>
      <c r="O18" s="51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95" customHeight="1">
      <c r="A19" s="62" t="s">
        <v>83</v>
      </c>
      <c r="B19" s="46" t="s">
        <v>60</v>
      </c>
      <c r="C19" s="42"/>
      <c r="D19" s="42"/>
      <c r="E19" s="49"/>
      <c r="F19" s="43">
        <v>1992</v>
      </c>
      <c r="G19" s="43">
        <v>1782</v>
      </c>
      <c r="H19" s="43">
        <v>772</v>
      </c>
      <c r="I19" s="43">
        <v>712</v>
      </c>
      <c r="J19" s="43"/>
      <c r="K19" s="43"/>
      <c r="L19" s="43"/>
      <c r="M19" s="43"/>
      <c r="N19" s="43"/>
      <c r="O19" s="43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95" customHeight="1">
      <c r="A20" s="62"/>
      <c r="B20" s="47"/>
      <c r="C20" s="42" t="s">
        <v>61</v>
      </c>
      <c r="D20" s="42"/>
      <c r="E20" s="49"/>
      <c r="F20" s="43">
        <v>1048</v>
      </c>
      <c r="G20" s="43">
        <v>867</v>
      </c>
      <c r="H20" s="43">
        <v>187</v>
      </c>
      <c r="I20" s="43">
        <v>168</v>
      </c>
      <c r="J20" s="43"/>
      <c r="K20" s="50"/>
      <c r="L20" s="43"/>
      <c r="M20" s="43"/>
      <c r="N20" s="43"/>
      <c r="O20" s="43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95" customHeight="1">
      <c r="A21" s="62"/>
      <c r="B21" s="42" t="s">
        <v>62</v>
      </c>
      <c r="C21" s="42"/>
      <c r="D21" s="42"/>
      <c r="E21" s="49" t="s">
        <v>99</v>
      </c>
      <c r="F21" s="43">
        <v>1992</v>
      </c>
      <c r="G21" s="43">
        <v>1782</v>
      </c>
      <c r="H21" s="43">
        <v>772</v>
      </c>
      <c r="I21" s="43">
        <v>712</v>
      </c>
      <c r="J21" s="43"/>
      <c r="K21" s="43"/>
      <c r="L21" s="43"/>
      <c r="M21" s="43"/>
      <c r="N21" s="43"/>
      <c r="O21" s="43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95" customHeight="1">
      <c r="A22" s="62"/>
      <c r="B22" s="46" t="s">
        <v>63</v>
      </c>
      <c r="C22" s="42"/>
      <c r="D22" s="42"/>
      <c r="E22" s="49" t="s">
        <v>100</v>
      </c>
      <c r="F22" s="43">
        <v>2758</v>
      </c>
      <c r="G22" s="43">
        <v>2557</v>
      </c>
      <c r="H22" s="43">
        <v>1004</v>
      </c>
      <c r="I22" s="43">
        <v>957</v>
      </c>
      <c r="J22" s="43"/>
      <c r="K22" s="43"/>
      <c r="L22" s="43"/>
      <c r="M22" s="43"/>
      <c r="N22" s="43"/>
      <c r="O22" s="43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95" customHeight="1">
      <c r="A23" s="62"/>
      <c r="B23" s="47" t="s">
        <v>64</v>
      </c>
      <c r="C23" s="42" t="s">
        <v>65</v>
      </c>
      <c r="D23" s="42"/>
      <c r="E23" s="49"/>
      <c r="F23" s="43">
        <v>1438</v>
      </c>
      <c r="G23" s="43">
        <v>1442</v>
      </c>
      <c r="H23" s="43">
        <v>231</v>
      </c>
      <c r="I23" s="43">
        <v>244</v>
      </c>
      <c r="J23" s="43"/>
      <c r="K23" s="43"/>
      <c r="L23" s="43"/>
      <c r="M23" s="43"/>
      <c r="N23" s="43"/>
      <c r="O23" s="43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95" customHeight="1">
      <c r="A24" s="62"/>
      <c r="B24" s="42" t="s">
        <v>101</v>
      </c>
      <c r="C24" s="42"/>
      <c r="D24" s="42"/>
      <c r="E24" s="49" t="s">
        <v>102</v>
      </c>
      <c r="F24" s="43">
        <f t="shared" ref="F24:O24" si="3">F21-F22</f>
        <v>-766</v>
      </c>
      <c r="G24" s="43">
        <f t="shared" si="3"/>
        <v>-775</v>
      </c>
      <c r="H24" s="43">
        <f t="shared" si="3"/>
        <v>-232</v>
      </c>
      <c r="I24" s="43">
        <f t="shared" si="3"/>
        <v>-245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95" customHeight="1">
      <c r="A25" s="62"/>
      <c r="B25" s="46" t="s">
        <v>66</v>
      </c>
      <c r="C25" s="46"/>
      <c r="D25" s="46"/>
      <c r="E25" s="66" t="s">
        <v>103</v>
      </c>
      <c r="F25" s="70">
        <v>766</v>
      </c>
      <c r="G25" s="70">
        <v>775</v>
      </c>
      <c r="H25" s="70">
        <v>232</v>
      </c>
      <c r="I25" s="70">
        <v>245</v>
      </c>
      <c r="J25" s="70"/>
      <c r="K25" s="70"/>
      <c r="L25" s="70"/>
      <c r="M25" s="70"/>
      <c r="N25" s="70"/>
      <c r="O25" s="70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95" customHeight="1">
      <c r="A26" s="62"/>
      <c r="B26" s="53" t="s">
        <v>67</v>
      </c>
      <c r="C26" s="53"/>
      <c r="D26" s="53"/>
      <c r="E26" s="67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95" customHeight="1">
      <c r="A27" s="62"/>
      <c r="B27" s="42" t="s">
        <v>104</v>
      </c>
      <c r="C27" s="42"/>
      <c r="D27" s="42"/>
      <c r="E27" s="49" t="s">
        <v>105</v>
      </c>
      <c r="F27" s="43">
        <f>F24+F25</f>
        <v>0</v>
      </c>
      <c r="G27" s="43">
        <f t="shared" ref="G27:O27" si="4">G24+G25</f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3">
        <f t="shared" si="4"/>
        <v>0</v>
      </c>
      <c r="O27" s="43">
        <f t="shared" si="4"/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.95" customHeight="1">
      <c r="A28" s="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.95" customHeight="1">
      <c r="A29" s="10"/>
      <c r="F29" s="24"/>
      <c r="G29" s="24"/>
      <c r="H29" s="24"/>
      <c r="I29" s="24"/>
      <c r="J29" s="25"/>
      <c r="K29" s="25"/>
      <c r="L29" s="24"/>
      <c r="M29" s="24"/>
      <c r="N29" s="24"/>
      <c r="O29" s="25" t="s">
        <v>106</v>
      </c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ht="15.95" customHeight="1">
      <c r="A30" s="65" t="s">
        <v>68</v>
      </c>
      <c r="B30" s="65"/>
      <c r="C30" s="65"/>
      <c r="D30" s="65"/>
      <c r="E30" s="65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26"/>
      <c r="Q30" s="24"/>
      <c r="R30" s="26"/>
      <c r="S30" s="24"/>
      <c r="T30" s="26"/>
      <c r="U30" s="24"/>
      <c r="V30" s="26"/>
      <c r="W30" s="24"/>
      <c r="X30" s="26"/>
      <c r="Y30" s="24"/>
    </row>
    <row r="31" spans="1:25" ht="15.95" customHeight="1">
      <c r="A31" s="65"/>
      <c r="B31" s="65"/>
      <c r="C31" s="65"/>
      <c r="D31" s="65"/>
      <c r="E31" s="65"/>
      <c r="F31" s="41" t="s">
        <v>239</v>
      </c>
      <c r="G31" s="41" t="s">
        <v>246</v>
      </c>
      <c r="H31" s="41" t="s">
        <v>239</v>
      </c>
      <c r="I31" s="41" t="s">
        <v>246</v>
      </c>
      <c r="J31" s="41" t="s">
        <v>239</v>
      </c>
      <c r="K31" s="41" t="s">
        <v>246</v>
      </c>
      <c r="L31" s="41" t="s">
        <v>239</v>
      </c>
      <c r="M31" s="41" t="s">
        <v>246</v>
      </c>
      <c r="N31" s="41" t="s">
        <v>239</v>
      </c>
      <c r="O31" s="41" t="s">
        <v>246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.95" customHeight="1">
      <c r="A32" s="62" t="s">
        <v>84</v>
      </c>
      <c r="B32" s="46" t="s">
        <v>49</v>
      </c>
      <c r="C32" s="42"/>
      <c r="D32" s="42"/>
      <c r="E32" s="49" t="s">
        <v>40</v>
      </c>
      <c r="F32" s="43">
        <v>687</v>
      </c>
      <c r="G32" s="43">
        <v>631</v>
      </c>
      <c r="H32" s="43">
        <v>15</v>
      </c>
      <c r="I32" s="43">
        <v>14</v>
      </c>
      <c r="J32" s="43">
        <v>73</v>
      </c>
      <c r="K32" s="43">
        <v>60</v>
      </c>
      <c r="L32" s="43">
        <v>27</v>
      </c>
      <c r="M32" s="43">
        <v>41</v>
      </c>
      <c r="N32" s="43">
        <v>181</v>
      </c>
      <c r="O32" s="43">
        <v>167</v>
      </c>
      <c r="P32" s="28"/>
      <c r="Q32" s="28"/>
      <c r="R32" s="28"/>
      <c r="S32" s="28"/>
      <c r="T32" s="29"/>
      <c r="U32" s="29"/>
      <c r="V32" s="28"/>
      <c r="W32" s="28"/>
      <c r="X32" s="29"/>
      <c r="Y32" s="29"/>
    </row>
    <row r="33" spans="1:25" ht="15.95" customHeight="1">
      <c r="A33" s="68"/>
      <c r="B33" s="48"/>
      <c r="C33" s="46" t="s">
        <v>69</v>
      </c>
      <c r="D33" s="42"/>
      <c r="E33" s="49"/>
      <c r="F33" s="43">
        <v>157</v>
      </c>
      <c r="G33" s="43">
        <v>149</v>
      </c>
      <c r="H33" s="43">
        <v>11</v>
      </c>
      <c r="I33" s="43">
        <v>11</v>
      </c>
      <c r="J33" s="43">
        <v>0</v>
      </c>
      <c r="K33" s="43">
        <v>0</v>
      </c>
      <c r="L33" s="43">
        <v>0</v>
      </c>
      <c r="M33" s="43">
        <v>0</v>
      </c>
      <c r="N33" s="43">
        <v>176</v>
      </c>
      <c r="O33" s="43">
        <v>157</v>
      </c>
      <c r="P33" s="28"/>
      <c r="Q33" s="28"/>
      <c r="R33" s="28"/>
      <c r="S33" s="28"/>
      <c r="T33" s="29"/>
      <c r="U33" s="29"/>
      <c r="V33" s="28"/>
      <c r="W33" s="28"/>
      <c r="X33" s="29"/>
      <c r="Y33" s="29"/>
    </row>
    <row r="34" spans="1:25" ht="15.95" customHeight="1">
      <c r="A34" s="68"/>
      <c r="B34" s="48"/>
      <c r="C34" s="47"/>
      <c r="D34" s="42" t="s">
        <v>70</v>
      </c>
      <c r="E34" s="49"/>
      <c r="F34" s="43">
        <v>157</v>
      </c>
      <c r="G34" s="43">
        <v>149</v>
      </c>
      <c r="H34" s="43">
        <v>11</v>
      </c>
      <c r="I34" s="43">
        <v>11</v>
      </c>
      <c r="J34" s="43">
        <v>0</v>
      </c>
      <c r="K34" s="43">
        <v>0</v>
      </c>
      <c r="L34" s="43">
        <v>0</v>
      </c>
      <c r="M34" s="43">
        <v>0</v>
      </c>
      <c r="N34" s="43">
        <v>176</v>
      </c>
      <c r="O34" s="43">
        <v>157</v>
      </c>
      <c r="P34" s="28"/>
      <c r="Q34" s="28"/>
      <c r="R34" s="28"/>
      <c r="S34" s="28"/>
      <c r="T34" s="29"/>
      <c r="U34" s="29"/>
      <c r="V34" s="28"/>
      <c r="W34" s="28"/>
      <c r="X34" s="29"/>
      <c r="Y34" s="29"/>
    </row>
    <row r="35" spans="1:25" ht="15.95" customHeight="1">
      <c r="A35" s="68"/>
      <c r="B35" s="47"/>
      <c r="C35" s="42" t="s">
        <v>71</v>
      </c>
      <c r="D35" s="42"/>
      <c r="E35" s="49"/>
      <c r="F35" s="43">
        <v>529</v>
      </c>
      <c r="G35" s="43">
        <v>482</v>
      </c>
      <c r="H35" s="43">
        <v>4</v>
      </c>
      <c r="I35" s="43">
        <v>3</v>
      </c>
      <c r="J35" s="51">
        <v>73</v>
      </c>
      <c r="K35" s="51">
        <v>59.71</v>
      </c>
      <c r="L35" s="43">
        <v>27</v>
      </c>
      <c r="M35" s="43">
        <v>41</v>
      </c>
      <c r="N35" s="43">
        <v>5</v>
      </c>
      <c r="O35" s="43">
        <v>10</v>
      </c>
      <c r="P35" s="28"/>
      <c r="Q35" s="28"/>
      <c r="R35" s="28"/>
      <c r="S35" s="28"/>
      <c r="T35" s="29"/>
      <c r="U35" s="29"/>
      <c r="V35" s="28"/>
      <c r="W35" s="28"/>
      <c r="X35" s="29"/>
      <c r="Y35" s="29"/>
    </row>
    <row r="36" spans="1:25" ht="15.95" customHeight="1">
      <c r="A36" s="68"/>
      <c r="B36" s="46" t="s">
        <v>52</v>
      </c>
      <c r="C36" s="42"/>
      <c r="D36" s="42"/>
      <c r="E36" s="49" t="s">
        <v>41</v>
      </c>
      <c r="F36" s="43">
        <v>417</v>
      </c>
      <c r="G36" s="43">
        <v>382</v>
      </c>
      <c r="H36" s="43">
        <v>10</v>
      </c>
      <c r="I36" s="43">
        <v>9</v>
      </c>
      <c r="J36" s="43">
        <v>317</v>
      </c>
      <c r="K36" s="43">
        <v>400</v>
      </c>
      <c r="L36" s="43">
        <v>122</v>
      </c>
      <c r="M36" s="43">
        <v>15</v>
      </c>
      <c r="N36" s="43">
        <v>164</v>
      </c>
      <c r="O36" s="43">
        <v>166</v>
      </c>
      <c r="P36" s="28"/>
      <c r="Q36" s="28"/>
      <c r="R36" s="28"/>
      <c r="S36" s="28"/>
      <c r="T36" s="28"/>
      <c r="U36" s="28"/>
      <c r="V36" s="28"/>
      <c r="W36" s="28"/>
      <c r="X36" s="29"/>
      <c r="Y36" s="29"/>
    </row>
    <row r="37" spans="1:25" ht="15.95" customHeight="1">
      <c r="A37" s="68"/>
      <c r="B37" s="48"/>
      <c r="C37" s="42" t="s">
        <v>72</v>
      </c>
      <c r="D37" s="42"/>
      <c r="E37" s="49"/>
      <c r="F37" s="43">
        <v>359</v>
      </c>
      <c r="G37" s="43">
        <v>322</v>
      </c>
      <c r="H37" s="43">
        <v>10</v>
      </c>
      <c r="I37" s="43">
        <v>9</v>
      </c>
      <c r="J37" s="43">
        <v>300</v>
      </c>
      <c r="K37" s="43">
        <v>361</v>
      </c>
      <c r="L37" s="43">
        <v>122</v>
      </c>
      <c r="M37" s="43">
        <v>15</v>
      </c>
      <c r="N37" s="43">
        <v>161</v>
      </c>
      <c r="O37" s="43">
        <v>161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</row>
    <row r="38" spans="1:25" ht="15.95" customHeight="1">
      <c r="A38" s="68"/>
      <c r="B38" s="47"/>
      <c r="C38" s="42" t="s">
        <v>73</v>
      </c>
      <c r="D38" s="42"/>
      <c r="E38" s="49"/>
      <c r="F38" s="43">
        <v>58</v>
      </c>
      <c r="G38" s="43">
        <v>60</v>
      </c>
      <c r="H38" s="43">
        <v>0.1</v>
      </c>
      <c r="I38" s="43">
        <v>0.1</v>
      </c>
      <c r="J38" s="43">
        <v>17</v>
      </c>
      <c r="K38" s="51">
        <v>39</v>
      </c>
      <c r="L38" s="43">
        <v>0</v>
      </c>
      <c r="M38" s="43">
        <v>0</v>
      </c>
      <c r="N38" s="43">
        <v>3</v>
      </c>
      <c r="O38" s="43">
        <v>5</v>
      </c>
      <c r="P38" s="28"/>
      <c r="Q38" s="28"/>
      <c r="R38" s="29"/>
      <c r="S38" s="29"/>
      <c r="T38" s="28"/>
      <c r="U38" s="28"/>
      <c r="V38" s="28"/>
      <c r="W38" s="28"/>
      <c r="X38" s="29"/>
      <c r="Y38" s="29"/>
    </row>
    <row r="39" spans="1:25" ht="15.95" customHeight="1">
      <c r="A39" s="68"/>
      <c r="B39" s="40" t="s">
        <v>74</v>
      </c>
      <c r="C39" s="40"/>
      <c r="D39" s="40"/>
      <c r="E39" s="49" t="s">
        <v>107</v>
      </c>
      <c r="F39" s="43">
        <f>F32-F36</f>
        <v>270</v>
      </c>
      <c r="G39" s="43">
        <f t="shared" ref="G39:O39" si="5">G32-G36</f>
        <v>249</v>
      </c>
      <c r="H39" s="43">
        <f t="shared" si="5"/>
        <v>5</v>
      </c>
      <c r="I39" s="43">
        <f t="shared" si="5"/>
        <v>5</v>
      </c>
      <c r="J39" s="43">
        <f t="shared" si="5"/>
        <v>-244</v>
      </c>
      <c r="K39" s="43">
        <f t="shared" si="5"/>
        <v>-340</v>
      </c>
      <c r="L39" s="43">
        <f t="shared" si="5"/>
        <v>-95</v>
      </c>
      <c r="M39" s="43">
        <f t="shared" si="5"/>
        <v>26</v>
      </c>
      <c r="N39" s="43">
        <f t="shared" si="5"/>
        <v>17</v>
      </c>
      <c r="O39" s="43">
        <f t="shared" si="5"/>
        <v>1</v>
      </c>
      <c r="P39" s="28"/>
      <c r="Q39" s="28"/>
      <c r="R39" s="28"/>
      <c r="S39" s="28"/>
      <c r="T39" s="28"/>
      <c r="U39" s="28"/>
      <c r="V39" s="28"/>
      <c r="W39" s="28"/>
      <c r="X39" s="29"/>
      <c r="Y39" s="29"/>
    </row>
    <row r="40" spans="1:25" ht="15.95" customHeight="1">
      <c r="A40" s="62" t="s">
        <v>85</v>
      </c>
      <c r="B40" s="46" t="s">
        <v>75</v>
      </c>
      <c r="C40" s="42"/>
      <c r="D40" s="42"/>
      <c r="E40" s="49" t="s">
        <v>43</v>
      </c>
      <c r="F40" s="43">
        <v>469</v>
      </c>
      <c r="G40" s="43">
        <v>277</v>
      </c>
      <c r="H40" s="43">
        <v>0</v>
      </c>
      <c r="I40" s="43">
        <v>0</v>
      </c>
      <c r="J40" s="43">
        <v>990</v>
      </c>
      <c r="K40" s="43">
        <v>914</v>
      </c>
      <c r="L40" s="43">
        <v>895</v>
      </c>
      <c r="M40" s="43">
        <v>0</v>
      </c>
      <c r="N40" s="43">
        <v>135</v>
      </c>
      <c r="O40" s="43">
        <v>210</v>
      </c>
      <c r="P40" s="28"/>
      <c r="Q40" s="28"/>
      <c r="R40" s="28"/>
      <c r="S40" s="28"/>
      <c r="T40" s="29"/>
      <c r="U40" s="29"/>
      <c r="V40" s="29"/>
      <c r="W40" s="29"/>
      <c r="X40" s="28"/>
      <c r="Y40" s="28"/>
    </row>
    <row r="41" spans="1:25" ht="15.95" customHeight="1">
      <c r="A41" s="63"/>
      <c r="B41" s="47"/>
      <c r="C41" s="42" t="s">
        <v>76</v>
      </c>
      <c r="D41" s="42"/>
      <c r="E41" s="49"/>
      <c r="F41" s="51">
        <v>469</v>
      </c>
      <c r="G41" s="51">
        <v>277</v>
      </c>
      <c r="H41" s="51">
        <v>0</v>
      </c>
      <c r="I41" s="51">
        <v>0</v>
      </c>
      <c r="J41" s="43">
        <v>744</v>
      </c>
      <c r="K41" s="43">
        <v>615</v>
      </c>
      <c r="L41" s="43">
        <v>0</v>
      </c>
      <c r="M41" s="43">
        <v>0</v>
      </c>
      <c r="N41" s="43">
        <v>0</v>
      </c>
      <c r="O41" s="43">
        <v>17</v>
      </c>
      <c r="P41" s="29"/>
      <c r="Q41" s="29"/>
      <c r="R41" s="29"/>
      <c r="S41" s="29"/>
      <c r="T41" s="29"/>
      <c r="U41" s="29"/>
      <c r="V41" s="29"/>
      <c r="W41" s="29"/>
      <c r="X41" s="28"/>
      <c r="Y41" s="28"/>
    </row>
    <row r="42" spans="1:25" ht="15.95" customHeight="1">
      <c r="A42" s="63"/>
      <c r="B42" s="46" t="s">
        <v>63</v>
      </c>
      <c r="C42" s="42"/>
      <c r="D42" s="42"/>
      <c r="E42" s="49" t="s">
        <v>44</v>
      </c>
      <c r="F42" s="43">
        <v>739</v>
      </c>
      <c r="G42" s="43">
        <v>526</v>
      </c>
      <c r="H42" s="43">
        <v>5</v>
      </c>
      <c r="I42" s="43">
        <v>5</v>
      </c>
      <c r="J42" s="43">
        <v>732</v>
      </c>
      <c r="K42" s="43">
        <v>560</v>
      </c>
      <c r="L42" s="43">
        <v>800</v>
      </c>
      <c r="M42" s="43">
        <v>26</v>
      </c>
      <c r="N42" s="43">
        <v>152</v>
      </c>
      <c r="O42" s="43">
        <v>211</v>
      </c>
      <c r="P42" s="28"/>
      <c r="Q42" s="28"/>
      <c r="R42" s="28"/>
      <c r="S42" s="28"/>
      <c r="T42" s="29"/>
      <c r="U42" s="29"/>
      <c r="V42" s="28"/>
      <c r="W42" s="28"/>
      <c r="X42" s="28"/>
      <c r="Y42" s="28"/>
    </row>
    <row r="43" spans="1:25" ht="15.95" customHeight="1">
      <c r="A43" s="63"/>
      <c r="B43" s="47"/>
      <c r="C43" s="42" t="s">
        <v>77</v>
      </c>
      <c r="D43" s="42"/>
      <c r="E43" s="49"/>
      <c r="F43" s="43">
        <v>341</v>
      </c>
      <c r="G43" s="43">
        <v>337</v>
      </c>
      <c r="H43" s="43">
        <v>5</v>
      </c>
      <c r="I43" s="43">
        <v>5</v>
      </c>
      <c r="J43" s="51">
        <v>34</v>
      </c>
      <c r="K43" s="51">
        <v>2</v>
      </c>
      <c r="L43" s="43">
        <v>0</v>
      </c>
      <c r="M43" s="43">
        <v>0</v>
      </c>
      <c r="N43" s="43">
        <v>135</v>
      </c>
      <c r="O43" s="43">
        <v>193</v>
      </c>
      <c r="P43" s="28"/>
      <c r="Q43" s="28"/>
      <c r="R43" s="29"/>
      <c r="S43" s="28"/>
      <c r="T43" s="29"/>
      <c r="U43" s="29"/>
      <c r="V43" s="28"/>
      <c r="W43" s="28"/>
      <c r="X43" s="29"/>
      <c r="Y43" s="29"/>
    </row>
    <row r="44" spans="1:25" ht="15.95" customHeight="1">
      <c r="A44" s="63"/>
      <c r="B44" s="42" t="s">
        <v>74</v>
      </c>
      <c r="C44" s="42"/>
      <c r="D44" s="42"/>
      <c r="E44" s="49" t="s">
        <v>108</v>
      </c>
      <c r="F44" s="51">
        <f>F40-F42</f>
        <v>-270</v>
      </c>
      <c r="G44" s="51">
        <f t="shared" ref="G44:O44" si="6">G40-G42</f>
        <v>-249</v>
      </c>
      <c r="H44" s="51">
        <f t="shared" si="6"/>
        <v>-5</v>
      </c>
      <c r="I44" s="51">
        <f t="shared" si="6"/>
        <v>-5</v>
      </c>
      <c r="J44" s="51">
        <f t="shared" si="6"/>
        <v>258</v>
      </c>
      <c r="K44" s="51">
        <f t="shared" si="6"/>
        <v>354</v>
      </c>
      <c r="L44" s="51">
        <f t="shared" si="6"/>
        <v>95</v>
      </c>
      <c r="M44" s="51">
        <f t="shared" si="6"/>
        <v>-26</v>
      </c>
      <c r="N44" s="51">
        <f t="shared" si="6"/>
        <v>-17</v>
      </c>
      <c r="O44" s="51">
        <f t="shared" si="6"/>
        <v>-1</v>
      </c>
      <c r="P44" s="29"/>
      <c r="Q44" s="29"/>
      <c r="R44" s="28"/>
      <c r="S44" s="28"/>
      <c r="T44" s="29"/>
      <c r="U44" s="29"/>
      <c r="V44" s="28"/>
      <c r="W44" s="28"/>
      <c r="X44" s="28"/>
      <c r="Y44" s="28"/>
    </row>
    <row r="45" spans="1:25" ht="15.95" customHeight="1">
      <c r="A45" s="62" t="s">
        <v>86</v>
      </c>
      <c r="B45" s="40" t="s">
        <v>78</v>
      </c>
      <c r="C45" s="40"/>
      <c r="D45" s="40"/>
      <c r="E45" s="49" t="s">
        <v>109</v>
      </c>
      <c r="F45" s="43">
        <f>F39+F44</f>
        <v>0</v>
      </c>
      <c r="G45" s="43">
        <f t="shared" ref="G45:O45" si="7">G39+G44</f>
        <v>0</v>
      </c>
      <c r="H45" s="43">
        <f t="shared" si="7"/>
        <v>0</v>
      </c>
      <c r="I45" s="43">
        <f t="shared" si="7"/>
        <v>0</v>
      </c>
      <c r="J45" s="43">
        <f t="shared" si="7"/>
        <v>14</v>
      </c>
      <c r="K45" s="43">
        <f t="shared" si="7"/>
        <v>14</v>
      </c>
      <c r="L45" s="43">
        <f t="shared" si="7"/>
        <v>0</v>
      </c>
      <c r="M45" s="43">
        <f t="shared" si="7"/>
        <v>0</v>
      </c>
      <c r="N45" s="43">
        <f t="shared" si="7"/>
        <v>0</v>
      </c>
      <c r="O45" s="43">
        <f t="shared" si="7"/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.95" customHeight="1">
      <c r="A46" s="63"/>
      <c r="B46" s="42" t="s">
        <v>79</v>
      </c>
      <c r="C46" s="42"/>
      <c r="D46" s="42"/>
      <c r="E46" s="42"/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43">
        <v>0</v>
      </c>
      <c r="M46" s="43">
        <v>0</v>
      </c>
      <c r="N46" s="51">
        <v>0</v>
      </c>
      <c r="O46" s="51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5.95" customHeight="1">
      <c r="A47" s="63"/>
      <c r="B47" s="42" t="s">
        <v>80</v>
      </c>
      <c r="C47" s="42"/>
      <c r="D47" s="42"/>
      <c r="E47" s="42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5.95" customHeight="1">
      <c r="A48" s="63"/>
      <c r="B48" s="42" t="s">
        <v>81</v>
      </c>
      <c r="C48" s="42"/>
      <c r="D48" s="42"/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1" ht="15.95" customHeight="1">
      <c r="A49" s="7" t="s">
        <v>110</v>
      </c>
    </row>
    <row r="50" spans="1:1" ht="15.95" customHeight="1">
      <c r="A50" s="7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12" activePane="bottomRight" state="frozen"/>
      <selection activeCell="O12" sqref="O12"/>
      <selection pane="topRight" activeCell="O12" sqref="O12"/>
      <selection pane="bottomLeft" activeCell="O12" sqref="O12"/>
      <selection pane="bottomRight" activeCell="H16" sqref="H16"/>
    </sheetView>
  </sheetViews>
  <sheetFormatPr defaultRowHeight="13.5"/>
  <cols>
    <col min="1" max="2" width="3.625" style="77" customWidth="1"/>
    <col min="3" max="4" width="1.625" style="77" customWidth="1"/>
    <col min="5" max="5" width="32.625" style="77" customWidth="1"/>
    <col min="6" max="6" width="15.625" style="77" customWidth="1"/>
    <col min="7" max="7" width="10.625" style="77" customWidth="1"/>
    <col min="8" max="8" width="15.625" style="77" customWidth="1"/>
    <col min="9" max="9" width="10.625" style="77" customWidth="1"/>
    <col min="10" max="11" width="9" style="77"/>
    <col min="12" max="12" width="9.875" style="77" customWidth="1"/>
    <col min="13" max="16384" width="9" style="77"/>
  </cols>
  <sheetData>
    <row r="1" spans="1:9" ht="33.950000000000003" customHeight="1">
      <c r="A1" s="14" t="s">
        <v>0</v>
      </c>
      <c r="B1" s="14"/>
      <c r="C1" s="14"/>
      <c r="D1" s="14"/>
      <c r="E1" s="19" t="s">
        <v>248</v>
      </c>
      <c r="F1" s="1"/>
    </row>
    <row r="3" spans="1:9" ht="14.25">
      <c r="A3" s="8" t="s">
        <v>111</v>
      </c>
    </row>
    <row r="5" spans="1:9">
      <c r="A5" s="15" t="s">
        <v>240</v>
      </c>
      <c r="B5" s="15"/>
      <c r="C5" s="15"/>
      <c r="D5" s="15"/>
      <c r="E5" s="15"/>
    </row>
    <row r="6" spans="1:9" ht="14.25">
      <c r="A6" s="3"/>
      <c r="H6" s="78"/>
      <c r="I6" s="79" t="s">
        <v>1</v>
      </c>
    </row>
    <row r="7" spans="1:9" ht="27" customHeight="1">
      <c r="A7" s="4"/>
      <c r="B7" s="80"/>
      <c r="C7" s="80"/>
      <c r="D7" s="80"/>
      <c r="E7" s="81"/>
      <c r="F7" s="82" t="s">
        <v>241</v>
      </c>
      <c r="G7" s="82"/>
      <c r="H7" s="82" t="s">
        <v>244</v>
      </c>
      <c r="I7" s="104" t="s">
        <v>21</v>
      </c>
    </row>
    <row r="8" spans="1:9" ht="17.100000000000001" customHeight="1">
      <c r="A8" s="84"/>
      <c r="B8" s="85"/>
      <c r="C8" s="85"/>
      <c r="D8" s="85"/>
      <c r="E8" s="86"/>
      <c r="F8" s="87" t="s">
        <v>235</v>
      </c>
      <c r="G8" s="87" t="s">
        <v>2</v>
      </c>
      <c r="H8" s="87" t="s">
        <v>235</v>
      </c>
      <c r="I8" s="88"/>
    </row>
    <row r="9" spans="1:9" ht="18" customHeight="1">
      <c r="A9" s="89" t="s">
        <v>87</v>
      </c>
      <c r="B9" s="89" t="s">
        <v>89</v>
      </c>
      <c r="C9" s="90" t="s">
        <v>3</v>
      </c>
      <c r="D9" s="91"/>
      <c r="E9" s="91"/>
      <c r="F9" s="92">
        <v>145128</v>
      </c>
      <c r="G9" s="93">
        <f>F9/$F$27*100</f>
        <v>27.926147570162698</v>
      </c>
      <c r="H9" s="92">
        <v>137696</v>
      </c>
      <c r="I9" s="93">
        <f>(F9/H9-1)*100</f>
        <v>5.3973971647687691</v>
      </c>
    </row>
    <row r="10" spans="1:9" ht="18" customHeight="1">
      <c r="A10" s="89"/>
      <c r="B10" s="89"/>
      <c r="C10" s="95"/>
      <c r="D10" s="90" t="s">
        <v>22</v>
      </c>
      <c r="E10" s="91"/>
      <c r="F10" s="92">
        <v>39808</v>
      </c>
      <c r="G10" s="93">
        <f t="shared" ref="G10:G27" si="0">F10/$F$27*100</f>
        <v>7.6600248227291532</v>
      </c>
      <c r="H10" s="92">
        <v>39391</v>
      </c>
      <c r="I10" s="93">
        <f t="shared" ref="I10:I45" si="1">(F10/H10-1)*100</f>
        <v>1.0586174506866941</v>
      </c>
    </row>
    <row r="11" spans="1:9" ht="18" customHeight="1">
      <c r="A11" s="89"/>
      <c r="B11" s="89"/>
      <c r="C11" s="95"/>
      <c r="D11" s="95"/>
      <c r="E11" s="97" t="s">
        <v>23</v>
      </c>
      <c r="F11" s="92">
        <v>31549</v>
      </c>
      <c r="G11" s="93">
        <f t="shared" si="0"/>
        <v>6.0707928841509755</v>
      </c>
      <c r="H11" s="92">
        <v>31880</v>
      </c>
      <c r="I11" s="93">
        <f t="shared" si="1"/>
        <v>-1.0382685069008746</v>
      </c>
    </row>
    <row r="12" spans="1:9" ht="18" customHeight="1">
      <c r="A12" s="89"/>
      <c r="B12" s="89"/>
      <c r="C12" s="95"/>
      <c r="D12" s="95"/>
      <c r="E12" s="97" t="s">
        <v>24</v>
      </c>
      <c r="F12" s="92">
        <v>1870</v>
      </c>
      <c r="G12" s="93">
        <f t="shared" si="0"/>
        <v>0.3598333605934364</v>
      </c>
      <c r="H12" s="92">
        <v>2302</v>
      </c>
      <c r="I12" s="93">
        <f t="shared" si="1"/>
        <v>-18.766290182450042</v>
      </c>
    </row>
    <row r="13" spans="1:9" ht="18" customHeight="1">
      <c r="A13" s="89"/>
      <c r="B13" s="89"/>
      <c r="C13" s="95"/>
      <c r="D13" s="102"/>
      <c r="E13" s="97" t="s">
        <v>25</v>
      </c>
      <c r="F13" s="92">
        <v>279</v>
      </c>
      <c r="G13" s="93">
        <f t="shared" si="0"/>
        <v>5.3686367703512705E-2</v>
      </c>
      <c r="H13" s="92">
        <v>371</v>
      </c>
      <c r="I13" s="93">
        <f t="shared" si="1"/>
        <v>-24.797843665768195</v>
      </c>
    </row>
    <row r="14" spans="1:9" ht="18" customHeight="1">
      <c r="A14" s="89"/>
      <c r="B14" s="89"/>
      <c r="C14" s="95"/>
      <c r="D14" s="90" t="s">
        <v>26</v>
      </c>
      <c r="E14" s="91"/>
      <c r="F14" s="92">
        <v>31375</v>
      </c>
      <c r="G14" s="93">
        <f>F14/$F$27*100</f>
        <v>6.0373110634326563</v>
      </c>
      <c r="H14" s="92">
        <v>28882</v>
      </c>
      <c r="I14" s="93">
        <f t="shared" si="1"/>
        <v>8.6316737068069962</v>
      </c>
    </row>
    <row r="15" spans="1:9" ht="18" customHeight="1">
      <c r="A15" s="89"/>
      <c r="B15" s="89"/>
      <c r="C15" s="95"/>
      <c r="D15" s="95"/>
      <c r="E15" s="97" t="s">
        <v>27</v>
      </c>
      <c r="F15" s="92">
        <v>987</v>
      </c>
      <c r="G15" s="93">
        <f t="shared" si="0"/>
        <v>0.18992274166081377</v>
      </c>
      <c r="H15" s="92">
        <v>911</v>
      </c>
      <c r="I15" s="93">
        <f t="shared" si="1"/>
        <v>8.3424807903402787</v>
      </c>
    </row>
    <row r="16" spans="1:9" ht="18" customHeight="1">
      <c r="A16" s="89"/>
      <c r="B16" s="89"/>
      <c r="C16" s="95"/>
      <c r="D16" s="102"/>
      <c r="E16" s="97" t="s">
        <v>28</v>
      </c>
      <c r="F16" s="92">
        <v>30388</v>
      </c>
      <c r="G16" s="93">
        <f t="shared" si="0"/>
        <v>5.8473883217718425</v>
      </c>
      <c r="H16" s="92">
        <v>27971</v>
      </c>
      <c r="I16" s="93">
        <f t="shared" si="1"/>
        <v>8.6410925601515753</v>
      </c>
    </row>
    <row r="17" spans="1:9" ht="18" customHeight="1">
      <c r="A17" s="89"/>
      <c r="B17" s="89"/>
      <c r="C17" s="95"/>
      <c r="D17" s="105" t="s">
        <v>29</v>
      </c>
      <c r="E17" s="106"/>
      <c r="F17" s="92">
        <v>47766</v>
      </c>
      <c r="G17" s="93">
        <f t="shared" si="0"/>
        <v>9.1913370599497775</v>
      </c>
      <c r="H17" s="92">
        <v>42685</v>
      </c>
      <c r="I17" s="93">
        <f t="shared" si="1"/>
        <v>11.9034789738784</v>
      </c>
    </row>
    <row r="18" spans="1:9" ht="18" customHeight="1">
      <c r="A18" s="89"/>
      <c r="B18" s="89"/>
      <c r="C18" s="95"/>
      <c r="D18" s="105" t="s">
        <v>93</v>
      </c>
      <c r="E18" s="106"/>
      <c r="F18" s="92">
        <v>2054</v>
      </c>
      <c r="G18" s="93">
        <f t="shared" si="0"/>
        <v>0.39523942388177458</v>
      </c>
      <c r="H18" s="92">
        <v>2731</v>
      </c>
      <c r="I18" s="93">
        <f t="shared" si="1"/>
        <v>-24.789454412303179</v>
      </c>
    </row>
    <row r="19" spans="1:9" ht="18" customHeight="1">
      <c r="A19" s="89"/>
      <c r="B19" s="89"/>
      <c r="C19" s="102"/>
      <c r="D19" s="105" t="s">
        <v>94</v>
      </c>
      <c r="E19" s="106"/>
      <c r="F19" s="92">
        <v>0</v>
      </c>
      <c r="G19" s="93">
        <f t="shared" si="0"/>
        <v>0</v>
      </c>
      <c r="H19" s="92">
        <v>0</v>
      </c>
      <c r="I19" s="93" t="e">
        <f t="shared" si="1"/>
        <v>#DIV/0!</v>
      </c>
    </row>
    <row r="20" spans="1:9" ht="18" customHeight="1">
      <c r="A20" s="89"/>
      <c r="B20" s="89"/>
      <c r="C20" s="91" t="s">
        <v>4</v>
      </c>
      <c r="D20" s="91"/>
      <c r="E20" s="91"/>
      <c r="F20" s="92">
        <v>16972</v>
      </c>
      <c r="G20" s="93">
        <f t="shared" si="0"/>
        <v>3.2658244898351887</v>
      </c>
      <c r="H20" s="92">
        <v>15400</v>
      </c>
      <c r="I20" s="93">
        <f t="shared" si="1"/>
        <v>10.207792207792199</v>
      </c>
    </row>
    <row r="21" spans="1:9" ht="18" customHeight="1">
      <c r="A21" s="89"/>
      <c r="B21" s="89"/>
      <c r="C21" s="91" t="s">
        <v>5</v>
      </c>
      <c r="D21" s="91"/>
      <c r="E21" s="91"/>
      <c r="F21" s="92">
        <v>133640</v>
      </c>
      <c r="G21" s="93">
        <f t="shared" si="0"/>
        <v>25.715577705725583</v>
      </c>
      <c r="H21" s="92">
        <v>116150</v>
      </c>
      <c r="I21" s="93">
        <f t="shared" si="1"/>
        <v>15.058114507102882</v>
      </c>
    </row>
    <row r="22" spans="1:9" ht="18" customHeight="1">
      <c r="A22" s="89"/>
      <c r="B22" s="89"/>
      <c r="C22" s="91" t="s">
        <v>30</v>
      </c>
      <c r="D22" s="91"/>
      <c r="E22" s="91"/>
      <c r="F22" s="92">
        <v>6142</v>
      </c>
      <c r="G22" s="93">
        <f t="shared" si="0"/>
        <v>1.181869786505287</v>
      </c>
      <c r="H22" s="92">
        <v>6196</v>
      </c>
      <c r="I22" s="93">
        <f t="shared" si="1"/>
        <v>-0.8715300193673392</v>
      </c>
    </row>
    <row r="23" spans="1:9" ht="18" customHeight="1">
      <c r="A23" s="89"/>
      <c r="B23" s="89"/>
      <c r="C23" s="91" t="s">
        <v>6</v>
      </c>
      <c r="D23" s="91"/>
      <c r="E23" s="91"/>
      <c r="F23" s="92">
        <v>98560</v>
      </c>
      <c r="G23" s="93">
        <f t="shared" si="0"/>
        <v>18.965334770101119</v>
      </c>
      <c r="H23" s="92">
        <v>92148</v>
      </c>
      <c r="I23" s="93">
        <f t="shared" si="1"/>
        <v>6.9583713157095106</v>
      </c>
    </row>
    <row r="24" spans="1:9" ht="18" customHeight="1">
      <c r="A24" s="89"/>
      <c r="B24" s="89"/>
      <c r="C24" s="91" t="s">
        <v>31</v>
      </c>
      <c r="D24" s="91"/>
      <c r="E24" s="91"/>
      <c r="F24" s="92">
        <v>905</v>
      </c>
      <c r="G24" s="93">
        <f t="shared" si="0"/>
        <v>0.1741439525866631</v>
      </c>
      <c r="H24" s="92">
        <v>885</v>
      </c>
      <c r="I24" s="93">
        <f t="shared" si="1"/>
        <v>2.2598870056497189</v>
      </c>
    </row>
    <row r="25" spans="1:9" ht="18" customHeight="1">
      <c r="A25" s="89"/>
      <c r="B25" s="89"/>
      <c r="C25" s="91" t="s">
        <v>7</v>
      </c>
      <c r="D25" s="91"/>
      <c r="E25" s="91"/>
      <c r="F25" s="92">
        <v>46601</v>
      </c>
      <c r="G25" s="93">
        <f t="shared" si="0"/>
        <v>8.9671628005426367</v>
      </c>
      <c r="H25" s="92">
        <v>50788</v>
      </c>
      <c r="I25" s="93">
        <f t="shared" si="1"/>
        <v>-8.2440734031660963</v>
      </c>
    </row>
    <row r="26" spans="1:9" ht="18" customHeight="1">
      <c r="A26" s="89"/>
      <c r="B26" s="89"/>
      <c r="C26" s="91" t="s">
        <v>8</v>
      </c>
      <c r="D26" s="91"/>
      <c r="E26" s="91"/>
      <c r="F26" s="92">
        <v>71737</v>
      </c>
      <c r="G26" s="93">
        <f t="shared" si="0"/>
        <v>13.803938924540828</v>
      </c>
      <c r="H26" s="92">
        <v>73555</v>
      </c>
      <c r="I26" s="93">
        <f t="shared" si="1"/>
        <v>-2.4716198762830488</v>
      </c>
    </row>
    <row r="27" spans="1:9" ht="18" customHeight="1">
      <c r="A27" s="89"/>
      <c r="B27" s="89"/>
      <c r="C27" s="91" t="s">
        <v>9</v>
      </c>
      <c r="D27" s="91"/>
      <c r="E27" s="91"/>
      <c r="F27" s="92">
        <f>SUM(F9,F20:F26)</f>
        <v>519685</v>
      </c>
      <c r="G27" s="93">
        <f t="shared" si="0"/>
        <v>100</v>
      </c>
      <c r="H27" s="92">
        <f>SUM(H9,H20:H26)</f>
        <v>492818</v>
      </c>
      <c r="I27" s="93">
        <f t="shared" si="1"/>
        <v>5.4517083385752896</v>
      </c>
    </row>
    <row r="28" spans="1:9" ht="18" customHeight="1">
      <c r="A28" s="89"/>
      <c r="B28" s="89" t="s">
        <v>88</v>
      </c>
      <c r="C28" s="90" t="s">
        <v>10</v>
      </c>
      <c r="D28" s="91"/>
      <c r="E28" s="91"/>
      <c r="F28" s="92">
        <v>193271</v>
      </c>
      <c r="G28" s="93">
        <f t="shared" ref="G28:G45" si="2">F28/$F$45*100</f>
        <v>38.232117423642983</v>
      </c>
      <c r="H28" s="92">
        <v>192916</v>
      </c>
      <c r="I28" s="93">
        <f t="shared" si="1"/>
        <v>0.18401791453275251</v>
      </c>
    </row>
    <row r="29" spans="1:9" ht="18" customHeight="1">
      <c r="A29" s="89"/>
      <c r="B29" s="89"/>
      <c r="C29" s="95"/>
      <c r="D29" s="91" t="s">
        <v>11</v>
      </c>
      <c r="E29" s="91"/>
      <c r="F29" s="92">
        <v>122322</v>
      </c>
      <c r="G29" s="93">
        <f t="shared" si="2"/>
        <v>24.197262225035608</v>
      </c>
      <c r="H29" s="92">
        <v>122751</v>
      </c>
      <c r="I29" s="93">
        <f t="shared" si="1"/>
        <v>-0.34948798787789448</v>
      </c>
    </row>
    <row r="30" spans="1:9" ht="18" customHeight="1">
      <c r="A30" s="89"/>
      <c r="B30" s="89"/>
      <c r="C30" s="95"/>
      <c r="D30" s="91" t="s">
        <v>32</v>
      </c>
      <c r="E30" s="91"/>
      <c r="F30" s="92">
        <v>10864</v>
      </c>
      <c r="G30" s="93">
        <f t="shared" si="2"/>
        <v>2.1490742206045259</v>
      </c>
      <c r="H30" s="92">
        <v>10298</v>
      </c>
      <c r="I30" s="93">
        <f t="shared" si="1"/>
        <v>5.4962128568654123</v>
      </c>
    </row>
    <row r="31" spans="1:9" ht="18" customHeight="1">
      <c r="A31" s="89"/>
      <c r="B31" s="89"/>
      <c r="C31" s="102"/>
      <c r="D31" s="91" t="s">
        <v>12</v>
      </c>
      <c r="E31" s="91"/>
      <c r="F31" s="92">
        <v>60086</v>
      </c>
      <c r="G31" s="93">
        <f t="shared" si="2"/>
        <v>11.885978794112994</v>
      </c>
      <c r="H31" s="92">
        <v>59867</v>
      </c>
      <c r="I31" s="93">
        <f t="shared" si="1"/>
        <v>0.36581088078573298</v>
      </c>
    </row>
    <row r="32" spans="1:9" ht="18" customHeight="1">
      <c r="A32" s="89"/>
      <c r="B32" s="89"/>
      <c r="C32" s="90" t="s">
        <v>13</v>
      </c>
      <c r="D32" s="91"/>
      <c r="E32" s="91"/>
      <c r="F32" s="92">
        <v>247080</v>
      </c>
      <c r="G32" s="93">
        <f t="shared" si="2"/>
        <v>48.876404494382022</v>
      </c>
      <c r="H32" s="92">
        <v>219112</v>
      </c>
      <c r="I32" s="93">
        <f t="shared" si="1"/>
        <v>12.764248420898895</v>
      </c>
    </row>
    <row r="33" spans="1:9" ht="18" customHeight="1">
      <c r="A33" s="89"/>
      <c r="B33" s="89"/>
      <c r="C33" s="95"/>
      <c r="D33" s="91" t="s">
        <v>14</v>
      </c>
      <c r="E33" s="91"/>
      <c r="F33" s="92">
        <v>22790</v>
      </c>
      <c r="G33" s="93">
        <f t="shared" si="2"/>
        <v>4.5082291501819904</v>
      </c>
      <c r="H33" s="92">
        <v>20474</v>
      </c>
      <c r="I33" s="93">
        <f t="shared" si="1"/>
        <v>11.311907785484031</v>
      </c>
    </row>
    <row r="34" spans="1:9" ht="18" customHeight="1">
      <c r="A34" s="89"/>
      <c r="B34" s="89"/>
      <c r="C34" s="95"/>
      <c r="D34" s="91" t="s">
        <v>33</v>
      </c>
      <c r="E34" s="91"/>
      <c r="F34" s="92">
        <v>5722</v>
      </c>
      <c r="G34" s="93">
        <f t="shared" si="2"/>
        <v>1.1319037822440259</v>
      </c>
      <c r="H34" s="92">
        <v>6226</v>
      </c>
      <c r="I34" s="93">
        <f t="shared" si="1"/>
        <v>-8.0950851268872466</v>
      </c>
    </row>
    <row r="35" spans="1:9" ht="18" customHeight="1">
      <c r="A35" s="89"/>
      <c r="B35" s="89"/>
      <c r="C35" s="95"/>
      <c r="D35" s="91" t="s">
        <v>34</v>
      </c>
      <c r="E35" s="91"/>
      <c r="F35" s="92">
        <v>155937</v>
      </c>
      <c r="G35" s="93">
        <f t="shared" si="2"/>
        <v>30.846850767526508</v>
      </c>
      <c r="H35" s="92">
        <v>135891</v>
      </c>
      <c r="I35" s="93">
        <f t="shared" si="1"/>
        <v>14.751528798816693</v>
      </c>
    </row>
    <row r="36" spans="1:9" ht="18" customHeight="1">
      <c r="A36" s="89"/>
      <c r="B36" s="89"/>
      <c r="C36" s="95"/>
      <c r="D36" s="91" t="s">
        <v>35</v>
      </c>
      <c r="E36" s="91"/>
      <c r="F36" s="92">
        <v>5553</v>
      </c>
      <c r="G36" s="93">
        <f t="shared" si="2"/>
        <v>1.0984728596296882</v>
      </c>
      <c r="H36" s="92">
        <v>5880</v>
      </c>
      <c r="I36" s="93">
        <f t="shared" si="1"/>
        <v>-5.5612244897959133</v>
      </c>
    </row>
    <row r="37" spans="1:9" ht="18" customHeight="1">
      <c r="A37" s="89"/>
      <c r="B37" s="89"/>
      <c r="C37" s="95"/>
      <c r="D37" s="91" t="s">
        <v>15</v>
      </c>
      <c r="E37" s="91"/>
      <c r="F37" s="92">
        <v>18150</v>
      </c>
      <c r="G37" s="93">
        <f t="shared" si="2"/>
        <v>3.5903623991137841</v>
      </c>
      <c r="H37" s="92">
        <v>11428</v>
      </c>
      <c r="I37" s="93">
        <f t="shared" si="1"/>
        <v>58.820441022051106</v>
      </c>
    </row>
    <row r="38" spans="1:9" ht="18" customHeight="1">
      <c r="A38" s="89"/>
      <c r="B38" s="89"/>
      <c r="C38" s="102"/>
      <c r="D38" s="91" t="s">
        <v>36</v>
      </c>
      <c r="E38" s="91"/>
      <c r="F38" s="92">
        <v>38928</v>
      </c>
      <c r="G38" s="93">
        <f t="shared" si="2"/>
        <v>7.7005855356860264</v>
      </c>
      <c r="H38" s="92">
        <v>39212</v>
      </c>
      <c r="I38" s="93">
        <f t="shared" si="1"/>
        <v>-0.72426808119963049</v>
      </c>
    </row>
    <row r="39" spans="1:9" ht="18" customHeight="1">
      <c r="A39" s="89"/>
      <c r="B39" s="89"/>
      <c r="C39" s="90" t="s">
        <v>16</v>
      </c>
      <c r="D39" s="91"/>
      <c r="E39" s="91"/>
      <c r="F39" s="92">
        <v>65169</v>
      </c>
      <c r="G39" s="93">
        <f t="shared" si="2"/>
        <v>12.891478081974997</v>
      </c>
      <c r="H39" s="92">
        <v>66496</v>
      </c>
      <c r="I39" s="93">
        <f t="shared" si="1"/>
        <v>-1.9956087584215632</v>
      </c>
    </row>
    <row r="40" spans="1:9" ht="18" customHeight="1">
      <c r="A40" s="89"/>
      <c r="B40" s="89"/>
      <c r="C40" s="95"/>
      <c r="D40" s="90" t="s">
        <v>17</v>
      </c>
      <c r="E40" s="91"/>
      <c r="F40" s="92">
        <v>64919</v>
      </c>
      <c r="G40" s="93">
        <f t="shared" si="2"/>
        <v>12.842024054438994</v>
      </c>
      <c r="H40" s="92">
        <v>66189</v>
      </c>
      <c r="I40" s="93">
        <f t="shared" si="1"/>
        <v>-1.9187478281889714</v>
      </c>
    </row>
    <row r="41" spans="1:9" ht="18" customHeight="1">
      <c r="A41" s="89"/>
      <c r="B41" s="89"/>
      <c r="C41" s="95"/>
      <c r="D41" s="95"/>
      <c r="E41" s="44" t="s">
        <v>91</v>
      </c>
      <c r="F41" s="92">
        <v>43579</v>
      </c>
      <c r="G41" s="93">
        <f t="shared" si="2"/>
        <v>8.6206282639658163</v>
      </c>
      <c r="H41" s="107">
        <v>48147</v>
      </c>
      <c r="I41" s="103">
        <f t="shared" si="1"/>
        <v>-9.4876108584127756</v>
      </c>
    </row>
    <row r="42" spans="1:9" ht="18" customHeight="1">
      <c r="A42" s="89"/>
      <c r="B42" s="89"/>
      <c r="C42" s="95"/>
      <c r="D42" s="102"/>
      <c r="E42" s="97" t="s">
        <v>37</v>
      </c>
      <c r="F42" s="92">
        <v>21340</v>
      </c>
      <c r="G42" s="93">
        <f t="shared" si="2"/>
        <v>4.221395790473176</v>
      </c>
      <c r="H42" s="108">
        <v>18042</v>
      </c>
      <c r="I42" s="103">
        <f t="shared" si="1"/>
        <v>18.279569892473123</v>
      </c>
    </row>
    <row r="43" spans="1:9" ht="18" customHeight="1">
      <c r="A43" s="89"/>
      <c r="B43" s="89"/>
      <c r="C43" s="95"/>
      <c r="D43" s="91" t="s">
        <v>38</v>
      </c>
      <c r="E43" s="91"/>
      <c r="F43" s="92">
        <v>250</v>
      </c>
      <c r="G43" s="93">
        <f t="shared" si="2"/>
        <v>4.9454027536002525E-2</v>
      </c>
      <c r="H43" s="92">
        <v>306</v>
      </c>
      <c r="I43" s="103">
        <f t="shared" si="1"/>
        <v>-18.300653594771244</v>
      </c>
    </row>
    <row r="44" spans="1:9" ht="18" customHeight="1">
      <c r="A44" s="89"/>
      <c r="B44" s="89"/>
      <c r="C44" s="102"/>
      <c r="D44" s="91" t="s">
        <v>39</v>
      </c>
      <c r="E44" s="91"/>
      <c r="F44" s="92">
        <v>0</v>
      </c>
      <c r="G44" s="93">
        <f t="shared" si="2"/>
        <v>0</v>
      </c>
      <c r="H44" s="92">
        <v>0</v>
      </c>
      <c r="I44" s="93" t="e">
        <f t="shared" si="1"/>
        <v>#DIV/0!</v>
      </c>
    </row>
    <row r="45" spans="1:9" ht="18" customHeight="1">
      <c r="A45" s="89"/>
      <c r="B45" s="89"/>
      <c r="C45" s="97" t="s">
        <v>18</v>
      </c>
      <c r="D45" s="97"/>
      <c r="E45" s="97"/>
      <c r="F45" s="92">
        <f>SUM(F28,F32,F39)</f>
        <v>505520</v>
      </c>
      <c r="G45" s="93">
        <f t="shared" si="2"/>
        <v>100</v>
      </c>
      <c r="H45" s="92">
        <f>SUM(H28,H32,H39)</f>
        <v>478524</v>
      </c>
      <c r="I45" s="93">
        <f t="shared" si="1"/>
        <v>5.6415143232105391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O12" sqref="O12"/>
      <selection pane="topRight" activeCell="O12" sqref="O12"/>
      <selection pane="bottomLeft" activeCell="O12" sqref="O12"/>
      <selection pane="bottomRight" sqref="A1:XFD1048576"/>
    </sheetView>
  </sheetViews>
  <sheetFormatPr defaultRowHeight="13.5"/>
  <cols>
    <col min="1" max="1" width="5.375" style="77" customWidth="1"/>
    <col min="2" max="2" width="3.125" style="77" customWidth="1"/>
    <col min="3" max="3" width="34.75" style="77" customWidth="1"/>
    <col min="4" max="9" width="11.875" style="77" customWidth="1"/>
    <col min="10" max="16384" width="9" style="77"/>
  </cols>
  <sheetData>
    <row r="1" spans="1:9" ht="33.950000000000003" customHeight="1">
      <c r="A1" s="30" t="s">
        <v>0</v>
      </c>
      <c r="B1" s="30"/>
      <c r="C1" s="19" t="s">
        <v>248</v>
      </c>
      <c r="D1" s="31"/>
      <c r="E1" s="31"/>
    </row>
    <row r="4" spans="1:9">
      <c r="A4" s="32" t="s">
        <v>112</v>
      </c>
    </row>
    <row r="5" spans="1:9">
      <c r="I5" s="79" t="s">
        <v>113</v>
      </c>
    </row>
    <row r="6" spans="1:9" s="111" customFormat="1" ht="29.25" customHeight="1">
      <c r="A6" s="109" t="s">
        <v>114</v>
      </c>
      <c r="B6" s="82"/>
      <c r="C6" s="82"/>
      <c r="D6" s="82"/>
      <c r="E6" s="110" t="s">
        <v>252</v>
      </c>
      <c r="F6" s="110" t="s">
        <v>253</v>
      </c>
      <c r="G6" s="110" t="s">
        <v>232</v>
      </c>
      <c r="H6" s="110" t="s">
        <v>233</v>
      </c>
      <c r="I6" s="110" t="s">
        <v>247</v>
      </c>
    </row>
    <row r="7" spans="1:9" ht="27" customHeight="1">
      <c r="A7" s="89" t="s">
        <v>115</v>
      </c>
      <c r="B7" s="90" t="s">
        <v>116</v>
      </c>
      <c r="C7" s="91"/>
      <c r="D7" s="112" t="s">
        <v>117</v>
      </c>
      <c r="E7" s="110">
        <v>460728</v>
      </c>
      <c r="F7" s="110">
        <v>443509</v>
      </c>
      <c r="G7" s="110">
        <v>446907</v>
      </c>
      <c r="H7" s="110">
        <v>492818</v>
      </c>
      <c r="I7" s="110">
        <v>519685</v>
      </c>
    </row>
    <row r="8" spans="1:9" ht="27" customHeight="1">
      <c r="A8" s="89"/>
      <c r="B8" s="113"/>
      <c r="C8" s="91" t="s">
        <v>118</v>
      </c>
      <c r="D8" s="112" t="s">
        <v>41</v>
      </c>
      <c r="E8" s="114">
        <v>261197</v>
      </c>
      <c r="F8" s="114">
        <v>262513</v>
      </c>
      <c r="G8" s="114">
        <v>263879</v>
      </c>
      <c r="H8" s="115">
        <v>269891</v>
      </c>
      <c r="I8" s="115">
        <v>296353</v>
      </c>
    </row>
    <row r="9" spans="1:9" ht="27" customHeight="1">
      <c r="A9" s="89"/>
      <c r="B9" s="91" t="s">
        <v>119</v>
      </c>
      <c r="C9" s="91"/>
      <c r="D9" s="112"/>
      <c r="E9" s="114">
        <v>451404</v>
      </c>
      <c r="F9" s="114">
        <v>433091</v>
      </c>
      <c r="G9" s="114">
        <v>436102</v>
      </c>
      <c r="H9" s="116">
        <v>478524</v>
      </c>
      <c r="I9" s="116">
        <v>505520</v>
      </c>
    </row>
    <row r="10" spans="1:9" ht="27" customHeight="1">
      <c r="A10" s="89"/>
      <c r="B10" s="91" t="s">
        <v>120</v>
      </c>
      <c r="C10" s="91"/>
      <c r="D10" s="112"/>
      <c r="E10" s="114">
        <v>9325</v>
      </c>
      <c r="F10" s="114">
        <v>10418</v>
      </c>
      <c r="G10" s="114">
        <v>10805</v>
      </c>
      <c r="H10" s="116">
        <v>14294</v>
      </c>
      <c r="I10" s="116">
        <v>14166</v>
      </c>
    </row>
    <row r="11" spans="1:9" ht="27" customHeight="1">
      <c r="A11" s="89"/>
      <c r="B11" s="91" t="s">
        <v>121</v>
      </c>
      <c r="C11" s="91"/>
      <c r="D11" s="112"/>
      <c r="E11" s="114">
        <v>4233</v>
      </c>
      <c r="F11" s="114">
        <v>6059</v>
      </c>
      <c r="G11" s="114">
        <v>5549</v>
      </c>
      <c r="H11" s="116">
        <v>4513</v>
      </c>
      <c r="I11" s="116">
        <v>7232</v>
      </c>
    </row>
    <row r="12" spans="1:9" ht="27" customHeight="1">
      <c r="A12" s="89"/>
      <c r="B12" s="91" t="s">
        <v>122</v>
      </c>
      <c r="C12" s="91"/>
      <c r="D12" s="112"/>
      <c r="E12" s="114">
        <v>5092</v>
      </c>
      <c r="F12" s="114">
        <v>4359</v>
      </c>
      <c r="G12" s="114">
        <v>5256</v>
      </c>
      <c r="H12" s="116">
        <v>9781</v>
      </c>
      <c r="I12" s="116">
        <v>6934</v>
      </c>
    </row>
    <row r="13" spans="1:9" ht="27" customHeight="1">
      <c r="A13" s="89"/>
      <c r="B13" s="91" t="s">
        <v>123</v>
      </c>
      <c r="C13" s="91"/>
      <c r="D13" s="112"/>
      <c r="E13" s="114">
        <v>-1037</v>
      </c>
      <c r="F13" s="114">
        <v>-733</v>
      </c>
      <c r="G13" s="114">
        <v>897</v>
      </c>
      <c r="H13" s="116">
        <v>4525</v>
      </c>
      <c r="I13" s="116">
        <v>-2847</v>
      </c>
    </row>
    <row r="14" spans="1:9" ht="27" customHeight="1">
      <c r="A14" s="89"/>
      <c r="B14" s="91" t="s">
        <v>124</v>
      </c>
      <c r="C14" s="91"/>
      <c r="D14" s="112"/>
      <c r="E14" s="114">
        <v>0</v>
      </c>
      <c r="F14" s="114">
        <v>0</v>
      </c>
      <c r="G14" s="114">
        <v>0</v>
      </c>
      <c r="H14" s="114">
        <v>0</v>
      </c>
      <c r="I14" s="116">
        <v>0</v>
      </c>
    </row>
    <row r="15" spans="1:9" ht="27" customHeight="1">
      <c r="A15" s="89"/>
      <c r="B15" s="91" t="s">
        <v>125</v>
      </c>
      <c r="C15" s="91"/>
      <c r="D15" s="112"/>
      <c r="E15" s="114">
        <v>-22</v>
      </c>
      <c r="F15" s="114">
        <v>-5000</v>
      </c>
      <c r="G15" s="114">
        <v>574</v>
      </c>
      <c r="H15" s="116">
        <v>4341</v>
      </c>
      <c r="I15" s="116">
        <v>1946</v>
      </c>
    </row>
    <row r="16" spans="1:9" ht="27" customHeight="1">
      <c r="A16" s="89"/>
      <c r="B16" s="91" t="s">
        <v>126</v>
      </c>
      <c r="C16" s="91"/>
      <c r="D16" s="112" t="s">
        <v>42</v>
      </c>
      <c r="E16" s="114">
        <v>60287</v>
      </c>
      <c r="F16" s="114">
        <v>54299</v>
      </c>
      <c r="G16" s="114">
        <v>49231</v>
      </c>
      <c r="H16" s="116">
        <v>49233</v>
      </c>
      <c r="I16" s="116">
        <v>64809</v>
      </c>
    </row>
    <row r="17" spans="1:9" ht="27" customHeight="1">
      <c r="A17" s="89"/>
      <c r="B17" s="91" t="s">
        <v>127</v>
      </c>
      <c r="C17" s="91"/>
      <c r="D17" s="112" t="s">
        <v>43</v>
      </c>
      <c r="E17" s="114">
        <v>56788</v>
      </c>
      <c r="F17" s="114">
        <v>37252</v>
      </c>
      <c r="G17" s="114">
        <v>37516</v>
      </c>
      <c r="H17" s="116">
        <v>40894</v>
      </c>
      <c r="I17" s="116">
        <v>62830</v>
      </c>
    </row>
    <row r="18" spans="1:9" ht="27" customHeight="1">
      <c r="A18" s="89"/>
      <c r="B18" s="91" t="s">
        <v>128</v>
      </c>
      <c r="C18" s="91"/>
      <c r="D18" s="112" t="s">
        <v>44</v>
      </c>
      <c r="E18" s="114">
        <v>868470</v>
      </c>
      <c r="F18" s="114">
        <v>868659</v>
      </c>
      <c r="G18" s="114">
        <v>864730</v>
      </c>
      <c r="H18" s="116">
        <v>860539</v>
      </c>
      <c r="I18" s="116">
        <v>851299</v>
      </c>
    </row>
    <row r="19" spans="1:9" ht="27" customHeight="1">
      <c r="A19" s="89"/>
      <c r="B19" s="91" t="s">
        <v>129</v>
      </c>
      <c r="C19" s="91"/>
      <c r="D19" s="112" t="s">
        <v>130</v>
      </c>
      <c r="E19" s="114">
        <f>E17+E18-E16</f>
        <v>864971</v>
      </c>
      <c r="F19" s="114">
        <f>F17+F18-F16</f>
        <v>851612</v>
      </c>
      <c r="G19" s="114">
        <f>G17+G18-G16</f>
        <v>853015</v>
      </c>
      <c r="H19" s="114">
        <f>H17+H18-H16</f>
        <v>852200</v>
      </c>
      <c r="I19" s="114">
        <f>I17+I18-I16</f>
        <v>849320</v>
      </c>
    </row>
    <row r="20" spans="1:9" ht="27" customHeight="1">
      <c r="A20" s="89"/>
      <c r="B20" s="91" t="s">
        <v>131</v>
      </c>
      <c r="C20" s="91"/>
      <c r="D20" s="112" t="s">
        <v>132</v>
      </c>
      <c r="E20" s="117">
        <f>E18/E8</f>
        <v>3.3249616190078752</v>
      </c>
      <c r="F20" s="117">
        <f>F18/F8</f>
        <v>3.3090132679143509</v>
      </c>
      <c r="G20" s="117">
        <f>G18/G8</f>
        <v>3.2769943799999242</v>
      </c>
      <c r="H20" s="117">
        <f>H18/H8</f>
        <v>3.1884686780959721</v>
      </c>
      <c r="I20" s="117">
        <f>I18/I8</f>
        <v>2.8725843841634808</v>
      </c>
    </row>
    <row r="21" spans="1:9" ht="27" customHeight="1">
      <c r="A21" s="89"/>
      <c r="B21" s="91" t="s">
        <v>133</v>
      </c>
      <c r="C21" s="91"/>
      <c r="D21" s="112" t="s">
        <v>134</v>
      </c>
      <c r="E21" s="117">
        <f>E19/E8</f>
        <v>3.3115655999111779</v>
      </c>
      <c r="F21" s="117">
        <f>F19/F8</f>
        <v>3.2440755314974878</v>
      </c>
      <c r="G21" s="117">
        <f>G19/G8</f>
        <v>3.2325990321321516</v>
      </c>
      <c r="H21" s="117">
        <f>H19/H8</f>
        <v>3.1575710194115403</v>
      </c>
      <c r="I21" s="117">
        <f>I19/I8</f>
        <v>2.8659065371364556</v>
      </c>
    </row>
    <row r="22" spans="1:9" ht="27" customHeight="1">
      <c r="A22" s="89"/>
      <c r="B22" s="91" t="s">
        <v>135</v>
      </c>
      <c r="C22" s="91"/>
      <c r="D22" s="112" t="s">
        <v>136</v>
      </c>
      <c r="E22" s="114">
        <f>E18/E24*1000000</f>
        <v>889586.10538348777</v>
      </c>
      <c r="F22" s="114">
        <f>F18/F24*1000000</f>
        <v>889779.70075686579</v>
      </c>
      <c r="G22" s="114">
        <f>G18/G24*1000000</f>
        <v>885755.17048172466</v>
      </c>
      <c r="H22" s="114">
        <f>H18/H24*1000000</f>
        <v>905597.93063676276</v>
      </c>
      <c r="I22" s="114">
        <f>I18/I24*1000000</f>
        <v>895874.11233325326</v>
      </c>
    </row>
    <row r="23" spans="1:9" ht="27" customHeight="1">
      <c r="A23" s="89"/>
      <c r="B23" s="91" t="s">
        <v>137</v>
      </c>
      <c r="C23" s="91"/>
      <c r="D23" s="112" t="s">
        <v>138</v>
      </c>
      <c r="E23" s="114">
        <f>E19/E24*1000000</f>
        <v>886002.03019063501</v>
      </c>
      <c r="F23" s="114">
        <f>F19/F24*1000000</f>
        <v>872318.21752949769</v>
      </c>
      <c r="G23" s="114">
        <f>G19/G24*1000000</f>
        <v>873755.33027473127</v>
      </c>
      <c r="H23" s="114">
        <f>H19/H24*1000000</f>
        <v>896822.28985397436</v>
      </c>
      <c r="I23" s="114">
        <f>I19/I24*1000000</f>
        <v>893791.48934378964</v>
      </c>
    </row>
    <row r="24" spans="1:9" ht="27" customHeight="1">
      <c r="A24" s="89"/>
      <c r="B24" s="91" t="s">
        <v>139</v>
      </c>
      <c r="C24" s="52"/>
      <c r="D24" s="112" t="s">
        <v>140</v>
      </c>
      <c r="E24" s="114">
        <v>976263</v>
      </c>
      <c r="F24" s="114">
        <f>E24</f>
        <v>976263</v>
      </c>
      <c r="G24" s="114">
        <f>F24</f>
        <v>976263</v>
      </c>
      <c r="H24" s="115">
        <v>950244</v>
      </c>
      <c r="I24" s="115">
        <v>950244</v>
      </c>
    </row>
    <row r="25" spans="1:9" ht="27" customHeight="1">
      <c r="A25" s="89"/>
      <c r="B25" s="97" t="s">
        <v>141</v>
      </c>
      <c r="C25" s="97"/>
      <c r="D25" s="97"/>
      <c r="E25" s="114">
        <v>259165</v>
      </c>
      <c r="F25" s="114">
        <v>259125</v>
      </c>
      <c r="G25" s="114">
        <v>258631</v>
      </c>
      <c r="H25" s="92">
        <v>261687</v>
      </c>
      <c r="I25" s="92">
        <v>275725</v>
      </c>
    </row>
    <row r="26" spans="1:9" ht="27" customHeight="1">
      <c r="A26" s="89"/>
      <c r="B26" s="97" t="s">
        <v>142</v>
      </c>
      <c r="C26" s="97"/>
      <c r="D26" s="97"/>
      <c r="E26" s="118">
        <v>0.48699999999999999</v>
      </c>
      <c r="F26" s="118">
        <v>0.49</v>
      </c>
      <c r="G26" s="118">
        <v>0.49</v>
      </c>
      <c r="H26" s="119">
        <v>0.48699999999999999</v>
      </c>
      <c r="I26" s="119">
        <v>0.46100000000000002</v>
      </c>
    </row>
    <row r="27" spans="1:9" ht="27" customHeight="1">
      <c r="A27" s="89"/>
      <c r="B27" s="97" t="s">
        <v>143</v>
      </c>
      <c r="C27" s="97"/>
      <c r="D27" s="97"/>
      <c r="E27" s="103">
        <v>2</v>
      </c>
      <c r="F27" s="103">
        <v>1.7</v>
      </c>
      <c r="G27" s="103">
        <v>2</v>
      </c>
      <c r="H27" s="93">
        <v>3.7</v>
      </c>
      <c r="I27" s="93">
        <v>2.5</v>
      </c>
    </row>
    <row r="28" spans="1:9" ht="27" customHeight="1">
      <c r="A28" s="89"/>
      <c r="B28" s="97" t="s">
        <v>144</v>
      </c>
      <c r="C28" s="97"/>
      <c r="D28" s="97"/>
      <c r="E28" s="103">
        <v>96.7</v>
      </c>
      <c r="F28" s="103">
        <v>96.4</v>
      </c>
      <c r="G28" s="103">
        <v>96.8</v>
      </c>
      <c r="H28" s="93">
        <v>96</v>
      </c>
      <c r="I28" s="93">
        <v>89.9</v>
      </c>
    </row>
    <row r="29" spans="1:9" ht="27" customHeight="1">
      <c r="A29" s="89"/>
      <c r="B29" s="97" t="s">
        <v>145</v>
      </c>
      <c r="C29" s="97"/>
      <c r="D29" s="97"/>
      <c r="E29" s="103">
        <v>49</v>
      </c>
      <c r="F29" s="103">
        <v>48.9</v>
      </c>
      <c r="G29" s="103">
        <v>48.3</v>
      </c>
      <c r="H29" s="93">
        <v>44.1</v>
      </c>
      <c r="I29" s="93">
        <v>42.9</v>
      </c>
    </row>
    <row r="30" spans="1:9" ht="27" customHeight="1">
      <c r="A30" s="89"/>
      <c r="B30" s="89" t="s">
        <v>146</v>
      </c>
      <c r="C30" s="97" t="s">
        <v>147</v>
      </c>
      <c r="D30" s="97"/>
      <c r="E30" s="103">
        <v>0</v>
      </c>
      <c r="F30" s="103">
        <v>0</v>
      </c>
      <c r="G30" s="103">
        <v>0</v>
      </c>
      <c r="H30" s="103">
        <v>0</v>
      </c>
      <c r="I30" s="93">
        <v>0</v>
      </c>
    </row>
    <row r="31" spans="1:9" ht="27" customHeight="1">
      <c r="A31" s="89"/>
      <c r="B31" s="89"/>
      <c r="C31" s="97" t="s">
        <v>148</v>
      </c>
      <c r="D31" s="97"/>
      <c r="E31" s="103">
        <v>0</v>
      </c>
      <c r="F31" s="103">
        <v>0</v>
      </c>
      <c r="G31" s="103">
        <v>0</v>
      </c>
      <c r="H31" s="103">
        <v>0</v>
      </c>
      <c r="I31" s="93">
        <v>0</v>
      </c>
    </row>
    <row r="32" spans="1:9" ht="27" customHeight="1">
      <c r="A32" s="89"/>
      <c r="B32" s="89"/>
      <c r="C32" s="97" t="s">
        <v>149</v>
      </c>
      <c r="D32" s="97"/>
      <c r="E32" s="103">
        <v>10.3</v>
      </c>
      <c r="F32" s="103">
        <v>10</v>
      </c>
      <c r="G32" s="103">
        <v>9.6</v>
      </c>
      <c r="H32" s="93">
        <v>9.5</v>
      </c>
      <c r="I32" s="93">
        <v>9.5</v>
      </c>
    </row>
    <row r="33" spans="1:9" ht="27" customHeight="1">
      <c r="A33" s="89"/>
      <c r="B33" s="89"/>
      <c r="C33" s="97" t="s">
        <v>150</v>
      </c>
      <c r="D33" s="97"/>
      <c r="E33" s="103">
        <v>197</v>
      </c>
      <c r="F33" s="103">
        <v>199.2</v>
      </c>
      <c r="G33" s="103">
        <v>202.9</v>
      </c>
      <c r="H33" s="120">
        <v>197.6</v>
      </c>
      <c r="I33" s="120">
        <v>174.5</v>
      </c>
    </row>
    <row r="34" spans="1:9" ht="27" customHeight="1">
      <c r="A34" s="77" t="s">
        <v>231</v>
      </c>
      <c r="E34" s="121"/>
      <c r="F34" s="121"/>
      <c r="G34" s="121"/>
      <c r="H34" s="121"/>
      <c r="I34" s="122"/>
    </row>
    <row r="35" spans="1:9" ht="27" customHeight="1">
      <c r="A35" s="77" t="s">
        <v>110</v>
      </c>
    </row>
    <row r="36" spans="1:9">
      <c r="A36" s="123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N45" sqref="N4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18" t="s">
        <v>0</v>
      </c>
      <c r="B1" s="9"/>
      <c r="C1" s="9"/>
      <c r="D1" s="20" t="s">
        <v>249</v>
      </c>
      <c r="E1" s="11"/>
      <c r="F1" s="11"/>
      <c r="G1" s="11"/>
    </row>
    <row r="2" spans="1:25" ht="15" customHeight="1"/>
    <row r="3" spans="1:25" ht="15" customHeight="1">
      <c r="A3" s="12" t="s">
        <v>151</v>
      </c>
      <c r="B3" s="12"/>
      <c r="C3" s="12"/>
      <c r="D3" s="12"/>
    </row>
    <row r="4" spans="1:25" ht="15" customHeight="1">
      <c r="A4" s="12"/>
      <c r="B4" s="12"/>
      <c r="C4" s="12"/>
      <c r="D4" s="12"/>
    </row>
    <row r="5" spans="1:25" ht="15.95" customHeight="1">
      <c r="A5" s="10" t="s">
        <v>242</v>
      </c>
      <c r="B5" s="10"/>
      <c r="C5" s="10"/>
      <c r="D5" s="10"/>
      <c r="K5" s="13"/>
      <c r="O5" s="13" t="s">
        <v>47</v>
      </c>
    </row>
    <row r="6" spans="1:25" ht="15.95" customHeight="1">
      <c r="A6" s="64" t="s">
        <v>48</v>
      </c>
      <c r="B6" s="65"/>
      <c r="C6" s="65"/>
      <c r="D6" s="65"/>
      <c r="E6" s="65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25" ht="15.95" customHeight="1">
      <c r="A7" s="65"/>
      <c r="B7" s="65"/>
      <c r="C7" s="65"/>
      <c r="D7" s="65"/>
      <c r="E7" s="65"/>
      <c r="F7" s="41" t="s">
        <v>241</v>
      </c>
      <c r="G7" s="41" t="s">
        <v>245</v>
      </c>
      <c r="H7" s="41" t="s">
        <v>241</v>
      </c>
      <c r="I7" s="54" t="s">
        <v>244</v>
      </c>
      <c r="J7" s="41" t="s">
        <v>241</v>
      </c>
      <c r="K7" s="54" t="s">
        <v>244</v>
      </c>
      <c r="L7" s="41" t="s">
        <v>241</v>
      </c>
      <c r="M7" s="54" t="s">
        <v>244</v>
      </c>
      <c r="N7" s="41" t="s">
        <v>241</v>
      </c>
      <c r="O7" s="54" t="s">
        <v>244</v>
      </c>
    </row>
    <row r="8" spans="1:25" ht="15.95" customHeight="1">
      <c r="A8" s="62" t="s">
        <v>82</v>
      </c>
      <c r="B8" s="46" t="s">
        <v>49</v>
      </c>
      <c r="C8" s="42"/>
      <c r="D8" s="42"/>
      <c r="E8" s="49" t="s">
        <v>40</v>
      </c>
      <c r="F8" s="43">
        <v>29917</v>
      </c>
      <c r="G8" s="43">
        <v>28949</v>
      </c>
      <c r="H8" s="43">
        <v>2080</v>
      </c>
      <c r="I8" s="43">
        <v>2110</v>
      </c>
      <c r="J8" s="43"/>
      <c r="K8" s="43"/>
      <c r="L8" s="43"/>
      <c r="M8" s="43"/>
      <c r="N8" s="43"/>
      <c r="O8" s="43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95" customHeight="1">
      <c r="A9" s="62"/>
      <c r="B9" s="48"/>
      <c r="C9" s="42" t="s">
        <v>50</v>
      </c>
      <c r="D9" s="42"/>
      <c r="E9" s="49" t="s">
        <v>41</v>
      </c>
      <c r="F9" s="43">
        <v>29904</v>
      </c>
      <c r="G9" s="43">
        <v>28345</v>
      </c>
      <c r="H9" s="43">
        <v>2080</v>
      </c>
      <c r="I9" s="43">
        <v>2095</v>
      </c>
      <c r="J9" s="43"/>
      <c r="K9" s="43"/>
      <c r="L9" s="43"/>
      <c r="M9" s="43"/>
      <c r="N9" s="43"/>
      <c r="O9" s="43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>
      <c r="A10" s="62"/>
      <c r="B10" s="47"/>
      <c r="C10" s="42" t="s">
        <v>51</v>
      </c>
      <c r="D10" s="42"/>
      <c r="E10" s="49" t="s">
        <v>42</v>
      </c>
      <c r="F10" s="43">
        <v>13</v>
      </c>
      <c r="G10" s="43">
        <v>604</v>
      </c>
      <c r="H10" s="43">
        <v>0</v>
      </c>
      <c r="I10" s="43">
        <v>15</v>
      </c>
      <c r="J10" s="50"/>
      <c r="K10" s="50"/>
      <c r="L10" s="43"/>
      <c r="M10" s="43"/>
      <c r="N10" s="43"/>
      <c r="O10" s="43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>
      <c r="A11" s="62"/>
      <c r="B11" s="46" t="s">
        <v>52</v>
      </c>
      <c r="C11" s="42"/>
      <c r="D11" s="42"/>
      <c r="E11" s="49" t="s">
        <v>43</v>
      </c>
      <c r="F11" s="43">
        <v>28107</v>
      </c>
      <c r="G11" s="43">
        <v>27266</v>
      </c>
      <c r="H11" s="43">
        <v>2081</v>
      </c>
      <c r="I11" s="43">
        <v>2092</v>
      </c>
      <c r="J11" s="43"/>
      <c r="K11" s="43"/>
      <c r="L11" s="43"/>
      <c r="M11" s="43"/>
      <c r="N11" s="43"/>
      <c r="O11" s="43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95" customHeight="1">
      <c r="A12" s="62"/>
      <c r="B12" s="48"/>
      <c r="C12" s="42" t="s">
        <v>53</v>
      </c>
      <c r="D12" s="42"/>
      <c r="E12" s="49" t="s">
        <v>44</v>
      </c>
      <c r="F12" s="43">
        <v>28099</v>
      </c>
      <c r="G12" s="43">
        <v>26860</v>
      </c>
      <c r="H12" s="43">
        <v>2081</v>
      </c>
      <c r="I12" s="43">
        <v>2090</v>
      </c>
      <c r="J12" s="43"/>
      <c r="K12" s="43"/>
      <c r="L12" s="43"/>
      <c r="M12" s="43"/>
      <c r="N12" s="43"/>
      <c r="O12" s="43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95" customHeight="1">
      <c r="A13" s="62"/>
      <c r="B13" s="47"/>
      <c r="C13" s="42" t="s">
        <v>54</v>
      </c>
      <c r="D13" s="42"/>
      <c r="E13" s="49" t="s">
        <v>45</v>
      </c>
      <c r="F13" s="43">
        <v>8</v>
      </c>
      <c r="G13" s="43">
        <v>406</v>
      </c>
      <c r="H13" s="50">
        <v>0</v>
      </c>
      <c r="I13" s="50">
        <v>2</v>
      </c>
      <c r="J13" s="50"/>
      <c r="K13" s="50"/>
      <c r="L13" s="43"/>
      <c r="M13" s="43"/>
      <c r="N13" s="43"/>
      <c r="O13" s="43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95" customHeight="1">
      <c r="A14" s="62"/>
      <c r="B14" s="42" t="s">
        <v>55</v>
      </c>
      <c r="C14" s="42"/>
      <c r="D14" s="42"/>
      <c r="E14" s="49" t="s">
        <v>152</v>
      </c>
      <c r="F14" s="43">
        <f t="shared" ref="F14:O15" si="0">F9-F12</f>
        <v>1805</v>
      </c>
      <c r="G14" s="43">
        <f t="shared" si="0"/>
        <v>1485</v>
      </c>
      <c r="H14" s="43">
        <f t="shared" si="0"/>
        <v>-1</v>
      </c>
      <c r="I14" s="43">
        <f t="shared" si="0"/>
        <v>5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95" customHeight="1">
      <c r="A15" s="62"/>
      <c r="B15" s="42" t="s">
        <v>56</v>
      </c>
      <c r="C15" s="42"/>
      <c r="D15" s="42"/>
      <c r="E15" s="49" t="s">
        <v>153</v>
      </c>
      <c r="F15" s="43">
        <f t="shared" si="0"/>
        <v>5</v>
      </c>
      <c r="G15" s="43">
        <f t="shared" si="0"/>
        <v>198</v>
      </c>
      <c r="H15" s="43">
        <f t="shared" si="0"/>
        <v>0</v>
      </c>
      <c r="I15" s="43">
        <f t="shared" si="0"/>
        <v>13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95" customHeight="1">
      <c r="A16" s="62"/>
      <c r="B16" s="42" t="s">
        <v>57</v>
      </c>
      <c r="C16" s="42"/>
      <c r="D16" s="42"/>
      <c r="E16" s="49" t="s">
        <v>154</v>
      </c>
      <c r="F16" s="43">
        <f t="shared" ref="F16:O16" si="1">F8-F11</f>
        <v>1810</v>
      </c>
      <c r="G16" s="43">
        <f t="shared" si="1"/>
        <v>1683</v>
      </c>
      <c r="H16" s="43">
        <f t="shared" si="1"/>
        <v>-1</v>
      </c>
      <c r="I16" s="43">
        <f t="shared" si="1"/>
        <v>18</v>
      </c>
      <c r="J16" s="43">
        <f t="shared" si="1"/>
        <v>0</v>
      </c>
      <c r="K16" s="43">
        <f t="shared" si="1"/>
        <v>0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95" customHeight="1">
      <c r="A17" s="62"/>
      <c r="B17" s="42" t="s">
        <v>58</v>
      </c>
      <c r="C17" s="42"/>
      <c r="D17" s="42"/>
      <c r="E17" s="41"/>
      <c r="F17" s="50">
        <v>2375</v>
      </c>
      <c r="G17" s="50">
        <v>4186</v>
      </c>
      <c r="H17" s="50">
        <v>0</v>
      </c>
      <c r="I17" s="50">
        <v>0</v>
      </c>
      <c r="J17" s="43"/>
      <c r="K17" s="43"/>
      <c r="L17" s="43"/>
      <c r="M17" s="43"/>
      <c r="N17" s="50"/>
      <c r="O17" s="51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95" customHeight="1">
      <c r="A18" s="62"/>
      <c r="B18" s="42" t="s">
        <v>59</v>
      </c>
      <c r="C18" s="42"/>
      <c r="D18" s="42"/>
      <c r="E18" s="41"/>
      <c r="F18" s="51" t="s">
        <v>251</v>
      </c>
      <c r="G18" s="51">
        <v>0</v>
      </c>
      <c r="H18" s="51">
        <v>0</v>
      </c>
      <c r="I18" s="51">
        <v>0</v>
      </c>
      <c r="J18" s="51"/>
      <c r="K18" s="51"/>
      <c r="L18" s="51"/>
      <c r="M18" s="51"/>
      <c r="N18" s="51"/>
      <c r="O18" s="51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95" customHeight="1">
      <c r="A19" s="62" t="s">
        <v>83</v>
      </c>
      <c r="B19" s="46" t="s">
        <v>60</v>
      </c>
      <c r="C19" s="42"/>
      <c r="D19" s="42"/>
      <c r="E19" s="49"/>
      <c r="F19" s="43">
        <v>3061</v>
      </c>
      <c r="G19" s="43">
        <v>1758</v>
      </c>
      <c r="H19" s="43">
        <v>923</v>
      </c>
      <c r="I19" s="43">
        <v>465</v>
      </c>
      <c r="J19" s="43"/>
      <c r="K19" s="43"/>
      <c r="L19" s="43"/>
      <c r="M19" s="43"/>
      <c r="N19" s="43"/>
      <c r="O19" s="43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95" customHeight="1">
      <c r="A20" s="62"/>
      <c r="B20" s="47"/>
      <c r="C20" s="42" t="s">
        <v>61</v>
      </c>
      <c r="D20" s="42"/>
      <c r="E20" s="49"/>
      <c r="F20" s="43">
        <v>2179</v>
      </c>
      <c r="G20" s="43">
        <v>568</v>
      </c>
      <c r="H20" s="43">
        <v>180</v>
      </c>
      <c r="I20" s="43">
        <v>190</v>
      </c>
      <c r="J20" s="43"/>
      <c r="K20" s="50"/>
      <c r="L20" s="43"/>
      <c r="M20" s="43"/>
      <c r="N20" s="43"/>
      <c r="O20" s="43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95" customHeight="1">
      <c r="A21" s="62"/>
      <c r="B21" s="53" t="s">
        <v>62</v>
      </c>
      <c r="C21" s="42"/>
      <c r="D21" s="42"/>
      <c r="E21" s="49" t="s">
        <v>155</v>
      </c>
      <c r="F21" s="43">
        <v>3061</v>
      </c>
      <c r="G21" s="43">
        <v>1758</v>
      </c>
      <c r="H21" s="43">
        <v>899</v>
      </c>
      <c r="I21" s="43">
        <v>431</v>
      </c>
      <c r="J21" s="43"/>
      <c r="K21" s="43"/>
      <c r="L21" s="43"/>
      <c r="M21" s="43"/>
      <c r="N21" s="43"/>
      <c r="O21" s="43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95" customHeight="1">
      <c r="A22" s="62"/>
      <c r="B22" s="46" t="s">
        <v>63</v>
      </c>
      <c r="C22" s="42"/>
      <c r="D22" s="42"/>
      <c r="E22" s="49" t="s">
        <v>156</v>
      </c>
      <c r="F22" s="43">
        <v>3770</v>
      </c>
      <c r="G22" s="43">
        <v>2151</v>
      </c>
      <c r="H22" s="43">
        <v>1184</v>
      </c>
      <c r="I22" s="43">
        <v>709</v>
      </c>
      <c r="J22" s="43"/>
      <c r="K22" s="43"/>
      <c r="L22" s="43"/>
      <c r="M22" s="43"/>
      <c r="N22" s="43"/>
      <c r="O22" s="43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95" customHeight="1">
      <c r="A23" s="62"/>
      <c r="B23" s="47" t="s">
        <v>64</v>
      </c>
      <c r="C23" s="42" t="s">
        <v>65</v>
      </c>
      <c r="D23" s="42"/>
      <c r="E23" s="49"/>
      <c r="F23" s="43">
        <v>1233</v>
      </c>
      <c r="G23" s="43">
        <v>1223</v>
      </c>
      <c r="H23" s="43">
        <v>250</v>
      </c>
      <c r="I23" s="43">
        <v>359</v>
      </c>
      <c r="J23" s="43"/>
      <c r="K23" s="43"/>
      <c r="L23" s="43"/>
      <c r="M23" s="43"/>
      <c r="N23" s="43"/>
      <c r="O23" s="43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95" customHeight="1">
      <c r="A24" s="62"/>
      <c r="B24" s="42" t="s">
        <v>157</v>
      </c>
      <c r="C24" s="42"/>
      <c r="D24" s="42"/>
      <c r="E24" s="49" t="s">
        <v>158</v>
      </c>
      <c r="F24" s="43">
        <f t="shared" ref="F24:O24" si="2">F21-F22</f>
        <v>-709</v>
      </c>
      <c r="G24" s="43">
        <f t="shared" si="2"/>
        <v>-393</v>
      </c>
      <c r="H24" s="43">
        <f t="shared" si="2"/>
        <v>-285</v>
      </c>
      <c r="I24" s="43">
        <f t="shared" si="2"/>
        <v>-278</v>
      </c>
      <c r="J24" s="43">
        <f t="shared" si="2"/>
        <v>0</v>
      </c>
      <c r="K24" s="43">
        <f t="shared" si="2"/>
        <v>0</v>
      </c>
      <c r="L24" s="43">
        <f t="shared" si="2"/>
        <v>0</v>
      </c>
      <c r="M24" s="43">
        <f t="shared" si="2"/>
        <v>0</v>
      </c>
      <c r="N24" s="43">
        <f t="shared" si="2"/>
        <v>0</v>
      </c>
      <c r="O24" s="43">
        <f t="shared" si="2"/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95" customHeight="1">
      <c r="A25" s="62"/>
      <c r="B25" s="46" t="s">
        <v>66</v>
      </c>
      <c r="C25" s="46"/>
      <c r="D25" s="46"/>
      <c r="E25" s="66" t="s">
        <v>159</v>
      </c>
      <c r="F25" s="70">
        <v>709</v>
      </c>
      <c r="G25" s="70">
        <v>393</v>
      </c>
      <c r="H25" s="70">
        <v>285</v>
      </c>
      <c r="I25" s="70">
        <v>278</v>
      </c>
      <c r="J25" s="70"/>
      <c r="K25" s="70"/>
      <c r="L25" s="70"/>
      <c r="M25" s="70"/>
      <c r="N25" s="70"/>
      <c r="O25" s="70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95" customHeight="1">
      <c r="A26" s="62"/>
      <c r="B26" s="53" t="s">
        <v>67</v>
      </c>
      <c r="C26" s="53"/>
      <c r="D26" s="53"/>
      <c r="E26" s="67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95" customHeight="1">
      <c r="A27" s="62"/>
      <c r="B27" s="42" t="s">
        <v>160</v>
      </c>
      <c r="C27" s="42"/>
      <c r="D27" s="42"/>
      <c r="E27" s="49" t="s">
        <v>161</v>
      </c>
      <c r="F27" s="43">
        <f t="shared" ref="F27:O27" si="3">F24+F25</f>
        <v>0</v>
      </c>
      <c r="G27" s="43">
        <f t="shared" si="3"/>
        <v>0</v>
      </c>
      <c r="H27" s="43">
        <f t="shared" si="3"/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3">
        <f t="shared" si="3"/>
        <v>0</v>
      </c>
      <c r="O27" s="43">
        <f t="shared" si="3"/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.95" customHeight="1">
      <c r="A28" s="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.95" customHeight="1">
      <c r="A29" s="10"/>
      <c r="F29" s="24"/>
      <c r="G29" s="24"/>
      <c r="H29" s="24"/>
      <c r="I29" s="24"/>
      <c r="J29" s="25"/>
      <c r="K29" s="25"/>
      <c r="L29" s="24"/>
      <c r="M29" s="24"/>
      <c r="N29" s="24"/>
      <c r="O29" s="25" t="s">
        <v>162</v>
      </c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ht="15.95" customHeight="1">
      <c r="A30" s="65" t="s">
        <v>68</v>
      </c>
      <c r="B30" s="65"/>
      <c r="C30" s="65"/>
      <c r="D30" s="65"/>
      <c r="E30" s="65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26"/>
      <c r="Q30" s="24"/>
      <c r="R30" s="26"/>
      <c r="S30" s="24"/>
      <c r="T30" s="26"/>
      <c r="U30" s="24"/>
      <c r="V30" s="26"/>
      <c r="W30" s="24"/>
      <c r="X30" s="26"/>
      <c r="Y30" s="24"/>
    </row>
    <row r="31" spans="1:25" ht="15.95" customHeight="1">
      <c r="A31" s="65"/>
      <c r="B31" s="65"/>
      <c r="C31" s="65"/>
      <c r="D31" s="65"/>
      <c r="E31" s="65"/>
      <c r="F31" s="41" t="s">
        <v>241</v>
      </c>
      <c r="G31" s="54" t="s">
        <v>244</v>
      </c>
      <c r="H31" s="41" t="s">
        <v>241</v>
      </c>
      <c r="I31" s="54" t="s">
        <v>244</v>
      </c>
      <c r="J31" s="41" t="s">
        <v>241</v>
      </c>
      <c r="K31" s="54" t="s">
        <v>244</v>
      </c>
      <c r="L31" s="41" t="s">
        <v>241</v>
      </c>
      <c r="M31" s="54" t="s">
        <v>244</v>
      </c>
      <c r="N31" s="41" t="s">
        <v>241</v>
      </c>
      <c r="O31" s="54" t="s">
        <v>244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.95" customHeight="1">
      <c r="A32" s="62" t="s">
        <v>84</v>
      </c>
      <c r="B32" s="46" t="s">
        <v>49</v>
      </c>
      <c r="C32" s="42"/>
      <c r="D32" s="42"/>
      <c r="E32" s="49" t="s">
        <v>40</v>
      </c>
      <c r="F32" s="43">
        <v>653</v>
      </c>
      <c r="G32" s="43">
        <v>836</v>
      </c>
      <c r="H32" s="43">
        <v>14</v>
      </c>
      <c r="I32" s="43">
        <v>14</v>
      </c>
      <c r="J32" s="43">
        <v>2845</v>
      </c>
      <c r="K32" s="43">
        <v>2594</v>
      </c>
      <c r="L32" s="43">
        <v>41</v>
      </c>
      <c r="M32" s="43">
        <v>41</v>
      </c>
      <c r="N32" s="43">
        <v>165</v>
      </c>
      <c r="O32" s="43">
        <v>156</v>
      </c>
      <c r="P32" s="28"/>
      <c r="Q32" s="28"/>
      <c r="R32" s="28"/>
      <c r="S32" s="28"/>
      <c r="T32" s="29"/>
      <c r="U32" s="29"/>
      <c r="V32" s="28"/>
      <c r="W32" s="28"/>
      <c r="X32" s="29"/>
      <c r="Y32" s="29"/>
    </row>
    <row r="33" spans="1:25" ht="15.95" customHeight="1">
      <c r="A33" s="68"/>
      <c r="B33" s="48"/>
      <c r="C33" s="46" t="s">
        <v>69</v>
      </c>
      <c r="D33" s="42"/>
      <c r="E33" s="49"/>
      <c r="F33" s="43">
        <v>181</v>
      </c>
      <c r="G33" s="43">
        <v>156</v>
      </c>
      <c r="H33" s="43">
        <v>11</v>
      </c>
      <c r="I33" s="43">
        <v>11</v>
      </c>
      <c r="J33" s="43">
        <v>2809</v>
      </c>
      <c r="K33" s="43">
        <v>2560</v>
      </c>
      <c r="L33" s="43">
        <v>0</v>
      </c>
      <c r="M33" s="43">
        <v>0</v>
      </c>
      <c r="N33" s="43">
        <v>137</v>
      </c>
      <c r="O33" s="43">
        <v>118</v>
      </c>
      <c r="P33" s="28"/>
      <c r="Q33" s="28"/>
      <c r="R33" s="28"/>
      <c r="S33" s="28"/>
      <c r="T33" s="29"/>
      <c r="U33" s="29"/>
      <c r="V33" s="28"/>
      <c r="W33" s="28"/>
      <c r="X33" s="29"/>
      <c r="Y33" s="29"/>
    </row>
    <row r="34" spans="1:25" ht="15.95" customHeight="1">
      <c r="A34" s="68"/>
      <c r="B34" s="48"/>
      <c r="C34" s="47"/>
      <c r="D34" s="42" t="s">
        <v>70</v>
      </c>
      <c r="E34" s="49"/>
      <c r="F34" s="43">
        <v>181</v>
      </c>
      <c r="G34" s="43">
        <v>156</v>
      </c>
      <c r="H34" s="43">
        <v>11</v>
      </c>
      <c r="I34" s="43">
        <v>11</v>
      </c>
      <c r="J34" s="43">
        <v>2809</v>
      </c>
      <c r="K34" s="43">
        <v>2560</v>
      </c>
      <c r="L34" s="43">
        <v>0</v>
      </c>
      <c r="M34" s="43">
        <v>0</v>
      </c>
      <c r="N34" s="43">
        <v>137</v>
      </c>
      <c r="O34" s="43">
        <v>118</v>
      </c>
      <c r="P34" s="28"/>
      <c r="Q34" s="28"/>
      <c r="R34" s="28"/>
      <c r="S34" s="28"/>
      <c r="T34" s="29"/>
      <c r="U34" s="29"/>
      <c r="V34" s="28"/>
      <c r="W34" s="28"/>
      <c r="X34" s="29"/>
      <c r="Y34" s="29"/>
    </row>
    <row r="35" spans="1:25" ht="15.95" customHeight="1">
      <c r="A35" s="68"/>
      <c r="B35" s="47"/>
      <c r="C35" s="53" t="s">
        <v>71</v>
      </c>
      <c r="D35" s="42"/>
      <c r="E35" s="49"/>
      <c r="F35" s="43">
        <v>472</v>
      </c>
      <c r="G35" s="43">
        <v>680</v>
      </c>
      <c r="H35" s="43">
        <v>4</v>
      </c>
      <c r="I35" s="43">
        <v>3</v>
      </c>
      <c r="J35" s="51">
        <v>35</v>
      </c>
      <c r="K35" s="51">
        <v>34</v>
      </c>
      <c r="L35" s="43">
        <v>41</v>
      </c>
      <c r="M35" s="43">
        <v>41</v>
      </c>
      <c r="N35" s="43">
        <v>28</v>
      </c>
      <c r="O35" s="43">
        <v>38</v>
      </c>
      <c r="P35" s="28"/>
      <c r="Q35" s="28"/>
      <c r="R35" s="28"/>
      <c r="S35" s="28"/>
      <c r="T35" s="29"/>
      <c r="U35" s="29"/>
      <c r="V35" s="28"/>
      <c r="W35" s="28"/>
      <c r="X35" s="29"/>
      <c r="Y35" s="29"/>
    </row>
    <row r="36" spans="1:25" ht="15.95" customHeight="1">
      <c r="A36" s="68"/>
      <c r="B36" s="46" t="s">
        <v>52</v>
      </c>
      <c r="C36" s="42"/>
      <c r="D36" s="42"/>
      <c r="E36" s="49" t="s">
        <v>41</v>
      </c>
      <c r="F36" s="43">
        <v>315</v>
      </c>
      <c r="G36" s="43">
        <v>341</v>
      </c>
      <c r="H36" s="43">
        <v>9</v>
      </c>
      <c r="I36" s="43">
        <v>8</v>
      </c>
      <c r="J36" s="43">
        <v>2705</v>
      </c>
      <c r="K36" s="43">
        <v>134</v>
      </c>
      <c r="L36" s="43">
        <v>11</v>
      </c>
      <c r="M36" s="43">
        <v>11</v>
      </c>
      <c r="N36" s="43">
        <v>159</v>
      </c>
      <c r="O36" s="43">
        <v>156</v>
      </c>
      <c r="P36" s="28"/>
      <c r="Q36" s="28"/>
      <c r="R36" s="28"/>
      <c r="S36" s="28"/>
      <c r="T36" s="28"/>
      <c r="U36" s="28"/>
      <c r="V36" s="28"/>
      <c r="W36" s="28"/>
      <c r="X36" s="29"/>
      <c r="Y36" s="29"/>
    </row>
    <row r="37" spans="1:25" ht="15.95" customHeight="1">
      <c r="A37" s="68"/>
      <c r="B37" s="48"/>
      <c r="C37" s="42" t="s">
        <v>72</v>
      </c>
      <c r="D37" s="42"/>
      <c r="E37" s="49"/>
      <c r="F37" s="43">
        <v>254</v>
      </c>
      <c r="G37" s="43">
        <v>276</v>
      </c>
      <c r="H37" s="43">
        <v>9</v>
      </c>
      <c r="I37" s="43">
        <v>8</v>
      </c>
      <c r="J37" s="43">
        <v>2695</v>
      </c>
      <c r="K37" s="43">
        <v>120</v>
      </c>
      <c r="L37" s="43">
        <v>11</v>
      </c>
      <c r="M37" s="43">
        <v>11</v>
      </c>
      <c r="N37" s="43">
        <v>150</v>
      </c>
      <c r="O37" s="43">
        <v>145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</row>
    <row r="38" spans="1:25" ht="15.95" customHeight="1">
      <c r="A38" s="68"/>
      <c r="B38" s="47"/>
      <c r="C38" s="42" t="s">
        <v>73</v>
      </c>
      <c r="D38" s="42"/>
      <c r="E38" s="49"/>
      <c r="F38" s="43">
        <v>61</v>
      </c>
      <c r="G38" s="43">
        <v>65</v>
      </c>
      <c r="H38" s="43">
        <v>0.1</v>
      </c>
      <c r="I38" s="43">
        <v>0.1</v>
      </c>
      <c r="J38" s="43">
        <v>10</v>
      </c>
      <c r="K38" s="51">
        <v>14</v>
      </c>
      <c r="L38" s="43">
        <v>0</v>
      </c>
      <c r="M38" s="43">
        <v>0</v>
      </c>
      <c r="N38" s="43">
        <v>8</v>
      </c>
      <c r="O38" s="43">
        <v>11</v>
      </c>
      <c r="P38" s="28"/>
      <c r="Q38" s="28"/>
      <c r="R38" s="29"/>
      <c r="S38" s="29"/>
      <c r="T38" s="28"/>
      <c r="U38" s="28"/>
      <c r="V38" s="28"/>
      <c r="W38" s="28"/>
      <c r="X38" s="29"/>
      <c r="Y38" s="29"/>
    </row>
    <row r="39" spans="1:25" ht="15.95" customHeight="1">
      <c r="A39" s="68"/>
      <c r="B39" s="40" t="s">
        <v>74</v>
      </c>
      <c r="C39" s="40"/>
      <c r="D39" s="40"/>
      <c r="E39" s="49" t="s">
        <v>163</v>
      </c>
      <c r="F39" s="43">
        <f t="shared" ref="F39:O39" si="4">F32-F36</f>
        <v>338</v>
      </c>
      <c r="G39" s="43">
        <f t="shared" si="4"/>
        <v>495</v>
      </c>
      <c r="H39" s="43">
        <f t="shared" si="4"/>
        <v>5</v>
      </c>
      <c r="I39" s="43">
        <f t="shared" si="4"/>
        <v>6</v>
      </c>
      <c r="J39" s="43">
        <f t="shared" si="4"/>
        <v>140</v>
      </c>
      <c r="K39" s="43">
        <f t="shared" si="4"/>
        <v>2460</v>
      </c>
      <c r="L39" s="43">
        <f t="shared" si="4"/>
        <v>30</v>
      </c>
      <c r="M39" s="43">
        <f t="shared" si="4"/>
        <v>30</v>
      </c>
      <c r="N39" s="43">
        <f t="shared" si="4"/>
        <v>6</v>
      </c>
      <c r="O39" s="43">
        <f t="shared" si="4"/>
        <v>0</v>
      </c>
      <c r="P39" s="28"/>
      <c r="Q39" s="28"/>
      <c r="R39" s="28"/>
      <c r="S39" s="28"/>
      <c r="T39" s="28"/>
      <c r="U39" s="28"/>
      <c r="V39" s="28"/>
      <c r="W39" s="28"/>
      <c r="X39" s="29"/>
      <c r="Y39" s="29"/>
    </row>
    <row r="40" spans="1:25" ht="15.95" customHeight="1">
      <c r="A40" s="62" t="s">
        <v>85</v>
      </c>
      <c r="B40" s="46" t="s">
        <v>75</v>
      </c>
      <c r="C40" s="42"/>
      <c r="D40" s="42"/>
      <c r="E40" s="49" t="s">
        <v>43</v>
      </c>
      <c r="F40" s="43">
        <v>110</v>
      </c>
      <c r="G40" s="43">
        <v>545</v>
      </c>
      <c r="H40" s="43">
        <v>0</v>
      </c>
      <c r="I40" s="43">
        <v>0</v>
      </c>
      <c r="J40" s="43">
        <v>683</v>
      </c>
      <c r="K40" s="43">
        <v>946</v>
      </c>
      <c r="L40" s="43">
        <v>0</v>
      </c>
      <c r="M40" s="43">
        <v>0</v>
      </c>
      <c r="N40" s="43">
        <v>219</v>
      </c>
      <c r="O40" s="43">
        <v>224</v>
      </c>
      <c r="P40" s="28"/>
      <c r="Q40" s="28"/>
      <c r="R40" s="28"/>
      <c r="S40" s="28"/>
      <c r="T40" s="29"/>
      <c r="U40" s="29"/>
      <c r="V40" s="29"/>
      <c r="W40" s="29"/>
      <c r="X40" s="28"/>
      <c r="Y40" s="28"/>
    </row>
    <row r="41" spans="1:25" ht="15.95" customHeight="1">
      <c r="A41" s="63"/>
      <c r="B41" s="47"/>
      <c r="C41" s="42" t="s">
        <v>76</v>
      </c>
      <c r="D41" s="42"/>
      <c r="E41" s="49"/>
      <c r="F41" s="51">
        <v>110</v>
      </c>
      <c r="G41" s="51">
        <v>545</v>
      </c>
      <c r="H41" s="51">
        <v>0</v>
      </c>
      <c r="I41" s="51">
        <v>0</v>
      </c>
      <c r="J41" s="43">
        <v>518</v>
      </c>
      <c r="K41" s="43">
        <v>843</v>
      </c>
      <c r="L41" s="43">
        <v>0</v>
      </c>
      <c r="M41" s="43">
        <v>0</v>
      </c>
      <c r="N41" s="43">
        <v>0</v>
      </c>
      <c r="O41" s="43">
        <v>0</v>
      </c>
      <c r="P41" s="29"/>
      <c r="Q41" s="29"/>
      <c r="R41" s="29"/>
      <c r="S41" s="29"/>
      <c r="T41" s="29"/>
      <c r="U41" s="29"/>
      <c r="V41" s="29"/>
      <c r="W41" s="29"/>
      <c r="X41" s="28"/>
      <c r="Y41" s="28"/>
    </row>
    <row r="42" spans="1:25" ht="15.95" customHeight="1">
      <c r="A42" s="63"/>
      <c r="B42" s="46" t="s">
        <v>63</v>
      </c>
      <c r="C42" s="42"/>
      <c r="D42" s="42"/>
      <c r="E42" s="49" t="s">
        <v>44</v>
      </c>
      <c r="F42" s="43">
        <v>448</v>
      </c>
      <c r="G42" s="43">
        <v>1040</v>
      </c>
      <c r="H42" s="43">
        <v>5</v>
      </c>
      <c r="I42" s="43">
        <v>6</v>
      </c>
      <c r="J42" s="43">
        <v>801</v>
      </c>
      <c r="K42" s="43">
        <v>1620</v>
      </c>
      <c r="L42" s="43">
        <v>30</v>
      </c>
      <c r="M42" s="43">
        <v>30</v>
      </c>
      <c r="N42" s="43">
        <v>223</v>
      </c>
      <c r="O42" s="43">
        <v>224</v>
      </c>
      <c r="P42" s="28"/>
      <c r="Q42" s="28"/>
      <c r="R42" s="28"/>
      <c r="S42" s="28"/>
      <c r="T42" s="29"/>
      <c r="U42" s="29"/>
      <c r="V42" s="28"/>
      <c r="W42" s="28"/>
      <c r="X42" s="28"/>
      <c r="Y42" s="28"/>
    </row>
    <row r="43" spans="1:25" ht="15.95" customHeight="1">
      <c r="A43" s="63"/>
      <c r="B43" s="47"/>
      <c r="C43" s="42" t="s">
        <v>77</v>
      </c>
      <c r="D43" s="42"/>
      <c r="E43" s="49"/>
      <c r="F43" s="43">
        <v>346</v>
      </c>
      <c r="G43" s="43">
        <v>518</v>
      </c>
      <c r="H43" s="43">
        <v>5</v>
      </c>
      <c r="I43" s="43">
        <v>5</v>
      </c>
      <c r="J43" s="51">
        <v>335</v>
      </c>
      <c r="K43" s="51">
        <v>617</v>
      </c>
      <c r="L43" s="43">
        <v>0</v>
      </c>
      <c r="M43" s="43">
        <v>14</v>
      </c>
      <c r="N43" s="43">
        <v>223</v>
      </c>
      <c r="O43" s="43">
        <v>224</v>
      </c>
      <c r="P43" s="28"/>
      <c r="Q43" s="28"/>
      <c r="R43" s="29"/>
      <c r="S43" s="28"/>
      <c r="T43" s="29"/>
      <c r="U43" s="29"/>
      <c r="V43" s="28"/>
      <c r="W43" s="28"/>
      <c r="X43" s="29"/>
      <c r="Y43" s="29"/>
    </row>
    <row r="44" spans="1:25" ht="15.95" customHeight="1">
      <c r="A44" s="63"/>
      <c r="B44" s="42" t="s">
        <v>74</v>
      </c>
      <c r="C44" s="42"/>
      <c r="D44" s="42"/>
      <c r="E44" s="49" t="s">
        <v>164</v>
      </c>
      <c r="F44" s="51">
        <f t="shared" ref="F44:O44" si="5">F40-F42</f>
        <v>-338</v>
      </c>
      <c r="G44" s="51">
        <f t="shared" si="5"/>
        <v>-495</v>
      </c>
      <c r="H44" s="51">
        <f t="shared" si="5"/>
        <v>-5</v>
      </c>
      <c r="I44" s="51">
        <f t="shared" si="5"/>
        <v>-6</v>
      </c>
      <c r="J44" s="51">
        <f t="shared" si="5"/>
        <v>-118</v>
      </c>
      <c r="K44" s="51">
        <f t="shared" si="5"/>
        <v>-674</v>
      </c>
      <c r="L44" s="51">
        <f t="shared" si="5"/>
        <v>-30</v>
      </c>
      <c r="M44" s="51">
        <f t="shared" si="5"/>
        <v>-30</v>
      </c>
      <c r="N44" s="51">
        <f t="shared" si="5"/>
        <v>-4</v>
      </c>
      <c r="O44" s="51">
        <f t="shared" si="5"/>
        <v>0</v>
      </c>
      <c r="P44" s="29"/>
      <c r="Q44" s="29"/>
      <c r="R44" s="28"/>
      <c r="S44" s="28"/>
      <c r="T44" s="29"/>
      <c r="U44" s="29"/>
      <c r="V44" s="28"/>
      <c r="W44" s="28"/>
      <c r="X44" s="28"/>
      <c r="Y44" s="28"/>
    </row>
    <row r="45" spans="1:25" ht="15.95" customHeight="1">
      <c r="A45" s="62" t="s">
        <v>86</v>
      </c>
      <c r="B45" s="40" t="s">
        <v>78</v>
      </c>
      <c r="C45" s="40"/>
      <c r="D45" s="40"/>
      <c r="E45" s="49" t="s">
        <v>165</v>
      </c>
      <c r="F45" s="43">
        <f t="shared" ref="F45:O45" si="6">F39+F44</f>
        <v>0</v>
      </c>
      <c r="G45" s="43">
        <f t="shared" si="6"/>
        <v>0</v>
      </c>
      <c r="H45" s="43">
        <f t="shared" si="6"/>
        <v>0</v>
      </c>
      <c r="I45" s="43">
        <f t="shared" si="6"/>
        <v>0</v>
      </c>
      <c r="J45" s="43">
        <f t="shared" si="6"/>
        <v>22</v>
      </c>
      <c r="K45" s="43">
        <f t="shared" si="6"/>
        <v>1786</v>
      </c>
      <c r="L45" s="43">
        <f t="shared" si="6"/>
        <v>0</v>
      </c>
      <c r="M45" s="43">
        <f t="shared" si="6"/>
        <v>0</v>
      </c>
      <c r="N45" s="43">
        <f t="shared" si="6"/>
        <v>2</v>
      </c>
      <c r="O45" s="43">
        <f t="shared" si="6"/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.95" customHeight="1">
      <c r="A46" s="63"/>
      <c r="B46" s="42" t="s">
        <v>79</v>
      </c>
      <c r="C46" s="42"/>
      <c r="D46" s="42"/>
      <c r="E46" s="42"/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1787</v>
      </c>
      <c r="L46" s="43">
        <v>0</v>
      </c>
      <c r="M46" s="43">
        <v>0</v>
      </c>
      <c r="N46" s="51">
        <v>0</v>
      </c>
      <c r="O46" s="51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5.95" customHeight="1">
      <c r="A47" s="63"/>
      <c r="B47" s="42" t="s">
        <v>80</v>
      </c>
      <c r="C47" s="42"/>
      <c r="D47" s="42"/>
      <c r="E47" s="42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0</v>
      </c>
      <c r="M47" s="43">
        <v>0</v>
      </c>
      <c r="N47" s="43">
        <v>0</v>
      </c>
      <c r="O47" s="43">
        <v>2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5.95" customHeight="1">
      <c r="A48" s="63"/>
      <c r="B48" s="42" t="s">
        <v>81</v>
      </c>
      <c r="C48" s="42"/>
      <c r="D48" s="42"/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1</v>
      </c>
      <c r="L48" s="43">
        <v>0</v>
      </c>
      <c r="M48" s="43">
        <v>0</v>
      </c>
      <c r="N48" s="43">
        <v>0</v>
      </c>
      <c r="O48" s="43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15" ht="15.95" customHeight="1">
      <c r="A49" s="7" t="s">
        <v>166</v>
      </c>
      <c r="O49" s="5"/>
    </row>
    <row r="50" spans="1:15" ht="15.95" customHeight="1">
      <c r="A50" s="7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13" zoomScale="85" zoomScaleNormal="100" zoomScaleSheetLayoutView="85" workbookViewId="0">
      <selection activeCell="O12" sqref="O1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0" t="s">
        <v>0</v>
      </c>
      <c r="B1" s="30"/>
      <c r="C1" s="34" t="s">
        <v>248</v>
      </c>
      <c r="D1" s="35"/>
    </row>
    <row r="3" spans="1:14" ht="15" customHeight="1">
      <c r="A3" s="12" t="s">
        <v>167</v>
      </c>
      <c r="B3" s="12"/>
      <c r="C3" s="12"/>
      <c r="D3" s="12"/>
      <c r="E3" s="12"/>
      <c r="F3" s="12"/>
      <c r="I3" s="12"/>
      <c r="J3" s="12"/>
    </row>
    <row r="4" spans="1:14" ht="15" customHeight="1">
      <c r="A4" s="12"/>
      <c r="B4" s="12"/>
      <c r="C4" s="12"/>
      <c r="D4" s="12"/>
      <c r="E4" s="12"/>
      <c r="F4" s="12"/>
      <c r="I4" s="12"/>
      <c r="J4" s="12"/>
    </row>
    <row r="5" spans="1:14" ht="15" customHeight="1">
      <c r="A5" s="36"/>
      <c r="B5" s="36" t="s">
        <v>243</v>
      </c>
      <c r="C5" s="36"/>
      <c r="D5" s="36"/>
      <c r="H5" s="13"/>
      <c r="L5" s="13"/>
      <c r="N5" s="13" t="s">
        <v>168</v>
      </c>
    </row>
    <row r="6" spans="1:14" ht="15" customHeight="1">
      <c r="A6" s="37"/>
      <c r="B6" s="38"/>
      <c r="C6" s="38"/>
      <c r="D6" s="60"/>
      <c r="E6" s="73"/>
      <c r="F6" s="73"/>
      <c r="G6" s="73"/>
      <c r="H6" s="73"/>
      <c r="I6" s="74"/>
      <c r="J6" s="75"/>
      <c r="K6" s="73"/>
      <c r="L6" s="73"/>
      <c r="M6" s="73"/>
      <c r="N6" s="73"/>
    </row>
    <row r="7" spans="1:14" ht="15" customHeight="1">
      <c r="A7" s="16"/>
      <c r="B7" s="17"/>
      <c r="C7" s="17"/>
      <c r="D7" s="45"/>
      <c r="E7" s="33" t="s">
        <v>241</v>
      </c>
      <c r="F7" s="33" t="s">
        <v>244</v>
      </c>
      <c r="G7" s="33" t="s">
        <v>241</v>
      </c>
      <c r="H7" s="33" t="s">
        <v>244</v>
      </c>
      <c r="I7" s="33" t="s">
        <v>241</v>
      </c>
      <c r="J7" s="33" t="s">
        <v>244</v>
      </c>
      <c r="K7" s="33" t="s">
        <v>241</v>
      </c>
      <c r="L7" s="33" t="s">
        <v>244</v>
      </c>
      <c r="M7" s="33" t="s">
        <v>241</v>
      </c>
      <c r="N7" s="33" t="s">
        <v>244</v>
      </c>
    </row>
    <row r="8" spans="1:14" ht="18" customHeight="1">
      <c r="A8" s="61" t="s">
        <v>169</v>
      </c>
      <c r="B8" s="55" t="s">
        <v>170</v>
      </c>
      <c r="C8" s="56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8" customHeight="1">
      <c r="A9" s="61"/>
      <c r="B9" s="61" t="s">
        <v>171</v>
      </c>
      <c r="C9" s="42" t="s">
        <v>172</v>
      </c>
      <c r="D9" s="42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8" customHeight="1">
      <c r="A10" s="61"/>
      <c r="B10" s="61"/>
      <c r="C10" s="42" t="s">
        <v>173</v>
      </c>
      <c r="D10" s="42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8" customHeight="1">
      <c r="A11" s="61"/>
      <c r="B11" s="61"/>
      <c r="C11" s="42" t="s">
        <v>174</v>
      </c>
      <c r="D11" s="42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8" customHeight="1">
      <c r="A12" s="61"/>
      <c r="B12" s="61"/>
      <c r="C12" s="42" t="s">
        <v>175</v>
      </c>
      <c r="D12" s="42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8" customHeight="1">
      <c r="A13" s="61"/>
      <c r="B13" s="61"/>
      <c r="C13" s="42" t="s">
        <v>176</v>
      </c>
      <c r="D13" s="42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8" customHeight="1">
      <c r="A14" s="61"/>
      <c r="B14" s="61"/>
      <c r="C14" s="42" t="s">
        <v>177</v>
      </c>
      <c r="D14" s="42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customHeight="1">
      <c r="A15" s="61" t="s">
        <v>178</v>
      </c>
      <c r="B15" s="61" t="s">
        <v>179</v>
      </c>
      <c r="C15" s="42" t="s">
        <v>180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8" customHeight="1">
      <c r="A16" s="61"/>
      <c r="B16" s="61"/>
      <c r="C16" s="42" t="s">
        <v>181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8" customHeight="1">
      <c r="A17" s="61"/>
      <c r="B17" s="61"/>
      <c r="C17" s="42" t="s">
        <v>182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5" ht="18" customHeight="1">
      <c r="A18" s="61"/>
      <c r="B18" s="61"/>
      <c r="C18" s="42" t="s">
        <v>183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5" ht="18" customHeight="1">
      <c r="A19" s="61"/>
      <c r="B19" s="61" t="s">
        <v>184</v>
      </c>
      <c r="C19" s="42" t="s">
        <v>185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5" ht="18" customHeight="1">
      <c r="A20" s="61"/>
      <c r="B20" s="61"/>
      <c r="C20" s="42" t="s">
        <v>186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5" ht="18" customHeight="1">
      <c r="A21" s="61"/>
      <c r="B21" s="61"/>
      <c r="C21" s="42" t="s">
        <v>187</v>
      </c>
      <c r="D21" s="42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5" ht="18" customHeight="1">
      <c r="A22" s="61"/>
      <c r="B22" s="61"/>
      <c r="C22" s="40" t="s">
        <v>188</v>
      </c>
      <c r="D22" s="40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5" ht="18" customHeight="1">
      <c r="A23" s="61"/>
      <c r="B23" s="61" t="s">
        <v>189</v>
      </c>
      <c r="C23" s="42" t="s">
        <v>190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5" ht="18" customHeight="1">
      <c r="A24" s="61"/>
      <c r="B24" s="61"/>
      <c r="C24" s="42" t="s">
        <v>191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5" ht="18" customHeight="1">
      <c r="A25" s="61"/>
      <c r="B25" s="61"/>
      <c r="C25" s="42" t="s">
        <v>192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5" ht="18" customHeight="1">
      <c r="A26" s="61"/>
      <c r="B26" s="61"/>
      <c r="C26" s="42" t="s">
        <v>193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5" ht="18" customHeight="1">
      <c r="A27" s="61"/>
      <c r="B27" s="42" t="s">
        <v>194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5" ht="18" customHeight="1">
      <c r="A28" s="61" t="s">
        <v>195</v>
      </c>
      <c r="B28" s="61" t="s">
        <v>196</v>
      </c>
      <c r="C28" s="42" t="s">
        <v>197</v>
      </c>
      <c r="D28" s="59" t="s">
        <v>40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5" ht="18" customHeight="1">
      <c r="A29" s="61"/>
      <c r="B29" s="61"/>
      <c r="C29" s="42" t="s">
        <v>198</v>
      </c>
      <c r="D29" s="59" t="s">
        <v>41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5" ht="18" customHeight="1">
      <c r="A30" s="61"/>
      <c r="B30" s="61"/>
      <c r="C30" s="42" t="s">
        <v>199</v>
      </c>
      <c r="D30" s="59" t="s">
        <v>200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5" ht="18" customHeight="1">
      <c r="A31" s="61"/>
      <c r="B31" s="61"/>
      <c r="C31" s="40" t="s">
        <v>201</v>
      </c>
      <c r="D31" s="59" t="s">
        <v>202</v>
      </c>
      <c r="E31" s="43">
        <f t="shared" ref="E31:N31" si="0">E28-E29-E30</f>
        <v>0</v>
      </c>
      <c r="F31" s="43">
        <f t="shared" si="0"/>
        <v>0</v>
      </c>
      <c r="G31" s="43">
        <f t="shared" si="0"/>
        <v>0</v>
      </c>
      <c r="H31" s="43">
        <f t="shared" si="0"/>
        <v>0</v>
      </c>
      <c r="I31" s="43">
        <f t="shared" si="0"/>
        <v>0</v>
      </c>
      <c r="J31" s="43">
        <f t="shared" si="0"/>
        <v>0</v>
      </c>
      <c r="K31" s="43">
        <f t="shared" si="0"/>
        <v>0</v>
      </c>
      <c r="L31" s="43">
        <f t="shared" si="0"/>
        <v>0</v>
      </c>
      <c r="M31" s="43">
        <f t="shared" si="0"/>
        <v>0</v>
      </c>
      <c r="N31" s="43">
        <f t="shared" si="0"/>
        <v>0</v>
      </c>
      <c r="O31" s="6"/>
    </row>
    <row r="32" spans="1:15" ht="18" customHeight="1">
      <c r="A32" s="61"/>
      <c r="B32" s="61"/>
      <c r="C32" s="42" t="s">
        <v>203</v>
      </c>
      <c r="D32" s="59" t="s">
        <v>204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8" customHeight="1">
      <c r="A33" s="61"/>
      <c r="B33" s="61"/>
      <c r="C33" s="42" t="s">
        <v>205</v>
      </c>
      <c r="D33" s="59" t="s">
        <v>206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8" customHeight="1">
      <c r="A34" s="61"/>
      <c r="B34" s="61"/>
      <c r="C34" s="40" t="s">
        <v>207</v>
      </c>
      <c r="D34" s="59" t="s">
        <v>208</v>
      </c>
      <c r="E34" s="43">
        <f t="shared" ref="E34:N34" si="1">E31+E32-E33</f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3">
        <f t="shared" si="1"/>
        <v>0</v>
      </c>
      <c r="K34" s="43">
        <f t="shared" si="1"/>
        <v>0</v>
      </c>
      <c r="L34" s="43">
        <f t="shared" si="1"/>
        <v>0</v>
      </c>
      <c r="M34" s="43">
        <f t="shared" si="1"/>
        <v>0</v>
      </c>
      <c r="N34" s="43">
        <f t="shared" si="1"/>
        <v>0</v>
      </c>
    </row>
    <row r="35" spans="1:14" ht="18" customHeight="1">
      <c r="A35" s="61"/>
      <c r="B35" s="61" t="s">
        <v>209</v>
      </c>
      <c r="C35" s="42" t="s">
        <v>210</v>
      </c>
      <c r="D35" s="59" t="s">
        <v>211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8" customHeight="1">
      <c r="A36" s="61"/>
      <c r="B36" s="61"/>
      <c r="C36" s="42" t="s">
        <v>212</v>
      </c>
      <c r="D36" s="59" t="s">
        <v>213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8" customHeight="1">
      <c r="A37" s="61"/>
      <c r="B37" s="61"/>
      <c r="C37" s="42" t="s">
        <v>214</v>
      </c>
      <c r="D37" s="59" t="s">
        <v>215</v>
      </c>
      <c r="E37" s="43">
        <f t="shared" ref="E37:N37" si="2">E34+E35-E36</f>
        <v>0</v>
      </c>
      <c r="F37" s="43">
        <f t="shared" si="2"/>
        <v>0</v>
      </c>
      <c r="G37" s="43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  <c r="K37" s="43">
        <f t="shared" si="2"/>
        <v>0</v>
      </c>
      <c r="L37" s="43">
        <f t="shared" si="2"/>
        <v>0</v>
      </c>
      <c r="M37" s="43">
        <f t="shared" si="2"/>
        <v>0</v>
      </c>
      <c r="N37" s="43">
        <f t="shared" si="2"/>
        <v>0</v>
      </c>
    </row>
    <row r="38" spans="1:14" ht="18" customHeight="1">
      <c r="A38" s="61"/>
      <c r="B38" s="61"/>
      <c r="C38" s="42" t="s">
        <v>216</v>
      </c>
      <c r="D38" s="59" t="s">
        <v>217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" customHeight="1">
      <c r="A39" s="61"/>
      <c r="B39" s="61"/>
      <c r="C39" s="42" t="s">
        <v>218</v>
      </c>
      <c r="D39" s="59" t="s">
        <v>219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8" customHeight="1">
      <c r="A40" s="61"/>
      <c r="B40" s="61"/>
      <c r="C40" s="42" t="s">
        <v>220</v>
      </c>
      <c r="D40" s="59" t="s">
        <v>221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8" customHeight="1">
      <c r="A41" s="61"/>
      <c r="B41" s="61"/>
      <c r="C41" s="40" t="s">
        <v>222</v>
      </c>
      <c r="D41" s="59" t="s">
        <v>223</v>
      </c>
      <c r="E41" s="43">
        <f t="shared" ref="E41:N41" si="3">E34+E35-E36-E40</f>
        <v>0</v>
      </c>
      <c r="F41" s="43">
        <f t="shared" si="3"/>
        <v>0</v>
      </c>
      <c r="G41" s="43">
        <f t="shared" si="3"/>
        <v>0</v>
      </c>
      <c r="H41" s="43">
        <f t="shared" si="3"/>
        <v>0</v>
      </c>
      <c r="I41" s="43">
        <f t="shared" si="3"/>
        <v>0</v>
      </c>
      <c r="J41" s="43">
        <f t="shared" si="3"/>
        <v>0</v>
      </c>
      <c r="K41" s="43">
        <f t="shared" si="3"/>
        <v>0</v>
      </c>
      <c r="L41" s="43">
        <f t="shared" si="3"/>
        <v>0</v>
      </c>
      <c r="M41" s="43">
        <f t="shared" si="3"/>
        <v>0</v>
      </c>
      <c r="N41" s="43">
        <f t="shared" si="3"/>
        <v>0</v>
      </c>
    </row>
    <row r="42" spans="1:14" ht="18" customHeight="1">
      <c r="A42" s="61"/>
      <c r="B42" s="61"/>
      <c r="C42" s="76" t="s">
        <v>224</v>
      </c>
      <c r="D42" s="76"/>
      <c r="E42" s="43">
        <f t="shared" ref="E42:N42" si="4">E37+E38-E39-E40</f>
        <v>0</v>
      </c>
      <c r="F42" s="43">
        <f t="shared" si="4"/>
        <v>0</v>
      </c>
      <c r="G42" s="43">
        <f t="shared" si="4"/>
        <v>0</v>
      </c>
      <c r="H42" s="43">
        <f t="shared" si="4"/>
        <v>0</v>
      </c>
      <c r="I42" s="43">
        <f t="shared" si="4"/>
        <v>0</v>
      </c>
      <c r="J42" s="43">
        <f t="shared" si="4"/>
        <v>0</v>
      </c>
      <c r="K42" s="43">
        <f t="shared" si="4"/>
        <v>0</v>
      </c>
      <c r="L42" s="43">
        <f t="shared" si="4"/>
        <v>0</v>
      </c>
      <c r="M42" s="43">
        <f t="shared" si="4"/>
        <v>0</v>
      </c>
      <c r="N42" s="43">
        <f t="shared" si="4"/>
        <v>0</v>
      </c>
    </row>
    <row r="43" spans="1:14" ht="18" customHeight="1">
      <c r="A43" s="61"/>
      <c r="B43" s="61"/>
      <c r="C43" s="42" t="s">
        <v>225</v>
      </c>
      <c r="D43" s="59" t="s">
        <v>226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8" customHeight="1">
      <c r="A44" s="61"/>
      <c r="B44" s="61"/>
      <c r="C44" s="40" t="s">
        <v>227</v>
      </c>
      <c r="D44" s="49" t="s">
        <v>228</v>
      </c>
      <c r="E44" s="43">
        <f t="shared" ref="E44:N44" si="5">E41+E43</f>
        <v>0</v>
      </c>
      <c r="F44" s="43">
        <f t="shared" si="5"/>
        <v>0</v>
      </c>
      <c r="G44" s="43">
        <f t="shared" si="5"/>
        <v>0</v>
      </c>
      <c r="H44" s="43">
        <f t="shared" si="5"/>
        <v>0</v>
      </c>
      <c r="I44" s="43">
        <f t="shared" si="5"/>
        <v>0</v>
      </c>
      <c r="J44" s="43">
        <f t="shared" si="5"/>
        <v>0</v>
      </c>
      <c r="K44" s="43">
        <f t="shared" si="5"/>
        <v>0</v>
      </c>
      <c r="L44" s="43">
        <f t="shared" si="5"/>
        <v>0</v>
      </c>
      <c r="M44" s="43">
        <f t="shared" si="5"/>
        <v>0</v>
      </c>
      <c r="N44" s="43">
        <f t="shared" si="5"/>
        <v>0</v>
      </c>
    </row>
    <row r="45" spans="1:14" ht="14.1" customHeight="1">
      <c r="A45" s="7" t="s">
        <v>229</v>
      </c>
    </row>
    <row r="46" spans="1:14" ht="14.1" customHeight="1">
      <c r="A46" s="7" t="s">
        <v>230</v>
      </c>
    </row>
    <row r="47" spans="1:14">
      <c r="A47" s="39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2022-07-07T08:42:16Z</cp:lastPrinted>
  <dcterms:created xsi:type="dcterms:W3CDTF">1999-07-06T05:17:05Z</dcterms:created>
  <dcterms:modified xsi:type="dcterms:W3CDTF">2023-08-24T07:57:34Z</dcterms:modified>
</cp:coreProperties>
</file>