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7.170.52\ｈ\F\調査担当\諸調査\Ｒ５年度\02 総務省以外\20230710【地方債協会】都道府県及び指定都市の財政状況について（照会）（825〆）\04_財政課作業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G15" i="4"/>
  <c r="H15" i="4"/>
  <c r="I15" i="4"/>
  <c r="J15" i="4"/>
  <c r="K15" i="4"/>
  <c r="F15" i="4"/>
  <c r="J15" i="7" l="1"/>
  <c r="H15" i="7"/>
  <c r="F15" i="7"/>
  <c r="F14" i="7"/>
  <c r="I20" i="6" l="1"/>
  <c r="F27" i="5" l="1"/>
  <c r="H27" i="5"/>
  <c r="O44" i="7" l="1"/>
  <c r="O45" i="7" s="1"/>
  <c r="M44" i="7"/>
  <c r="M45" i="7" s="1"/>
  <c r="K44" i="7"/>
  <c r="K45" i="7" s="1"/>
  <c r="I44" i="7"/>
  <c r="I39" i="7"/>
  <c r="I45" i="7" s="1"/>
  <c r="G44" i="7"/>
  <c r="G39" i="7"/>
  <c r="G45" i="7" s="1"/>
  <c r="K24" i="7"/>
  <c r="K27" i="7" s="1"/>
  <c r="K16" i="7"/>
  <c r="K15" i="7"/>
  <c r="K14" i="7"/>
  <c r="I24" i="7"/>
  <c r="I27" i="7" s="1"/>
  <c r="I16" i="7"/>
  <c r="I15" i="7"/>
  <c r="I14" i="7"/>
  <c r="G24" i="7" l="1"/>
  <c r="G27" i="7" s="1"/>
  <c r="G16" i="7"/>
  <c r="G15" i="7"/>
  <c r="G14" i="7"/>
  <c r="E20" i="6"/>
  <c r="F20" i="6"/>
  <c r="G20" i="6"/>
  <c r="E21" i="6"/>
  <c r="F21" i="6"/>
  <c r="G21" i="6"/>
  <c r="E22" i="6"/>
  <c r="F22" i="6"/>
  <c r="G22" i="6"/>
  <c r="E23" i="6"/>
  <c r="F23" i="6"/>
  <c r="G23" i="6"/>
  <c r="H22" i="6"/>
  <c r="H20" i="6"/>
  <c r="H19" i="6"/>
  <c r="H23" i="6" s="1"/>
  <c r="H21" i="6" l="1"/>
  <c r="R44" i="4" l="1"/>
  <c r="R36" i="4"/>
  <c r="R32" i="4"/>
  <c r="R39" i="4" s="1"/>
  <c r="R45" i="4" s="1"/>
  <c r="K24" i="4"/>
  <c r="K27" i="4" s="1"/>
  <c r="K16" i="4"/>
  <c r="K14" i="4"/>
  <c r="S33" i="4" l="1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32" i="4"/>
  <c r="Q44" i="4"/>
  <c r="Q36" i="4"/>
  <c r="Q39" i="4" s="1"/>
  <c r="Q45" i="4" s="1"/>
  <c r="I9" i="2" l="1"/>
  <c r="F45" i="2"/>
  <c r="G45" i="2" s="1"/>
  <c r="F27" i="2"/>
  <c r="G27" i="2" s="1"/>
  <c r="F45" i="5"/>
  <c r="F44" i="4"/>
  <c r="F39" i="4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N44" i="7"/>
  <c r="L44" i="7"/>
  <c r="J44" i="7"/>
  <c r="H44" i="7"/>
  <c r="F44" i="7"/>
  <c r="N39" i="7"/>
  <c r="L39" i="7"/>
  <c r="J39" i="7"/>
  <c r="H39" i="7"/>
  <c r="F39" i="7"/>
  <c r="O24" i="7"/>
  <c r="O27" i="7" s="1"/>
  <c r="N24" i="7"/>
  <c r="N27" i="7" s="1"/>
  <c r="M24" i="7"/>
  <c r="M27" i="7" s="1"/>
  <c r="L24" i="7"/>
  <c r="L27" i="7" s="1"/>
  <c r="J24" i="7"/>
  <c r="J27" i="7" s="1"/>
  <c r="H24" i="7"/>
  <c r="H27" i="7" s="1"/>
  <c r="F24" i="7"/>
  <c r="F27" i="7" s="1"/>
  <c r="O16" i="7"/>
  <c r="N16" i="7"/>
  <c r="M16" i="7"/>
  <c r="L16" i="7"/>
  <c r="J16" i="7"/>
  <c r="H16" i="7"/>
  <c r="F16" i="7"/>
  <c r="O15" i="7"/>
  <c r="N15" i="7"/>
  <c r="M15" i="7"/>
  <c r="L15" i="7"/>
  <c r="O14" i="7"/>
  <c r="N14" i="7"/>
  <c r="M14" i="7"/>
  <c r="L14" i="7"/>
  <c r="J14" i="7"/>
  <c r="H14" i="7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4" i="4"/>
  <c r="M39" i="4"/>
  <c r="M44" i="4"/>
  <c r="L39" i="4"/>
  <c r="L44" i="4"/>
  <c r="K39" i="4"/>
  <c r="K44" i="4"/>
  <c r="J39" i="4"/>
  <c r="J44" i="4"/>
  <c r="I39" i="4"/>
  <c r="I44" i="4"/>
  <c r="H39" i="4"/>
  <c r="H44" i="4"/>
  <c r="G39" i="4"/>
  <c r="G44" i="4"/>
  <c r="O24" i="4"/>
  <c r="O27" i="4" s="1"/>
  <c r="N24" i="4"/>
  <c r="N27" i="4"/>
  <c r="M24" i="4"/>
  <c r="M27" i="4" s="1"/>
  <c r="L24" i="4"/>
  <c r="L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J16" i="4"/>
  <c r="J14" i="4"/>
  <c r="I16" i="4"/>
  <c r="H16" i="4"/>
  <c r="I14" i="4"/>
  <c r="H14" i="4"/>
  <c r="G24" i="4"/>
  <c r="G27" i="4" s="1"/>
  <c r="G16" i="4"/>
  <c r="G14" i="4"/>
  <c r="F27" i="4"/>
  <c r="F16" i="4"/>
  <c r="F14" i="4"/>
  <c r="G14" i="2"/>
  <c r="G41" i="2"/>
  <c r="G29" i="2"/>
  <c r="G40" i="5"/>
  <c r="F45" i="4" l="1"/>
  <c r="G28" i="5"/>
  <c r="G35" i="5"/>
  <c r="G39" i="5"/>
  <c r="G30" i="5"/>
  <c r="G42" i="5"/>
  <c r="G37" i="5"/>
  <c r="G33" i="5"/>
  <c r="G38" i="5"/>
  <c r="G34" i="5"/>
  <c r="G41" i="5"/>
  <c r="L45" i="4"/>
  <c r="N45" i="4"/>
  <c r="K45" i="4"/>
  <c r="M45" i="4"/>
  <c r="I45" i="4"/>
  <c r="G45" i="4"/>
  <c r="I45" i="5"/>
  <c r="G45" i="5"/>
  <c r="G29" i="5"/>
  <c r="G28" i="2"/>
  <c r="J37" i="8"/>
  <c r="J42" i="8" s="1"/>
  <c r="H45" i="4"/>
  <c r="G21" i="2"/>
  <c r="G43" i="5"/>
  <c r="G16" i="2"/>
  <c r="G18" i="2"/>
  <c r="J45" i="7"/>
  <c r="G36" i="5"/>
  <c r="G31" i="5"/>
  <c r="G32" i="5"/>
  <c r="G9" i="2"/>
  <c r="J45" i="4"/>
  <c r="O45" i="4"/>
  <c r="G37" i="8"/>
  <c r="G42" i="8" s="1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H45" i="7"/>
  <c r="G26" i="2"/>
  <c r="G32" i="2"/>
  <c r="G13" i="2"/>
  <c r="G40" i="2"/>
  <c r="G20" i="2"/>
  <c r="G17" i="2"/>
  <c r="G10" i="2"/>
  <c r="G31" i="2"/>
  <c r="N45" i="7"/>
  <c r="I23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>
  <authors>
    <author>大隅　達也</author>
  </authors>
  <commentList>
    <comment ref="R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財産収入+諸収入</t>
        </r>
      </text>
    </comment>
    <comment ref="R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県債利子償還費＋県債事務取扱費</t>
        </r>
      </text>
    </comment>
    <comment ref="R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県債</t>
        </r>
      </text>
    </comment>
    <comment ref="R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県債元金償還費＋建設改良費（玉造＋福造）928,847</t>
        </r>
      </text>
    </comment>
    <comment ref="R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地方債償還金</t>
        </r>
      </text>
    </comment>
  </commentList>
</comments>
</file>

<file path=xl/sharedStrings.xml><?xml version="1.0" encoding="utf-8"?>
<sst xmlns="http://schemas.openxmlformats.org/spreadsheetml/2006/main" count="454" uniqueCount="275">
  <si>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</si>
  <si>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</si>
  <si>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</si>
  <si>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</si>
  <si>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</si>
  <si>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</si>
  <si>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</si>
  <si>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</si>
  <si>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</si>
  <si>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</si>
  <si>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</si>
  <si>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</si>
  <si>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</si>
  <si>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</si>
  <si>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</si>
  <si>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</si>
  <si>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</si>
  <si>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</si>
  <si>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</si>
  <si>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</si>
  <si>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</si>
  <si>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</si>
  <si>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</si>
  <si>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</si>
  <si>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</si>
  <si>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</si>
  <si>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</si>
  <si>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</si>
  <si>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</si>
  <si>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</si>
  <si>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</si>
  <si>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</si>
  <si>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</si>
  <si>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</si>
  <si>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</si>
  <si>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</si>
  <si>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</si>
  <si>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</si>
  <si>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</si>
  <si>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</si>
  <si>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</si>
  <si>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</si>
  <si>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</si>
  <si>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</si>
  <si>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</si>
  <si>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</si>
  <si>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</si>
  <si>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</si>
  <si>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</si>
  <si>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</si>
  <si>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</si>
  <si>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</si>
  <si>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</si>
  <si>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</si>
  <si>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</si>
  <si>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</si>
  <si>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</si>
  <si>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</si>
  <si>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</si>
  <si>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</si>
  <si>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</si>
  <si>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</si>
  <si>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</si>
  <si>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</si>
  <si>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</si>
  <si>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</si>
  <si>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</si>
  <si>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</si>
  <si>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</si>
  <si>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</si>
  <si>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</si>
  <si>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</si>
  <si>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</si>
  <si>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</si>
  <si>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</si>
  <si>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</si>
  <si>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</si>
  <si>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</si>
  <si>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</si>
  <si>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</si>
  <si>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</si>
  <si>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</si>
  <si>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</si>
  <si>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</si>
  <si>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</si>
  <si>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</si>
  <si>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</si>
  <si>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</si>
  <si>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</si>
  <si>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</si>
  <si>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</si>
  <si>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</si>
  <si>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</si>
  <si>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</si>
  <si>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</si>
  <si>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</si>
  <si>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</si>
  <si>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</si>
  <si>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</si>
  <si>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</si>
  <si>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</si>
  <si>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</si>
  <si>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</si>
  <si>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</si>
  <si>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</si>
  <si>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</si>
  <si>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</si>
  <si>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</si>
  <si>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</si>
  <si>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</si>
  <si>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</si>
  <si>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</si>
  <si>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</si>
  <si>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</si>
  <si>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</si>
  <si>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</si>
  <si>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</si>
  <si>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</si>
  <si>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</si>
  <si>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</si>
  <si>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</si>
  <si>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</si>
  <si>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</si>
  <si>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</si>
  <si>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</si>
  <si>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</si>
  <si>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</si>
  <si>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</si>
  <si>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</si>
  <si>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</si>
  <si>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</si>
  <si>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</si>
  <si>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</si>
  <si>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</si>
  <si>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</si>
  <si>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</si>
  <si>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</si>
  <si>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</si>
  <si>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</si>
  <si>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</si>
  <si>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</si>
  <si>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</si>
  <si>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</si>
  <si>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</si>
  <si>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</si>
  <si>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</si>
  <si>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</si>
  <si>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</si>
  <si>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</si>
  <si>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</si>
  <si>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</si>
  <si>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</si>
  <si>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</si>
  <si>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</si>
  <si>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</si>
  <si>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</si>
  <si>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</si>
  <si>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</si>
  <si>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</si>
  <si>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</si>
  <si>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</si>
  <si>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</si>
  <si>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</si>
  <si>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</si>
  <si>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</si>
  <si>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</si>
  <si>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</si>
  <si>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</si>
  <si>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</si>
  <si>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</si>
  <si>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</si>
  <si>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</si>
  <si>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</si>
  <si>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</si>
  <si>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</si>
  <si>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</si>
  <si>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</si>
  <si>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</si>
  <si>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</si>
  <si>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</si>
  <si>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</si>
  <si>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</si>
  <si>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</si>
  <si>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</si>
  <si>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</si>
  <si>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</si>
  <si>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</si>
  <si>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</si>
  <si>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</si>
  <si>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</si>
  <si>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</si>
  <si>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</si>
  <si>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</si>
  <si>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</si>
  <si>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</si>
  <si>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</si>
  <si>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</si>
  <si>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</si>
  <si>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</si>
  <si>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</si>
  <si>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</si>
  <si>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</si>
  <si>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</si>
  <si>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</si>
  <si>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</si>
  <si>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</si>
  <si>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</si>
  <si>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</si>
  <si>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</si>
  <si>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</si>
  <si>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</si>
  <si>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</si>
  <si>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</si>
  <si>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</si>
  <si>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</si>
  <si>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</si>
  <si>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</si>
  <si>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</si>
  <si>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</si>
  <si>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</si>
  <si>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</si>
  <si>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</si>
  <si>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</si>
  <si>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</si>
  <si>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</si>
  <si>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</si>
  <si>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</si>
  <si>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</si>
  <si>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</si>
  <si>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</si>
  <si>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</si>
  <si>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</si>
  <si>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</si>
  <si>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</si>
  <si>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</si>
  <si>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</si>
  <si>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</si>
  <si>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</si>
  <si>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</si>
  <si>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</si>
  <si>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</si>
  <si>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</si>
  <si>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</si>
  <si>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</si>
  <si>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</si>
  <si>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</si>
  <si>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</si>
  <si>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</si>
  <si>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</si>
  <si>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</si>
  <si>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電気事業</t>
    <rPh sb="0" eb="4">
      <t>デンキジギョウ</t>
    </rPh>
    <phoneticPr fontId="9"/>
  </si>
  <si>
    <t>工業用水道事業</t>
    <rPh sb="0" eb="7">
      <t>コウギョウヨウスイドウジギョウ</t>
    </rPh>
    <phoneticPr fontId="9"/>
  </si>
  <si>
    <t>流域下水道事業</t>
    <rPh sb="0" eb="7">
      <t>リュウイキゲスイドウジギョウ</t>
    </rPh>
    <phoneticPr fontId="9"/>
  </si>
  <si>
    <t>市場事業</t>
    <rPh sb="0" eb="2">
      <t>シジョウ</t>
    </rPh>
    <rPh sb="2" eb="4">
      <t>ジギョウ</t>
    </rPh>
    <phoneticPr fontId="8"/>
  </si>
  <si>
    <t>と畜場事業</t>
    <rPh sb="1" eb="3">
      <t>チクジョウ</t>
    </rPh>
    <rPh sb="3" eb="5">
      <t>ジギョウ</t>
    </rPh>
    <phoneticPr fontId="8"/>
  </si>
  <si>
    <t>港湾整備事業</t>
    <rPh sb="0" eb="2">
      <t>コウワン</t>
    </rPh>
    <rPh sb="2" eb="4">
      <t>セイビ</t>
    </rPh>
    <rPh sb="4" eb="6">
      <t>ジギョウ</t>
    </rPh>
    <phoneticPr fontId="8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</si>
  <si>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8"/>
  </si>
  <si>
    <t>宅地造成事業</t>
    <rPh sb="0" eb="2">
      <t>タクチ</t>
    </rPh>
    <rPh sb="2" eb="4">
      <t>ゾウセイ</t>
    </rPh>
    <rPh sb="4" eb="6">
      <t>ジギョウ</t>
    </rPh>
    <phoneticPr fontId="8"/>
  </si>
  <si>
    <t>県生</t>
    <rPh sb="0" eb="2">
      <t>ケンセイ</t>
    </rPh>
    <phoneticPr fontId="9"/>
  </si>
  <si>
    <t>土木</t>
    <rPh sb="0" eb="2">
      <t>ドボク</t>
    </rPh>
    <phoneticPr fontId="9"/>
  </si>
  <si>
    <t>合体</t>
    <rPh sb="0" eb="2">
      <t>ガッタイ</t>
    </rPh>
    <phoneticPr fontId="9"/>
  </si>
  <si>
    <t>電気事業</t>
    <rPh sb="0" eb="2">
      <t>デンキ</t>
    </rPh>
    <rPh sb="2" eb="4">
      <t>ジギョウ</t>
    </rPh>
    <phoneticPr fontId="13"/>
  </si>
  <si>
    <t>工業用水道事業</t>
    <rPh sb="0" eb="3">
      <t>コウギョウヨウ</t>
    </rPh>
    <rPh sb="3" eb="5">
      <t>スイドウ</t>
    </rPh>
    <rPh sb="5" eb="7">
      <t>ジギョウ</t>
    </rPh>
    <phoneticPr fontId="13"/>
  </si>
  <si>
    <t>流域下水道事業</t>
    <rPh sb="0" eb="2">
      <t>リュウイキ</t>
    </rPh>
    <rPh sb="2" eb="5">
      <t>ゲスイドウ</t>
    </rPh>
    <rPh sb="5" eb="7">
      <t>ジギョウ</t>
    </rPh>
    <phoneticPr fontId="14"/>
  </si>
  <si>
    <t>市場事業</t>
    <rPh sb="0" eb="2">
      <t>シジョウ</t>
    </rPh>
    <rPh sb="2" eb="4">
      <t>ジギョウ</t>
    </rPh>
    <phoneticPr fontId="13"/>
  </si>
  <si>
    <t>と畜事業</t>
    <rPh sb="1" eb="2">
      <t>チク</t>
    </rPh>
    <rPh sb="2" eb="4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</si>
  <si>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</si>
  <si>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3"/>
  </si>
  <si>
    <t>宅地造成事業</t>
    <rPh sb="0" eb="2">
      <t>タクチ</t>
    </rPh>
    <rPh sb="2" eb="4">
      <t>ゾウセイ</t>
    </rPh>
    <rPh sb="4" eb="6">
      <t>ジギョウ</t>
    </rPh>
    <phoneticPr fontId="13"/>
  </si>
  <si>
    <t>岡山県</t>
    <rPh sb="0" eb="3">
      <t>オカヤマケン</t>
    </rPh>
    <phoneticPr fontId="16"/>
  </si>
  <si>
    <t>岡山県</t>
    <rPh sb="0" eb="3">
      <t>オカヤマケン</t>
    </rPh>
    <phoneticPr fontId="9"/>
  </si>
  <si>
    <t>—</t>
    <phoneticPr fontId="9"/>
  </si>
  <si>
    <t>—</t>
    <phoneticPr fontId="16"/>
  </si>
  <si>
    <t>-</t>
    <phoneticPr fontId="16"/>
  </si>
  <si>
    <t>岡山県土地開発公社</t>
    <rPh sb="0" eb="9">
      <t>オカヤマケントチカイハツコウシャ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</si>
</sst>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10" xfId="1" applyNumberFormat="1" applyFont="1" applyBorder="1" applyAlignment="1">
      <alignment horizontal="right" vertical="center"/>
    </xf>
    <xf numFmtId="178" fontId="0" fillId="0" borderId="10" xfId="1" applyNumberFormat="1" applyFont="1" applyBorder="1" applyAlignment="1">
      <alignment horizontal="right" vertical="center"/>
    </xf>
    <xf numFmtId="177" fontId="0" fillId="0" borderId="10" xfId="1" quotePrefix="1" applyNumberFormat="1" applyFon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33" activePane="bottomRight" state="frozen"/>
      <selection pane="topRight" activeCell="F1" sqref="F1"/>
      <selection pane="bottomLeft" activeCell="A9" sqref="A9"/>
      <selection pane="bottomRight" activeCell="F44" sqref="F44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21" t="s">
        <v>270</v>
      </c>
      <c r="F1" s="1"/>
    </row>
    <row r="3" spans="1:11" ht="1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239</v>
      </c>
      <c r="G7" s="48"/>
      <c r="H7" s="48" t="s">
        <v>248</v>
      </c>
      <c r="I7" s="49" t="s">
        <v>21</v>
      </c>
    </row>
    <row r="8" spans="1:11" ht="17.149999999999999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5" t="s">
        <v>87</v>
      </c>
      <c r="B9" s="95" t="s">
        <v>89</v>
      </c>
      <c r="C9" s="60" t="s">
        <v>3</v>
      </c>
      <c r="D9" s="53"/>
      <c r="E9" s="53"/>
      <c r="F9" s="54">
        <v>270487</v>
      </c>
      <c r="G9" s="55">
        <f>F9/$F$27*100</f>
        <v>36.475255642474067</v>
      </c>
      <c r="H9" s="54">
        <v>256141</v>
      </c>
      <c r="I9" s="55">
        <f>(F9/H9-1)*100</f>
        <v>5.6008214225758524</v>
      </c>
      <c r="K9" s="25"/>
    </row>
    <row r="10" spans="1:11" ht="18" customHeight="1">
      <c r="A10" s="95"/>
      <c r="B10" s="95"/>
      <c r="C10" s="62"/>
      <c r="D10" s="64" t="s">
        <v>22</v>
      </c>
      <c r="E10" s="53"/>
      <c r="F10" s="86">
        <v>62235</v>
      </c>
      <c r="G10" s="55">
        <f t="shared" ref="G10:G26" si="0">F10/$F$27*100</f>
        <v>8.392409006382465</v>
      </c>
      <c r="H10" s="54">
        <v>61871</v>
      </c>
      <c r="I10" s="55">
        <f t="shared" ref="I10:I27" si="1">(F10/H10-1)*100</f>
        <v>0.588320861146574</v>
      </c>
    </row>
    <row r="11" spans="1:11" ht="18" customHeight="1">
      <c r="A11" s="95"/>
      <c r="B11" s="95"/>
      <c r="C11" s="62"/>
      <c r="D11" s="62"/>
      <c r="E11" s="47" t="s">
        <v>23</v>
      </c>
      <c r="F11" s="54">
        <v>56161</v>
      </c>
      <c r="G11" s="55">
        <f t="shared" si="0"/>
        <v>7.5733282270016176</v>
      </c>
      <c r="H11" s="54">
        <v>55721</v>
      </c>
      <c r="I11" s="55">
        <f t="shared" si="1"/>
        <v>0.78964842698443505</v>
      </c>
    </row>
    <row r="12" spans="1:11" ht="18" customHeight="1">
      <c r="A12" s="95"/>
      <c r="B12" s="95"/>
      <c r="C12" s="62"/>
      <c r="D12" s="62"/>
      <c r="E12" s="47" t="s">
        <v>24</v>
      </c>
      <c r="F12" s="54">
        <v>5896</v>
      </c>
      <c r="G12" s="55">
        <f t="shared" si="0"/>
        <v>0.79507742430515016</v>
      </c>
      <c r="H12" s="54">
        <v>5794</v>
      </c>
      <c r="I12" s="55">
        <f t="shared" si="1"/>
        <v>1.7604418363824648</v>
      </c>
    </row>
    <row r="13" spans="1:11" ht="18" customHeight="1">
      <c r="A13" s="95"/>
      <c r="B13" s="95"/>
      <c r="C13" s="62"/>
      <c r="D13" s="63"/>
      <c r="E13" s="47" t="s">
        <v>25</v>
      </c>
      <c r="F13" s="54">
        <v>178</v>
      </c>
      <c r="G13" s="55">
        <f t="shared" si="0"/>
        <v>2.4003355075698223E-2</v>
      </c>
      <c r="H13" s="54">
        <v>356</v>
      </c>
      <c r="I13" s="55">
        <f t="shared" si="1"/>
        <v>-50</v>
      </c>
    </row>
    <row r="14" spans="1:11" ht="18" customHeight="1">
      <c r="A14" s="95"/>
      <c r="B14" s="95"/>
      <c r="C14" s="62"/>
      <c r="D14" s="60" t="s">
        <v>26</v>
      </c>
      <c r="E14" s="53"/>
      <c r="F14" s="54">
        <v>56395</v>
      </c>
      <c r="G14" s="55">
        <f t="shared" si="0"/>
        <v>7.604883199404501</v>
      </c>
      <c r="H14" s="54">
        <v>54228</v>
      </c>
      <c r="I14" s="55">
        <f t="shared" si="1"/>
        <v>3.9960905805119129</v>
      </c>
    </row>
    <row r="15" spans="1:11" ht="18" customHeight="1">
      <c r="A15" s="95"/>
      <c r="B15" s="95"/>
      <c r="C15" s="62"/>
      <c r="D15" s="62"/>
      <c r="E15" s="47" t="s">
        <v>27</v>
      </c>
      <c r="F15" s="54">
        <v>2046</v>
      </c>
      <c r="G15" s="55">
        <f t="shared" si="0"/>
        <v>0.27590373306111549</v>
      </c>
      <c r="H15" s="54">
        <v>2239</v>
      </c>
      <c r="I15" s="55">
        <f t="shared" si="1"/>
        <v>-8.6199196069673967</v>
      </c>
    </row>
    <row r="16" spans="1:11" ht="18" customHeight="1">
      <c r="A16" s="95"/>
      <c r="B16" s="95"/>
      <c r="C16" s="62"/>
      <c r="D16" s="63"/>
      <c r="E16" s="47" t="s">
        <v>28</v>
      </c>
      <c r="F16" s="54">
        <v>54349</v>
      </c>
      <c r="G16" s="55">
        <f t="shared" si="0"/>
        <v>7.3289794663433856</v>
      </c>
      <c r="H16" s="54">
        <v>51989</v>
      </c>
      <c r="I16" s="55">
        <f t="shared" si="1"/>
        <v>4.5394218007655418</v>
      </c>
      <c r="K16" s="26"/>
    </row>
    <row r="17" spans="1:26" ht="18" customHeight="1">
      <c r="A17" s="95"/>
      <c r="B17" s="95"/>
      <c r="C17" s="62"/>
      <c r="D17" s="96" t="s">
        <v>29</v>
      </c>
      <c r="E17" s="97"/>
      <c r="F17" s="54">
        <v>98384</v>
      </c>
      <c r="G17" s="55">
        <f t="shared" si="0"/>
        <v>13.267112841390412</v>
      </c>
      <c r="H17" s="54">
        <v>73055</v>
      </c>
      <c r="I17" s="55">
        <f t="shared" si="1"/>
        <v>34.671138183560338</v>
      </c>
    </row>
    <row r="18" spans="1:26" ht="18" customHeight="1">
      <c r="A18" s="95"/>
      <c r="B18" s="95"/>
      <c r="C18" s="62"/>
      <c r="D18" s="96" t="s">
        <v>93</v>
      </c>
      <c r="E18" s="98"/>
      <c r="F18" s="54">
        <v>4288</v>
      </c>
      <c r="G18" s="55">
        <f t="shared" si="0"/>
        <v>0.57823812676738184</v>
      </c>
      <c r="H18" s="54">
        <v>3803</v>
      </c>
      <c r="I18" s="55">
        <f t="shared" si="1"/>
        <v>12.753089666053107</v>
      </c>
    </row>
    <row r="19" spans="1:26" ht="18" customHeight="1">
      <c r="A19" s="95"/>
      <c r="B19" s="95"/>
      <c r="C19" s="61"/>
      <c r="D19" s="96" t="s">
        <v>94</v>
      </c>
      <c r="E19" s="98"/>
      <c r="F19" s="91" t="s">
        <v>271</v>
      </c>
      <c r="G19" s="91" t="s">
        <v>271</v>
      </c>
      <c r="H19" s="91" t="s">
        <v>271</v>
      </c>
      <c r="I19" s="92" t="s">
        <v>271</v>
      </c>
      <c r="Z19" s="2" t="s">
        <v>95</v>
      </c>
    </row>
    <row r="20" spans="1:26" ht="18" customHeight="1">
      <c r="A20" s="95"/>
      <c r="B20" s="95"/>
      <c r="C20" s="53" t="s">
        <v>4</v>
      </c>
      <c r="D20" s="53"/>
      <c r="E20" s="53"/>
      <c r="F20" s="54">
        <v>35781</v>
      </c>
      <c r="G20" s="55">
        <f t="shared" si="0"/>
        <v>4.8250789211435841</v>
      </c>
      <c r="H20" s="54">
        <v>36439</v>
      </c>
      <c r="I20" s="55">
        <f t="shared" si="1"/>
        <v>-1.8057575674414794</v>
      </c>
    </row>
    <row r="21" spans="1:26" ht="18" customHeight="1">
      <c r="A21" s="95"/>
      <c r="B21" s="95"/>
      <c r="C21" s="53" t="s">
        <v>5</v>
      </c>
      <c r="D21" s="53"/>
      <c r="E21" s="53"/>
      <c r="F21" s="54">
        <v>170700</v>
      </c>
      <c r="G21" s="55">
        <f t="shared" si="0"/>
        <v>23.018947816975764</v>
      </c>
      <c r="H21" s="54">
        <v>179900</v>
      </c>
      <c r="I21" s="55">
        <f t="shared" si="1"/>
        <v>-5.113952195664262</v>
      </c>
    </row>
    <row r="22" spans="1:26" ht="18" customHeight="1">
      <c r="A22" s="95"/>
      <c r="B22" s="95"/>
      <c r="C22" s="53" t="s">
        <v>30</v>
      </c>
      <c r="D22" s="53"/>
      <c r="E22" s="53"/>
      <c r="F22" s="54">
        <v>9480</v>
      </c>
      <c r="G22" s="55">
        <f t="shared" si="0"/>
        <v>1.2783809332450513</v>
      </c>
      <c r="H22" s="54">
        <v>9370</v>
      </c>
      <c r="I22" s="55">
        <f t="shared" si="1"/>
        <v>1.1739594450373536</v>
      </c>
    </row>
    <row r="23" spans="1:26" ht="18" customHeight="1">
      <c r="A23" s="95"/>
      <c r="B23" s="95"/>
      <c r="C23" s="53" t="s">
        <v>6</v>
      </c>
      <c r="D23" s="53"/>
      <c r="E23" s="53"/>
      <c r="F23" s="54">
        <v>110015</v>
      </c>
      <c r="G23" s="55">
        <f t="shared" si="0"/>
        <v>14.835556790185056</v>
      </c>
      <c r="H23" s="54">
        <v>112402</v>
      </c>
      <c r="I23" s="55">
        <f t="shared" si="1"/>
        <v>-2.1236276934574083</v>
      </c>
    </row>
    <row r="24" spans="1:26" ht="18" customHeight="1">
      <c r="A24" s="95"/>
      <c r="B24" s="95"/>
      <c r="C24" s="53" t="s">
        <v>31</v>
      </c>
      <c r="D24" s="53"/>
      <c r="E24" s="53"/>
      <c r="F24" s="54">
        <v>1413</v>
      </c>
      <c r="G24" s="55">
        <f t="shared" si="0"/>
        <v>0.1905434872020314</v>
      </c>
      <c r="H24" s="54">
        <v>1406</v>
      </c>
      <c r="I24" s="55">
        <f t="shared" si="1"/>
        <v>0.4978662873399653</v>
      </c>
    </row>
    <row r="25" spans="1:26" ht="18" customHeight="1">
      <c r="A25" s="95"/>
      <c r="B25" s="95"/>
      <c r="C25" s="53" t="s">
        <v>7</v>
      </c>
      <c r="D25" s="53"/>
      <c r="E25" s="53"/>
      <c r="F25" s="54">
        <v>58920</v>
      </c>
      <c r="G25" s="55">
        <f t="shared" si="0"/>
        <v>7.9453802306749397</v>
      </c>
      <c r="H25" s="54">
        <v>58620</v>
      </c>
      <c r="I25" s="55">
        <f t="shared" si="1"/>
        <v>0.51177072671442225</v>
      </c>
    </row>
    <row r="26" spans="1:26" ht="18" customHeight="1">
      <c r="A26" s="95"/>
      <c r="B26" s="95"/>
      <c r="C26" s="53" t="s">
        <v>8</v>
      </c>
      <c r="D26" s="53"/>
      <c r="E26" s="53"/>
      <c r="F26" s="54">
        <v>84767</v>
      </c>
      <c r="G26" s="55">
        <f t="shared" si="0"/>
        <v>11.4308561780995</v>
      </c>
      <c r="H26" s="54">
        <v>74055</v>
      </c>
      <c r="I26" s="55">
        <f t="shared" si="1"/>
        <v>14.464924718114913</v>
      </c>
    </row>
    <row r="27" spans="1:26" ht="18" customHeight="1">
      <c r="A27" s="95"/>
      <c r="B27" s="95"/>
      <c r="C27" s="53" t="s">
        <v>9</v>
      </c>
      <c r="D27" s="53"/>
      <c r="E27" s="53"/>
      <c r="F27" s="54">
        <f>SUM(F9,F20:F26)</f>
        <v>741563</v>
      </c>
      <c r="G27" s="55">
        <f>F27/$F$27*100</f>
        <v>100</v>
      </c>
      <c r="H27" s="54">
        <f>SUM(H9,H20:H26)</f>
        <v>728333</v>
      </c>
      <c r="I27" s="55">
        <f t="shared" si="1"/>
        <v>1.816476803879552</v>
      </c>
    </row>
    <row r="28" spans="1:26" ht="18" customHeight="1">
      <c r="A28" s="95"/>
      <c r="B28" s="95" t="s">
        <v>88</v>
      </c>
      <c r="C28" s="60" t="s">
        <v>10</v>
      </c>
      <c r="D28" s="53"/>
      <c r="E28" s="53"/>
      <c r="F28" s="54">
        <v>295708</v>
      </c>
      <c r="G28" s="55">
        <f>F28/$F$45*100</f>
        <v>39.876315296205448</v>
      </c>
      <c r="H28" s="54">
        <v>303763</v>
      </c>
      <c r="I28" s="55">
        <f>(F28/H28-1)*100</f>
        <v>-2.6517383618149704</v>
      </c>
    </row>
    <row r="29" spans="1:26" ht="18" customHeight="1">
      <c r="A29" s="95"/>
      <c r="B29" s="95"/>
      <c r="C29" s="62"/>
      <c r="D29" s="53" t="s">
        <v>11</v>
      </c>
      <c r="E29" s="53"/>
      <c r="F29" s="54">
        <v>182917</v>
      </c>
      <c r="G29" s="55">
        <f t="shared" ref="G29:G44" si="2">F29/$F$45*100</f>
        <v>24.666414047087031</v>
      </c>
      <c r="H29" s="54">
        <v>190109</v>
      </c>
      <c r="I29" s="55">
        <f t="shared" ref="I29:I45" si="3">(F29/H29-1)*100</f>
        <v>-3.7830928572555766</v>
      </c>
    </row>
    <row r="30" spans="1:26" ht="18" customHeight="1">
      <c r="A30" s="95"/>
      <c r="B30" s="95"/>
      <c r="C30" s="62"/>
      <c r="D30" s="53" t="s">
        <v>32</v>
      </c>
      <c r="E30" s="53"/>
      <c r="F30" s="54">
        <v>13812</v>
      </c>
      <c r="G30" s="55">
        <f t="shared" si="2"/>
        <v>1.8625524736266508</v>
      </c>
      <c r="H30" s="54">
        <v>13049</v>
      </c>
      <c r="I30" s="55">
        <f t="shared" si="3"/>
        <v>5.8471913556594313</v>
      </c>
    </row>
    <row r="31" spans="1:26" ht="18" customHeight="1">
      <c r="A31" s="95"/>
      <c r="B31" s="95"/>
      <c r="C31" s="61"/>
      <c r="D31" s="53" t="s">
        <v>12</v>
      </c>
      <c r="E31" s="53"/>
      <c r="F31" s="54">
        <v>98979</v>
      </c>
      <c r="G31" s="55">
        <f t="shared" si="2"/>
        <v>13.347348775491765</v>
      </c>
      <c r="H31" s="54">
        <v>100605</v>
      </c>
      <c r="I31" s="55">
        <f t="shared" si="3"/>
        <v>-1.6162218577605469</v>
      </c>
    </row>
    <row r="32" spans="1:26" ht="18" customHeight="1">
      <c r="A32" s="95"/>
      <c r="B32" s="95"/>
      <c r="C32" s="60" t="s">
        <v>13</v>
      </c>
      <c r="D32" s="53"/>
      <c r="E32" s="53"/>
      <c r="F32" s="54">
        <v>353888</v>
      </c>
      <c r="G32" s="55">
        <f t="shared" si="2"/>
        <v>47.721906297914003</v>
      </c>
      <c r="H32" s="54">
        <v>339031</v>
      </c>
      <c r="I32" s="55">
        <f t="shared" si="3"/>
        <v>4.3821951384976687</v>
      </c>
    </row>
    <row r="33" spans="1:9" ht="18" customHeight="1">
      <c r="A33" s="95"/>
      <c r="B33" s="95"/>
      <c r="C33" s="62"/>
      <c r="D33" s="53" t="s">
        <v>14</v>
      </c>
      <c r="E33" s="53"/>
      <c r="F33" s="54">
        <v>39966</v>
      </c>
      <c r="G33" s="55">
        <f t="shared" si="2"/>
        <v>5.3894274660413206</v>
      </c>
      <c r="H33" s="54">
        <v>37234</v>
      </c>
      <c r="I33" s="55">
        <f t="shared" si="3"/>
        <v>7.3373798141483482</v>
      </c>
    </row>
    <row r="34" spans="1:9" ht="18" customHeight="1">
      <c r="A34" s="95"/>
      <c r="B34" s="95"/>
      <c r="C34" s="62"/>
      <c r="D34" s="53" t="s">
        <v>33</v>
      </c>
      <c r="E34" s="53"/>
      <c r="F34" s="54">
        <v>11472</v>
      </c>
      <c r="G34" s="55">
        <f t="shared" si="2"/>
        <v>1.5470027495978089</v>
      </c>
      <c r="H34" s="54">
        <v>10617</v>
      </c>
      <c r="I34" s="55">
        <f t="shared" si="3"/>
        <v>8.0531223509465946</v>
      </c>
    </row>
    <row r="35" spans="1:9" ht="18" customHeight="1">
      <c r="A35" s="95"/>
      <c r="B35" s="95"/>
      <c r="C35" s="62"/>
      <c r="D35" s="53" t="s">
        <v>34</v>
      </c>
      <c r="E35" s="53"/>
      <c r="F35" s="54">
        <v>249108</v>
      </c>
      <c r="G35" s="55">
        <f t="shared" si="2"/>
        <v>33.592290877511417</v>
      </c>
      <c r="H35" s="54">
        <v>240319</v>
      </c>
      <c r="I35" s="55">
        <f t="shared" si="3"/>
        <v>3.6572222753922912</v>
      </c>
    </row>
    <row r="36" spans="1:9" ht="18" customHeight="1">
      <c r="A36" s="95"/>
      <c r="B36" s="95"/>
      <c r="C36" s="62"/>
      <c r="D36" s="53" t="s">
        <v>35</v>
      </c>
      <c r="E36" s="53"/>
      <c r="F36" s="54">
        <v>11959</v>
      </c>
      <c r="G36" s="55">
        <f t="shared" si="2"/>
        <v>1.6126748502824437</v>
      </c>
      <c r="H36" s="54">
        <v>11821</v>
      </c>
      <c r="I36" s="55">
        <f t="shared" si="3"/>
        <v>1.167413924371874</v>
      </c>
    </row>
    <row r="37" spans="1:9" ht="18" customHeight="1">
      <c r="A37" s="95"/>
      <c r="B37" s="95"/>
      <c r="C37" s="62"/>
      <c r="D37" s="53" t="s">
        <v>15</v>
      </c>
      <c r="E37" s="53"/>
      <c r="F37" s="54">
        <v>7513</v>
      </c>
      <c r="G37" s="55">
        <f t="shared" si="2"/>
        <v>1.0131303746276445</v>
      </c>
      <c r="H37" s="54">
        <v>3934</v>
      </c>
      <c r="I37" s="55">
        <f t="shared" si="3"/>
        <v>90.976105744789024</v>
      </c>
    </row>
    <row r="38" spans="1:9" ht="18" customHeight="1">
      <c r="A38" s="95"/>
      <c r="B38" s="95"/>
      <c r="C38" s="61"/>
      <c r="D38" s="53" t="s">
        <v>36</v>
      </c>
      <c r="E38" s="53"/>
      <c r="F38" s="54">
        <v>33670</v>
      </c>
      <c r="G38" s="55">
        <f t="shared" si="2"/>
        <v>4.5404099179705568</v>
      </c>
      <c r="H38" s="54">
        <v>34906</v>
      </c>
      <c r="I38" s="55">
        <f t="shared" si="3"/>
        <v>-3.5409385205981803</v>
      </c>
    </row>
    <row r="39" spans="1:9" ht="18" customHeight="1">
      <c r="A39" s="95"/>
      <c r="B39" s="95"/>
      <c r="C39" s="60" t="s">
        <v>16</v>
      </c>
      <c r="D39" s="53"/>
      <c r="E39" s="53"/>
      <c r="F39" s="54">
        <v>91967</v>
      </c>
      <c r="G39" s="55">
        <f t="shared" si="2"/>
        <v>12.401778405880552</v>
      </c>
      <c r="H39" s="54">
        <v>85539</v>
      </c>
      <c r="I39" s="55">
        <f t="shared" si="3"/>
        <v>7.5147008966670148</v>
      </c>
    </row>
    <row r="40" spans="1:9" ht="18" customHeight="1">
      <c r="A40" s="95"/>
      <c r="B40" s="95"/>
      <c r="C40" s="62"/>
      <c r="D40" s="60" t="s">
        <v>17</v>
      </c>
      <c r="E40" s="53"/>
      <c r="F40" s="54">
        <v>87621</v>
      </c>
      <c r="G40" s="55">
        <f t="shared" si="2"/>
        <v>11.815718961167157</v>
      </c>
      <c r="H40" s="54">
        <v>80566</v>
      </c>
      <c r="I40" s="55">
        <f t="shared" si="3"/>
        <v>8.7567956706302787</v>
      </c>
    </row>
    <row r="41" spans="1:9" ht="18" customHeight="1">
      <c r="A41" s="95"/>
      <c r="B41" s="95"/>
      <c r="C41" s="62"/>
      <c r="D41" s="62"/>
      <c r="E41" s="56" t="s">
        <v>91</v>
      </c>
      <c r="F41" s="54">
        <v>52838</v>
      </c>
      <c r="G41" s="55">
        <f t="shared" si="2"/>
        <v>7.1252206488187779</v>
      </c>
      <c r="H41" s="54">
        <v>50672</v>
      </c>
      <c r="I41" s="57">
        <f t="shared" si="3"/>
        <v>4.2745500473634346</v>
      </c>
    </row>
    <row r="42" spans="1:9" ht="18" customHeight="1">
      <c r="A42" s="95"/>
      <c r="B42" s="95"/>
      <c r="C42" s="62"/>
      <c r="D42" s="61"/>
      <c r="E42" s="47" t="s">
        <v>37</v>
      </c>
      <c r="F42" s="54">
        <v>34783</v>
      </c>
      <c r="G42" s="55">
        <f t="shared" si="2"/>
        <v>4.6904983123483772</v>
      </c>
      <c r="H42" s="54">
        <v>29894</v>
      </c>
      <c r="I42" s="57">
        <f t="shared" si="3"/>
        <v>16.354452398474617</v>
      </c>
    </row>
    <row r="43" spans="1:9" ht="18" customHeight="1">
      <c r="A43" s="95"/>
      <c r="B43" s="95"/>
      <c r="C43" s="62"/>
      <c r="D43" s="53" t="s">
        <v>38</v>
      </c>
      <c r="E43" s="53"/>
      <c r="F43" s="54">
        <v>4346</v>
      </c>
      <c r="G43" s="55">
        <f t="shared" si="2"/>
        <v>0.58605944471339588</v>
      </c>
      <c r="H43" s="54">
        <v>4973</v>
      </c>
      <c r="I43" s="57">
        <f t="shared" si="3"/>
        <v>-12.608083651719282</v>
      </c>
    </row>
    <row r="44" spans="1:9" ht="18" customHeight="1">
      <c r="A44" s="95"/>
      <c r="B44" s="95"/>
      <c r="C44" s="61"/>
      <c r="D44" s="53" t="s">
        <v>39</v>
      </c>
      <c r="E44" s="53"/>
      <c r="F44" s="91">
        <v>0</v>
      </c>
      <c r="G44" s="55">
        <f t="shared" si="2"/>
        <v>0</v>
      </c>
      <c r="H44" s="71">
        <v>0</v>
      </c>
      <c r="I44" s="71">
        <v>0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741563</v>
      </c>
      <c r="G45" s="55">
        <f>F45/$F$45*100</f>
        <v>100</v>
      </c>
      <c r="H45" s="54">
        <f>SUM(H28,H32,H39)</f>
        <v>728333</v>
      </c>
      <c r="I45" s="55">
        <f t="shared" si="3"/>
        <v>1.816476803879552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24" sqref="H24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270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6" customHeight="1">
      <c r="A6" s="101" t="s">
        <v>48</v>
      </c>
      <c r="B6" s="102"/>
      <c r="C6" s="102"/>
      <c r="D6" s="102"/>
      <c r="E6" s="102"/>
      <c r="F6" s="106" t="s">
        <v>250</v>
      </c>
      <c r="G6" s="107"/>
      <c r="H6" s="106" t="s">
        <v>251</v>
      </c>
      <c r="I6" s="107"/>
      <c r="J6" s="106" t="s">
        <v>252</v>
      </c>
      <c r="K6" s="107"/>
      <c r="L6" s="107"/>
      <c r="M6" s="107"/>
      <c r="N6" s="107"/>
      <c r="O6" s="107"/>
    </row>
    <row r="7" spans="1:25" ht="16" customHeight="1">
      <c r="A7" s="102"/>
      <c r="B7" s="102"/>
      <c r="C7" s="102"/>
      <c r="D7" s="102"/>
      <c r="E7" s="102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6" customHeight="1">
      <c r="A8" s="99" t="s">
        <v>82</v>
      </c>
      <c r="B8" s="60" t="s">
        <v>49</v>
      </c>
      <c r="C8" s="53"/>
      <c r="D8" s="53"/>
      <c r="E8" s="65" t="s">
        <v>40</v>
      </c>
      <c r="F8" s="54">
        <v>3020</v>
      </c>
      <c r="G8" s="54">
        <v>3101</v>
      </c>
      <c r="H8" s="54">
        <v>3858</v>
      </c>
      <c r="I8" s="54">
        <v>3876</v>
      </c>
      <c r="J8" s="54">
        <v>5654</v>
      </c>
      <c r="K8" s="86">
        <v>5722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2"/>
      <c r="C9" s="53" t="s">
        <v>50</v>
      </c>
      <c r="D9" s="53"/>
      <c r="E9" s="65" t="s">
        <v>41</v>
      </c>
      <c r="F9" s="54">
        <v>3020</v>
      </c>
      <c r="G9" s="54">
        <v>3101</v>
      </c>
      <c r="H9" s="54">
        <v>3858</v>
      </c>
      <c r="I9" s="54">
        <v>3876</v>
      </c>
      <c r="J9" s="54">
        <v>5654</v>
      </c>
      <c r="K9" s="86">
        <v>5722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1"/>
      <c r="C10" s="53" t="s">
        <v>51</v>
      </c>
      <c r="D10" s="53"/>
      <c r="E10" s="65" t="s">
        <v>42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0" t="s">
        <v>52</v>
      </c>
      <c r="C11" s="53"/>
      <c r="D11" s="53"/>
      <c r="E11" s="65" t="s">
        <v>43</v>
      </c>
      <c r="F11" s="54">
        <v>2435</v>
      </c>
      <c r="G11" s="54">
        <v>2390</v>
      </c>
      <c r="H11" s="54">
        <v>3696</v>
      </c>
      <c r="I11" s="54">
        <v>3777</v>
      </c>
      <c r="J11" s="54">
        <v>6351</v>
      </c>
      <c r="K11" s="86">
        <v>6079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2"/>
      <c r="C12" s="53" t="s">
        <v>53</v>
      </c>
      <c r="D12" s="53"/>
      <c r="E12" s="65" t="s">
        <v>44</v>
      </c>
      <c r="F12" s="54">
        <v>2435</v>
      </c>
      <c r="G12" s="54">
        <v>2390</v>
      </c>
      <c r="H12" s="54">
        <v>3696</v>
      </c>
      <c r="I12" s="54">
        <v>3777</v>
      </c>
      <c r="J12" s="54">
        <v>6351</v>
      </c>
      <c r="K12" s="86">
        <v>6079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1"/>
      <c r="C13" s="53" t="s">
        <v>54</v>
      </c>
      <c r="D13" s="53"/>
      <c r="E13" s="65" t="s">
        <v>45</v>
      </c>
      <c r="F13" s="94">
        <v>0</v>
      </c>
      <c r="G13" s="54">
        <v>0</v>
      </c>
      <c r="H13" s="94">
        <v>0</v>
      </c>
      <c r="I13" s="94">
        <v>0</v>
      </c>
      <c r="J13" s="94">
        <v>0</v>
      </c>
      <c r="K13" s="94">
        <v>0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55</v>
      </c>
      <c r="C14" s="53"/>
      <c r="D14" s="53"/>
      <c r="E14" s="65" t="s">
        <v>96</v>
      </c>
      <c r="F14" s="54">
        <f t="shared" ref="F14:O14" si="0">F9-F12</f>
        <v>585</v>
      </c>
      <c r="G14" s="54">
        <f t="shared" si="0"/>
        <v>711</v>
      </c>
      <c r="H14" s="54">
        <f t="shared" si="0"/>
        <v>162</v>
      </c>
      <c r="I14" s="54">
        <f t="shared" si="0"/>
        <v>99</v>
      </c>
      <c r="J14" s="54">
        <f t="shared" si="0"/>
        <v>-697</v>
      </c>
      <c r="K14" s="86">
        <f t="shared" si="0"/>
        <v>-357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56</v>
      </c>
      <c r="C15" s="53"/>
      <c r="D15" s="53"/>
      <c r="E15" s="65" t="s">
        <v>97</v>
      </c>
      <c r="F15" s="94">
        <f t="shared" ref="F15:O15" si="1">F10-F13</f>
        <v>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57</v>
      </c>
      <c r="C16" s="53"/>
      <c r="D16" s="53"/>
      <c r="E16" s="65" t="s">
        <v>98</v>
      </c>
      <c r="F16" s="54">
        <f t="shared" ref="F16:O16" si="2">F8-F11</f>
        <v>585</v>
      </c>
      <c r="G16" s="54">
        <f t="shared" si="2"/>
        <v>711</v>
      </c>
      <c r="H16" s="54">
        <f t="shared" si="2"/>
        <v>162</v>
      </c>
      <c r="I16" s="54">
        <f t="shared" si="2"/>
        <v>99</v>
      </c>
      <c r="J16" s="54">
        <f t="shared" si="2"/>
        <v>-697</v>
      </c>
      <c r="K16" s="86">
        <f t="shared" si="2"/>
        <v>-357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58</v>
      </c>
      <c r="C17" s="53"/>
      <c r="D17" s="53"/>
      <c r="E17" s="51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86">
        <v>0</v>
      </c>
      <c r="L17" s="54"/>
      <c r="M17" s="54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83</v>
      </c>
      <c r="B19" s="60" t="s">
        <v>60</v>
      </c>
      <c r="C19" s="53"/>
      <c r="D19" s="53"/>
      <c r="E19" s="65"/>
      <c r="F19" s="91">
        <v>0</v>
      </c>
      <c r="G19" s="54">
        <v>2</v>
      </c>
      <c r="H19" s="54">
        <v>85</v>
      </c>
      <c r="I19" s="54">
        <v>44</v>
      </c>
      <c r="J19" s="54">
        <v>2358</v>
      </c>
      <c r="K19" s="86">
        <v>1442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1"/>
      <c r="C20" s="53" t="s">
        <v>61</v>
      </c>
      <c r="D20" s="53"/>
      <c r="E20" s="65"/>
      <c r="F20" s="91">
        <v>0</v>
      </c>
      <c r="G20" s="91">
        <v>0</v>
      </c>
      <c r="H20" s="91">
        <v>0</v>
      </c>
      <c r="I20" s="91">
        <v>0</v>
      </c>
      <c r="J20" s="54">
        <v>448</v>
      </c>
      <c r="K20" s="86">
        <v>258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53" t="s">
        <v>62</v>
      </c>
      <c r="C21" s="53"/>
      <c r="D21" s="53"/>
      <c r="E21" s="65" t="s">
        <v>99</v>
      </c>
      <c r="F21" s="91">
        <v>0</v>
      </c>
      <c r="G21" s="54">
        <v>2</v>
      </c>
      <c r="H21" s="54">
        <v>85</v>
      </c>
      <c r="I21" s="54">
        <v>44</v>
      </c>
      <c r="J21" s="54">
        <v>2358</v>
      </c>
      <c r="K21" s="86">
        <v>1442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0" t="s">
        <v>63</v>
      </c>
      <c r="C22" s="53"/>
      <c r="D22" s="53"/>
      <c r="E22" s="65" t="s">
        <v>100</v>
      </c>
      <c r="F22" s="54">
        <v>1074</v>
      </c>
      <c r="G22" s="54">
        <v>1121</v>
      </c>
      <c r="H22" s="54">
        <v>1785</v>
      </c>
      <c r="I22" s="54">
        <v>1311</v>
      </c>
      <c r="J22" s="54">
        <v>2868</v>
      </c>
      <c r="K22" s="86">
        <v>1950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1" t="s">
        <v>64</v>
      </c>
      <c r="C23" s="53" t="s">
        <v>65</v>
      </c>
      <c r="D23" s="53"/>
      <c r="E23" s="65"/>
      <c r="F23" s="54">
        <v>370</v>
      </c>
      <c r="G23" s="54">
        <v>388</v>
      </c>
      <c r="H23" s="54">
        <v>206</v>
      </c>
      <c r="I23" s="54">
        <v>326</v>
      </c>
      <c r="J23" s="54">
        <v>500</v>
      </c>
      <c r="K23" s="86">
        <v>499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101</v>
      </c>
      <c r="C24" s="53"/>
      <c r="D24" s="53"/>
      <c r="E24" s="65" t="s">
        <v>102</v>
      </c>
      <c r="F24" s="54">
        <v>-1074</v>
      </c>
      <c r="G24" s="54">
        <f t="shared" ref="G24:O24" si="3">G21-G22</f>
        <v>-1119</v>
      </c>
      <c r="H24" s="54">
        <f t="shared" si="3"/>
        <v>-1700</v>
      </c>
      <c r="I24" s="54">
        <f t="shared" si="3"/>
        <v>-1267</v>
      </c>
      <c r="J24" s="54">
        <f t="shared" si="3"/>
        <v>-510</v>
      </c>
      <c r="K24" s="86">
        <f t="shared" si="3"/>
        <v>-508</v>
      </c>
      <c r="L24" s="54">
        <f t="shared" si="3"/>
        <v>0</v>
      </c>
      <c r="M24" s="54">
        <f t="shared" si="3"/>
        <v>0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0" t="s">
        <v>66</v>
      </c>
      <c r="C25" s="60"/>
      <c r="D25" s="60"/>
      <c r="E25" s="103" t="s">
        <v>103</v>
      </c>
      <c r="F25" s="108">
        <v>1074</v>
      </c>
      <c r="G25" s="108">
        <v>1119</v>
      </c>
      <c r="H25" s="108">
        <v>1700</v>
      </c>
      <c r="I25" s="108">
        <v>1267</v>
      </c>
      <c r="J25" s="108">
        <v>510</v>
      </c>
      <c r="K25" s="108">
        <v>508</v>
      </c>
      <c r="L25" s="108"/>
      <c r="M25" s="108"/>
      <c r="N25" s="108"/>
      <c r="O25" s="108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8" t="s">
        <v>67</v>
      </c>
      <c r="C26" s="78"/>
      <c r="D26" s="78"/>
      <c r="E26" s="104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104</v>
      </c>
      <c r="C27" s="53"/>
      <c r="D27" s="53"/>
      <c r="E27" s="65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86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68</v>
      </c>
      <c r="B30" s="102"/>
      <c r="C30" s="102"/>
      <c r="D30" s="102"/>
      <c r="E30" s="102"/>
      <c r="F30" s="110" t="s">
        <v>253</v>
      </c>
      <c r="G30" s="111"/>
      <c r="H30" s="110" t="s">
        <v>254</v>
      </c>
      <c r="I30" s="111"/>
      <c r="J30" s="110" t="s">
        <v>255</v>
      </c>
      <c r="K30" s="111"/>
      <c r="L30" s="110" t="s">
        <v>256</v>
      </c>
      <c r="M30" s="111"/>
      <c r="N30" s="110" t="s">
        <v>257</v>
      </c>
      <c r="O30" s="111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90" t="s">
        <v>258</v>
      </c>
      <c r="R31" s="90" t="s">
        <v>259</v>
      </c>
      <c r="S31" s="90" t="s">
        <v>260</v>
      </c>
      <c r="T31" s="30"/>
      <c r="U31" s="30"/>
      <c r="V31" s="30"/>
      <c r="W31" s="30"/>
      <c r="X31" s="30"/>
      <c r="Y31" s="30"/>
    </row>
    <row r="32" spans="1:25" ht="16" customHeight="1">
      <c r="A32" s="99" t="s">
        <v>84</v>
      </c>
      <c r="B32" s="60" t="s">
        <v>49</v>
      </c>
      <c r="C32" s="53"/>
      <c r="D32" s="53"/>
      <c r="E32" s="65" t="s">
        <v>40</v>
      </c>
      <c r="F32" s="54">
        <v>250</v>
      </c>
      <c r="G32" s="54">
        <v>205</v>
      </c>
      <c r="H32" s="54">
        <v>497</v>
      </c>
      <c r="I32" s="54">
        <v>419</v>
      </c>
      <c r="J32" s="54">
        <v>1569</v>
      </c>
      <c r="K32" s="54">
        <v>997</v>
      </c>
      <c r="L32" s="54">
        <v>652</v>
      </c>
      <c r="M32" s="54">
        <v>148</v>
      </c>
      <c r="N32" s="54">
        <v>55</v>
      </c>
      <c r="O32" s="54">
        <v>270</v>
      </c>
      <c r="P32" s="31"/>
      <c r="Q32" s="86">
        <v>26</v>
      </c>
      <c r="R32" s="86">
        <f>R33+R35</f>
        <v>626</v>
      </c>
      <c r="S32" s="31">
        <f>SUM(Q32:R32)</f>
        <v>652</v>
      </c>
      <c r="T32" s="32"/>
      <c r="U32" s="32"/>
      <c r="V32" s="31"/>
      <c r="W32" s="31"/>
      <c r="X32" s="32"/>
      <c r="Y32" s="32"/>
    </row>
    <row r="33" spans="1:25" ht="16" customHeight="1">
      <c r="A33" s="105"/>
      <c r="B33" s="62"/>
      <c r="C33" s="60" t="s">
        <v>69</v>
      </c>
      <c r="D33" s="53"/>
      <c r="E33" s="65"/>
      <c r="F33" s="54">
        <v>28</v>
      </c>
      <c r="G33" s="54">
        <v>27</v>
      </c>
      <c r="H33" s="54">
        <v>60</v>
      </c>
      <c r="I33" s="54">
        <v>56</v>
      </c>
      <c r="J33" s="54">
        <v>1528</v>
      </c>
      <c r="K33" s="54">
        <v>992</v>
      </c>
      <c r="L33" s="54">
        <v>647</v>
      </c>
      <c r="M33" s="54">
        <v>126</v>
      </c>
      <c r="N33" s="54">
        <v>54</v>
      </c>
      <c r="O33" s="54">
        <v>269</v>
      </c>
      <c r="P33" s="31"/>
      <c r="Q33" s="86">
        <v>21</v>
      </c>
      <c r="R33" s="86">
        <v>626</v>
      </c>
      <c r="S33" s="31">
        <f t="shared" ref="S33:S48" si="5">SUM(Q33:R33)</f>
        <v>647</v>
      </c>
      <c r="T33" s="32"/>
      <c r="U33" s="32"/>
      <c r="V33" s="31"/>
      <c r="W33" s="31"/>
      <c r="X33" s="32"/>
      <c r="Y33" s="32"/>
    </row>
    <row r="34" spans="1:25" ht="16" customHeight="1">
      <c r="A34" s="105"/>
      <c r="B34" s="62"/>
      <c r="C34" s="61"/>
      <c r="D34" s="53" t="s">
        <v>70</v>
      </c>
      <c r="E34" s="65"/>
      <c r="F34" s="54">
        <v>28</v>
      </c>
      <c r="G34" s="54">
        <v>27</v>
      </c>
      <c r="H34" s="54">
        <v>60</v>
      </c>
      <c r="I34" s="54">
        <v>56</v>
      </c>
      <c r="J34" s="54">
        <v>1528</v>
      </c>
      <c r="K34" s="54">
        <v>992</v>
      </c>
      <c r="L34" s="54">
        <v>626</v>
      </c>
      <c r="M34" s="54">
        <v>126</v>
      </c>
      <c r="N34" s="54">
        <v>54</v>
      </c>
      <c r="O34" s="54">
        <v>269</v>
      </c>
      <c r="P34" s="31"/>
      <c r="Q34" s="86"/>
      <c r="R34" s="86">
        <v>626</v>
      </c>
      <c r="S34" s="31">
        <f t="shared" si="5"/>
        <v>626</v>
      </c>
      <c r="T34" s="32"/>
      <c r="U34" s="32"/>
      <c r="V34" s="31"/>
      <c r="W34" s="31"/>
      <c r="X34" s="32"/>
      <c r="Y34" s="32"/>
    </row>
    <row r="35" spans="1:25" ht="16" customHeight="1">
      <c r="A35" s="105"/>
      <c r="B35" s="61"/>
      <c r="C35" s="53" t="s">
        <v>71</v>
      </c>
      <c r="D35" s="53"/>
      <c r="E35" s="65"/>
      <c r="F35" s="54">
        <v>222</v>
      </c>
      <c r="G35" s="54">
        <v>178</v>
      </c>
      <c r="H35" s="54">
        <v>437</v>
      </c>
      <c r="I35" s="54">
        <v>363</v>
      </c>
      <c r="J35" s="67">
        <v>41</v>
      </c>
      <c r="K35" s="67">
        <v>5</v>
      </c>
      <c r="L35" s="54">
        <v>5</v>
      </c>
      <c r="M35" s="54">
        <v>22</v>
      </c>
      <c r="N35" s="54">
        <v>1</v>
      </c>
      <c r="O35" s="54">
        <v>1</v>
      </c>
      <c r="P35" s="31"/>
      <c r="Q35" s="86">
        <v>5</v>
      </c>
      <c r="R35" s="86">
        <v>0</v>
      </c>
      <c r="S35" s="31">
        <f t="shared" si="5"/>
        <v>5</v>
      </c>
      <c r="T35" s="32"/>
      <c r="U35" s="32"/>
      <c r="V35" s="31"/>
      <c r="W35" s="31"/>
      <c r="X35" s="32"/>
      <c r="Y35" s="32"/>
    </row>
    <row r="36" spans="1:25" ht="16" customHeight="1">
      <c r="A36" s="105"/>
      <c r="B36" s="60" t="s">
        <v>52</v>
      </c>
      <c r="C36" s="53"/>
      <c r="D36" s="53"/>
      <c r="E36" s="65" t="s">
        <v>41</v>
      </c>
      <c r="F36" s="54">
        <v>250</v>
      </c>
      <c r="G36" s="54">
        <v>205</v>
      </c>
      <c r="H36" s="54">
        <v>497</v>
      </c>
      <c r="I36" s="54">
        <v>419</v>
      </c>
      <c r="J36" s="54">
        <v>617</v>
      </c>
      <c r="K36" s="54">
        <v>333</v>
      </c>
      <c r="L36" s="54">
        <v>49</v>
      </c>
      <c r="M36" s="54">
        <v>72</v>
      </c>
      <c r="N36" s="54">
        <v>8</v>
      </c>
      <c r="O36" s="54">
        <v>9.6</v>
      </c>
      <c r="P36" s="31"/>
      <c r="Q36" s="86">
        <f>+Q37+Q38</f>
        <v>26</v>
      </c>
      <c r="R36" s="86">
        <f>R37+R38</f>
        <v>23</v>
      </c>
      <c r="S36" s="31">
        <f t="shared" si="5"/>
        <v>49</v>
      </c>
      <c r="T36" s="31"/>
      <c r="U36" s="31"/>
      <c r="V36" s="31"/>
      <c r="W36" s="31"/>
      <c r="X36" s="32"/>
      <c r="Y36" s="32"/>
    </row>
    <row r="37" spans="1:25" ht="16" customHeight="1">
      <c r="A37" s="105"/>
      <c r="B37" s="62"/>
      <c r="C37" s="53" t="s">
        <v>72</v>
      </c>
      <c r="D37" s="53"/>
      <c r="E37" s="65"/>
      <c r="F37" s="54">
        <v>240</v>
      </c>
      <c r="G37" s="54">
        <v>192</v>
      </c>
      <c r="H37" s="54">
        <v>495</v>
      </c>
      <c r="I37" s="54">
        <v>418</v>
      </c>
      <c r="J37" s="54">
        <v>550</v>
      </c>
      <c r="K37" s="54">
        <v>258</v>
      </c>
      <c r="L37" s="54">
        <v>25</v>
      </c>
      <c r="M37" s="54">
        <v>41</v>
      </c>
      <c r="N37" s="54">
        <v>0</v>
      </c>
      <c r="O37" s="54">
        <v>0</v>
      </c>
      <c r="P37" s="31"/>
      <c r="Q37" s="86">
        <v>25</v>
      </c>
      <c r="R37" s="86">
        <v>0</v>
      </c>
      <c r="S37" s="31">
        <f t="shared" si="5"/>
        <v>25</v>
      </c>
      <c r="T37" s="31"/>
      <c r="U37" s="31"/>
      <c r="V37" s="31"/>
      <c r="W37" s="31"/>
      <c r="X37" s="32"/>
      <c r="Y37" s="32"/>
    </row>
    <row r="38" spans="1:25" ht="16" customHeight="1">
      <c r="A38" s="105"/>
      <c r="B38" s="61"/>
      <c r="C38" s="53" t="s">
        <v>73</v>
      </c>
      <c r="D38" s="53"/>
      <c r="E38" s="65"/>
      <c r="F38" s="54">
        <v>10</v>
      </c>
      <c r="G38" s="54">
        <v>12</v>
      </c>
      <c r="H38" s="54">
        <v>2</v>
      </c>
      <c r="I38" s="54">
        <v>2</v>
      </c>
      <c r="J38" s="54">
        <v>67</v>
      </c>
      <c r="K38" s="67">
        <v>75</v>
      </c>
      <c r="L38" s="54">
        <v>24</v>
      </c>
      <c r="M38" s="54">
        <v>31</v>
      </c>
      <c r="N38" s="86">
        <v>0</v>
      </c>
      <c r="O38" s="54">
        <v>10</v>
      </c>
      <c r="P38" s="31"/>
      <c r="Q38" s="86">
        <v>1</v>
      </c>
      <c r="R38" s="86">
        <v>23</v>
      </c>
      <c r="S38" s="31">
        <f t="shared" si="5"/>
        <v>24</v>
      </c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74</v>
      </c>
      <c r="C39" s="47"/>
      <c r="D39" s="47"/>
      <c r="E39" s="65" t="s">
        <v>107</v>
      </c>
      <c r="F39" s="54">
        <f>F32-F36</f>
        <v>0</v>
      </c>
      <c r="G39" s="54">
        <f t="shared" ref="G39:O39" si="6">G32-G36</f>
        <v>0</v>
      </c>
      <c r="H39" s="54">
        <f t="shared" si="6"/>
        <v>0</v>
      </c>
      <c r="I39" s="54">
        <f t="shared" si="6"/>
        <v>0</v>
      </c>
      <c r="J39" s="54">
        <f t="shared" si="6"/>
        <v>952</v>
      </c>
      <c r="K39" s="54">
        <f t="shared" si="6"/>
        <v>664</v>
      </c>
      <c r="L39" s="54">
        <f t="shared" si="6"/>
        <v>603</v>
      </c>
      <c r="M39" s="54">
        <f t="shared" si="6"/>
        <v>76</v>
      </c>
      <c r="N39" s="54">
        <f t="shared" si="6"/>
        <v>47</v>
      </c>
      <c r="O39" s="54">
        <f t="shared" si="6"/>
        <v>260.39999999999998</v>
      </c>
      <c r="P39" s="31"/>
      <c r="Q39" s="86">
        <f t="shared" ref="Q39:R39" si="7">Q32-Q36</f>
        <v>0</v>
      </c>
      <c r="R39" s="86">
        <f t="shared" si="7"/>
        <v>603</v>
      </c>
      <c r="S39" s="31">
        <f t="shared" si="5"/>
        <v>603</v>
      </c>
      <c r="T39" s="31"/>
      <c r="U39" s="31"/>
      <c r="V39" s="31"/>
      <c r="W39" s="31"/>
      <c r="X39" s="32"/>
      <c r="Y39" s="32"/>
    </row>
    <row r="40" spans="1:25" ht="16" customHeight="1">
      <c r="A40" s="99" t="s">
        <v>85</v>
      </c>
      <c r="B40" s="60" t="s">
        <v>75</v>
      </c>
      <c r="C40" s="53"/>
      <c r="D40" s="53"/>
      <c r="E40" s="65" t="s">
        <v>43</v>
      </c>
      <c r="F40" s="54">
        <v>577</v>
      </c>
      <c r="G40" s="54">
        <v>194</v>
      </c>
      <c r="H40" s="54">
        <v>459</v>
      </c>
      <c r="I40" s="54">
        <v>133</v>
      </c>
      <c r="J40" s="54">
        <v>35</v>
      </c>
      <c r="K40" s="54">
        <v>190</v>
      </c>
      <c r="L40" s="54">
        <v>378</v>
      </c>
      <c r="M40" s="54">
        <v>444</v>
      </c>
      <c r="N40" s="54">
        <v>0</v>
      </c>
      <c r="O40" s="54">
        <v>0</v>
      </c>
      <c r="P40" s="31"/>
      <c r="Q40" s="86">
        <v>65</v>
      </c>
      <c r="R40" s="86">
        <v>313</v>
      </c>
      <c r="S40" s="31">
        <f t="shared" si="5"/>
        <v>378</v>
      </c>
      <c r="T40" s="32"/>
      <c r="U40" s="32"/>
      <c r="V40" s="32"/>
      <c r="W40" s="32"/>
      <c r="X40" s="31"/>
      <c r="Y40" s="31"/>
    </row>
    <row r="41" spans="1:25" ht="16" customHeight="1">
      <c r="A41" s="100"/>
      <c r="B41" s="61"/>
      <c r="C41" s="53" t="s">
        <v>76</v>
      </c>
      <c r="D41" s="53"/>
      <c r="E41" s="65"/>
      <c r="F41" s="67">
        <v>382</v>
      </c>
      <c r="G41" s="67">
        <v>0</v>
      </c>
      <c r="H41" s="67">
        <v>400</v>
      </c>
      <c r="I41" s="67">
        <v>76</v>
      </c>
      <c r="J41" s="54">
        <v>35</v>
      </c>
      <c r="K41" s="54">
        <v>190</v>
      </c>
      <c r="L41" s="54">
        <v>313</v>
      </c>
      <c r="M41" s="54">
        <v>318</v>
      </c>
      <c r="N41" s="54">
        <v>0</v>
      </c>
      <c r="O41" s="54">
        <v>0</v>
      </c>
      <c r="P41" s="32"/>
      <c r="Q41" s="86"/>
      <c r="R41" s="67">
        <v>313</v>
      </c>
      <c r="S41" s="31">
        <f t="shared" si="5"/>
        <v>313</v>
      </c>
      <c r="T41" s="32"/>
      <c r="U41" s="32"/>
      <c r="V41" s="32"/>
      <c r="W41" s="32"/>
      <c r="X41" s="31"/>
      <c r="Y41" s="31"/>
    </row>
    <row r="42" spans="1:25" ht="16" customHeight="1">
      <c r="A42" s="100"/>
      <c r="B42" s="60" t="s">
        <v>63</v>
      </c>
      <c r="C42" s="53"/>
      <c r="D42" s="53"/>
      <c r="E42" s="65" t="s">
        <v>44</v>
      </c>
      <c r="F42" s="54">
        <v>577</v>
      </c>
      <c r="G42" s="54">
        <v>194</v>
      </c>
      <c r="H42" s="54">
        <v>459</v>
      </c>
      <c r="I42" s="54">
        <v>133</v>
      </c>
      <c r="J42" s="54">
        <v>987</v>
      </c>
      <c r="K42" s="54">
        <v>987</v>
      </c>
      <c r="L42" s="54">
        <v>994</v>
      </c>
      <c r="M42" s="54">
        <v>1145</v>
      </c>
      <c r="N42" s="54">
        <v>370</v>
      </c>
      <c r="O42" s="54">
        <v>570.9</v>
      </c>
      <c r="P42" s="31"/>
      <c r="Q42" s="86">
        <v>65</v>
      </c>
      <c r="R42" s="86">
        <v>929</v>
      </c>
      <c r="S42" s="31">
        <f t="shared" si="5"/>
        <v>994</v>
      </c>
      <c r="T42" s="32"/>
      <c r="U42" s="32"/>
      <c r="V42" s="31"/>
      <c r="W42" s="31"/>
      <c r="X42" s="31"/>
      <c r="Y42" s="31"/>
    </row>
    <row r="43" spans="1:25" ht="16" customHeight="1">
      <c r="A43" s="100"/>
      <c r="B43" s="61"/>
      <c r="C43" s="53" t="s">
        <v>77</v>
      </c>
      <c r="D43" s="53"/>
      <c r="E43" s="65"/>
      <c r="F43" s="54">
        <v>194</v>
      </c>
      <c r="G43" s="54">
        <v>194</v>
      </c>
      <c r="H43" s="54">
        <v>59</v>
      </c>
      <c r="I43" s="54">
        <v>57</v>
      </c>
      <c r="J43" s="67">
        <v>953</v>
      </c>
      <c r="K43" s="67">
        <v>816</v>
      </c>
      <c r="L43" s="54">
        <v>679</v>
      </c>
      <c r="M43" s="54">
        <v>856</v>
      </c>
      <c r="N43" s="54">
        <v>331</v>
      </c>
      <c r="O43" s="54">
        <v>518.29999999999995</v>
      </c>
      <c r="P43" s="31"/>
      <c r="Q43" s="86">
        <v>63</v>
      </c>
      <c r="R43" s="86">
        <v>616</v>
      </c>
      <c r="S43" s="31">
        <f t="shared" si="5"/>
        <v>679</v>
      </c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74</v>
      </c>
      <c r="C44" s="53"/>
      <c r="D44" s="53"/>
      <c r="E44" s="65" t="s">
        <v>108</v>
      </c>
      <c r="F44" s="67">
        <f>F40-F42</f>
        <v>0</v>
      </c>
      <c r="G44" s="67">
        <f t="shared" ref="G44:O44" si="8">G40-G42</f>
        <v>0</v>
      </c>
      <c r="H44" s="67">
        <f t="shared" si="8"/>
        <v>0</v>
      </c>
      <c r="I44" s="67">
        <f t="shared" si="8"/>
        <v>0</v>
      </c>
      <c r="J44" s="67">
        <f t="shared" si="8"/>
        <v>-952</v>
      </c>
      <c r="K44" s="67">
        <f t="shared" si="8"/>
        <v>-797</v>
      </c>
      <c r="L44" s="67">
        <f t="shared" si="8"/>
        <v>-616</v>
      </c>
      <c r="M44" s="67">
        <f t="shared" si="8"/>
        <v>-701</v>
      </c>
      <c r="N44" s="67">
        <f t="shared" si="8"/>
        <v>-370</v>
      </c>
      <c r="O44" s="67">
        <f t="shared" si="8"/>
        <v>-570.9</v>
      </c>
      <c r="P44" s="32"/>
      <c r="Q44" s="67">
        <f t="shared" ref="Q44" si="9">Q40-Q42</f>
        <v>0</v>
      </c>
      <c r="R44" s="67">
        <f>R40-R42</f>
        <v>-616</v>
      </c>
      <c r="S44" s="31">
        <f t="shared" si="5"/>
        <v>-616</v>
      </c>
      <c r="T44" s="32"/>
      <c r="U44" s="32"/>
      <c r="V44" s="31"/>
      <c r="W44" s="31"/>
      <c r="X44" s="31"/>
      <c r="Y44" s="31"/>
    </row>
    <row r="45" spans="1:25" ht="16" customHeight="1">
      <c r="A45" s="99" t="s">
        <v>86</v>
      </c>
      <c r="B45" s="47" t="s">
        <v>78</v>
      </c>
      <c r="C45" s="47"/>
      <c r="D45" s="47"/>
      <c r="E45" s="65" t="s">
        <v>109</v>
      </c>
      <c r="F45" s="54">
        <f>F39+F44</f>
        <v>0</v>
      </c>
      <c r="G45" s="54">
        <f t="shared" ref="G45:O45" si="10">G39+G44</f>
        <v>0</v>
      </c>
      <c r="H45" s="54">
        <f t="shared" si="10"/>
        <v>0</v>
      </c>
      <c r="I45" s="54">
        <f t="shared" si="10"/>
        <v>0</v>
      </c>
      <c r="J45" s="54">
        <f t="shared" si="10"/>
        <v>0</v>
      </c>
      <c r="K45" s="54">
        <f t="shared" si="10"/>
        <v>-133</v>
      </c>
      <c r="L45" s="54">
        <f t="shared" si="10"/>
        <v>-13</v>
      </c>
      <c r="M45" s="54">
        <f t="shared" si="10"/>
        <v>-625</v>
      </c>
      <c r="N45" s="54">
        <f t="shared" si="10"/>
        <v>-323</v>
      </c>
      <c r="O45" s="54">
        <f t="shared" si="10"/>
        <v>-310.5</v>
      </c>
      <c r="P45" s="31"/>
      <c r="Q45" s="86">
        <f t="shared" ref="Q45" si="11">Q39+Q44</f>
        <v>0</v>
      </c>
      <c r="R45" s="86">
        <f>R39+R44</f>
        <v>-13</v>
      </c>
      <c r="S45" s="31">
        <f t="shared" si="5"/>
        <v>-13</v>
      </c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32"/>
      <c r="Q46" s="86"/>
      <c r="R46" s="67"/>
      <c r="S46" s="31">
        <f t="shared" si="5"/>
        <v>0</v>
      </c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80</v>
      </c>
      <c r="C47" s="53"/>
      <c r="D47" s="53"/>
      <c r="E47" s="53"/>
      <c r="F47" s="5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31"/>
      <c r="Q47" s="86"/>
      <c r="R47" s="86"/>
      <c r="S47" s="31">
        <f t="shared" si="5"/>
        <v>0</v>
      </c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81</v>
      </c>
      <c r="C48" s="53"/>
      <c r="D48" s="53"/>
      <c r="E48" s="53"/>
      <c r="F48" s="5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31"/>
      <c r="Q48" s="86"/>
      <c r="R48" s="86"/>
      <c r="S48" s="31">
        <f t="shared" si="5"/>
        <v>0</v>
      </c>
      <c r="T48" s="31"/>
      <c r="U48" s="31"/>
      <c r="V48" s="31"/>
      <c r="W48" s="31"/>
      <c r="X48" s="31"/>
      <c r="Y48" s="31"/>
    </row>
    <row r="49" spans="1:1" ht="16" customHeight="1">
      <c r="A49" s="8" t="s">
        <v>110</v>
      </c>
    </row>
    <row r="50" spans="1:1" ht="16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2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36" activePane="bottomRight" state="frozen"/>
      <selection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269</v>
      </c>
      <c r="F1" s="1"/>
    </row>
    <row r="3" spans="1:9" ht="1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243</v>
      </c>
      <c r="G7" s="48"/>
      <c r="H7" s="48" t="s">
        <v>246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5" t="s">
        <v>87</v>
      </c>
      <c r="B9" s="95" t="s">
        <v>89</v>
      </c>
      <c r="C9" s="60" t="s">
        <v>3</v>
      </c>
      <c r="D9" s="53"/>
      <c r="E9" s="53"/>
      <c r="F9" s="54">
        <v>267305</v>
      </c>
      <c r="G9" s="55">
        <f>F9/$F$27*100</f>
        <v>30.501525618291904</v>
      </c>
      <c r="H9" s="86">
        <v>244116</v>
      </c>
      <c r="I9" s="55">
        <f t="shared" ref="I9:I45" si="0">(F9/H9-1)*100</f>
        <v>9.4991725245375136</v>
      </c>
    </row>
    <row r="10" spans="1:9" ht="18" customHeight="1">
      <c r="A10" s="95"/>
      <c r="B10" s="95"/>
      <c r="C10" s="62"/>
      <c r="D10" s="60" t="s">
        <v>22</v>
      </c>
      <c r="E10" s="53"/>
      <c r="F10" s="54">
        <v>62517</v>
      </c>
      <c r="G10" s="55">
        <f t="shared" ref="G10:G27" si="1">F10/$F$27*100</f>
        <v>7.1336633324432945</v>
      </c>
      <c r="H10" s="86">
        <v>61636</v>
      </c>
      <c r="I10" s="55">
        <f t="shared" si="0"/>
        <v>1.4293594652475816</v>
      </c>
    </row>
    <row r="11" spans="1:9" ht="18" customHeight="1">
      <c r="A11" s="95"/>
      <c r="B11" s="95"/>
      <c r="C11" s="62"/>
      <c r="D11" s="62"/>
      <c r="E11" s="47" t="s">
        <v>23</v>
      </c>
      <c r="F11" s="54">
        <v>47982</v>
      </c>
      <c r="G11" s="55">
        <f t="shared" si="1"/>
        <v>5.4751097144343799</v>
      </c>
      <c r="H11" s="86">
        <v>48839</v>
      </c>
      <c r="I11" s="55">
        <f t="shared" si="0"/>
        <v>-1.754745183152806</v>
      </c>
    </row>
    <row r="12" spans="1:9" ht="18" customHeight="1">
      <c r="A12" s="95"/>
      <c r="B12" s="95"/>
      <c r="C12" s="62"/>
      <c r="D12" s="62"/>
      <c r="E12" s="47" t="s">
        <v>24</v>
      </c>
      <c r="F12" s="54">
        <v>3325</v>
      </c>
      <c r="G12" s="55">
        <f t="shared" si="1"/>
        <v>0.37940769039419603</v>
      </c>
      <c r="H12" s="86">
        <v>3858</v>
      </c>
      <c r="I12" s="55">
        <f t="shared" si="0"/>
        <v>-13.815448418869881</v>
      </c>
    </row>
    <row r="13" spans="1:9" ht="18" customHeight="1">
      <c r="A13" s="95"/>
      <c r="B13" s="95"/>
      <c r="C13" s="62"/>
      <c r="D13" s="61"/>
      <c r="E13" s="47" t="s">
        <v>25</v>
      </c>
      <c r="F13" s="54">
        <v>342</v>
      </c>
      <c r="G13" s="55">
        <f t="shared" si="1"/>
        <v>3.9024791011974445E-2</v>
      </c>
      <c r="H13" s="86">
        <v>462</v>
      </c>
      <c r="I13" s="55">
        <f t="shared" si="0"/>
        <v>-25.97402597402597</v>
      </c>
    </row>
    <row r="14" spans="1:9" ht="18" customHeight="1">
      <c r="A14" s="95"/>
      <c r="B14" s="95"/>
      <c r="C14" s="62"/>
      <c r="D14" s="60" t="s">
        <v>26</v>
      </c>
      <c r="E14" s="53"/>
      <c r="F14" s="54">
        <v>57019</v>
      </c>
      <c r="G14" s="55">
        <f t="shared" si="1"/>
        <v>6.5062998792741844</v>
      </c>
      <c r="H14" s="86">
        <v>47746</v>
      </c>
      <c r="I14" s="55">
        <f t="shared" si="0"/>
        <v>19.421522221756792</v>
      </c>
    </row>
    <row r="15" spans="1:9" ht="18" customHeight="1">
      <c r="A15" s="95"/>
      <c r="B15" s="95"/>
      <c r="C15" s="62"/>
      <c r="D15" s="62"/>
      <c r="E15" s="47" t="s">
        <v>27</v>
      </c>
      <c r="F15" s="54">
        <v>2215</v>
      </c>
      <c r="G15" s="55">
        <f t="shared" si="1"/>
        <v>0.25274828096936669</v>
      </c>
      <c r="H15" s="86">
        <v>2046</v>
      </c>
      <c r="I15" s="55">
        <f t="shared" si="0"/>
        <v>8.2600195503421237</v>
      </c>
    </row>
    <row r="16" spans="1:9" ht="18" customHeight="1">
      <c r="A16" s="95"/>
      <c r="B16" s="95"/>
      <c r="C16" s="62"/>
      <c r="D16" s="61"/>
      <c r="E16" s="47" t="s">
        <v>28</v>
      </c>
      <c r="F16" s="54">
        <v>54804</v>
      </c>
      <c r="G16" s="55">
        <f t="shared" si="1"/>
        <v>6.2535515983048189</v>
      </c>
      <c r="H16" s="86">
        <v>45700</v>
      </c>
      <c r="I16" s="55">
        <f t="shared" si="0"/>
        <v>19.921225382932171</v>
      </c>
    </row>
    <row r="17" spans="1:9" ht="18" customHeight="1">
      <c r="A17" s="95"/>
      <c r="B17" s="95"/>
      <c r="C17" s="62"/>
      <c r="D17" s="96" t="s">
        <v>29</v>
      </c>
      <c r="E17" s="97"/>
      <c r="F17" s="54">
        <v>93983</v>
      </c>
      <c r="G17" s="55">
        <f t="shared" si="1"/>
        <v>10.724172320697061</v>
      </c>
      <c r="H17" s="86">
        <v>80763</v>
      </c>
      <c r="I17" s="55">
        <f t="shared" si="0"/>
        <v>16.368881789928547</v>
      </c>
    </row>
    <row r="18" spans="1:9" ht="18" customHeight="1">
      <c r="A18" s="95"/>
      <c r="B18" s="95"/>
      <c r="C18" s="62"/>
      <c r="D18" s="96" t="s">
        <v>93</v>
      </c>
      <c r="E18" s="98"/>
      <c r="F18" s="54">
        <v>4194</v>
      </c>
      <c r="G18" s="55">
        <f t="shared" si="1"/>
        <v>0.47856717398894988</v>
      </c>
      <c r="H18" s="86">
        <v>4851</v>
      </c>
      <c r="I18" s="55">
        <f t="shared" si="0"/>
        <v>-13.543599257884974</v>
      </c>
    </row>
    <row r="19" spans="1:9" ht="18" customHeight="1">
      <c r="A19" s="95"/>
      <c r="B19" s="95"/>
      <c r="C19" s="61"/>
      <c r="D19" s="96" t="s">
        <v>94</v>
      </c>
      <c r="E19" s="98"/>
      <c r="F19" s="91" t="s">
        <v>272</v>
      </c>
      <c r="G19" s="92" t="s">
        <v>272</v>
      </c>
      <c r="H19" s="86">
        <v>0</v>
      </c>
      <c r="I19" s="92" t="s">
        <v>273</v>
      </c>
    </row>
    <row r="20" spans="1:9" ht="18" customHeight="1">
      <c r="A20" s="95"/>
      <c r="B20" s="95"/>
      <c r="C20" s="53" t="s">
        <v>4</v>
      </c>
      <c r="D20" s="53"/>
      <c r="E20" s="53"/>
      <c r="F20" s="54">
        <v>33332</v>
      </c>
      <c r="G20" s="55">
        <f t="shared" si="1"/>
        <v>3.8034337251787496</v>
      </c>
      <c r="H20" s="86">
        <v>30098</v>
      </c>
      <c r="I20" s="55">
        <f t="shared" si="0"/>
        <v>10.744899993355039</v>
      </c>
    </row>
    <row r="21" spans="1:9" ht="18" customHeight="1">
      <c r="A21" s="95"/>
      <c r="B21" s="95"/>
      <c r="C21" s="53" t="s">
        <v>5</v>
      </c>
      <c r="D21" s="53"/>
      <c r="E21" s="53"/>
      <c r="F21" s="54">
        <v>191504</v>
      </c>
      <c r="G21" s="55">
        <f t="shared" si="1"/>
        <v>21.852057245488758</v>
      </c>
      <c r="H21" s="86">
        <v>162540</v>
      </c>
      <c r="I21" s="55">
        <f t="shared" si="0"/>
        <v>17.819613633567123</v>
      </c>
    </row>
    <row r="22" spans="1:9" ht="18" customHeight="1">
      <c r="A22" s="95"/>
      <c r="B22" s="95"/>
      <c r="C22" s="53" t="s">
        <v>30</v>
      </c>
      <c r="D22" s="53"/>
      <c r="E22" s="53"/>
      <c r="F22" s="54">
        <v>9313</v>
      </c>
      <c r="G22" s="55">
        <f t="shared" si="1"/>
        <v>1.062683855831924</v>
      </c>
      <c r="H22" s="86">
        <v>9463</v>
      </c>
      <c r="I22" s="55">
        <f t="shared" si="0"/>
        <v>-1.585120997569478</v>
      </c>
    </row>
    <row r="23" spans="1:9" ht="18" customHeight="1">
      <c r="A23" s="95"/>
      <c r="B23" s="95"/>
      <c r="C23" s="53" t="s">
        <v>6</v>
      </c>
      <c r="D23" s="53"/>
      <c r="E23" s="53"/>
      <c r="F23" s="54">
        <v>189266</v>
      </c>
      <c r="G23" s="55">
        <f t="shared" si="1"/>
        <v>21.596684490270047</v>
      </c>
      <c r="H23" s="86">
        <v>169985</v>
      </c>
      <c r="I23" s="55">
        <f t="shared" si="0"/>
        <v>11.342765538135712</v>
      </c>
    </row>
    <row r="24" spans="1:9" ht="18" customHeight="1">
      <c r="A24" s="95"/>
      <c r="B24" s="95"/>
      <c r="C24" s="53" t="s">
        <v>31</v>
      </c>
      <c r="D24" s="53"/>
      <c r="E24" s="53"/>
      <c r="F24" s="54">
        <v>1560</v>
      </c>
      <c r="G24" s="55">
        <f t="shared" si="1"/>
        <v>0.17800781865111151</v>
      </c>
      <c r="H24" s="86">
        <v>2476</v>
      </c>
      <c r="I24" s="55">
        <f t="shared" si="0"/>
        <v>-36.995153473344104</v>
      </c>
    </row>
    <row r="25" spans="1:9" ht="18" customHeight="1">
      <c r="A25" s="95"/>
      <c r="B25" s="95"/>
      <c r="C25" s="53" t="s">
        <v>7</v>
      </c>
      <c r="D25" s="53"/>
      <c r="E25" s="53"/>
      <c r="F25" s="54">
        <v>90769</v>
      </c>
      <c r="G25" s="55">
        <f t="shared" si="1"/>
        <v>10.357430571245347</v>
      </c>
      <c r="H25" s="86">
        <v>112615</v>
      </c>
      <c r="I25" s="55">
        <f t="shared" si="0"/>
        <v>-19.398836744661008</v>
      </c>
    </row>
    <row r="26" spans="1:9" ht="18" customHeight="1">
      <c r="A26" s="95"/>
      <c r="B26" s="95"/>
      <c r="C26" s="53" t="s">
        <v>8</v>
      </c>
      <c r="D26" s="53"/>
      <c r="E26" s="53"/>
      <c r="F26" s="54">
        <v>93317</v>
      </c>
      <c r="G26" s="55">
        <f t="shared" si="1"/>
        <v>10.648176675042164</v>
      </c>
      <c r="H26" s="86">
        <v>70325</v>
      </c>
      <c r="I26" s="55">
        <f t="shared" si="0"/>
        <v>32.693921080696775</v>
      </c>
    </row>
    <row r="27" spans="1:9" ht="18" customHeight="1">
      <c r="A27" s="95"/>
      <c r="B27" s="95"/>
      <c r="C27" s="53" t="s">
        <v>9</v>
      </c>
      <c r="D27" s="53"/>
      <c r="E27" s="53"/>
      <c r="F27" s="54">
        <f>SUM(F9,F20:F26)</f>
        <v>876366</v>
      </c>
      <c r="G27" s="55">
        <f t="shared" si="1"/>
        <v>100</v>
      </c>
      <c r="H27" s="89">
        <f>SUM(H9,H20:H26)</f>
        <v>801618</v>
      </c>
      <c r="I27" s="55">
        <f t="shared" si="0"/>
        <v>9.324640913751935</v>
      </c>
    </row>
    <row r="28" spans="1:9" ht="18" customHeight="1">
      <c r="A28" s="95"/>
      <c r="B28" s="95" t="s">
        <v>88</v>
      </c>
      <c r="C28" s="60" t="s">
        <v>10</v>
      </c>
      <c r="D28" s="53"/>
      <c r="E28" s="53"/>
      <c r="F28" s="54">
        <v>302471</v>
      </c>
      <c r="G28" s="55">
        <f t="shared" ref="G28:G45" si="2">F28/$F$45*100</f>
        <v>35.258454680673488</v>
      </c>
      <c r="H28" s="86">
        <v>305013</v>
      </c>
      <c r="I28" s="55">
        <f t="shared" si="0"/>
        <v>-0.83340710068094959</v>
      </c>
    </row>
    <row r="29" spans="1:9" ht="18" customHeight="1">
      <c r="A29" s="95"/>
      <c r="B29" s="95"/>
      <c r="C29" s="62"/>
      <c r="D29" s="53" t="s">
        <v>11</v>
      </c>
      <c r="E29" s="53"/>
      <c r="F29" s="54">
        <v>189089</v>
      </c>
      <c r="G29" s="55">
        <f t="shared" si="2"/>
        <v>22.041736024656476</v>
      </c>
      <c r="H29" s="86">
        <v>190702</v>
      </c>
      <c r="I29" s="55">
        <f t="shared" si="0"/>
        <v>-0.84582227768980056</v>
      </c>
    </row>
    <row r="30" spans="1:9" ht="18" customHeight="1">
      <c r="A30" s="95"/>
      <c r="B30" s="95"/>
      <c r="C30" s="62"/>
      <c r="D30" s="53" t="s">
        <v>32</v>
      </c>
      <c r="E30" s="53"/>
      <c r="F30" s="54">
        <v>12584</v>
      </c>
      <c r="G30" s="55">
        <f t="shared" si="2"/>
        <v>1.4668923424116531</v>
      </c>
      <c r="H30" s="86">
        <v>11870</v>
      </c>
      <c r="I30" s="55">
        <f t="shared" si="0"/>
        <v>6.0151642796967053</v>
      </c>
    </row>
    <row r="31" spans="1:9" ht="18" customHeight="1">
      <c r="A31" s="95"/>
      <c r="B31" s="95"/>
      <c r="C31" s="61"/>
      <c r="D31" s="53" t="s">
        <v>12</v>
      </c>
      <c r="E31" s="53"/>
      <c r="F31" s="54">
        <v>100798</v>
      </c>
      <c r="G31" s="55">
        <f t="shared" si="2"/>
        <v>11.749826313605356</v>
      </c>
      <c r="H31" s="86">
        <v>102441</v>
      </c>
      <c r="I31" s="55">
        <f t="shared" si="0"/>
        <v>-1.603850020987696</v>
      </c>
    </row>
    <row r="32" spans="1:9" ht="18" customHeight="1">
      <c r="A32" s="95"/>
      <c r="B32" s="95"/>
      <c r="C32" s="60" t="s">
        <v>13</v>
      </c>
      <c r="D32" s="53"/>
      <c r="E32" s="53"/>
      <c r="F32" s="54">
        <v>454670</v>
      </c>
      <c r="G32" s="55">
        <f t="shared" si="2"/>
        <v>52.999995337277994</v>
      </c>
      <c r="H32" s="86">
        <v>345219</v>
      </c>
      <c r="I32" s="55">
        <f t="shared" si="0"/>
        <v>31.704801879386714</v>
      </c>
    </row>
    <row r="33" spans="1:9" ht="18" customHeight="1">
      <c r="A33" s="95"/>
      <c r="B33" s="95"/>
      <c r="C33" s="62"/>
      <c r="D33" s="53" t="s">
        <v>14</v>
      </c>
      <c r="E33" s="53"/>
      <c r="F33" s="54">
        <v>35377</v>
      </c>
      <c r="G33" s="55">
        <f t="shared" si="2"/>
        <v>4.1238279082562821</v>
      </c>
      <c r="H33" s="86">
        <v>30279</v>
      </c>
      <c r="I33" s="55">
        <f t="shared" si="0"/>
        <v>16.836751543974373</v>
      </c>
    </row>
    <row r="34" spans="1:9" ht="18" customHeight="1">
      <c r="A34" s="95"/>
      <c r="B34" s="95"/>
      <c r="C34" s="62"/>
      <c r="D34" s="53" t="s">
        <v>33</v>
      </c>
      <c r="E34" s="53"/>
      <c r="F34" s="54">
        <v>11735</v>
      </c>
      <c r="G34" s="55">
        <f t="shared" si="2"/>
        <v>1.367926067879907</v>
      </c>
      <c r="H34" s="86">
        <v>11259</v>
      </c>
      <c r="I34" s="55">
        <f t="shared" si="0"/>
        <v>4.2277289279687436</v>
      </c>
    </row>
    <row r="35" spans="1:9" ht="18" customHeight="1">
      <c r="A35" s="95"/>
      <c r="B35" s="95"/>
      <c r="C35" s="62"/>
      <c r="D35" s="53" t="s">
        <v>34</v>
      </c>
      <c r="E35" s="53"/>
      <c r="F35" s="54">
        <v>312244</v>
      </c>
      <c r="G35" s="55">
        <f t="shared" si="2"/>
        <v>36.397674234264478</v>
      </c>
      <c r="H35" s="86">
        <v>247414</v>
      </c>
      <c r="I35" s="55">
        <f t="shared" si="0"/>
        <v>26.203044290137179</v>
      </c>
    </row>
    <row r="36" spans="1:9" ht="18" customHeight="1">
      <c r="A36" s="95"/>
      <c r="B36" s="95"/>
      <c r="C36" s="62"/>
      <c r="D36" s="53" t="s">
        <v>35</v>
      </c>
      <c r="E36" s="53"/>
      <c r="F36" s="54">
        <v>11049</v>
      </c>
      <c r="G36" s="55">
        <f t="shared" si="2"/>
        <v>1.2879603855138553</v>
      </c>
      <c r="H36" s="86">
        <v>11281</v>
      </c>
      <c r="I36" s="55">
        <f t="shared" si="0"/>
        <v>-2.0565552699228773</v>
      </c>
    </row>
    <row r="37" spans="1:9" ht="18" customHeight="1">
      <c r="A37" s="95"/>
      <c r="B37" s="95"/>
      <c r="C37" s="62"/>
      <c r="D37" s="53" t="s">
        <v>15</v>
      </c>
      <c r="E37" s="53"/>
      <c r="F37" s="54">
        <v>48497</v>
      </c>
      <c r="G37" s="55">
        <f t="shared" si="2"/>
        <v>5.653200725519544</v>
      </c>
      <c r="H37" s="86">
        <v>8048</v>
      </c>
      <c r="I37" s="55">
        <f t="shared" si="0"/>
        <v>502.59691848906567</v>
      </c>
    </row>
    <row r="38" spans="1:9" ht="18" customHeight="1">
      <c r="A38" s="95"/>
      <c r="B38" s="95"/>
      <c r="C38" s="61"/>
      <c r="D38" s="53" t="s">
        <v>36</v>
      </c>
      <c r="E38" s="53"/>
      <c r="F38" s="54">
        <v>35770</v>
      </c>
      <c r="G38" s="55">
        <f t="shared" si="2"/>
        <v>4.1696391519441223</v>
      </c>
      <c r="H38" s="86">
        <v>36938</v>
      </c>
      <c r="I38" s="55">
        <f t="shared" si="0"/>
        <v>-3.1620553359683834</v>
      </c>
    </row>
    <row r="39" spans="1:9" ht="18" customHeight="1">
      <c r="A39" s="95"/>
      <c r="B39" s="95"/>
      <c r="C39" s="60" t="s">
        <v>16</v>
      </c>
      <c r="D39" s="53"/>
      <c r="E39" s="53"/>
      <c r="F39" s="54">
        <v>100727</v>
      </c>
      <c r="G39" s="55">
        <f t="shared" si="2"/>
        <v>11.74154998204852</v>
      </c>
      <c r="H39" s="86">
        <v>128594</v>
      </c>
      <c r="I39" s="55">
        <f t="shared" si="0"/>
        <v>-21.670528951584057</v>
      </c>
    </row>
    <row r="40" spans="1:9" ht="18" customHeight="1">
      <c r="A40" s="95"/>
      <c r="B40" s="95"/>
      <c r="C40" s="62"/>
      <c r="D40" s="60" t="s">
        <v>17</v>
      </c>
      <c r="E40" s="53"/>
      <c r="F40" s="54">
        <v>97143</v>
      </c>
      <c r="G40" s="55">
        <f t="shared" si="2"/>
        <v>11.323770090503434</v>
      </c>
      <c r="H40" s="86">
        <v>116773</v>
      </c>
      <c r="I40" s="55">
        <f t="shared" si="0"/>
        <v>-16.810392813407205</v>
      </c>
    </row>
    <row r="41" spans="1:9" ht="18" customHeight="1">
      <c r="A41" s="95"/>
      <c r="B41" s="95"/>
      <c r="C41" s="62"/>
      <c r="D41" s="62"/>
      <c r="E41" s="56" t="s">
        <v>91</v>
      </c>
      <c r="F41" s="54">
        <v>55478</v>
      </c>
      <c r="G41" s="55">
        <f t="shared" si="2"/>
        <v>6.4669622832417106</v>
      </c>
      <c r="H41" s="86">
        <v>81822</v>
      </c>
      <c r="I41" s="57">
        <f t="shared" si="0"/>
        <v>-32.196719708635825</v>
      </c>
    </row>
    <row r="42" spans="1:9" ht="18" customHeight="1">
      <c r="A42" s="95"/>
      <c r="B42" s="95"/>
      <c r="C42" s="62"/>
      <c r="D42" s="61"/>
      <c r="E42" s="47" t="s">
        <v>37</v>
      </c>
      <c r="F42" s="54">
        <v>30772</v>
      </c>
      <c r="G42" s="55">
        <f t="shared" si="2"/>
        <v>3.5870320375628886</v>
      </c>
      <c r="H42" s="86">
        <v>34951</v>
      </c>
      <c r="I42" s="57">
        <f t="shared" si="0"/>
        <v>-11.956739435209297</v>
      </c>
    </row>
    <row r="43" spans="1:9" ht="18" customHeight="1">
      <c r="A43" s="95"/>
      <c r="B43" s="95"/>
      <c r="C43" s="62"/>
      <c r="D43" s="53" t="s">
        <v>38</v>
      </c>
      <c r="E43" s="53"/>
      <c r="F43" s="54">
        <v>3584</v>
      </c>
      <c r="G43" s="55">
        <f t="shared" si="2"/>
        <v>0.41777989154508616</v>
      </c>
      <c r="H43" s="86">
        <v>11821</v>
      </c>
      <c r="I43" s="57">
        <f t="shared" si="0"/>
        <v>-69.681076051095502</v>
      </c>
    </row>
    <row r="44" spans="1:9" ht="18" customHeight="1">
      <c r="A44" s="95"/>
      <c r="B44" s="95"/>
      <c r="C44" s="61"/>
      <c r="D44" s="53" t="s">
        <v>39</v>
      </c>
      <c r="E44" s="53"/>
      <c r="F44" s="91" t="s">
        <v>273</v>
      </c>
      <c r="G44" s="92" t="s">
        <v>273</v>
      </c>
      <c r="H44" s="86">
        <v>0</v>
      </c>
      <c r="I44" s="92" t="s">
        <v>273</v>
      </c>
    </row>
    <row r="45" spans="1:9" ht="18" customHeight="1">
      <c r="A45" s="95"/>
      <c r="B45" s="95"/>
      <c r="C45" s="47" t="s">
        <v>18</v>
      </c>
      <c r="D45" s="47"/>
      <c r="E45" s="47"/>
      <c r="F45" s="54">
        <f>SUM(F28,F32,F39)</f>
        <v>857868</v>
      </c>
      <c r="G45" s="55">
        <f t="shared" si="2"/>
        <v>100</v>
      </c>
      <c r="H45" s="86">
        <v>778826</v>
      </c>
      <c r="I45" s="55">
        <f t="shared" si="0"/>
        <v>10.148865086681758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19" activePane="bottomRight" state="frozen"/>
      <selection activeCell="L8" sqref="L8"/>
      <selection pane="topRight" activeCell="L8" sqref="L8"/>
      <selection pane="bottomLeft" activeCell="L8" sqref="L8"/>
      <selection pane="bottomRight" activeCell="I19" sqref="I19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269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5" t="s">
        <v>115</v>
      </c>
      <c r="B7" s="60" t="s">
        <v>116</v>
      </c>
      <c r="C7" s="53"/>
      <c r="D7" s="65" t="s">
        <v>117</v>
      </c>
      <c r="E7" s="88">
        <v>676305</v>
      </c>
      <c r="F7" s="88">
        <v>688542</v>
      </c>
      <c r="G7" s="88">
        <v>706740</v>
      </c>
      <c r="H7" s="88">
        <v>801618</v>
      </c>
      <c r="I7" s="36">
        <v>876366</v>
      </c>
    </row>
    <row r="8" spans="1:9" ht="27" customHeight="1">
      <c r="A8" s="95"/>
      <c r="B8" s="78"/>
      <c r="C8" s="53" t="s">
        <v>118</v>
      </c>
      <c r="D8" s="65" t="s">
        <v>41</v>
      </c>
      <c r="E8" s="87">
        <v>442494</v>
      </c>
      <c r="F8" s="87">
        <v>441737</v>
      </c>
      <c r="G8" s="87">
        <v>438752</v>
      </c>
      <c r="H8" s="70">
        <v>437970</v>
      </c>
      <c r="I8" s="70">
        <v>493314</v>
      </c>
    </row>
    <row r="9" spans="1:9" ht="27" customHeight="1">
      <c r="A9" s="95"/>
      <c r="B9" s="53" t="s">
        <v>119</v>
      </c>
      <c r="C9" s="53"/>
      <c r="D9" s="65"/>
      <c r="E9" s="87">
        <v>669030</v>
      </c>
      <c r="F9" s="87">
        <v>679466</v>
      </c>
      <c r="G9" s="87">
        <v>698349</v>
      </c>
      <c r="H9" s="71">
        <v>778826</v>
      </c>
      <c r="I9" s="71">
        <v>857868</v>
      </c>
    </row>
    <row r="10" spans="1:9" ht="27" customHeight="1">
      <c r="A10" s="95"/>
      <c r="B10" s="53" t="s">
        <v>120</v>
      </c>
      <c r="C10" s="53"/>
      <c r="D10" s="65"/>
      <c r="E10" s="87">
        <v>7275</v>
      </c>
      <c r="F10" s="87">
        <v>9076</v>
      </c>
      <c r="G10" s="87">
        <v>8391</v>
      </c>
      <c r="H10" s="71">
        <v>22792</v>
      </c>
      <c r="I10" s="71">
        <v>18498</v>
      </c>
    </row>
    <row r="11" spans="1:9" ht="27" customHeight="1">
      <c r="A11" s="95"/>
      <c r="B11" s="53" t="s">
        <v>121</v>
      </c>
      <c r="C11" s="53"/>
      <c r="D11" s="65"/>
      <c r="E11" s="87">
        <v>5623</v>
      </c>
      <c r="F11" s="87">
        <v>7646</v>
      </c>
      <c r="G11" s="87">
        <v>7221</v>
      </c>
      <c r="H11" s="71">
        <v>6003</v>
      </c>
      <c r="I11" s="71">
        <v>6811</v>
      </c>
    </row>
    <row r="12" spans="1:9" ht="27" customHeight="1">
      <c r="A12" s="95"/>
      <c r="B12" s="53" t="s">
        <v>122</v>
      </c>
      <c r="C12" s="53"/>
      <c r="D12" s="65"/>
      <c r="E12" s="87">
        <v>1652</v>
      </c>
      <c r="F12" s="87">
        <v>1429</v>
      </c>
      <c r="G12" s="87">
        <v>1170</v>
      </c>
      <c r="H12" s="71">
        <v>16789</v>
      </c>
      <c r="I12" s="71">
        <v>11687</v>
      </c>
    </row>
    <row r="13" spans="1:9" ht="27" customHeight="1">
      <c r="A13" s="95"/>
      <c r="B13" s="53" t="s">
        <v>123</v>
      </c>
      <c r="C13" s="53"/>
      <c r="D13" s="65"/>
      <c r="E13" s="87">
        <v>-9</v>
      </c>
      <c r="F13" s="87">
        <v>-223</v>
      </c>
      <c r="G13" s="87">
        <v>-259</v>
      </c>
      <c r="H13" s="71">
        <v>15619</v>
      </c>
      <c r="I13" s="71">
        <v>-5102</v>
      </c>
    </row>
    <row r="14" spans="1:9" ht="27" customHeight="1">
      <c r="A14" s="95"/>
      <c r="B14" s="53" t="s">
        <v>124</v>
      </c>
      <c r="C14" s="53"/>
      <c r="D14" s="65"/>
      <c r="E14" s="87">
        <v>0</v>
      </c>
      <c r="F14" s="87">
        <v>0</v>
      </c>
      <c r="G14" s="87">
        <v>0</v>
      </c>
      <c r="H14" s="71">
        <v>0</v>
      </c>
      <c r="I14" s="91">
        <v>0</v>
      </c>
    </row>
    <row r="15" spans="1:9" ht="27" customHeight="1">
      <c r="A15" s="95"/>
      <c r="B15" s="53" t="s">
        <v>125</v>
      </c>
      <c r="C15" s="53"/>
      <c r="D15" s="65"/>
      <c r="E15" s="87">
        <v>-1411</v>
      </c>
      <c r="F15" s="87">
        <v>-3243</v>
      </c>
      <c r="G15" s="87">
        <v>-2157</v>
      </c>
      <c r="H15" s="71">
        <v>15830</v>
      </c>
      <c r="I15" s="71">
        <v>22497</v>
      </c>
    </row>
    <row r="16" spans="1:9" ht="27" customHeight="1">
      <c r="A16" s="95"/>
      <c r="B16" s="53" t="s">
        <v>126</v>
      </c>
      <c r="C16" s="53"/>
      <c r="D16" s="65" t="s">
        <v>42</v>
      </c>
      <c r="E16" s="87">
        <v>85547</v>
      </c>
      <c r="F16" s="87">
        <v>78163</v>
      </c>
      <c r="G16" s="87">
        <v>70399</v>
      </c>
      <c r="H16" s="71">
        <v>72980</v>
      </c>
      <c r="I16" s="71">
        <v>108909</v>
      </c>
    </row>
    <row r="17" spans="1:9" ht="27" customHeight="1">
      <c r="A17" s="95"/>
      <c r="B17" s="53" t="s">
        <v>127</v>
      </c>
      <c r="C17" s="53"/>
      <c r="D17" s="65" t="s">
        <v>43</v>
      </c>
      <c r="E17" s="87">
        <v>79935</v>
      </c>
      <c r="F17" s="87">
        <v>85279</v>
      </c>
      <c r="G17" s="87">
        <v>79380</v>
      </c>
      <c r="H17" s="71">
        <v>167019</v>
      </c>
      <c r="I17" s="71">
        <v>160638</v>
      </c>
    </row>
    <row r="18" spans="1:9" ht="27" customHeight="1">
      <c r="A18" s="95"/>
      <c r="B18" s="53" t="s">
        <v>128</v>
      </c>
      <c r="C18" s="53"/>
      <c r="D18" s="65" t="s">
        <v>44</v>
      </c>
      <c r="E18" s="87">
        <v>1348084</v>
      </c>
      <c r="F18" s="87">
        <v>1341430</v>
      </c>
      <c r="G18" s="87">
        <v>1339206</v>
      </c>
      <c r="H18" s="71">
        <v>1356029</v>
      </c>
      <c r="I18" s="71">
        <v>1351566</v>
      </c>
    </row>
    <row r="19" spans="1:9" ht="27" customHeight="1">
      <c r="A19" s="95"/>
      <c r="B19" s="53" t="s">
        <v>129</v>
      </c>
      <c r="C19" s="53"/>
      <c r="D19" s="65" t="s">
        <v>130</v>
      </c>
      <c r="E19" s="87">
        <v>1342472</v>
      </c>
      <c r="F19" s="87">
        <v>1348546</v>
      </c>
      <c r="G19" s="87">
        <v>1348187</v>
      </c>
      <c r="H19" s="87">
        <f>H17+H18-H16</f>
        <v>1450068</v>
      </c>
      <c r="I19" s="69">
        <f>I17+I18-I16</f>
        <v>1403295</v>
      </c>
    </row>
    <row r="20" spans="1:9" ht="27" customHeight="1">
      <c r="A20" s="95"/>
      <c r="B20" s="53" t="s">
        <v>131</v>
      </c>
      <c r="C20" s="53"/>
      <c r="D20" s="65" t="s">
        <v>132</v>
      </c>
      <c r="E20" s="72">
        <f t="shared" ref="E20:G20" si="0">E18/E8</f>
        <v>3.0465588233964755</v>
      </c>
      <c r="F20" s="72">
        <f t="shared" si="0"/>
        <v>3.0367164172346892</v>
      </c>
      <c r="G20" s="72">
        <f t="shared" si="0"/>
        <v>3.0523074538691564</v>
      </c>
      <c r="H20" s="72">
        <f>H18/H8</f>
        <v>3.096168687353015</v>
      </c>
      <c r="I20" s="72">
        <f>I18/I8</f>
        <v>2.7397681801043556</v>
      </c>
    </row>
    <row r="21" spans="1:9" ht="27" customHeight="1">
      <c r="A21" s="95"/>
      <c r="B21" s="53" t="s">
        <v>133</v>
      </c>
      <c r="C21" s="53"/>
      <c r="D21" s="65" t="s">
        <v>134</v>
      </c>
      <c r="E21" s="72">
        <f t="shared" ref="E21:G21" si="1">E19/E8</f>
        <v>3.0338761655525275</v>
      </c>
      <c r="F21" s="72">
        <f t="shared" si="1"/>
        <v>3.0528255500444836</v>
      </c>
      <c r="G21" s="72">
        <f t="shared" si="1"/>
        <v>3.0727768762307637</v>
      </c>
      <c r="H21" s="72">
        <f>H19/H8</f>
        <v>3.3108843071443248</v>
      </c>
      <c r="I21" s="72">
        <f>I19/I8</f>
        <v>2.8446283705712792</v>
      </c>
    </row>
    <row r="22" spans="1:9" ht="27" customHeight="1">
      <c r="A22" s="95"/>
      <c r="B22" s="53" t="s">
        <v>135</v>
      </c>
      <c r="C22" s="53"/>
      <c r="D22" s="65" t="s">
        <v>136</v>
      </c>
      <c r="E22" s="87">
        <f>E18/E24*1000000</f>
        <v>701569.84686642117</v>
      </c>
      <c r="F22" s="87">
        <f>F18/F24*1000000</f>
        <v>698106.97232666763</v>
      </c>
      <c r="G22" s="87">
        <f>G18/G24*1000000</f>
        <v>696949.55829354282</v>
      </c>
      <c r="H22" s="87">
        <f>H18/H24*1000000</f>
        <v>718071.39468087815</v>
      </c>
      <c r="I22" s="69">
        <f>I18/I24*1000000</f>
        <v>715708.05832563736</v>
      </c>
    </row>
    <row r="23" spans="1:9" ht="27" customHeight="1">
      <c r="A23" s="95"/>
      <c r="B23" s="53" t="s">
        <v>137</v>
      </c>
      <c r="C23" s="53"/>
      <c r="D23" s="65" t="s">
        <v>138</v>
      </c>
      <c r="E23" s="87">
        <f>E19/E24*1000000</f>
        <v>698649.2499447054</v>
      </c>
      <c r="F23" s="87">
        <f>F19/F24*1000000</f>
        <v>701810.28089668357</v>
      </c>
      <c r="G23" s="87">
        <f>G19/G24*1000000</f>
        <v>701623.45012425026</v>
      </c>
      <c r="H23" s="87">
        <f>H19/H24*1000000</f>
        <v>767868.79273386602</v>
      </c>
      <c r="I23" s="69">
        <f>I19/I24*1000000</f>
        <v>743100.62528065615</v>
      </c>
    </row>
    <row r="24" spans="1:9" ht="27" customHeight="1">
      <c r="A24" s="95"/>
      <c r="B24" s="73" t="s">
        <v>139</v>
      </c>
      <c r="C24" s="74"/>
      <c r="D24" s="65" t="s">
        <v>140</v>
      </c>
      <c r="E24" s="87">
        <v>1921525</v>
      </c>
      <c r="F24" s="87">
        <v>1921525</v>
      </c>
      <c r="G24" s="71">
        <v>1921525</v>
      </c>
      <c r="H24" s="71">
        <v>1888432</v>
      </c>
      <c r="I24" s="71">
        <v>1888432</v>
      </c>
    </row>
    <row r="25" spans="1:9" ht="27" customHeight="1">
      <c r="A25" s="95"/>
      <c r="B25" s="47" t="s">
        <v>141</v>
      </c>
      <c r="C25" s="47"/>
      <c r="D25" s="47"/>
      <c r="E25" s="87">
        <v>414943</v>
      </c>
      <c r="F25" s="87">
        <v>414574</v>
      </c>
      <c r="G25" s="87">
        <v>415428</v>
      </c>
      <c r="H25" s="86">
        <v>421760</v>
      </c>
      <c r="I25" s="54">
        <v>437957</v>
      </c>
    </row>
    <row r="26" spans="1:9" ht="27" customHeight="1">
      <c r="A26" s="95"/>
      <c r="B26" s="47" t="s">
        <v>142</v>
      </c>
      <c r="C26" s="47"/>
      <c r="D26" s="47"/>
      <c r="E26" s="75">
        <v>0.52700000000000002</v>
      </c>
      <c r="F26" s="75">
        <v>0.52800000000000002</v>
      </c>
      <c r="G26" s="75">
        <v>0.53</v>
      </c>
      <c r="H26" s="76">
        <v>0.53500000000000003</v>
      </c>
      <c r="I26" s="76">
        <v>0.51100000000000001</v>
      </c>
    </row>
    <row r="27" spans="1:9" ht="27" customHeight="1">
      <c r="A27" s="95"/>
      <c r="B27" s="47" t="s">
        <v>143</v>
      </c>
      <c r="C27" s="47"/>
      <c r="D27" s="47"/>
      <c r="E27" s="57">
        <v>0.4</v>
      </c>
      <c r="F27" s="57">
        <v>0.3</v>
      </c>
      <c r="G27" s="57">
        <v>0.3</v>
      </c>
      <c r="H27" s="55">
        <v>4</v>
      </c>
      <c r="I27" s="55">
        <v>2.7</v>
      </c>
    </row>
    <row r="28" spans="1:9" ht="27" customHeight="1">
      <c r="A28" s="95"/>
      <c r="B28" s="47" t="s">
        <v>144</v>
      </c>
      <c r="C28" s="47"/>
      <c r="D28" s="47"/>
      <c r="E28" s="57">
        <v>96.3</v>
      </c>
      <c r="F28" s="57">
        <v>96.8</v>
      </c>
      <c r="G28" s="57">
        <v>98.4</v>
      </c>
      <c r="H28" s="55">
        <v>97.2</v>
      </c>
      <c r="I28" s="55">
        <v>89.4</v>
      </c>
    </row>
    <row r="29" spans="1:9" ht="27" customHeight="1">
      <c r="A29" s="95"/>
      <c r="B29" s="47" t="s">
        <v>145</v>
      </c>
      <c r="C29" s="47"/>
      <c r="D29" s="47"/>
      <c r="E29" s="57">
        <v>51.3</v>
      </c>
      <c r="F29" s="57">
        <v>48.1</v>
      </c>
      <c r="G29" s="57">
        <v>47.3</v>
      </c>
      <c r="H29" s="55">
        <v>40.5</v>
      </c>
      <c r="I29" s="55">
        <v>42.2</v>
      </c>
    </row>
    <row r="30" spans="1:9" ht="27" customHeight="1">
      <c r="A30" s="95"/>
      <c r="B30" s="95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5">
        <v>0</v>
      </c>
      <c r="I30" s="55">
        <v>0</v>
      </c>
    </row>
    <row r="31" spans="1:9" ht="27" customHeight="1">
      <c r="A31" s="95"/>
      <c r="B31" s="95"/>
      <c r="C31" s="47" t="s">
        <v>148</v>
      </c>
      <c r="D31" s="47"/>
      <c r="E31" s="57">
        <v>0</v>
      </c>
      <c r="F31" s="57">
        <v>0</v>
      </c>
      <c r="G31" s="57">
        <v>0</v>
      </c>
      <c r="H31" s="55">
        <v>0</v>
      </c>
      <c r="I31" s="55">
        <v>0</v>
      </c>
    </row>
    <row r="32" spans="1:9" ht="27" customHeight="1">
      <c r="A32" s="95"/>
      <c r="B32" s="95"/>
      <c r="C32" s="47" t="s">
        <v>149</v>
      </c>
      <c r="D32" s="47"/>
      <c r="E32" s="57">
        <v>11.3</v>
      </c>
      <c r="F32" s="57">
        <v>11.2</v>
      </c>
      <c r="G32" s="57">
        <v>11.5</v>
      </c>
      <c r="H32" s="55">
        <v>11.3</v>
      </c>
      <c r="I32" s="55">
        <v>11.1</v>
      </c>
    </row>
    <row r="33" spans="1:9" ht="27" customHeight="1">
      <c r="A33" s="95"/>
      <c r="B33" s="95"/>
      <c r="C33" s="47" t="s">
        <v>150</v>
      </c>
      <c r="D33" s="47"/>
      <c r="E33" s="57">
        <v>203.1</v>
      </c>
      <c r="F33" s="57">
        <v>200.3</v>
      </c>
      <c r="G33" s="57">
        <v>198.5</v>
      </c>
      <c r="H33" s="77">
        <v>192.9</v>
      </c>
      <c r="I33" s="77">
        <v>170.4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10" sqref="H10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269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6" customHeight="1">
      <c r="A6" s="101" t="s">
        <v>48</v>
      </c>
      <c r="B6" s="102"/>
      <c r="C6" s="102"/>
      <c r="D6" s="102"/>
      <c r="E6" s="102"/>
      <c r="F6" s="114" t="s">
        <v>261</v>
      </c>
      <c r="G6" s="113"/>
      <c r="H6" s="114" t="s">
        <v>262</v>
      </c>
      <c r="I6" s="113"/>
      <c r="J6" s="112" t="s">
        <v>263</v>
      </c>
      <c r="K6" s="113"/>
      <c r="L6" s="107"/>
      <c r="M6" s="107"/>
      <c r="N6" s="107"/>
      <c r="O6" s="107"/>
    </row>
    <row r="7" spans="1:25" ht="16" customHeight="1">
      <c r="A7" s="102"/>
      <c r="B7" s="102"/>
      <c r="C7" s="102"/>
      <c r="D7" s="102"/>
      <c r="E7" s="102"/>
      <c r="F7" s="51" t="s">
        <v>243</v>
      </c>
      <c r="G7" s="51" t="s">
        <v>247</v>
      </c>
      <c r="H7" s="51" t="s">
        <v>243</v>
      </c>
      <c r="I7" s="79" t="s">
        <v>246</v>
      </c>
      <c r="J7" s="51" t="s">
        <v>243</v>
      </c>
      <c r="K7" s="79" t="s">
        <v>246</v>
      </c>
      <c r="L7" s="51" t="s">
        <v>243</v>
      </c>
      <c r="M7" s="79" t="s">
        <v>246</v>
      </c>
      <c r="N7" s="51" t="s">
        <v>243</v>
      </c>
      <c r="O7" s="79" t="s">
        <v>246</v>
      </c>
    </row>
    <row r="8" spans="1:25" ht="16" customHeight="1">
      <c r="A8" s="99" t="s">
        <v>82</v>
      </c>
      <c r="B8" s="60" t="s">
        <v>49</v>
      </c>
      <c r="C8" s="53"/>
      <c r="D8" s="53"/>
      <c r="E8" s="65" t="s">
        <v>40</v>
      </c>
      <c r="F8" s="54">
        <v>2749</v>
      </c>
      <c r="G8" s="86">
        <v>2882</v>
      </c>
      <c r="H8" s="54">
        <v>3581</v>
      </c>
      <c r="I8" s="86">
        <v>3546</v>
      </c>
      <c r="J8" s="54">
        <v>5487</v>
      </c>
      <c r="K8" s="86">
        <v>5321</v>
      </c>
      <c r="L8" s="54"/>
      <c r="M8" s="54"/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99"/>
      <c r="B9" s="62"/>
      <c r="C9" s="53" t="s">
        <v>50</v>
      </c>
      <c r="D9" s="53"/>
      <c r="E9" s="65" t="s">
        <v>41</v>
      </c>
      <c r="F9" s="54">
        <v>2738</v>
      </c>
      <c r="G9" s="86">
        <v>2882</v>
      </c>
      <c r="H9" s="54">
        <v>3579</v>
      </c>
      <c r="I9" s="86">
        <v>3536</v>
      </c>
      <c r="J9" s="54">
        <v>5487</v>
      </c>
      <c r="K9" s="86">
        <v>5321</v>
      </c>
      <c r="L9" s="54"/>
      <c r="M9" s="54"/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99"/>
      <c r="B10" s="61"/>
      <c r="C10" s="53" t="s">
        <v>51</v>
      </c>
      <c r="D10" s="53"/>
      <c r="E10" s="65" t="s">
        <v>42</v>
      </c>
      <c r="F10" s="91">
        <v>11</v>
      </c>
      <c r="G10" s="71">
        <v>0</v>
      </c>
      <c r="H10" s="71">
        <v>2</v>
      </c>
      <c r="I10" s="86">
        <v>11</v>
      </c>
      <c r="J10" s="66">
        <v>0</v>
      </c>
      <c r="K10" s="66">
        <v>0</v>
      </c>
      <c r="L10" s="54"/>
      <c r="M10" s="54"/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99"/>
      <c r="B11" s="60" t="s">
        <v>52</v>
      </c>
      <c r="C11" s="53"/>
      <c r="D11" s="53"/>
      <c r="E11" s="65" t="s">
        <v>43</v>
      </c>
      <c r="F11" s="54">
        <v>2199</v>
      </c>
      <c r="G11" s="86">
        <v>2253</v>
      </c>
      <c r="H11" s="54">
        <v>2994</v>
      </c>
      <c r="I11" s="86">
        <v>2735</v>
      </c>
      <c r="J11" s="54">
        <v>5561</v>
      </c>
      <c r="K11" s="86">
        <v>5568</v>
      </c>
      <c r="L11" s="54"/>
      <c r="M11" s="54"/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99"/>
      <c r="B12" s="62"/>
      <c r="C12" s="53" t="s">
        <v>53</v>
      </c>
      <c r="D12" s="53"/>
      <c r="E12" s="65" t="s">
        <v>44</v>
      </c>
      <c r="F12" s="54">
        <v>2169</v>
      </c>
      <c r="G12" s="86">
        <v>2253</v>
      </c>
      <c r="H12" s="54">
        <v>2994</v>
      </c>
      <c r="I12" s="86">
        <v>2735</v>
      </c>
      <c r="J12" s="54">
        <v>5561</v>
      </c>
      <c r="K12" s="86">
        <v>5564</v>
      </c>
      <c r="L12" s="54"/>
      <c r="M12" s="54"/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99"/>
      <c r="B13" s="61"/>
      <c r="C13" s="53" t="s">
        <v>54</v>
      </c>
      <c r="D13" s="53"/>
      <c r="E13" s="65" t="s">
        <v>45</v>
      </c>
      <c r="F13" s="91">
        <v>30</v>
      </c>
      <c r="G13" s="71">
        <v>0</v>
      </c>
      <c r="H13" s="71">
        <v>0</v>
      </c>
      <c r="I13" s="71">
        <v>0</v>
      </c>
      <c r="J13" s="71">
        <v>0</v>
      </c>
      <c r="K13" s="66">
        <v>5</v>
      </c>
      <c r="L13" s="54"/>
      <c r="M13" s="54"/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99"/>
      <c r="B14" s="53" t="s">
        <v>55</v>
      </c>
      <c r="C14" s="53"/>
      <c r="D14" s="53"/>
      <c r="E14" s="65" t="s">
        <v>152</v>
      </c>
      <c r="F14" s="54">
        <f>F9-F12</f>
        <v>569</v>
      </c>
      <c r="G14" s="86">
        <f>G9-G12</f>
        <v>629</v>
      </c>
      <c r="H14" s="54">
        <f t="shared" ref="F14:O15" si="0">H9-H12</f>
        <v>585</v>
      </c>
      <c r="I14" s="86">
        <f t="shared" si="0"/>
        <v>801</v>
      </c>
      <c r="J14" s="54">
        <f t="shared" si="0"/>
        <v>-74</v>
      </c>
      <c r="K14" s="86">
        <f t="shared" si="0"/>
        <v>-243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99"/>
      <c r="B15" s="53" t="s">
        <v>56</v>
      </c>
      <c r="C15" s="53"/>
      <c r="D15" s="53"/>
      <c r="E15" s="65" t="s">
        <v>153</v>
      </c>
      <c r="F15" s="91">
        <f t="shared" si="0"/>
        <v>-19</v>
      </c>
      <c r="G15" s="71">
        <f t="shared" si="0"/>
        <v>0</v>
      </c>
      <c r="H15" s="71">
        <f t="shared" si="0"/>
        <v>2</v>
      </c>
      <c r="I15" s="86">
        <f t="shared" si="0"/>
        <v>11</v>
      </c>
      <c r="J15" s="94">
        <f t="shared" si="0"/>
        <v>0</v>
      </c>
      <c r="K15" s="86">
        <f t="shared" si="0"/>
        <v>-5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99"/>
      <c r="B16" s="53" t="s">
        <v>57</v>
      </c>
      <c r="C16" s="53"/>
      <c r="D16" s="53"/>
      <c r="E16" s="65" t="s">
        <v>154</v>
      </c>
      <c r="F16" s="54">
        <f t="shared" ref="F16:O16" si="1">F8-F11</f>
        <v>550</v>
      </c>
      <c r="G16" s="86">
        <f>G8-G11</f>
        <v>629</v>
      </c>
      <c r="H16" s="54">
        <f t="shared" si="1"/>
        <v>587</v>
      </c>
      <c r="I16" s="86">
        <f t="shared" si="1"/>
        <v>811</v>
      </c>
      <c r="J16" s="54">
        <f t="shared" si="1"/>
        <v>-74</v>
      </c>
      <c r="K16" s="86">
        <f t="shared" si="1"/>
        <v>-247</v>
      </c>
      <c r="L16" s="54">
        <f t="shared" si="1"/>
        <v>0</v>
      </c>
      <c r="M16" s="54">
        <f t="shared" si="1"/>
        <v>0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99"/>
      <c r="B17" s="53" t="s">
        <v>58</v>
      </c>
      <c r="C17" s="53"/>
      <c r="D17" s="53"/>
      <c r="E17" s="51"/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54"/>
      <c r="M17" s="54"/>
      <c r="N17" s="66"/>
      <c r="O17" s="6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99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99" t="s">
        <v>83</v>
      </c>
      <c r="B19" s="60" t="s">
        <v>60</v>
      </c>
      <c r="C19" s="53"/>
      <c r="D19" s="53"/>
      <c r="E19" s="65"/>
      <c r="F19" s="54">
        <v>215</v>
      </c>
      <c r="G19" s="86">
        <v>700</v>
      </c>
      <c r="H19" s="54">
        <v>308</v>
      </c>
      <c r="I19" s="86">
        <v>425</v>
      </c>
      <c r="J19" s="54">
        <v>1150</v>
      </c>
      <c r="K19" s="86">
        <v>1637</v>
      </c>
      <c r="L19" s="54"/>
      <c r="M19" s="54"/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99"/>
      <c r="B20" s="61"/>
      <c r="C20" s="53" t="s">
        <v>61</v>
      </c>
      <c r="D20" s="53"/>
      <c r="E20" s="65"/>
      <c r="F20" s="91">
        <v>0</v>
      </c>
      <c r="G20" s="71">
        <v>0</v>
      </c>
      <c r="H20" s="71">
        <v>0</v>
      </c>
      <c r="I20" s="71">
        <v>0</v>
      </c>
      <c r="J20" s="71">
        <v>0</v>
      </c>
      <c r="K20" s="86">
        <v>295</v>
      </c>
      <c r="L20" s="54"/>
      <c r="M20" s="54"/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99"/>
      <c r="B21" s="78" t="s">
        <v>62</v>
      </c>
      <c r="C21" s="53"/>
      <c r="D21" s="53"/>
      <c r="E21" s="65" t="s">
        <v>155</v>
      </c>
      <c r="F21" s="54">
        <v>215</v>
      </c>
      <c r="G21" s="86">
        <v>700</v>
      </c>
      <c r="H21" s="54">
        <v>308</v>
      </c>
      <c r="I21" s="86">
        <v>425</v>
      </c>
      <c r="J21" s="54">
        <v>949</v>
      </c>
      <c r="K21" s="86">
        <v>1637</v>
      </c>
      <c r="L21" s="54"/>
      <c r="M21" s="54"/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99"/>
      <c r="B22" s="60" t="s">
        <v>63</v>
      </c>
      <c r="C22" s="53"/>
      <c r="D22" s="53"/>
      <c r="E22" s="65" t="s">
        <v>156</v>
      </c>
      <c r="F22" s="54">
        <v>1707</v>
      </c>
      <c r="G22" s="86">
        <v>1087</v>
      </c>
      <c r="H22" s="54">
        <v>2381</v>
      </c>
      <c r="I22" s="86">
        <v>2748</v>
      </c>
      <c r="J22" s="54">
        <v>1480</v>
      </c>
      <c r="K22" s="86">
        <v>2190</v>
      </c>
      <c r="L22" s="54"/>
      <c r="M22" s="54"/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99"/>
      <c r="B23" s="61" t="s">
        <v>64</v>
      </c>
      <c r="C23" s="53" t="s">
        <v>65</v>
      </c>
      <c r="D23" s="53"/>
      <c r="E23" s="65"/>
      <c r="F23" s="54">
        <v>427</v>
      </c>
      <c r="G23" s="86">
        <v>485</v>
      </c>
      <c r="H23" s="54">
        <v>468</v>
      </c>
      <c r="I23" s="86">
        <v>593</v>
      </c>
      <c r="J23" s="54">
        <v>505</v>
      </c>
      <c r="K23" s="86">
        <v>498</v>
      </c>
      <c r="L23" s="54"/>
      <c r="M23" s="54"/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99"/>
      <c r="B24" s="53" t="s">
        <v>157</v>
      </c>
      <c r="C24" s="53"/>
      <c r="D24" s="53"/>
      <c r="E24" s="65" t="s">
        <v>158</v>
      </c>
      <c r="F24" s="54">
        <f t="shared" ref="F24:O24" si="2">F21-F22</f>
        <v>-1492</v>
      </c>
      <c r="G24" s="86">
        <f>G21-G22</f>
        <v>-387</v>
      </c>
      <c r="H24" s="54">
        <f t="shared" si="2"/>
        <v>-2073</v>
      </c>
      <c r="I24" s="86">
        <f t="shared" si="2"/>
        <v>-2323</v>
      </c>
      <c r="J24" s="54">
        <f t="shared" si="2"/>
        <v>-531</v>
      </c>
      <c r="K24" s="86">
        <f t="shared" si="2"/>
        <v>-553</v>
      </c>
      <c r="L24" s="54">
        <f t="shared" si="2"/>
        <v>0</v>
      </c>
      <c r="M24" s="54">
        <f t="shared" si="2"/>
        <v>0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99"/>
      <c r="B25" s="60" t="s">
        <v>66</v>
      </c>
      <c r="C25" s="60"/>
      <c r="D25" s="60"/>
      <c r="E25" s="103" t="s">
        <v>159</v>
      </c>
      <c r="F25" s="108">
        <v>1492</v>
      </c>
      <c r="G25" s="108">
        <v>387</v>
      </c>
      <c r="H25" s="108">
        <v>2073</v>
      </c>
      <c r="I25" s="108">
        <v>2323</v>
      </c>
      <c r="J25" s="108">
        <v>531</v>
      </c>
      <c r="K25" s="108">
        <v>553</v>
      </c>
      <c r="L25" s="108"/>
      <c r="M25" s="108"/>
      <c r="N25" s="108"/>
      <c r="O25" s="108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99"/>
      <c r="B26" s="78" t="s">
        <v>67</v>
      </c>
      <c r="C26" s="78"/>
      <c r="D26" s="78"/>
      <c r="E26" s="104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99"/>
      <c r="B27" s="53" t="s">
        <v>160</v>
      </c>
      <c r="C27" s="53"/>
      <c r="D27" s="53"/>
      <c r="E27" s="65" t="s">
        <v>161</v>
      </c>
      <c r="F27" s="54">
        <f t="shared" ref="F27:O27" si="3">F24+F25</f>
        <v>0</v>
      </c>
      <c r="G27" s="86">
        <f t="shared" si="3"/>
        <v>0</v>
      </c>
      <c r="H27" s="54">
        <f t="shared" si="3"/>
        <v>0</v>
      </c>
      <c r="I27" s="86">
        <f t="shared" si="3"/>
        <v>0</v>
      </c>
      <c r="J27" s="54">
        <f t="shared" si="3"/>
        <v>0</v>
      </c>
      <c r="K27" s="86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02" t="s">
        <v>68</v>
      </c>
      <c r="B30" s="102"/>
      <c r="C30" s="102"/>
      <c r="D30" s="102"/>
      <c r="E30" s="102"/>
      <c r="F30" s="110" t="s">
        <v>264</v>
      </c>
      <c r="G30" s="111"/>
      <c r="H30" s="110" t="s">
        <v>265</v>
      </c>
      <c r="I30" s="111"/>
      <c r="J30" s="110" t="s">
        <v>266</v>
      </c>
      <c r="K30" s="111"/>
      <c r="L30" s="110" t="s">
        <v>267</v>
      </c>
      <c r="M30" s="111"/>
      <c r="N30" s="110" t="s">
        <v>268</v>
      </c>
      <c r="O30" s="111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02"/>
      <c r="B31" s="102"/>
      <c r="C31" s="102"/>
      <c r="D31" s="102"/>
      <c r="E31" s="102"/>
      <c r="F31" s="51" t="s">
        <v>243</v>
      </c>
      <c r="G31" s="79" t="s">
        <v>246</v>
      </c>
      <c r="H31" s="51" t="s">
        <v>243</v>
      </c>
      <c r="I31" s="79" t="s">
        <v>246</v>
      </c>
      <c r="J31" s="51" t="s">
        <v>243</v>
      </c>
      <c r="K31" s="79" t="s">
        <v>246</v>
      </c>
      <c r="L31" s="51" t="s">
        <v>243</v>
      </c>
      <c r="M31" s="79" t="s">
        <v>246</v>
      </c>
      <c r="N31" s="51" t="s">
        <v>243</v>
      </c>
      <c r="O31" s="79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99" t="s">
        <v>84</v>
      </c>
      <c r="B32" s="60" t="s">
        <v>49</v>
      </c>
      <c r="C32" s="53"/>
      <c r="D32" s="53"/>
      <c r="E32" s="65" t="s">
        <v>40</v>
      </c>
      <c r="F32" s="54">
        <v>216</v>
      </c>
      <c r="G32" s="86">
        <v>227</v>
      </c>
      <c r="H32" s="54">
        <v>421</v>
      </c>
      <c r="I32" s="86">
        <v>430</v>
      </c>
      <c r="J32" s="54">
        <v>1062</v>
      </c>
      <c r="K32" s="86">
        <v>1288</v>
      </c>
      <c r="L32" s="54">
        <v>350</v>
      </c>
      <c r="M32" s="86">
        <v>237</v>
      </c>
      <c r="N32" s="54">
        <v>438</v>
      </c>
      <c r="O32" s="86">
        <v>357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05"/>
      <c r="B33" s="62"/>
      <c r="C33" s="60" t="s">
        <v>69</v>
      </c>
      <c r="D33" s="53"/>
      <c r="E33" s="65"/>
      <c r="F33" s="54">
        <v>27</v>
      </c>
      <c r="G33" s="86">
        <v>26</v>
      </c>
      <c r="H33" s="54">
        <v>56</v>
      </c>
      <c r="I33" s="86">
        <v>55</v>
      </c>
      <c r="J33" s="54">
        <v>1062</v>
      </c>
      <c r="K33" s="86">
        <v>1288</v>
      </c>
      <c r="L33" s="54">
        <v>326</v>
      </c>
      <c r="M33" s="86">
        <v>210</v>
      </c>
      <c r="N33" s="54">
        <v>436</v>
      </c>
      <c r="O33" s="86">
        <v>355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05"/>
      <c r="B34" s="62"/>
      <c r="C34" s="61"/>
      <c r="D34" s="53" t="s">
        <v>70</v>
      </c>
      <c r="E34" s="65"/>
      <c r="F34" s="54">
        <v>27</v>
      </c>
      <c r="G34" s="86">
        <v>26</v>
      </c>
      <c r="H34" s="54">
        <v>56</v>
      </c>
      <c r="I34" s="86">
        <v>55</v>
      </c>
      <c r="J34" s="54">
        <v>329</v>
      </c>
      <c r="K34" s="86">
        <v>334</v>
      </c>
      <c r="L34" s="54">
        <v>274</v>
      </c>
      <c r="M34" s="86">
        <v>210</v>
      </c>
      <c r="N34" s="54">
        <v>436</v>
      </c>
      <c r="O34" s="86">
        <v>355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05"/>
      <c r="B35" s="61"/>
      <c r="C35" s="78" t="s">
        <v>71</v>
      </c>
      <c r="D35" s="53"/>
      <c r="E35" s="65"/>
      <c r="F35" s="54">
        <v>190</v>
      </c>
      <c r="G35" s="86">
        <v>201</v>
      </c>
      <c r="H35" s="54">
        <v>365</v>
      </c>
      <c r="I35" s="86">
        <v>374</v>
      </c>
      <c r="J35" s="67">
        <v>0</v>
      </c>
      <c r="K35" s="67">
        <v>0</v>
      </c>
      <c r="L35" s="54">
        <v>24</v>
      </c>
      <c r="M35" s="86">
        <v>27</v>
      </c>
      <c r="N35" s="54">
        <v>1</v>
      </c>
      <c r="O35" s="86">
        <v>1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05"/>
      <c r="B36" s="60" t="s">
        <v>52</v>
      </c>
      <c r="C36" s="53"/>
      <c r="D36" s="53"/>
      <c r="E36" s="65" t="s">
        <v>41</v>
      </c>
      <c r="F36" s="54">
        <v>213</v>
      </c>
      <c r="G36" s="86">
        <v>223</v>
      </c>
      <c r="H36" s="54">
        <v>415</v>
      </c>
      <c r="I36" s="86">
        <v>422</v>
      </c>
      <c r="J36" s="54">
        <v>239</v>
      </c>
      <c r="K36" s="86">
        <v>421</v>
      </c>
      <c r="L36" s="54">
        <v>51</v>
      </c>
      <c r="M36" s="86">
        <v>62</v>
      </c>
      <c r="N36" s="54">
        <v>14</v>
      </c>
      <c r="O36" s="86">
        <v>19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05"/>
      <c r="B37" s="62"/>
      <c r="C37" s="53" t="s">
        <v>72</v>
      </c>
      <c r="D37" s="53"/>
      <c r="E37" s="65"/>
      <c r="F37" s="54">
        <v>196</v>
      </c>
      <c r="G37" s="86">
        <v>202</v>
      </c>
      <c r="H37" s="54">
        <v>413</v>
      </c>
      <c r="I37" s="86">
        <v>419</v>
      </c>
      <c r="J37" s="54">
        <v>156</v>
      </c>
      <c r="K37" s="86">
        <v>331</v>
      </c>
      <c r="L37" s="54">
        <v>22</v>
      </c>
      <c r="M37" s="86">
        <v>25</v>
      </c>
      <c r="N37" s="54">
        <v>0</v>
      </c>
      <c r="O37" s="86">
        <v>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05"/>
      <c r="B38" s="61"/>
      <c r="C38" s="53" t="s">
        <v>73</v>
      </c>
      <c r="D38" s="53"/>
      <c r="E38" s="65"/>
      <c r="F38" s="54">
        <v>16</v>
      </c>
      <c r="G38" s="86">
        <v>21</v>
      </c>
      <c r="H38" s="54">
        <v>2</v>
      </c>
      <c r="I38" s="86">
        <v>3</v>
      </c>
      <c r="J38" s="54">
        <v>82</v>
      </c>
      <c r="K38" s="86">
        <v>90</v>
      </c>
      <c r="L38" s="54">
        <v>29</v>
      </c>
      <c r="M38" s="86">
        <v>38</v>
      </c>
      <c r="N38" s="54">
        <v>14</v>
      </c>
      <c r="O38" s="86">
        <v>19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05"/>
      <c r="B39" s="47" t="s">
        <v>74</v>
      </c>
      <c r="C39" s="47"/>
      <c r="D39" s="47"/>
      <c r="E39" s="65" t="s">
        <v>163</v>
      </c>
      <c r="F39" s="54">
        <f t="shared" ref="F39:N39" si="4">F32-F36</f>
        <v>3</v>
      </c>
      <c r="G39" s="86">
        <f t="shared" si="4"/>
        <v>4</v>
      </c>
      <c r="H39" s="54">
        <f t="shared" si="4"/>
        <v>6</v>
      </c>
      <c r="I39" s="86">
        <f t="shared" si="4"/>
        <v>8</v>
      </c>
      <c r="J39" s="54">
        <f t="shared" si="4"/>
        <v>823</v>
      </c>
      <c r="K39" s="86">
        <v>868</v>
      </c>
      <c r="L39" s="54">
        <f t="shared" si="4"/>
        <v>299</v>
      </c>
      <c r="M39" s="86">
        <v>174</v>
      </c>
      <c r="N39" s="54">
        <f t="shared" si="4"/>
        <v>424</v>
      </c>
      <c r="O39" s="86">
        <v>337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99" t="s">
        <v>85</v>
      </c>
      <c r="B40" s="60" t="s">
        <v>75</v>
      </c>
      <c r="C40" s="53"/>
      <c r="D40" s="53"/>
      <c r="E40" s="65" t="s">
        <v>43</v>
      </c>
      <c r="F40" s="54">
        <v>324</v>
      </c>
      <c r="G40" s="86">
        <v>319</v>
      </c>
      <c r="H40" s="54">
        <v>117</v>
      </c>
      <c r="I40" s="86">
        <v>134</v>
      </c>
      <c r="J40" s="54">
        <v>46</v>
      </c>
      <c r="K40" s="86">
        <v>1657</v>
      </c>
      <c r="L40" s="54">
        <v>492</v>
      </c>
      <c r="M40" s="86">
        <v>739</v>
      </c>
      <c r="N40" s="54">
        <v>0</v>
      </c>
      <c r="O40" s="86">
        <v>0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00"/>
      <c r="B41" s="61"/>
      <c r="C41" s="53" t="s">
        <v>76</v>
      </c>
      <c r="D41" s="53"/>
      <c r="E41" s="65"/>
      <c r="F41" s="67">
        <v>25</v>
      </c>
      <c r="G41" s="67">
        <v>10</v>
      </c>
      <c r="H41" s="67">
        <v>26</v>
      </c>
      <c r="I41" s="67">
        <v>40</v>
      </c>
      <c r="J41" s="54">
        <v>46</v>
      </c>
      <c r="K41" s="86">
        <v>1657</v>
      </c>
      <c r="L41" s="54">
        <v>342</v>
      </c>
      <c r="M41" s="86">
        <v>541</v>
      </c>
      <c r="N41" s="54">
        <v>0</v>
      </c>
      <c r="O41" s="86"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00"/>
      <c r="B42" s="60" t="s">
        <v>63</v>
      </c>
      <c r="C42" s="53"/>
      <c r="D42" s="53"/>
      <c r="E42" s="65" t="s">
        <v>44</v>
      </c>
      <c r="F42" s="54">
        <v>324</v>
      </c>
      <c r="G42" s="86">
        <v>319</v>
      </c>
      <c r="H42" s="54">
        <v>117</v>
      </c>
      <c r="I42" s="86">
        <v>134</v>
      </c>
      <c r="J42" s="54">
        <v>795</v>
      </c>
      <c r="K42" s="86">
        <v>2320</v>
      </c>
      <c r="L42" s="54">
        <v>1315</v>
      </c>
      <c r="M42" s="86">
        <v>1600</v>
      </c>
      <c r="N42" s="54">
        <v>698</v>
      </c>
      <c r="O42" s="86">
        <v>837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00"/>
      <c r="B43" s="61"/>
      <c r="C43" s="53" t="s">
        <v>77</v>
      </c>
      <c r="D43" s="53"/>
      <c r="E43" s="65"/>
      <c r="F43" s="54">
        <v>298</v>
      </c>
      <c r="G43" s="86">
        <v>309</v>
      </c>
      <c r="H43" s="54">
        <v>90</v>
      </c>
      <c r="I43" s="86">
        <v>94</v>
      </c>
      <c r="J43" s="67">
        <v>769</v>
      </c>
      <c r="K43" s="67">
        <v>752</v>
      </c>
      <c r="L43" s="54">
        <v>973</v>
      </c>
      <c r="M43" s="86">
        <v>1079</v>
      </c>
      <c r="N43" s="54">
        <v>677</v>
      </c>
      <c r="O43" s="86">
        <v>814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00"/>
      <c r="B44" s="53" t="s">
        <v>74</v>
      </c>
      <c r="C44" s="53"/>
      <c r="D44" s="53"/>
      <c r="E44" s="65" t="s">
        <v>164</v>
      </c>
      <c r="F44" s="67">
        <f t="shared" ref="F44:O44" si="5">F40-F42</f>
        <v>0</v>
      </c>
      <c r="G44" s="67">
        <f t="shared" si="5"/>
        <v>0</v>
      </c>
      <c r="H44" s="67">
        <f t="shared" si="5"/>
        <v>0</v>
      </c>
      <c r="I44" s="67">
        <f t="shared" si="5"/>
        <v>0</v>
      </c>
      <c r="J44" s="67">
        <f t="shared" si="5"/>
        <v>-749</v>
      </c>
      <c r="K44" s="67">
        <f t="shared" si="5"/>
        <v>-663</v>
      </c>
      <c r="L44" s="67">
        <f t="shared" si="5"/>
        <v>-823</v>
      </c>
      <c r="M44" s="67">
        <f t="shared" si="5"/>
        <v>-861</v>
      </c>
      <c r="N44" s="67">
        <f t="shared" si="5"/>
        <v>-698</v>
      </c>
      <c r="O44" s="67">
        <f t="shared" si="5"/>
        <v>-837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99" t="s">
        <v>86</v>
      </c>
      <c r="B45" s="47" t="s">
        <v>78</v>
      </c>
      <c r="C45" s="47"/>
      <c r="D45" s="47"/>
      <c r="E45" s="65" t="s">
        <v>165</v>
      </c>
      <c r="F45" s="54">
        <v>3</v>
      </c>
      <c r="G45" s="86">
        <f t="shared" ref="G45:O45" si="6">G39+G44</f>
        <v>4</v>
      </c>
      <c r="H45" s="54">
        <f t="shared" si="6"/>
        <v>6</v>
      </c>
      <c r="I45" s="86">
        <f t="shared" si="6"/>
        <v>8</v>
      </c>
      <c r="J45" s="54">
        <f t="shared" si="6"/>
        <v>74</v>
      </c>
      <c r="K45" s="86">
        <f t="shared" si="6"/>
        <v>205</v>
      </c>
      <c r="L45" s="54">
        <f t="shared" si="6"/>
        <v>-524</v>
      </c>
      <c r="M45" s="86">
        <f t="shared" si="6"/>
        <v>-687</v>
      </c>
      <c r="N45" s="54">
        <f t="shared" si="6"/>
        <v>-274</v>
      </c>
      <c r="O45" s="86">
        <f t="shared" si="6"/>
        <v>-500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00"/>
      <c r="B46" s="53" t="s">
        <v>79</v>
      </c>
      <c r="C46" s="53"/>
      <c r="D46" s="53"/>
      <c r="E46" s="53"/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00"/>
      <c r="B47" s="53" t="s">
        <v>80</v>
      </c>
      <c r="C47" s="53"/>
      <c r="D47" s="53"/>
      <c r="E47" s="53"/>
      <c r="F47" s="54">
        <v>9</v>
      </c>
      <c r="G47" s="86">
        <v>5</v>
      </c>
      <c r="H47" s="54">
        <v>15</v>
      </c>
      <c r="I47" s="86">
        <v>9</v>
      </c>
      <c r="J47" s="54">
        <v>1724</v>
      </c>
      <c r="K47" s="86">
        <v>1650</v>
      </c>
      <c r="L47" s="54">
        <v>44</v>
      </c>
      <c r="M47" s="86">
        <v>567</v>
      </c>
      <c r="N47" s="54">
        <v>1880</v>
      </c>
      <c r="O47" s="86">
        <v>2154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00"/>
      <c r="B48" s="53" t="s">
        <v>81</v>
      </c>
      <c r="C48" s="53"/>
      <c r="D48" s="53"/>
      <c r="E48" s="53"/>
      <c r="F48" s="54">
        <v>9</v>
      </c>
      <c r="G48" s="86">
        <v>5</v>
      </c>
      <c r="H48" s="54">
        <v>15</v>
      </c>
      <c r="I48" s="86">
        <v>9</v>
      </c>
      <c r="J48" s="54">
        <v>1675</v>
      </c>
      <c r="K48" s="86">
        <v>1650</v>
      </c>
      <c r="L48" s="54">
        <v>44</v>
      </c>
      <c r="M48" s="86">
        <v>567</v>
      </c>
      <c r="N48" s="54">
        <v>1880</v>
      </c>
      <c r="O48" s="86">
        <v>2154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6" customHeight="1">
      <c r="A49" s="8" t="s">
        <v>166</v>
      </c>
      <c r="O49" s="6"/>
    </row>
    <row r="50" spans="1:15" ht="16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2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selection activeCell="E13" sqref="E13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269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5"/>
      <c r="E6" s="115" t="s">
        <v>274</v>
      </c>
      <c r="F6" s="115"/>
      <c r="G6" s="115"/>
      <c r="H6" s="115"/>
      <c r="I6" s="116"/>
      <c r="J6" s="117"/>
      <c r="K6" s="115"/>
      <c r="L6" s="115"/>
      <c r="M6" s="115"/>
      <c r="N6" s="115"/>
    </row>
    <row r="7" spans="1:14" ht="15" customHeight="1">
      <c r="A7" s="18"/>
      <c r="B7" s="19"/>
      <c r="C7" s="19"/>
      <c r="D7" s="59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5" t="s">
        <v>169</v>
      </c>
      <c r="B8" s="80" t="s">
        <v>170</v>
      </c>
      <c r="C8" s="81"/>
      <c r="D8" s="81"/>
      <c r="E8" s="82">
        <v>1</v>
      </c>
      <c r="F8" s="82">
        <v>1</v>
      </c>
      <c r="G8" s="82"/>
      <c r="H8" s="82"/>
      <c r="I8" s="82"/>
      <c r="J8" s="82"/>
      <c r="K8" s="82"/>
      <c r="L8" s="82"/>
      <c r="M8" s="82"/>
      <c r="N8" s="82"/>
    </row>
    <row r="9" spans="1:14" ht="18" customHeight="1">
      <c r="A9" s="95"/>
      <c r="B9" s="95" t="s">
        <v>171</v>
      </c>
      <c r="C9" s="53" t="s">
        <v>172</v>
      </c>
      <c r="D9" s="53"/>
      <c r="E9" s="82">
        <v>100</v>
      </c>
      <c r="F9" s="82">
        <v>100</v>
      </c>
      <c r="G9" s="82"/>
      <c r="H9" s="82"/>
      <c r="I9" s="82"/>
      <c r="J9" s="82"/>
      <c r="K9" s="82"/>
      <c r="L9" s="82"/>
      <c r="M9" s="82"/>
      <c r="N9" s="82"/>
    </row>
    <row r="10" spans="1:14" ht="18" customHeight="1">
      <c r="A10" s="95"/>
      <c r="B10" s="95"/>
      <c r="C10" s="53" t="s">
        <v>173</v>
      </c>
      <c r="D10" s="53"/>
      <c r="E10" s="82">
        <v>100</v>
      </c>
      <c r="F10" s="82">
        <v>100</v>
      </c>
      <c r="G10" s="82"/>
      <c r="H10" s="82"/>
      <c r="I10" s="82"/>
      <c r="J10" s="82"/>
      <c r="K10" s="82"/>
      <c r="L10" s="82"/>
      <c r="M10" s="82"/>
      <c r="N10" s="82"/>
    </row>
    <row r="11" spans="1:14" ht="18" customHeight="1">
      <c r="A11" s="95"/>
      <c r="B11" s="95"/>
      <c r="C11" s="53" t="s">
        <v>174</v>
      </c>
      <c r="D11" s="53"/>
      <c r="E11" s="82">
        <v>0</v>
      </c>
      <c r="F11" s="82">
        <v>0</v>
      </c>
      <c r="G11" s="82"/>
      <c r="H11" s="82"/>
      <c r="I11" s="82"/>
      <c r="J11" s="82"/>
      <c r="K11" s="82"/>
      <c r="L11" s="82"/>
      <c r="M11" s="82"/>
      <c r="N11" s="82"/>
    </row>
    <row r="12" spans="1:14" ht="18" customHeight="1">
      <c r="A12" s="95"/>
      <c r="B12" s="95"/>
      <c r="C12" s="53" t="s">
        <v>175</v>
      </c>
      <c r="D12" s="53"/>
      <c r="E12" s="82">
        <v>0</v>
      </c>
      <c r="F12" s="82">
        <v>0</v>
      </c>
      <c r="G12" s="82"/>
      <c r="H12" s="82"/>
      <c r="I12" s="82"/>
      <c r="J12" s="82"/>
      <c r="K12" s="82"/>
      <c r="L12" s="82"/>
      <c r="M12" s="82"/>
      <c r="N12" s="82"/>
    </row>
    <row r="13" spans="1:14" ht="18" customHeight="1">
      <c r="A13" s="95"/>
      <c r="B13" s="95"/>
      <c r="C13" s="53" t="s">
        <v>176</v>
      </c>
      <c r="D13" s="53"/>
      <c r="E13" s="82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</row>
    <row r="14" spans="1:14" ht="18" customHeight="1">
      <c r="A14" s="95"/>
      <c r="B14" s="95"/>
      <c r="C14" s="53" t="s">
        <v>177</v>
      </c>
      <c r="D14" s="53"/>
      <c r="E14" s="82">
        <v>0</v>
      </c>
      <c r="F14" s="82">
        <v>0</v>
      </c>
      <c r="G14" s="82"/>
      <c r="H14" s="82"/>
      <c r="I14" s="82"/>
      <c r="J14" s="82"/>
      <c r="K14" s="82"/>
      <c r="L14" s="82"/>
      <c r="M14" s="82"/>
      <c r="N14" s="82"/>
    </row>
    <row r="15" spans="1:14" ht="18" customHeight="1">
      <c r="A15" s="95" t="s">
        <v>178</v>
      </c>
      <c r="B15" s="95" t="s">
        <v>179</v>
      </c>
      <c r="C15" s="53" t="s">
        <v>180</v>
      </c>
      <c r="D15" s="53"/>
      <c r="E15" s="54">
        <v>4434</v>
      </c>
      <c r="F15" s="54">
        <v>5299</v>
      </c>
      <c r="G15" s="54"/>
      <c r="H15" s="54"/>
      <c r="I15" s="54"/>
      <c r="J15" s="54"/>
      <c r="K15" s="54"/>
      <c r="L15" s="54"/>
      <c r="M15" s="54"/>
      <c r="N15" s="54"/>
    </row>
    <row r="16" spans="1:14" ht="18" customHeight="1">
      <c r="A16" s="95"/>
      <c r="B16" s="95"/>
      <c r="C16" s="53" t="s">
        <v>181</v>
      </c>
      <c r="D16" s="53"/>
      <c r="E16" s="54">
        <v>1662</v>
      </c>
      <c r="F16" s="54">
        <v>1559</v>
      </c>
      <c r="G16" s="54"/>
      <c r="H16" s="54"/>
      <c r="I16" s="54"/>
      <c r="J16" s="54"/>
      <c r="K16" s="54"/>
      <c r="L16" s="54"/>
      <c r="M16" s="54"/>
      <c r="N16" s="54"/>
    </row>
    <row r="17" spans="1:15" ht="18" customHeight="1">
      <c r="A17" s="95"/>
      <c r="B17" s="95"/>
      <c r="C17" s="53" t="s">
        <v>182</v>
      </c>
      <c r="D17" s="53"/>
      <c r="E17" s="54">
        <v>0</v>
      </c>
      <c r="F17" s="54">
        <v>0</v>
      </c>
      <c r="G17" s="54"/>
      <c r="H17" s="54"/>
      <c r="I17" s="54"/>
      <c r="J17" s="54"/>
      <c r="K17" s="54"/>
      <c r="L17" s="54"/>
      <c r="M17" s="54"/>
      <c r="N17" s="54"/>
    </row>
    <row r="18" spans="1:15" ht="18" customHeight="1">
      <c r="A18" s="95"/>
      <c r="B18" s="95"/>
      <c r="C18" s="53" t="s">
        <v>183</v>
      </c>
      <c r="D18" s="53"/>
      <c r="E18" s="54">
        <v>6096</v>
      </c>
      <c r="F18" s="54">
        <v>6858</v>
      </c>
      <c r="G18" s="54"/>
      <c r="H18" s="54"/>
      <c r="I18" s="54"/>
      <c r="J18" s="54"/>
      <c r="K18" s="54"/>
      <c r="L18" s="54"/>
      <c r="M18" s="54"/>
      <c r="N18" s="54"/>
    </row>
    <row r="19" spans="1:15" ht="18" customHeight="1">
      <c r="A19" s="95"/>
      <c r="B19" s="95" t="s">
        <v>184</v>
      </c>
      <c r="C19" s="53" t="s">
        <v>185</v>
      </c>
      <c r="D19" s="53"/>
      <c r="E19" s="54">
        <v>130</v>
      </c>
      <c r="F19" s="54">
        <v>26</v>
      </c>
      <c r="G19" s="54"/>
      <c r="H19" s="54"/>
      <c r="I19" s="54"/>
      <c r="J19" s="54"/>
      <c r="K19" s="54"/>
      <c r="L19" s="54"/>
      <c r="M19" s="54"/>
      <c r="N19" s="54"/>
    </row>
    <row r="20" spans="1:15" ht="18" customHeight="1">
      <c r="A20" s="95"/>
      <c r="B20" s="95"/>
      <c r="C20" s="53" t="s">
        <v>186</v>
      </c>
      <c r="D20" s="53"/>
      <c r="E20" s="54">
        <v>1009</v>
      </c>
      <c r="F20" s="54">
        <v>1946</v>
      </c>
      <c r="G20" s="54"/>
      <c r="H20" s="54"/>
      <c r="I20" s="54"/>
      <c r="J20" s="54"/>
      <c r="K20" s="54"/>
      <c r="L20" s="54"/>
      <c r="M20" s="54"/>
      <c r="N20" s="54"/>
    </row>
    <row r="21" spans="1:15" ht="18" customHeight="1">
      <c r="A21" s="95"/>
      <c r="B21" s="95"/>
      <c r="C21" s="53" t="s">
        <v>187</v>
      </c>
      <c r="D21" s="53"/>
      <c r="E21" s="83">
        <v>0</v>
      </c>
      <c r="F21" s="83">
        <v>0</v>
      </c>
      <c r="G21" s="83"/>
      <c r="H21" s="83"/>
      <c r="I21" s="83"/>
      <c r="J21" s="83"/>
      <c r="K21" s="83"/>
      <c r="L21" s="83"/>
      <c r="M21" s="83"/>
      <c r="N21" s="83"/>
    </row>
    <row r="22" spans="1:15" ht="18" customHeight="1">
      <c r="A22" s="95"/>
      <c r="B22" s="95"/>
      <c r="C22" s="47" t="s">
        <v>188</v>
      </c>
      <c r="D22" s="47"/>
      <c r="E22" s="54">
        <v>1139</v>
      </c>
      <c r="F22" s="54">
        <v>1973</v>
      </c>
      <c r="G22" s="54"/>
      <c r="H22" s="54"/>
      <c r="I22" s="54"/>
      <c r="J22" s="54"/>
      <c r="K22" s="54"/>
      <c r="L22" s="54"/>
      <c r="M22" s="54"/>
      <c r="N22" s="54"/>
    </row>
    <row r="23" spans="1:15" ht="18" customHeight="1">
      <c r="A23" s="95"/>
      <c r="B23" s="95" t="s">
        <v>189</v>
      </c>
      <c r="C23" s="53" t="s">
        <v>190</v>
      </c>
      <c r="D23" s="53"/>
      <c r="E23" s="54">
        <v>100</v>
      </c>
      <c r="F23" s="54">
        <v>100</v>
      </c>
      <c r="G23" s="54"/>
      <c r="H23" s="54"/>
      <c r="I23" s="54"/>
      <c r="J23" s="54"/>
      <c r="K23" s="54"/>
      <c r="L23" s="54"/>
      <c r="M23" s="54"/>
      <c r="N23" s="54"/>
    </row>
    <row r="24" spans="1:15" ht="18" customHeight="1">
      <c r="A24" s="95"/>
      <c r="B24" s="95"/>
      <c r="C24" s="53" t="s">
        <v>191</v>
      </c>
      <c r="D24" s="53"/>
      <c r="E24" s="54">
        <v>4856</v>
      </c>
      <c r="F24" s="54">
        <v>4785</v>
      </c>
      <c r="G24" s="54"/>
      <c r="H24" s="54"/>
      <c r="I24" s="54"/>
      <c r="J24" s="54"/>
      <c r="K24" s="54"/>
      <c r="L24" s="54"/>
      <c r="M24" s="54"/>
      <c r="N24" s="54"/>
    </row>
    <row r="25" spans="1:15" ht="18" customHeight="1">
      <c r="A25" s="95"/>
      <c r="B25" s="95"/>
      <c r="C25" s="53" t="s">
        <v>192</v>
      </c>
      <c r="D25" s="53"/>
      <c r="E25" s="54">
        <v>0</v>
      </c>
      <c r="F25" s="54">
        <v>0</v>
      </c>
      <c r="G25" s="54"/>
      <c r="H25" s="54"/>
      <c r="I25" s="54"/>
      <c r="J25" s="54"/>
      <c r="K25" s="54"/>
      <c r="L25" s="54"/>
      <c r="M25" s="54"/>
      <c r="N25" s="54"/>
    </row>
    <row r="26" spans="1:15" ht="18" customHeight="1">
      <c r="A26" s="95"/>
      <c r="B26" s="95"/>
      <c r="C26" s="53" t="s">
        <v>193</v>
      </c>
      <c r="D26" s="53"/>
      <c r="E26" s="54">
        <v>4956</v>
      </c>
      <c r="F26" s="54">
        <v>4885</v>
      </c>
      <c r="G26" s="54"/>
      <c r="H26" s="54"/>
      <c r="I26" s="54"/>
      <c r="J26" s="54"/>
      <c r="K26" s="54"/>
      <c r="L26" s="54"/>
      <c r="M26" s="54"/>
      <c r="N26" s="54"/>
    </row>
    <row r="27" spans="1:15" ht="18" customHeight="1">
      <c r="A27" s="95"/>
      <c r="B27" s="53" t="s">
        <v>194</v>
      </c>
      <c r="C27" s="53"/>
      <c r="D27" s="53"/>
      <c r="E27" s="54">
        <v>6096</v>
      </c>
      <c r="F27" s="54">
        <v>6858</v>
      </c>
      <c r="G27" s="54"/>
      <c r="H27" s="54"/>
      <c r="I27" s="54"/>
      <c r="J27" s="54"/>
      <c r="K27" s="54"/>
      <c r="L27" s="54"/>
      <c r="M27" s="54"/>
      <c r="N27" s="54"/>
    </row>
    <row r="28" spans="1:15" ht="18" customHeight="1">
      <c r="A28" s="95" t="s">
        <v>195</v>
      </c>
      <c r="B28" s="95" t="s">
        <v>196</v>
      </c>
      <c r="C28" s="53" t="s">
        <v>197</v>
      </c>
      <c r="D28" s="84" t="s">
        <v>40</v>
      </c>
      <c r="E28" s="54">
        <v>1613</v>
      </c>
      <c r="F28" s="54">
        <v>2420</v>
      </c>
      <c r="G28" s="54"/>
      <c r="H28" s="54"/>
      <c r="I28" s="54"/>
      <c r="J28" s="54"/>
      <c r="K28" s="54"/>
      <c r="L28" s="54"/>
      <c r="M28" s="54"/>
      <c r="N28" s="54"/>
    </row>
    <row r="29" spans="1:15" ht="18" customHeight="1">
      <c r="A29" s="95"/>
      <c r="B29" s="95"/>
      <c r="C29" s="53" t="s">
        <v>198</v>
      </c>
      <c r="D29" s="84" t="s">
        <v>41</v>
      </c>
      <c r="E29" s="54">
        <v>1566</v>
      </c>
      <c r="F29" s="54">
        <v>2373</v>
      </c>
      <c r="G29" s="54"/>
      <c r="H29" s="54"/>
      <c r="I29" s="54"/>
      <c r="J29" s="54"/>
      <c r="K29" s="54"/>
      <c r="L29" s="54"/>
      <c r="M29" s="54"/>
      <c r="N29" s="54"/>
    </row>
    <row r="30" spans="1:15" ht="18" customHeight="1">
      <c r="A30" s="95"/>
      <c r="B30" s="95"/>
      <c r="C30" s="53" t="s">
        <v>199</v>
      </c>
      <c r="D30" s="84" t="s">
        <v>200</v>
      </c>
      <c r="E30" s="54">
        <v>47</v>
      </c>
      <c r="F30" s="54">
        <v>45</v>
      </c>
      <c r="G30" s="54"/>
      <c r="H30" s="54"/>
      <c r="I30" s="54"/>
      <c r="J30" s="54"/>
      <c r="K30" s="54"/>
      <c r="L30" s="54"/>
      <c r="M30" s="54"/>
      <c r="N30" s="54"/>
    </row>
    <row r="31" spans="1:15" ht="18" customHeight="1">
      <c r="A31" s="95"/>
      <c r="B31" s="95"/>
      <c r="C31" s="47" t="s">
        <v>201</v>
      </c>
      <c r="D31" s="84" t="s">
        <v>202</v>
      </c>
      <c r="E31" s="54">
        <f t="shared" ref="E31:N31" si="0">E28-E29-E30</f>
        <v>0</v>
      </c>
      <c r="F31" s="54">
        <f t="shared" si="0"/>
        <v>2</v>
      </c>
      <c r="G31" s="54">
        <f t="shared" si="0"/>
        <v>0</v>
      </c>
      <c r="H31" s="54">
        <f t="shared" si="0"/>
        <v>0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5"/>
      <c r="B32" s="95"/>
      <c r="C32" s="53" t="s">
        <v>203</v>
      </c>
      <c r="D32" s="84" t="s">
        <v>204</v>
      </c>
      <c r="E32" s="54">
        <v>52</v>
      </c>
      <c r="F32" s="54">
        <v>68</v>
      </c>
      <c r="G32" s="54"/>
      <c r="H32" s="54"/>
      <c r="I32" s="54"/>
      <c r="J32" s="54"/>
      <c r="K32" s="54"/>
      <c r="L32" s="54"/>
      <c r="M32" s="54"/>
      <c r="N32" s="54"/>
    </row>
    <row r="33" spans="1:14" ht="18" customHeight="1">
      <c r="A33" s="95"/>
      <c r="B33" s="95"/>
      <c r="C33" s="53" t="s">
        <v>205</v>
      </c>
      <c r="D33" s="84" t="s">
        <v>206</v>
      </c>
      <c r="E33" s="54">
        <v>7</v>
      </c>
      <c r="F33" s="54">
        <v>12</v>
      </c>
      <c r="G33" s="54"/>
      <c r="H33" s="54"/>
      <c r="I33" s="54"/>
      <c r="J33" s="54"/>
      <c r="K33" s="54"/>
      <c r="L33" s="54"/>
      <c r="M33" s="54"/>
      <c r="N33" s="54"/>
    </row>
    <row r="34" spans="1:14" ht="18" customHeight="1">
      <c r="A34" s="95"/>
      <c r="B34" s="95"/>
      <c r="C34" s="47" t="s">
        <v>207</v>
      </c>
      <c r="D34" s="84" t="s">
        <v>208</v>
      </c>
      <c r="E34" s="54">
        <f t="shared" ref="E34:N34" si="1">E31+E32-E33</f>
        <v>45</v>
      </c>
      <c r="F34" s="54">
        <f t="shared" si="1"/>
        <v>58</v>
      </c>
      <c r="G34" s="54">
        <f t="shared" si="1"/>
        <v>0</v>
      </c>
      <c r="H34" s="54">
        <f t="shared" si="1"/>
        <v>0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5"/>
      <c r="B35" s="95" t="s">
        <v>209</v>
      </c>
      <c r="C35" s="53" t="s">
        <v>210</v>
      </c>
      <c r="D35" s="84" t="s">
        <v>211</v>
      </c>
      <c r="E35" s="54">
        <v>572</v>
      </c>
      <c r="F35" s="54">
        <v>0</v>
      </c>
      <c r="G35" s="54"/>
      <c r="H35" s="54"/>
      <c r="I35" s="54"/>
      <c r="J35" s="54"/>
      <c r="K35" s="54"/>
      <c r="L35" s="54"/>
      <c r="M35" s="54"/>
      <c r="N35" s="54"/>
    </row>
    <row r="36" spans="1:14" ht="18" customHeight="1">
      <c r="A36" s="95"/>
      <c r="B36" s="95"/>
      <c r="C36" s="53" t="s">
        <v>212</v>
      </c>
      <c r="D36" s="84" t="s">
        <v>213</v>
      </c>
      <c r="E36" s="54">
        <v>546</v>
      </c>
      <c r="F36" s="54">
        <v>0</v>
      </c>
      <c r="G36" s="54"/>
      <c r="H36" s="54"/>
      <c r="I36" s="54"/>
      <c r="J36" s="54"/>
      <c r="K36" s="54"/>
      <c r="L36" s="54"/>
      <c r="M36" s="54"/>
      <c r="N36" s="54"/>
    </row>
    <row r="37" spans="1:14" ht="18" customHeight="1">
      <c r="A37" s="95"/>
      <c r="B37" s="95"/>
      <c r="C37" s="53" t="s">
        <v>214</v>
      </c>
      <c r="D37" s="84" t="s">
        <v>215</v>
      </c>
      <c r="E37" s="54">
        <f t="shared" ref="E37:N37" si="2">E34+E35-E36</f>
        <v>71</v>
      </c>
      <c r="F37" s="54">
        <f t="shared" si="2"/>
        <v>58</v>
      </c>
      <c r="G37" s="54">
        <f t="shared" si="2"/>
        <v>0</v>
      </c>
      <c r="H37" s="54">
        <f t="shared" si="2"/>
        <v>0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5"/>
      <c r="B38" s="95"/>
      <c r="C38" s="53" t="s">
        <v>216</v>
      </c>
      <c r="D38" s="84" t="s">
        <v>217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8" customHeight="1">
      <c r="A39" s="95"/>
      <c r="B39" s="95"/>
      <c r="C39" s="53" t="s">
        <v>218</v>
      </c>
      <c r="D39" s="84" t="s">
        <v>219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8" customHeight="1">
      <c r="A40" s="95"/>
      <c r="B40" s="95"/>
      <c r="C40" s="53" t="s">
        <v>220</v>
      </c>
      <c r="D40" s="84" t="s">
        <v>221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8" customHeight="1">
      <c r="A41" s="95"/>
      <c r="B41" s="95"/>
      <c r="C41" s="47" t="s">
        <v>222</v>
      </c>
      <c r="D41" s="84" t="s">
        <v>223</v>
      </c>
      <c r="E41" s="54">
        <f t="shared" ref="E41:N41" si="3">E34+E35-E36-E40</f>
        <v>71</v>
      </c>
      <c r="F41" s="54">
        <f t="shared" si="3"/>
        <v>58</v>
      </c>
      <c r="G41" s="54">
        <f t="shared" si="3"/>
        <v>0</v>
      </c>
      <c r="H41" s="54">
        <f t="shared" si="3"/>
        <v>0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5"/>
      <c r="B42" s="95"/>
      <c r="C42" s="118" t="s">
        <v>224</v>
      </c>
      <c r="D42" s="118"/>
      <c r="E42" s="54">
        <f t="shared" ref="E42:N42" si="4">E37+E38-E39-E40</f>
        <v>71</v>
      </c>
      <c r="F42" s="54">
        <f t="shared" si="4"/>
        <v>58</v>
      </c>
      <c r="G42" s="54">
        <f t="shared" si="4"/>
        <v>0</v>
      </c>
      <c r="H42" s="54">
        <f t="shared" si="4"/>
        <v>0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5"/>
      <c r="B43" s="95"/>
      <c r="C43" s="53" t="s">
        <v>225</v>
      </c>
      <c r="D43" s="84" t="s">
        <v>226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8" customHeight="1">
      <c r="A44" s="95"/>
      <c r="B44" s="95"/>
      <c r="C44" s="47" t="s">
        <v>227</v>
      </c>
      <c r="D44" s="65" t="s">
        <v>228</v>
      </c>
      <c r="E44" s="54">
        <f t="shared" ref="E44:N44" si="5">E41+E43</f>
        <v>71</v>
      </c>
      <c r="F44" s="54">
        <f t="shared" si="5"/>
        <v>58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2023-08-22T06:45:44Z</cp:lastPrinted>
  <dcterms:created xsi:type="dcterms:W3CDTF">1999-07-06T05:17:05Z</dcterms:created>
  <dcterms:modified xsi:type="dcterms:W3CDTF">2023-08-22T23:08:40Z</dcterms:modified>
</cp:coreProperties>
</file>