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10.1.41.114\資金企画課share\share資金\05地方債協会関係\R5\03 都道府県及び政令指定都市の財政状況について\04 回答\"/>
    </mc:Choice>
  </mc:AlternateContent>
  <xr:revisionPtr revIDLastSave="0" documentId="13_ncr:1_{A37A05CA-95A1-4723-91CB-AAA2A806DEC7}" xr6:coauthVersionLast="47" xr6:coauthVersionMax="47" xr10:uidLastSave="{00000000-0000-0000-0000-000000000000}"/>
  <bookViews>
    <workbookView xWindow="-110" yWindow="-110" windowWidth="22780" windowHeight="14660" tabRatio="663" firstSheet="2" activeTab="4" xr2:uid="{00000000-000D-0000-FFFF-FFFF00000000}"/>
  </bookViews>
  <sheets>
    <sheet name="1.普通会計予算(R4-5年度)" sheetId="2" r:id="rId1"/>
    <sheet name="2.公営企業会計予算(R4-5年度)" sheetId="4" r:id="rId2"/>
    <sheet name="3.(1)普通会計決算（R2-3年度)" sheetId="5" r:id="rId3"/>
    <sheet name="3.(2)財政指標等（H29‐R3年度）" sheetId="6" r:id="rId4"/>
    <sheet name="4.公営企業会計決算（R2-3年度）" sheetId="7" r:id="rId5"/>
    <sheet name="5.三セク決算（R2-3年度）" sheetId="8" r:id="rId6"/>
  </sheets>
  <definedNames>
    <definedName name="_xlnm.Print_Area" localSheetId="0">'1.普通会計予算(R4-5年度)'!$A$1:$I$47</definedName>
    <definedName name="_xlnm.Print_Area" localSheetId="1">'2.公営企業会計予算(R4-5年度)'!$A$1:$O$49</definedName>
    <definedName name="_xlnm.Print_Area" localSheetId="2">'3.(1)普通会計決算（R2-3年度)'!$A$1:$I$47</definedName>
    <definedName name="_xlnm.Print_Area" localSheetId="3">'3.(2)財政指標等（H29‐R3年度）'!$A$1:$I$35</definedName>
    <definedName name="_xlnm.Print_Area" localSheetId="4">'4.公営企業会計決算（R2-3年度）'!$A$1:$O$49</definedName>
    <definedName name="_xlnm.Print_Area" localSheetId="5">'5.三セク決算（R2-3年度）'!$A$1:$N$46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4" i="4" l="1"/>
  <c r="F39" i="4" l="1"/>
  <c r="F45" i="4" s="1"/>
  <c r="F44" i="4"/>
  <c r="H16" i="7" l="1"/>
  <c r="H14" i="7"/>
  <c r="F24" i="7"/>
  <c r="G44" i="7"/>
  <c r="G39" i="7"/>
  <c r="G45" i="7" s="1"/>
  <c r="O24" i="7"/>
  <c r="O27" i="7" s="1"/>
  <c r="O16" i="7"/>
  <c r="O15" i="7"/>
  <c r="O14" i="7"/>
  <c r="M24" i="7"/>
  <c r="M27" i="7" s="1"/>
  <c r="M16" i="7"/>
  <c r="M15" i="7"/>
  <c r="M14" i="7"/>
  <c r="K24" i="7"/>
  <c r="K27" i="7" s="1"/>
  <c r="K16" i="7"/>
  <c r="K15" i="7"/>
  <c r="K14" i="7"/>
  <c r="I24" i="7"/>
  <c r="I27" i="7" s="1"/>
  <c r="I16" i="7"/>
  <c r="I15" i="7"/>
  <c r="I14" i="7"/>
  <c r="G24" i="7"/>
  <c r="G27" i="7" s="1"/>
  <c r="G16" i="7"/>
  <c r="G15" i="7"/>
  <c r="G14" i="7"/>
  <c r="E44" i="8" l="1"/>
  <c r="E41" i="8"/>
  <c r="N37" i="8"/>
  <c r="M37" i="8"/>
  <c r="L37" i="8"/>
  <c r="K37" i="8"/>
  <c r="N34" i="8"/>
  <c r="N41" i="8" s="1"/>
  <c r="N44" i="8" s="1"/>
  <c r="M34" i="8"/>
  <c r="M41" i="8" s="1"/>
  <c r="M44" i="8" s="1"/>
  <c r="L34" i="8"/>
  <c r="L41" i="8" s="1"/>
  <c r="L44" i="8" s="1"/>
  <c r="K34" i="8"/>
  <c r="K41" i="8" s="1"/>
  <c r="K44" i="8" s="1"/>
  <c r="J34" i="8"/>
  <c r="J37" i="8" s="1"/>
  <c r="I34" i="8"/>
  <c r="I37" i="8" s="1"/>
  <c r="E34" i="8"/>
  <c r="E37" i="8" s="1"/>
  <c r="N31" i="8"/>
  <c r="M31" i="8"/>
  <c r="L31" i="8"/>
  <c r="K31" i="8"/>
  <c r="J31" i="8"/>
  <c r="I31" i="8"/>
  <c r="H31" i="8"/>
  <c r="H34" i="8" s="1"/>
  <c r="H37" i="8" s="1"/>
  <c r="H42" i="8" s="1"/>
  <c r="H44" i="8" s="1"/>
  <c r="G31" i="8"/>
  <c r="G34" i="8" s="1"/>
  <c r="G37" i="8" s="1"/>
  <c r="G42" i="8" s="1"/>
  <c r="G44" i="8" s="1"/>
  <c r="F31" i="8"/>
  <c r="F34" i="8" s="1"/>
  <c r="E31" i="8"/>
  <c r="F37" i="8" l="1"/>
  <c r="F41" i="8"/>
  <c r="F44" i="8" s="1"/>
  <c r="I41" i="8"/>
  <c r="I44" i="8" s="1"/>
  <c r="J41" i="8"/>
  <c r="J44" i="8" s="1"/>
  <c r="I23" i="6" l="1"/>
  <c r="H23" i="6"/>
  <c r="I22" i="6"/>
  <c r="H22" i="6"/>
  <c r="I21" i="6"/>
  <c r="I20" i="6"/>
  <c r="H27" i="5"/>
  <c r="F27" i="5"/>
  <c r="H27" i="2"/>
  <c r="O24" i="4" l="1"/>
  <c r="O27" i="4" s="1"/>
  <c r="O16" i="4"/>
  <c r="O15" i="4"/>
  <c r="O14" i="4"/>
  <c r="M24" i="4"/>
  <c r="M27" i="4" s="1"/>
  <c r="M16" i="4"/>
  <c r="M15" i="4"/>
  <c r="M14" i="4"/>
  <c r="K24" i="4"/>
  <c r="K27" i="4" s="1"/>
  <c r="K16" i="4"/>
  <c r="K15" i="4"/>
  <c r="K14" i="4"/>
  <c r="I24" i="4"/>
  <c r="I27" i="4" s="1"/>
  <c r="I16" i="4"/>
  <c r="I15" i="4"/>
  <c r="I14" i="4"/>
  <c r="I9" i="2" l="1"/>
  <c r="F45" i="2"/>
  <c r="G45" i="2" s="1"/>
  <c r="G27" i="2"/>
  <c r="H45" i="5"/>
  <c r="F45" i="5"/>
  <c r="G44" i="5" s="1"/>
  <c r="G19" i="5"/>
  <c r="H45" i="2"/>
  <c r="O44" i="7"/>
  <c r="N44" i="7"/>
  <c r="M44" i="7"/>
  <c r="M45" i="7" s="1"/>
  <c r="L44" i="7"/>
  <c r="K44" i="7"/>
  <c r="J44" i="7"/>
  <c r="I44" i="7"/>
  <c r="H44" i="7"/>
  <c r="F44" i="7"/>
  <c r="O39" i="7"/>
  <c r="O45" i="7" s="1"/>
  <c r="N39" i="7"/>
  <c r="M39" i="7"/>
  <c r="L39" i="7"/>
  <c r="K39" i="7"/>
  <c r="J39" i="7"/>
  <c r="I39" i="7"/>
  <c r="H39" i="7"/>
  <c r="F39" i="7"/>
  <c r="N24" i="7"/>
  <c r="N27" i="7" s="1"/>
  <c r="L24" i="7"/>
  <c r="L27" i="7" s="1"/>
  <c r="J24" i="7"/>
  <c r="J27" i="7" s="1"/>
  <c r="H24" i="7"/>
  <c r="H27" i="7" s="1"/>
  <c r="F27" i="7"/>
  <c r="N16" i="7"/>
  <c r="L16" i="7"/>
  <c r="J16" i="7"/>
  <c r="F16" i="7"/>
  <c r="N15" i="7"/>
  <c r="L15" i="7"/>
  <c r="J15" i="7"/>
  <c r="H15" i="7"/>
  <c r="F15" i="7"/>
  <c r="N14" i="7"/>
  <c r="L14" i="7"/>
  <c r="J14" i="7"/>
  <c r="F14" i="7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4" i="2"/>
  <c r="I42" i="2"/>
  <c r="I41" i="2"/>
  <c r="I38" i="2"/>
  <c r="I36" i="2"/>
  <c r="I30" i="2"/>
  <c r="I24" i="2"/>
  <c r="I19" i="2"/>
  <c r="O39" i="4"/>
  <c r="O44" i="4"/>
  <c r="N39" i="4"/>
  <c r="N45" i="4" s="1"/>
  <c r="N44" i="4"/>
  <c r="M39" i="4"/>
  <c r="M44" i="4"/>
  <c r="M45" i="4" s="1"/>
  <c r="L39" i="4"/>
  <c r="L44" i="4"/>
  <c r="L45" i="4"/>
  <c r="K39" i="4"/>
  <c r="K44" i="4"/>
  <c r="K45" i="4"/>
  <c r="J39" i="4"/>
  <c r="J44" i="4"/>
  <c r="I39" i="4"/>
  <c r="I44" i="4"/>
  <c r="I45" i="4" s="1"/>
  <c r="H39" i="4"/>
  <c r="H44" i="4"/>
  <c r="N24" i="4"/>
  <c r="N27" i="4" s="1"/>
  <c r="L27" i="4"/>
  <c r="J24" i="4"/>
  <c r="J27" i="4" s="1"/>
  <c r="H24" i="4"/>
  <c r="H27" i="4" s="1"/>
  <c r="L16" i="4"/>
  <c r="L15" i="4"/>
  <c r="L14" i="4"/>
  <c r="N16" i="4"/>
  <c r="N15" i="4"/>
  <c r="N14" i="4"/>
  <c r="J16" i="4"/>
  <c r="J15" i="4"/>
  <c r="J14" i="4"/>
  <c r="H16" i="4"/>
  <c r="H15" i="4"/>
  <c r="H14" i="4"/>
  <c r="G24" i="4"/>
  <c r="G27" i="4" s="1"/>
  <c r="G16" i="4"/>
  <c r="G15" i="4"/>
  <c r="G14" i="4"/>
  <c r="F24" i="4"/>
  <c r="F27" i="4" s="1"/>
  <c r="F16" i="4"/>
  <c r="F15" i="4"/>
  <c r="F14" i="4"/>
  <c r="G14" i="2"/>
  <c r="G35" i="5"/>
  <c r="G41" i="5"/>
  <c r="G41" i="2"/>
  <c r="G39" i="5"/>
  <c r="G29" i="2"/>
  <c r="G34" i="5"/>
  <c r="G38" i="5"/>
  <c r="G40" i="5"/>
  <c r="G42" i="5"/>
  <c r="G30" i="5" l="1"/>
  <c r="G28" i="5"/>
  <c r="G37" i="5"/>
  <c r="G33" i="5"/>
  <c r="I45" i="5"/>
  <c r="G45" i="5"/>
  <c r="G29" i="5"/>
  <c r="G28" i="2"/>
  <c r="H45" i="4"/>
  <c r="G21" i="2"/>
  <c r="G43" i="5"/>
  <c r="G16" i="2"/>
  <c r="G18" i="2"/>
  <c r="J45" i="7"/>
  <c r="G36" i="5"/>
  <c r="G31" i="5"/>
  <c r="K45" i="7"/>
  <c r="G32" i="5"/>
  <c r="G9" i="2"/>
  <c r="J45" i="4"/>
  <c r="O45" i="4"/>
  <c r="G19" i="2"/>
  <c r="G25" i="2"/>
  <c r="G24" i="2"/>
  <c r="G36" i="2"/>
  <c r="L45" i="7"/>
  <c r="G12" i="2"/>
  <c r="G39" i="2"/>
  <c r="G11" i="2"/>
  <c r="G38" i="2"/>
  <c r="I27" i="2"/>
  <c r="G22" i="2"/>
  <c r="G15" i="2"/>
  <c r="G43" i="2"/>
  <c r="F45" i="7"/>
  <c r="G23" i="2"/>
  <c r="G30" i="2"/>
  <c r="H45" i="7"/>
  <c r="G26" i="2"/>
  <c r="G32" i="2"/>
  <c r="G13" i="2"/>
  <c r="G40" i="2"/>
  <c r="I45" i="7"/>
  <c r="G20" i="2"/>
  <c r="G17" i="2"/>
  <c r="G10" i="2"/>
  <c r="G31" i="2"/>
  <c r="N45" i="7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G37" i="2"/>
  <c r="G20" i="5"/>
  <c r="G44" i="2"/>
  <c r="G17" i="5"/>
  <c r="G42" i="2"/>
  <c r="I45" i="2"/>
  <c r="G18" i="5"/>
  <c r="G35" i="2"/>
  <c r="G25" i="5"/>
  <c r="G16" i="5"/>
  <c r="G13" i="5"/>
  <c r="G14" i="5"/>
</calcChain>
</file>

<file path=xl/sharedStrings.xml><?xml version="1.0" encoding="utf-8"?>
<sst xmlns="http://schemas.openxmlformats.org/spreadsheetml/2006/main" count="441" uniqueCount="269">
  <si>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</si>
  <si>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</si>
  <si>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</si>
  <si>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</si>
  <si>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</si>
  <si>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</si>
  <si>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</si>
  <si>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</si>
  <si>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</si>
  <si>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</si>
  <si>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</si>
  <si>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</si>
  <si>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</si>
  <si>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</si>
  <si>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</si>
  <si>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</si>
  <si>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</si>
  <si>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</si>
  <si>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</si>
  <si>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</si>
  <si>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</si>
  <si>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</si>
  <si>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</si>
  <si>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</si>
  <si>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</si>
  <si>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</si>
  <si>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</si>
  <si>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</si>
  <si>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</si>
  <si>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</si>
  <si>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</si>
  <si>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</si>
  <si>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</si>
  <si>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</si>
  <si>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</si>
  <si>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</si>
  <si>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</si>
  <si>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</si>
  <si>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</si>
  <si>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</si>
  <si>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</si>
  <si>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</si>
  <si>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</si>
  <si>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</si>
  <si>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</si>
  <si>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</si>
  <si>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</si>
  <si>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</si>
  <si>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</si>
  <si>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</si>
  <si>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</si>
  <si>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</si>
  <si>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</si>
  <si>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</si>
  <si>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</si>
  <si>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</si>
  <si>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</si>
  <si>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</si>
  <si>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</si>
  <si>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</si>
  <si>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</si>
  <si>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</si>
  <si>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</si>
  <si>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</si>
  <si>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</si>
  <si>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</si>
  <si>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</si>
  <si>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</si>
  <si>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</si>
  <si>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</si>
  <si>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</si>
  <si>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</si>
  <si>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</si>
  <si>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</si>
  <si>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</si>
  <si>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</si>
  <si>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</si>
  <si>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</si>
  <si>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</si>
  <si>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</si>
  <si>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</si>
  <si>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</si>
  <si>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</si>
  <si>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</si>
  <si>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</si>
  <si>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</si>
  <si>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</si>
  <si>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</si>
  <si>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</si>
  <si>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</si>
  <si>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</si>
  <si>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</si>
  <si>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</si>
  <si>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</si>
  <si>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</si>
  <si>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</si>
  <si>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</si>
  <si>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</si>
  <si>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</si>
  <si>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</si>
  <si>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</si>
  <si>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</si>
  <si>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</si>
  <si>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</si>
  <si>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</si>
  <si>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</si>
  <si>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</si>
  <si>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</si>
  <si>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</si>
  <si>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</si>
  <si>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</si>
  <si>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</si>
  <si>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</si>
  <si>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</si>
  <si>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</si>
  <si>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</si>
  <si>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</si>
  <si>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</si>
  <si>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</si>
  <si>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</si>
  <si>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</si>
  <si>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</si>
  <si>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</si>
  <si>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</si>
  <si>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</si>
  <si>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</si>
  <si>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</si>
  <si>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</si>
  <si>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</si>
  <si>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</si>
  <si>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</si>
  <si>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</si>
  <si>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</si>
  <si>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</si>
  <si>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</si>
  <si>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</si>
  <si>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</si>
  <si>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</si>
  <si>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</si>
  <si>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</si>
  <si>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</si>
  <si>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</si>
  <si>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</si>
  <si>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</si>
  <si>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</si>
  <si>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</si>
  <si>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</si>
  <si>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</si>
  <si>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</si>
  <si>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</si>
  <si>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</si>
  <si>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</si>
  <si>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</si>
  <si>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</si>
  <si>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</si>
  <si>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</si>
  <si>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</si>
  <si>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</si>
  <si>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</si>
  <si>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</si>
  <si>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</si>
  <si>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</si>
  <si>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</si>
  <si>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</si>
  <si>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</si>
  <si>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</si>
  <si>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</si>
  <si>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</si>
  <si>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</si>
  <si>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</si>
  <si>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</si>
  <si>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</si>
  <si>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</si>
  <si>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</si>
  <si>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</si>
  <si>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</si>
  <si>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</si>
  <si>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</si>
  <si>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</si>
  <si>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</si>
  <si>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</si>
  <si>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</si>
  <si>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</si>
  <si>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</si>
  <si>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</si>
  <si>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</si>
  <si>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</si>
  <si>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</si>
  <si>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</si>
  <si>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</si>
  <si>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</si>
  <si>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</si>
  <si>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</si>
  <si>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</si>
  <si>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</si>
  <si>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</si>
  <si>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</si>
  <si>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</si>
  <si>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</si>
  <si>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</si>
  <si>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</si>
  <si>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</si>
  <si>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</si>
  <si>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</si>
  <si>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</si>
  <si>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</si>
  <si>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</si>
  <si>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</si>
  <si>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</si>
  <si>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</si>
  <si>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</si>
  <si>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</si>
  <si>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</si>
  <si>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</si>
  <si>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</si>
  <si>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</si>
  <si>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</si>
  <si>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</si>
  <si>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</si>
  <si>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</si>
  <si>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</si>
  <si>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</si>
  <si>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</si>
  <si>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</si>
  <si>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</si>
  <si>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</si>
  <si>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</si>
  <si>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</si>
  <si>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</si>
  <si>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</si>
  <si>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</si>
  <si>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（注1）平成28年度～令和元年度は平成27年度国勢調査、令和2年度は令和2年度国勢調査を基に計上している。</t>
    <phoneticPr fontId="9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</si>
  <si>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</si>
  <si>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</si>
  <si>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</si>
  <si>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</si>
  <si>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予算額</t>
    <phoneticPr fontId="9"/>
  </si>
  <si>
    <t>決算額</t>
    <phoneticPr fontId="16"/>
  </si>
  <si>
    <t>（1）令和５年度普通会計予算の状況</t>
    <rPh sb="8" eb="10">
      <t>フツウ</t>
    </rPh>
    <rPh sb="10" eb="12">
      <t>カイケイ</t>
    </rPh>
    <rPh sb="12" eb="14">
      <t>ヨサン</t>
    </rPh>
    <phoneticPr fontId="9"/>
  </si>
  <si>
    <t>令和５年度</t>
    <rPh sb="3" eb="5">
      <t>ネンド</t>
    </rPh>
    <phoneticPr fontId="18"/>
  </si>
  <si>
    <t>(令和５年度予算ﾍﾞｰｽ）</t>
    <rPh sb="6" eb="8">
      <t>ヨサン</t>
    </rPh>
    <phoneticPr fontId="14"/>
  </si>
  <si>
    <t>令和５年度</t>
    <phoneticPr fontId="18"/>
  </si>
  <si>
    <t>（1）令和３年度普通会計決算の状況</t>
  </si>
  <si>
    <t>令和３年度</t>
    <rPh sb="3" eb="5">
      <t>ネンド</t>
    </rPh>
    <phoneticPr fontId="18"/>
  </si>
  <si>
    <t>(令和３年度決算ﾍﾞｰｽ）</t>
  </si>
  <si>
    <t>(令和３年度決算額）</t>
  </si>
  <si>
    <t>令和２年度</t>
    <phoneticPr fontId="18"/>
  </si>
  <si>
    <t>令和２年度</t>
    <rPh sb="3" eb="5">
      <t>ネンド</t>
    </rPh>
    <phoneticPr fontId="18"/>
  </si>
  <si>
    <t>令和４年度</t>
    <rPh sb="3" eb="5">
      <t>ネンド</t>
    </rPh>
    <phoneticPr fontId="18"/>
  </si>
  <si>
    <t>３年度</t>
    <rPh sb="1" eb="3">
      <t>ネンド</t>
    </rPh>
    <phoneticPr fontId="18"/>
  </si>
  <si>
    <t>水道事業</t>
    <rPh sb="0" eb="4">
      <t>スイドウジギョウ</t>
    </rPh>
    <phoneticPr fontId="9"/>
  </si>
  <si>
    <t>工業用水道事業</t>
    <rPh sb="0" eb="7">
      <t>コウギョウヨウスイドウジギョウ</t>
    </rPh>
    <phoneticPr fontId="9"/>
  </si>
  <si>
    <t>用地造成事業</t>
    <rPh sb="0" eb="6">
      <t>ヨウチゾウセイジギョウ</t>
    </rPh>
    <phoneticPr fontId="9"/>
  </si>
  <si>
    <t>県立病院事業</t>
    <rPh sb="0" eb="6">
      <t>ケンリツビョウインジギョウ</t>
    </rPh>
    <phoneticPr fontId="9"/>
  </si>
  <si>
    <t>流域下水道事業</t>
    <rPh sb="0" eb="7">
      <t>リュウイキゲスイドウジギョウ</t>
    </rPh>
    <phoneticPr fontId="9"/>
  </si>
  <si>
    <t>港湾整備事業</t>
    <rPh sb="0" eb="6">
      <t>コウワンセイビジギョウ</t>
    </rPh>
    <phoneticPr fontId="9"/>
  </si>
  <si>
    <t>愛知県土地開発公社</t>
    <rPh sb="0" eb="3">
      <t>アイチケン</t>
    </rPh>
    <rPh sb="3" eb="7">
      <t>トチカイハツ</t>
    </rPh>
    <rPh sb="7" eb="9">
      <t>コウシャ</t>
    </rPh>
    <phoneticPr fontId="14"/>
  </si>
  <si>
    <t>愛知県住宅供給公社</t>
    <rPh sb="0" eb="3">
      <t>アイチケン</t>
    </rPh>
    <rPh sb="3" eb="5">
      <t>ジュウタク</t>
    </rPh>
    <rPh sb="5" eb="7">
      <t>キョウキュウ</t>
    </rPh>
    <rPh sb="7" eb="9">
      <t>コウシャ</t>
    </rPh>
    <phoneticPr fontId="14"/>
  </si>
  <si>
    <t>愛知県道路公社</t>
    <rPh sb="0" eb="3">
      <t>アイチケン</t>
    </rPh>
    <rPh sb="3" eb="7">
      <t>ドウロコウシャ</t>
    </rPh>
    <phoneticPr fontId="14"/>
  </si>
  <si>
    <t>名古屋高速道路公社</t>
    <rPh sb="0" eb="9">
      <t>ナゴヤコウソクドウロコウシャ</t>
    </rPh>
    <phoneticPr fontId="14"/>
  </si>
  <si>
    <t>愛知県高速交通株式会社</t>
    <rPh sb="0" eb="3">
      <t>アイチケン</t>
    </rPh>
    <rPh sb="3" eb="5">
      <t>コウソク</t>
    </rPh>
    <rPh sb="5" eb="7">
      <t>コウツウ</t>
    </rPh>
    <rPh sb="7" eb="11">
      <t>カブシキガイシャ</t>
    </rPh>
    <phoneticPr fontId="14"/>
  </si>
  <si>
    <t>水道事業</t>
    <rPh sb="0" eb="4">
      <t>スイドウジギョウ</t>
    </rPh>
    <phoneticPr fontId="14"/>
  </si>
  <si>
    <t>工業用水道事業</t>
    <rPh sb="0" eb="5">
      <t>コウギョウヨウスイドウ</t>
    </rPh>
    <rPh sb="5" eb="7">
      <t>ジギョウ</t>
    </rPh>
    <phoneticPr fontId="14"/>
  </si>
  <si>
    <t>用地造成事業</t>
    <rPh sb="0" eb="4">
      <t>ヨウチゾウセイ</t>
    </rPh>
    <rPh sb="4" eb="6">
      <t>ジギョウ</t>
    </rPh>
    <phoneticPr fontId="14"/>
  </si>
  <si>
    <t>県立病院事業</t>
    <rPh sb="0" eb="4">
      <t>ケンリツビョウイン</t>
    </rPh>
    <rPh sb="4" eb="6">
      <t>ジギョウ</t>
    </rPh>
    <phoneticPr fontId="14"/>
  </si>
  <si>
    <t>流域下水道</t>
    <rPh sb="0" eb="5">
      <t>リュウイキゲスイドウ</t>
    </rPh>
    <phoneticPr fontId="14"/>
  </si>
  <si>
    <t>港湾整備事業</t>
    <rPh sb="0" eb="6">
      <t>コウワンセイビジギョウ</t>
    </rPh>
    <phoneticPr fontId="14"/>
  </si>
  <si>
    <t>愛知県</t>
    <rPh sb="0" eb="3">
      <t>アイチケン</t>
    </rPh>
    <phoneticPr fontId="9"/>
  </si>
  <si>
    <t>愛知県</t>
    <rPh sb="0" eb="3">
      <t>アイチケン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</si>
</sst>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2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  <font>
      <sz val="11"/>
      <name val="ＭＳ Ｐゴシック"/>
      <family val="1"/>
      <charset val="128"/>
    </font>
    <font>
      <sz val="11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19">
    <xf numFmtId="0" fontId="0" fillId="0" borderId="0" xfId="0"/>
    <xf numFmtId="41" fontId="4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distributed" vertical="center"/>
    </xf>
    <xf numFmtId="41" fontId="0" fillId="0" borderId="5" xfId="0" applyNumberFormat="1" applyBorder="1" applyAlignment="1">
      <alignment horizontal="left" vertical="center"/>
    </xf>
    <xf numFmtId="41" fontId="1" fillId="0" borderId="0" xfId="0" applyNumberFormat="1" applyFont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 justifyLastLine="1"/>
    </xf>
    <xf numFmtId="0" fontId="1" fillId="0" borderId="5" xfId="0" applyFont="1" applyBorder="1" applyAlignment="1">
      <alignment horizontal="distributed" vertical="center" justifyLastLine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Continuous" vertical="center"/>
    </xf>
    <xf numFmtId="41" fontId="3" fillId="0" borderId="0" xfId="0" applyNumberFormat="1" applyFont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5" xfId="0" applyNumberFormat="1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2" fillId="0" borderId="0" xfId="0" applyNumberFormat="1" applyFont="1" applyAlignment="1">
      <alignment horizontal="left" vertical="center"/>
    </xf>
    <xf numFmtId="41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 wrapText="1"/>
    </xf>
    <xf numFmtId="41" fontId="0" fillId="0" borderId="10" xfId="0" applyNumberFormat="1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177" fontId="2" fillId="0" borderId="10" xfId="1" applyNumberFormat="1" applyBorder="1" applyAlignment="1">
      <alignment vertical="center"/>
    </xf>
    <xf numFmtId="178" fontId="2" fillId="0" borderId="10" xfId="1" applyNumberFormat="1" applyBorder="1" applyAlignment="1">
      <alignment vertical="center"/>
    </xf>
    <xf numFmtId="177" fontId="2" fillId="0" borderId="10" xfId="1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right" vertical="center"/>
    </xf>
    <xf numFmtId="177" fontId="0" fillId="0" borderId="10" xfId="0" quotePrefix="1" applyNumberFormat="1" applyBorder="1" applyAlignment="1">
      <alignment horizontal="right" vertical="center"/>
    </xf>
    <xf numFmtId="177" fontId="2" fillId="0" borderId="10" xfId="1" quotePrefix="1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41" fontId="0" fillId="0" borderId="10" xfId="0" applyNumberFormat="1" applyBorder="1" applyAlignment="1">
      <alignment horizontal="center" vertical="center" shrinkToFit="1"/>
    </xf>
    <xf numFmtId="177" fontId="2" fillId="0" borderId="10" xfId="1" applyNumberFormat="1" applyFill="1" applyBorder="1" applyAlignment="1">
      <alignment horizontal="right" vertical="center"/>
    </xf>
    <xf numFmtId="177" fontId="2" fillId="0" borderId="10" xfId="1" applyNumberFormat="1" applyBorder="1" applyAlignment="1">
      <alignment horizontal="right" vertical="center"/>
    </xf>
    <xf numFmtId="181" fontId="0" fillId="0" borderId="10" xfId="0" applyNumberFormat="1" applyBorder="1" applyAlignment="1">
      <alignment vertical="center"/>
    </xf>
    <xf numFmtId="41" fontId="2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82" fontId="0" fillId="0" borderId="10" xfId="0" applyNumberFormat="1" applyBorder="1" applyAlignment="1">
      <alignment vertical="center"/>
    </xf>
    <xf numFmtId="182" fontId="2" fillId="0" borderId="10" xfId="1" applyNumberFormat="1" applyBorder="1" applyAlignment="1">
      <alignment vertical="center"/>
    </xf>
    <xf numFmtId="178" fontId="2" fillId="0" borderId="10" xfId="1" applyNumberFormat="1" applyFill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177" fontId="2" fillId="0" borderId="10" xfId="1" applyNumberFormat="1" applyBorder="1" applyAlignment="1">
      <alignment horizontal="center" vertical="center"/>
    </xf>
    <xf numFmtId="177" fontId="2" fillId="0" borderId="10" xfId="1" applyNumberFormat="1" applyFill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177" fontId="2" fillId="0" borderId="10" xfId="1" applyNumberFormat="1" applyBorder="1" applyAlignment="1">
      <alignment vertical="center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177" fontId="20" fillId="0" borderId="10" xfId="1" applyNumberFormat="1" applyFont="1" applyBorder="1" applyAlignment="1">
      <alignment vertical="center"/>
    </xf>
    <xf numFmtId="177" fontId="2" fillId="0" borderId="10" xfId="1" applyNumberFormat="1" applyFont="1" applyBorder="1" applyAlignment="1">
      <alignment horizontal="right" vertical="center"/>
    </xf>
    <xf numFmtId="177" fontId="21" fillId="0" borderId="10" xfId="1" applyNumberFormat="1" applyFont="1" applyBorder="1" applyAlignment="1">
      <alignment vertical="center"/>
    </xf>
    <xf numFmtId="177" fontId="2" fillId="0" borderId="10" xfId="1" quotePrefix="1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 textRotation="255"/>
    </xf>
    <xf numFmtId="4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80" fontId="15" fillId="0" borderId="10" xfId="1" applyNumberFormat="1" applyFont="1" applyBorder="1" applyAlignment="1">
      <alignment vertical="center" textRotation="255"/>
    </xf>
    <xf numFmtId="0" fontId="13" fillId="0" borderId="10" xfId="3" applyBorder="1" applyAlignment="1">
      <alignment vertical="center"/>
    </xf>
    <xf numFmtId="0" fontId="12" fillId="0" borderId="10" xfId="2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41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3" fillId="0" borderId="10" xfId="3" applyBorder="1" applyAlignment="1">
      <alignment vertical="center" textRotation="255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41" fontId="20" fillId="0" borderId="10" xfId="0" applyNumberFormat="1" applyFont="1" applyBorder="1" applyAlignment="1">
      <alignment horizontal="center" vertical="center"/>
    </xf>
    <xf numFmtId="41" fontId="20" fillId="0" borderId="8" xfId="0" applyNumberFormat="1" applyFon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17" fillId="0" borderId="10" xfId="0" applyNumberFormat="1" applyFont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8"/>
  <sheetViews>
    <sheetView view="pageBreakPreview" zoomScaleNormal="100" zoomScaleSheetLayoutView="100" workbookViewId="0">
      <pane xSplit="5" ySplit="8" topLeftCell="F11" activePane="bottomRight" state="frozen"/>
      <selection pane="topRight" activeCell="F1" sqref="F1"/>
      <selection pane="bottomLeft" activeCell="A9" sqref="A9"/>
      <selection pane="bottomRight" activeCell="E2" sqref="E2"/>
    </sheetView>
  </sheetViews>
  <sheetFormatPr defaultColWidth="9" defaultRowHeight="13"/>
  <cols>
    <col min="1" max="2" width="3.6328125" style="2" customWidth="1"/>
    <col min="3" max="4" width="1.6328125" style="2" customWidth="1"/>
    <col min="5" max="5" width="32.6328125" style="2" customWidth="1"/>
    <col min="6" max="6" width="15.6328125" style="2" customWidth="1"/>
    <col min="7" max="7" width="10.6328125" style="2" customWidth="1"/>
    <col min="8" max="8" width="15.6328125" style="2" customWidth="1"/>
    <col min="9" max="9" width="10.6328125" style="2" customWidth="1"/>
    <col min="10" max="11" width="9" style="2"/>
    <col min="12" max="12" width="9.81640625" style="2" customWidth="1"/>
    <col min="13" max="16384" width="9" style="2"/>
  </cols>
  <sheetData>
    <row r="1" spans="1:11" ht="34" customHeight="1">
      <c r="A1" s="16" t="s">
        <v>0</v>
      </c>
      <c r="B1" s="16"/>
      <c r="C1" s="16"/>
      <c r="D1" s="16"/>
      <c r="E1" s="21" t="s">
        <v>267</v>
      </c>
      <c r="F1" s="1"/>
    </row>
    <row r="3" spans="1:11" ht="14">
      <c r="A3" s="10" t="s">
        <v>92</v>
      </c>
    </row>
    <row r="5" spans="1:11">
      <c r="A5" s="17" t="s">
        <v>238</v>
      </c>
      <c r="B5" s="17"/>
      <c r="C5" s="17"/>
      <c r="D5" s="17"/>
      <c r="E5" s="17"/>
    </row>
    <row r="6" spans="1:11" ht="14">
      <c r="A6" s="3"/>
      <c r="H6" s="4"/>
      <c r="I6" s="9" t="s">
        <v>1</v>
      </c>
    </row>
    <row r="7" spans="1:11" ht="27" customHeight="1">
      <c r="A7" s="5"/>
      <c r="B7" s="6"/>
      <c r="C7" s="6"/>
      <c r="D7" s="6"/>
      <c r="E7" s="59"/>
      <c r="F7" s="48" t="s">
        <v>239</v>
      </c>
      <c r="G7" s="48"/>
      <c r="H7" s="48" t="s">
        <v>248</v>
      </c>
      <c r="I7" s="49" t="s">
        <v>21</v>
      </c>
    </row>
    <row r="8" spans="1:11" ht="17.149999999999999" customHeight="1">
      <c r="A8" s="18"/>
      <c r="B8" s="19"/>
      <c r="C8" s="19"/>
      <c r="D8" s="19"/>
      <c r="E8" s="60"/>
      <c r="F8" s="51" t="s">
        <v>90</v>
      </c>
      <c r="G8" s="51" t="s">
        <v>2</v>
      </c>
      <c r="H8" s="51" t="s">
        <v>236</v>
      </c>
      <c r="I8" s="52"/>
    </row>
    <row r="9" spans="1:11" ht="18" customHeight="1">
      <c r="A9" s="95" t="s">
        <v>87</v>
      </c>
      <c r="B9" s="95" t="s">
        <v>89</v>
      </c>
      <c r="C9" s="61" t="s">
        <v>3</v>
      </c>
      <c r="D9" s="53"/>
      <c r="E9" s="53"/>
      <c r="F9" s="88">
        <v>1351859</v>
      </c>
      <c r="G9" s="55">
        <f>F9/$F$27*100</f>
        <v>49.816136436750305</v>
      </c>
      <c r="H9" s="88">
        <v>1250505</v>
      </c>
      <c r="I9" s="55">
        <f>(F9/H9-1)*100</f>
        <v>8.1050455615931263</v>
      </c>
      <c r="K9" s="25"/>
    </row>
    <row r="10" spans="1:11" ht="18" customHeight="1">
      <c r="A10" s="95"/>
      <c r="B10" s="95"/>
      <c r="C10" s="63"/>
      <c r="D10" s="65" t="s">
        <v>22</v>
      </c>
      <c r="E10" s="53"/>
      <c r="F10" s="88">
        <v>351214</v>
      </c>
      <c r="G10" s="55">
        <f t="shared" ref="G10:G26" si="0">F10/$F$27*100</f>
        <v>12.942270268198698</v>
      </c>
      <c r="H10" s="88">
        <v>329988</v>
      </c>
      <c r="I10" s="55">
        <f t="shared" ref="I10:I27" si="1">(F10/H10-1)*100</f>
        <v>6.4323551159435999</v>
      </c>
    </row>
    <row r="11" spans="1:11" ht="18" customHeight="1">
      <c r="A11" s="95"/>
      <c r="B11" s="95"/>
      <c r="C11" s="63"/>
      <c r="D11" s="63"/>
      <c r="E11" s="47" t="s">
        <v>23</v>
      </c>
      <c r="F11" s="84">
        <v>278328</v>
      </c>
      <c r="G11" s="55">
        <f t="shared" si="0"/>
        <v>10.256414035907472</v>
      </c>
      <c r="H11" s="88">
        <v>263593</v>
      </c>
      <c r="I11" s="55">
        <f t="shared" si="1"/>
        <v>5.5900573990963265</v>
      </c>
    </row>
    <row r="12" spans="1:11" ht="18" customHeight="1">
      <c r="A12" s="95"/>
      <c r="B12" s="95"/>
      <c r="C12" s="63"/>
      <c r="D12" s="63"/>
      <c r="E12" s="47" t="s">
        <v>24</v>
      </c>
      <c r="F12" s="84">
        <v>24369</v>
      </c>
      <c r="G12" s="55">
        <f t="shared" si="0"/>
        <v>0.89800003463909195</v>
      </c>
      <c r="H12" s="88">
        <v>24169</v>
      </c>
      <c r="I12" s="55">
        <f t="shared" si="1"/>
        <v>0.82750630973560391</v>
      </c>
    </row>
    <row r="13" spans="1:11" ht="18" customHeight="1">
      <c r="A13" s="95"/>
      <c r="B13" s="95"/>
      <c r="C13" s="63"/>
      <c r="D13" s="64"/>
      <c r="E13" s="47" t="s">
        <v>25</v>
      </c>
      <c r="F13" s="84">
        <v>725</v>
      </c>
      <c r="G13" s="55">
        <f t="shared" si="0"/>
        <v>2.6716320945190272E-2</v>
      </c>
      <c r="H13" s="88">
        <v>1001</v>
      </c>
      <c r="I13" s="55">
        <f t="shared" si="1"/>
        <v>-27.572427572427571</v>
      </c>
    </row>
    <row r="14" spans="1:11" ht="18" customHeight="1">
      <c r="A14" s="95"/>
      <c r="B14" s="95"/>
      <c r="C14" s="63"/>
      <c r="D14" s="61" t="s">
        <v>26</v>
      </c>
      <c r="E14" s="53"/>
      <c r="F14" s="88">
        <v>380416</v>
      </c>
      <c r="G14" s="55">
        <f t="shared" si="0"/>
        <v>14.018366825773107</v>
      </c>
      <c r="H14" s="88">
        <v>334344</v>
      </c>
      <c r="I14" s="55">
        <f t="shared" si="1"/>
        <v>13.779819587012177</v>
      </c>
    </row>
    <row r="15" spans="1:11" ht="18" customHeight="1">
      <c r="A15" s="95"/>
      <c r="B15" s="95"/>
      <c r="C15" s="63"/>
      <c r="D15" s="63"/>
      <c r="E15" s="47" t="s">
        <v>27</v>
      </c>
      <c r="F15" s="88">
        <v>14916</v>
      </c>
      <c r="G15" s="55">
        <f t="shared" si="0"/>
        <v>0.5496560596116663</v>
      </c>
      <c r="H15" s="88">
        <v>12844</v>
      </c>
      <c r="I15" s="55">
        <f t="shared" si="1"/>
        <v>16.132046091560269</v>
      </c>
    </row>
    <row r="16" spans="1:11" ht="18" customHeight="1">
      <c r="A16" s="95"/>
      <c r="B16" s="95"/>
      <c r="C16" s="63"/>
      <c r="D16" s="64"/>
      <c r="E16" s="47" t="s">
        <v>28</v>
      </c>
      <c r="F16" s="88">
        <v>365500</v>
      </c>
      <c r="G16" s="55">
        <f t="shared" si="0"/>
        <v>13.46871076616144</v>
      </c>
      <c r="H16" s="88">
        <v>321500</v>
      </c>
      <c r="I16" s="55">
        <f t="shared" si="1"/>
        <v>13.685847589424572</v>
      </c>
      <c r="K16" s="26"/>
    </row>
    <row r="17" spans="1:26" ht="18" customHeight="1">
      <c r="A17" s="95"/>
      <c r="B17" s="95"/>
      <c r="C17" s="63"/>
      <c r="D17" s="96" t="s">
        <v>29</v>
      </c>
      <c r="E17" s="97"/>
      <c r="F17" s="88">
        <v>397975</v>
      </c>
      <c r="G17" s="55">
        <f t="shared" si="0"/>
        <v>14.665417694016686</v>
      </c>
      <c r="H17" s="88">
        <v>367141</v>
      </c>
      <c r="I17" s="55">
        <f t="shared" si="1"/>
        <v>8.398408240975531</v>
      </c>
    </row>
    <row r="18" spans="1:26" ht="18" customHeight="1">
      <c r="A18" s="95"/>
      <c r="B18" s="95"/>
      <c r="C18" s="63"/>
      <c r="D18" s="96" t="s">
        <v>93</v>
      </c>
      <c r="E18" s="98"/>
      <c r="F18" s="88">
        <v>26743</v>
      </c>
      <c r="G18" s="55">
        <f t="shared" si="0"/>
        <v>0.98548216694789426</v>
      </c>
      <c r="H18" s="88">
        <v>22417</v>
      </c>
      <c r="I18" s="55">
        <f t="shared" si="1"/>
        <v>19.297854306999152</v>
      </c>
    </row>
    <row r="19" spans="1:26" ht="18" customHeight="1">
      <c r="A19" s="95"/>
      <c r="B19" s="95"/>
      <c r="C19" s="62"/>
      <c r="D19" s="96" t="s">
        <v>94</v>
      </c>
      <c r="E19" s="98"/>
      <c r="F19" s="56">
        <v>1718</v>
      </c>
      <c r="G19" s="55">
        <f t="shared" si="0"/>
        <v>6.3308468115637076E-2</v>
      </c>
      <c r="H19" s="88">
        <v>1371</v>
      </c>
      <c r="I19" s="55">
        <f t="shared" si="1"/>
        <v>25.309992706053986</v>
      </c>
      <c r="Z19" s="2" t="s">
        <v>95</v>
      </c>
    </row>
    <row r="20" spans="1:26" ht="18" customHeight="1">
      <c r="A20" s="95"/>
      <c r="B20" s="95"/>
      <c r="C20" s="53" t="s">
        <v>4</v>
      </c>
      <c r="D20" s="53"/>
      <c r="E20" s="53"/>
      <c r="F20" s="88">
        <v>137217</v>
      </c>
      <c r="G20" s="55">
        <f t="shared" si="0"/>
        <v>5.0564598774292042</v>
      </c>
      <c r="H20" s="88">
        <v>136376</v>
      </c>
      <c r="I20" s="55">
        <f t="shared" si="1"/>
        <v>0.61667742124713598</v>
      </c>
    </row>
    <row r="21" spans="1:26" ht="18" customHeight="1">
      <c r="A21" s="95"/>
      <c r="B21" s="95"/>
      <c r="C21" s="53" t="s">
        <v>5</v>
      </c>
      <c r="D21" s="53"/>
      <c r="E21" s="53"/>
      <c r="F21" s="88">
        <v>90000</v>
      </c>
      <c r="G21" s="55">
        <f t="shared" si="0"/>
        <v>3.3165088069891371</v>
      </c>
      <c r="H21" s="88">
        <v>90000</v>
      </c>
      <c r="I21" s="55">
        <f t="shared" si="1"/>
        <v>0</v>
      </c>
    </row>
    <row r="22" spans="1:26" ht="18" customHeight="1">
      <c r="A22" s="95"/>
      <c r="B22" s="95"/>
      <c r="C22" s="53" t="s">
        <v>30</v>
      </c>
      <c r="D22" s="53"/>
      <c r="E22" s="53"/>
      <c r="F22" s="88">
        <v>47401</v>
      </c>
      <c r="G22" s="55">
        <f t="shared" si="0"/>
        <v>1.7467314884454677</v>
      </c>
      <c r="H22" s="88">
        <v>50849</v>
      </c>
      <c r="I22" s="55">
        <f t="shared" si="1"/>
        <v>-6.7808609805502513</v>
      </c>
    </row>
    <row r="23" spans="1:26" ht="18" customHeight="1">
      <c r="A23" s="95"/>
      <c r="B23" s="95"/>
      <c r="C23" s="53" t="s">
        <v>6</v>
      </c>
      <c r="D23" s="53"/>
      <c r="E23" s="53"/>
      <c r="F23" s="88">
        <v>436539</v>
      </c>
      <c r="G23" s="55">
        <f t="shared" si="0"/>
        <v>16.086504867713678</v>
      </c>
      <c r="H23" s="88">
        <v>379377</v>
      </c>
      <c r="I23" s="55">
        <f t="shared" si="1"/>
        <v>15.067334076657257</v>
      </c>
    </row>
    <row r="24" spans="1:26" ht="18" customHeight="1">
      <c r="A24" s="95"/>
      <c r="B24" s="95"/>
      <c r="C24" s="53" t="s">
        <v>31</v>
      </c>
      <c r="D24" s="53"/>
      <c r="E24" s="53"/>
      <c r="F24" s="88">
        <v>5170</v>
      </c>
      <c r="G24" s="55">
        <f t="shared" si="0"/>
        <v>0.19051500591259821</v>
      </c>
      <c r="H24" s="88">
        <v>6915</v>
      </c>
      <c r="I24" s="55">
        <f t="shared" si="1"/>
        <v>-25.234996384671003</v>
      </c>
    </row>
    <row r="25" spans="1:26" ht="18" customHeight="1">
      <c r="A25" s="95"/>
      <c r="B25" s="95"/>
      <c r="C25" s="53" t="s">
        <v>7</v>
      </c>
      <c r="D25" s="53"/>
      <c r="E25" s="53"/>
      <c r="F25" s="88">
        <v>229614</v>
      </c>
      <c r="G25" s="55">
        <f t="shared" si="0"/>
        <v>8.4612983689778183</v>
      </c>
      <c r="H25" s="88">
        <v>286646</v>
      </c>
      <c r="I25" s="55">
        <f t="shared" si="1"/>
        <v>-19.896318106654199</v>
      </c>
    </row>
    <row r="26" spans="1:26" ht="18" customHeight="1">
      <c r="A26" s="95"/>
      <c r="B26" s="95"/>
      <c r="C26" s="53" t="s">
        <v>8</v>
      </c>
      <c r="D26" s="53"/>
      <c r="E26" s="53"/>
      <c r="F26" s="88">
        <v>415898</v>
      </c>
      <c r="G26" s="55">
        <f t="shared" si="0"/>
        <v>15.325881997879645</v>
      </c>
      <c r="H26" s="88">
        <v>399248</v>
      </c>
      <c r="I26" s="55">
        <f t="shared" si="1"/>
        <v>4.1703402396505496</v>
      </c>
    </row>
    <row r="27" spans="1:26" ht="18" customHeight="1">
      <c r="A27" s="95"/>
      <c r="B27" s="95"/>
      <c r="C27" s="53" t="s">
        <v>9</v>
      </c>
      <c r="D27" s="53"/>
      <c r="E27" s="53"/>
      <c r="F27" s="88">
        <v>2713697</v>
      </c>
      <c r="G27" s="55">
        <f>F27/$F$27*100</f>
        <v>100</v>
      </c>
      <c r="H27" s="88">
        <f>SUM(H9,H20:H26)</f>
        <v>2599916</v>
      </c>
      <c r="I27" s="55">
        <f t="shared" si="1"/>
        <v>4.3763336969348199</v>
      </c>
    </row>
    <row r="28" spans="1:26" ht="18" customHeight="1">
      <c r="A28" s="95"/>
      <c r="B28" s="95" t="s">
        <v>88</v>
      </c>
      <c r="C28" s="61" t="s">
        <v>10</v>
      </c>
      <c r="D28" s="53"/>
      <c r="E28" s="53"/>
      <c r="F28" s="88">
        <v>1018912</v>
      </c>
      <c r="G28" s="55">
        <f>F28/$F$45*100</f>
        <v>37.547006906076838</v>
      </c>
      <c r="H28" s="88">
        <v>1033800</v>
      </c>
      <c r="I28" s="55">
        <f>(F28/H28-1)*100</f>
        <v>-1.4401238150512641</v>
      </c>
    </row>
    <row r="29" spans="1:26" ht="18" customHeight="1">
      <c r="A29" s="95"/>
      <c r="B29" s="95"/>
      <c r="C29" s="63"/>
      <c r="D29" s="53" t="s">
        <v>11</v>
      </c>
      <c r="E29" s="53"/>
      <c r="F29" s="88">
        <v>586406</v>
      </c>
      <c r="G29" s="55">
        <f t="shared" ref="G29:G44" si="2">F29/$F$45*100</f>
        <v>21.609118483014132</v>
      </c>
      <c r="H29" s="88">
        <v>601310</v>
      </c>
      <c r="I29" s="55">
        <f t="shared" ref="I29:I45" si="3">(F29/H29-1)*100</f>
        <v>-2.4785884152932813</v>
      </c>
    </row>
    <row r="30" spans="1:26" ht="18" customHeight="1">
      <c r="A30" s="95"/>
      <c r="B30" s="95"/>
      <c r="C30" s="63"/>
      <c r="D30" s="53" t="s">
        <v>32</v>
      </c>
      <c r="E30" s="53"/>
      <c r="F30" s="88">
        <v>47426</v>
      </c>
      <c r="G30" s="55">
        <f t="shared" si="2"/>
        <v>1.7476527408918534</v>
      </c>
      <c r="H30" s="88">
        <v>46785</v>
      </c>
      <c r="I30" s="55">
        <f t="shared" si="3"/>
        <v>1.3700972533931877</v>
      </c>
    </row>
    <row r="31" spans="1:26" ht="18" customHeight="1">
      <c r="A31" s="95"/>
      <c r="B31" s="95"/>
      <c r="C31" s="62"/>
      <c r="D31" s="53" t="s">
        <v>12</v>
      </c>
      <c r="E31" s="53"/>
      <c r="F31" s="88">
        <v>385079</v>
      </c>
      <c r="G31" s="55">
        <f t="shared" si="2"/>
        <v>14.190198832072998</v>
      </c>
      <c r="H31" s="88">
        <v>385705</v>
      </c>
      <c r="I31" s="55">
        <f t="shared" si="3"/>
        <v>-0.16230020352341334</v>
      </c>
    </row>
    <row r="32" spans="1:26" ht="18" customHeight="1">
      <c r="A32" s="95"/>
      <c r="B32" s="95"/>
      <c r="C32" s="61" t="s">
        <v>13</v>
      </c>
      <c r="D32" s="53"/>
      <c r="E32" s="53"/>
      <c r="F32" s="88">
        <v>1392860</v>
      </c>
      <c r="G32" s="55">
        <f t="shared" si="2"/>
        <v>51.327027298920989</v>
      </c>
      <c r="H32" s="88">
        <v>1273766</v>
      </c>
      <c r="I32" s="55">
        <f t="shared" si="3"/>
        <v>9.3497549785439347</v>
      </c>
    </row>
    <row r="33" spans="1:9" ht="18" customHeight="1">
      <c r="A33" s="95"/>
      <c r="B33" s="95"/>
      <c r="C33" s="63"/>
      <c r="D33" s="53" t="s">
        <v>14</v>
      </c>
      <c r="E33" s="53"/>
      <c r="F33" s="88">
        <v>120406</v>
      </c>
      <c r="G33" s="55">
        <f t="shared" si="2"/>
        <v>4.4369728823814887</v>
      </c>
      <c r="H33" s="88">
        <v>105603</v>
      </c>
      <c r="I33" s="55">
        <f t="shared" si="3"/>
        <v>14.017594197134553</v>
      </c>
    </row>
    <row r="34" spans="1:9" ht="18" customHeight="1">
      <c r="A34" s="95"/>
      <c r="B34" s="95"/>
      <c r="C34" s="63"/>
      <c r="D34" s="53" t="s">
        <v>33</v>
      </c>
      <c r="E34" s="53"/>
      <c r="F34" s="88">
        <v>23026</v>
      </c>
      <c r="G34" s="55">
        <f t="shared" si="2"/>
        <v>0.84851035321924295</v>
      </c>
      <c r="H34" s="88">
        <v>22254</v>
      </c>
      <c r="I34" s="55">
        <f t="shared" si="3"/>
        <v>3.4690392738384146</v>
      </c>
    </row>
    <row r="35" spans="1:9" ht="18" customHeight="1">
      <c r="A35" s="95"/>
      <c r="B35" s="95"/>
      <c r="C35" s="63"/>
      <c r="D35" s="53" t="s">
        <v>34</v>
      </c>
      <c r="E35" s="53"/>
      <c r="F35" s="88">
        <v>987959</v>
      </c>
      <c r="G35" s="55">
        <f t="shared" si="2"/>
        <v>36.406385827157564</v>
      </c>
      <c r="H35" s="88">
        <v>898820</v>
      </c>
      <c r="I35" s="55">
        <f t="shared" si="3"/>
        <v>9.9173360628379328</v>
      </c>
    </row>
    <row r="36" spans="1:9" ht="18" customHeight="1">
      <c r="A36" s="95"/>
      <c r="B36" s="95"/>
      <c r="C36" s="63"/>
      <c r="D36" s="53" t="s">
        <v>35</v>
      </c>
      <c r="E36" s="53"/>
      <c r="F36" s="88">
        <v>37846</v>
      </c>
      <c r="G36" s="55">
        <f t="shared" si="2"/>
        <v>1.3946288034367875</v>
      </c>
      <c r="H36" s="88">
        <v>37522</v>
      </c>
      <c r="I36" s="55">
        <f t="shared" si="3"/>
        <v>0.86349341719524908</v>
      </c>
    </row>
    <row r="37" spans="1:9" ht="18" customHeight="1">
      <c r="A37" s="95"/>
      <c r="B37" s="95"/>
      <c r="C37" s="63"/>
      <c r="D37" s="53" t="s">
        <v>15</v>
      </c>
      <c r="E37" s="53"/>
      <c r="F37" s="88">
        <v>31004</v>
      </c>
      <c r="G37" s="55">
        <f t="shared" si="2"/>
        <v>1.1425004339099023</v>
      </c>
      <c r="H37" s="88">
        <v>17326</v>
      </c>
      <c r="I37" s="55">
        <f t="shared" si="3"/>
        <v>78.944938243102854</v>
      </c>
    </row>
    <row r="38" spans="1:9" ht="18" customHeight="1">
      <c r="A38" s="95"/>
      <c r="B38" s="95"/>
      <c r="C38" s="62"/>
      <c r="D38" s="53" t="s">
        <v>36</v>
      </c>
      <c r="E38" s="53"/>
      <c r="F38" s="88">
        <v>192312</v>
      </c>
      <c r="G38" s="55">
        <f t="shared" si="2"/>
        <v>7.0867160187743874</v>
      </c>
      <c r="H38" s="88">
        <v>191932</v>
      </c>
      <c r="I38" s="55">
        <f t="shared" si="3"/>
        <v>0.19798678698705885</v>
      </c>
    </row>
    <row r="39" spans="1:9" ht="18" customHeight="1">
      <c r="A39" s="95"/>
      <c r="B39" s="95"/>
      <c r="C39" s="61" t="s">
        <v>16</v>
      </c>
      <c r="D39" s="53"/>
      <c r="E39" s="53"/>
      <c r="F39" s="88">
        <v>301925</v>
      </c>
      <c r="G39" s="55">
        <f t="shared" si="2"/>
        <v>11.125965795002168</v>
      </c>
      <c r="H39" s="88">
        <v>292350</v>
      </c>
      <c r="I39" s="55">
        <f t="shared" si="3"/>
        <v>3.2751838549683665</v>
      </c>
    </row>
    <row r="40" spans="1:9" ht="18" customHeight="1">
      <c r="A40" s="95"/>
      <c r="B40" s="95"/>
      <c r="C40" s="63"/>
      <c r="D40" s="61" t="s">
        <v>17</v>
      </c>
      <c r="E40" s="53"/>
      <c r="F40" s="88">
        <v>300573</v>
      </c>
      <c r="G40" s="55">
        <f t="shared" si="2"/>
        <v>11.07614446270162</v>
      </c>
      <c r="H40" s="88">
        <v>291311</v>
      </c>
      <c r="I40" s="55">
        <f t="shared" si="3"/>
        <v>3.1794199326492967</v>
      </c>
    </row>
    <row r="41" spans="1:9" ht="18" customHeight="1">
      <c r="A41" s="95"/>
      <c r="B41" s="95"/>
      <c r="C41" s="63"/>
      <c r="D41" s="63"/>
      <c r="E41" s="57" t="s">
        <v>91</v>
      </c>
      <c r="F41" s="88">
        <v>166685</v>
      </c>
      <c r="G41" s="55">
        <f t="shared" si="2"/>
        <v>6.1423585610331584</v>
      </c>
      <c r="H41" s="88">
        <v>165848</v>
      </c>
      <c r="I41" s="58">
        <f t="shared" si="3"/>
        <v>0.50467898316530757</v>
      </c>
    </row>
    <row r="42" spans="1:9" ht="18" customHeight="1">
      <c r="A42" s="95"/>
      <c r="B42" s="95"/>
      <c r="C42" s="63"/>
      <c r="D42" s="62"/>
      <c r="E42" s="47" t="s">
        <v>37</v>
      </c>
      <c r="F42" s="88">
        <v>133888</v>
      </c>
      <c r="G42" s="55">
        <f t="shared" si="2"/>
        <v>4.933785901668462</v>
      </c>
      <c r="H42" s="88">
        <v>125463</v>
      </c>
      <c r="I42" s="58">
        <f t="shared" si="3"/>
        <v>6.7151271689661396</v>
      </c>
    </row>
    <row r="43" spans="1:9" ht="18" customHeight="1">
      <c r="A43" s="95"/>
      <c r="B43" s="95"/>
      <c r="C43" s="63"/>
      <c r="D43" s="53" t="s">
        <v>38</v>
      </c>
      <c r="E43" s="53"/>
      <c r="F43" s="88">
        <v>1351</v>
      </c>
      <c r="G43" s="55">
        <f t="shared" si="2"/>
        <v>4.9784482202692493E-2</v>
      </c>
      <c r="H43" s="88">
        <v>1039</v>
      </c>
      <c r="I43" s="58">
        <f t="shared" si="3"/>
        <v>30.028873917228104</v>
      </c>
    </row>
    <row r="44" spans="1:9" ht="18" customHeight="1">
      <c r="A44" s="95"/>
      <c r="B44" s="95"/>
      <c r="C44" s="62"/>
      <c r="D44" s="53" t="s">
        <v>39</v>
      </c>
      <c r="E44" s="53"/>
      <c r="F44" s="88"/>
      <c r="G44" s="55">
        <f t="shared" si="2"/>
        <v>0</v>
      </c>
      <c r="H44" s="88">
        <v>0</v>
      </c>
      <c r="I44" s="55" t="e">
        <f t="shared" si="3"/>
        <v>#DIV/0!</v>
      </c>
    </row>
    <row r="45" spans="1:9" ht="18" customHeight="1">
      <c r="A45" s="95"/>
      <c r="B45" s="95"/>
      <c r="C45" s="47" t="s">
        <v>18</v>
      </c>
      <c r="D45" s="47"/>
      <c r="E45" s="47"/>
      <c r="F45" s="54">
        <f>SUM(F28,F32,F39)</f>
        <v>2713697</v>
      </c>
      <c r="G45" s="55">
        <f>F45/$F$45*100</f>
        <v>100</v>
      </c>
      <c r="H45" s="54">
        <f>SUM(H28,H32,H39)</f>
        <v>2599916</v>
      </c>
      <c r="I45" s="55">
        <f t="shared" si="3"/>
        <v>4.3763336969348199</v>
      </c>
    </row>
    <row r="46" spans="1:9">
      <c r="A46" s="23" t="s">
        <v>19</v>
      </c>
    </row>
    <row r="47" spans="1:9">
      <c r="A47" s="24" t="s">
        <v>20</v>
      </c>
    </row>
    <row r="48" spans="1:9">
      <c r="A48" s="24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="94" zoomScaleNormal="100" zoomScaleSheetLayoutView="94" workbookViewId="0">
      <pane xSplit="5" ySplit="7" topLeftCell="F29" activePane="bottomRight" state="frozen"/>
      <selection activeCell="L8" sqref="L8"/>
      <selection pane="topRight" activeCell="L8" sqref="L8"/>
      <selection pane="bottomLeft" activeCell="L8" sqref="L8"/>
      <selection pane="bottomRight" activeCell="N22" sqref="N22"/>
    </sheetView>
  </sheetViews>
  <sheetFormatPr defaultColWidth="9" defaultRowHeight="13"/>
  <cols>
    <col min="1" max="1" width="3.6328125" style="2" customWidth="1"/>
    <col min="2" max="3" width="1.6328125" style="2" customWidth="1"/>
    <col min="4" max="4" width="22.6328125" style="2" customWidth="1"/>
    <col min="5" max="5" width="10.6328125" style="2" customWidth="1"/>
    <col min="6" max="21" width="13.6328125" style="2" customWidth="1"/>
    <col min="22" max="25" width="12" style="2" customWidth="1"/>
    <col min="26" max="16384" width="9" style="2"/>
  </cols>
  <sheetData>
    <row r="1" spans="1:25" ht="34" customHeight="1">
      <c r="A1" s="20" t="s">
        <v>0</v>
      </c>
      <c r="B1" s="11"/>
      <c r="C1" s="11"/>
      <c r="D1" s="22" t="s">
        <v>267</v>
      </c>
      <c r="E1" s="13"/>
      <c r="F1" s="13"/>
      <c r="G1" s="13"/>
    </row>
    <row r="2" spans="1:25" ht="15" customHeight="1"/>
    <row r="3" spans="1:25" ht="15" customHeight="1">
      <c r="A3" s="14" t="s">
        <v>46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6" customHeight="1">
      <c r="A5" s="12" t="s">
        <v>240</v>
      </c>
      <c r="B5" s="12"/>
      <c r="C5" s="12"/>
      <c r="D5" s="12"/>
      <c r="K5" s="15"/>
      <c r="O5" s="15" t="s">
        <v>47</v>
      </c>
    </row>
    <row r="6" spans="1:25" ht="16" customHeight="1">
      <c r="A6" s="101" t="s">
        <v>48</v>
      </c>
      <c r="B6" s="102"/>
      <c r="C6" s="102"/>
      <c r="D6" s="102"/>
      <c r="E6" s="102"/>
      <c r="F6" s="106" t="s">
        <v>250</v>
      </c>
      <c r="G6" s="107"/>
      <c r="H6" s="106" t="s">
        <v>251</v>
      </c>
      <c r="I6" s="107"/>
      <c r="J6" s="106" t="s">
        <v>252</v>
      </c>
      <c r="K6" s="107"/>
      <c r="L6" s="106" t="s">
        <v>253</v>
      </c>
      <c r="M6" s="107"/>
      <c r="N6" s="106" t="s">
        <v>254</v>
      </c>
      <c r="O6" s="107"/>
    </row>
    <row r="7" spans="1:25" ht="16" customHeight="1">
      <c r="A7" s="102"/>
      <c r="B7" s="102"/>
      <c r="C7" s="102"/>
      <c r="D7" s="102"/>
      <c r="E7" s="102"/>
      <c r="F7" s="51" t="s">
        <v>241</v>
      </c>
      <c r="G7" s="51" t="s">
        <v>248</v>
      </c>
      <c r="H7" s="51" t="s">
        <v>241</v>
      </c>
      <c r="I7" s="51" t="s">
        <v>248</v>
      </c>
      <c r="J7" s="51" t="s">
        <v>241</v>
      </c>
      <c r="K7" s="51" t="s">
        <v>248</v>
      </c>
      <c r="L7" s="51" t="s">
        <v>241</v>
      </c>
      <c r="M7" s="51" t="s">
        <v>248</v>
      </c>
      <c r="N7" s="51" t="s">
        <v>241</v>
      </c>
      <c r="O7" s="51" t="s">
        <v>248</v>
      </c>
    </row>
    <row r="8" spans="1:25" ht="16" customHeight="1">
      <c r="A8" s="99" t="s">
        <v>82</v>
      </c>
      <c r="B8" s="61" t="s">
        <v>49</v>
      </c>
      <c r="C8" s="53"/>
      <c r="D8" s="53"/>
      <c r="E8" s="66" t="s">
        <v>40</v>
      </c>
      <c r="F8" s="54">
        <v>36238</v>
      </c>
      <c r="G8" s="54">
        <v>35214</v>
      </c>
      <c r="H8" s="54">
        <v>15871</v>
      </c>
      <c r="I8" s="87">
        <v>15751</v>
      </c>
      <c r="J8" s="54">
        <v>30284</v>
      </c>
      <c r="K8" s="87">
        <v>16375</v>
      </c>
      <c r="L8" s="54">
        <v>43734</v>
      </c>
      <c r="M8" s="87">
        <v>43902</v>
      </c>
      <c r="N8" s="54">
        <v>32049</v>
      </c>
      <c r="O8" s="87">
        <v>30776</v>
      </c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6" customHeight="1">
      <c r="A9" s="99"/>
      <c r="B9" s="63"/>
      <c r="C9" s="53" t="s">
        <v>50</v>
      </c>
      <c r="D9" s="53"/>
      <c r="E9" s="66" t="s">
        <v>41</v>
      </c>
      <c r="F9" s="54">
        <v>36238</v>
      </c>
      <c r="G9" s="54">
        <v>35214</v>
      </c>
      <c r="H9" s="54">
        <v>15871</v>
      </c>
      <c r="I9" s="87">
        <v>15751</v>
      </c>
      <c r="J9" s="54">
        <v>30284</v>
      </c>
      <c r="K9" s="87">
        <v>16375</v>
      </c>
      <c r="L9" s="54">
        <v>43718</v>
      </c>
      <c r="M9" s="87">
        <v>43876</v>
      </c>
      <c r="N9" s="54">
        <v>32049</v>
      </c>
      <c r="O9" s="87">
        <v>30776</v>
      </c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6" customHeight="1">
      <c r="A10" s="99"/>
      <c r="B10" s="62"/>
      <c r="C10" s="53" t="s">
        <v>51</v>
      </c>
      <c r="D10" s="53"/>
      <c r="E10" s="66" t="s">
        <v>42</v>
      </c>
      <c r="F10" s="91">
        <v>0</v>
      </c>
      <c r="G10" s="54">
        <v>0</v>
      </c>
      <c r="H10" s="54">
        <v>0</v>
      </c>
      <c r="I10" s="87">
        <v>0</v>
      </c>
      <c r="J10" s="67">
        <v>0</v>
      </c>
      <c r="K10" s="67">
        <v>0</v>
      </c>
      <c r="L10" s="54">
        <v>16</v>
      </c>
      <c r="M10" s="87">
        <v>26</v>
      </c>
      <c r="N10" s="54">
        <v>0</v>
      </c>
      <c r="O10" s="87">
        <v>0</v>
      </c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6" customHeight="1">
      <c r="A11" s="99"/>
      <c r="B11" s="61" t="s">
        <v>52</v>
      </c>
      <c r="C11" s="53"/>
      <c r="D11" s="53"/>
      <c r="E11" s="66" t="s">
        <v>43</v>
      </c>
      <c r="F11" s="54">
        <v>35890</v>
      </c>
      <c r="G11" s="54">
        <v>32577</v>
      </c>
      <c r="H11" s="54">
        <v>13780</v>
      </c>
      <c r="I11" s="87">
        <v>13212</v>
      </c>
      <c r="J11" s="54">
        <v>25763</v>
      </c>
      <c r="K11" s="87">
        <v>11830</v>
      </c>
      <c r="L11" s="54">
        <v>43661</v>
      </c>
      <c r="M11" s="87">
        <v>43402</v>
      </c>
      <c r="N11" s="54">
        <v>33329</v>
      </c>
      <c r="O11" s="87">
        <v>33166</v>
      </c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6" customHeight="1">
      <c r="A12" s="99"/>
      <c r="B12" s="63"/>
      <c r="C12" s="53" t="s">
        <v>53</v>
      </c>
      <c r="D12" s="53"/>
      <c r="E12" s="66" t="s">
        <v>44</v>
      </c>
      <c r="F12" s="54">
        <v>35890</v>
      </c>
      <c r="G12" s="54">
        <v>32577</v>
      </c>
      <c r="H12" s="54">
        <v>13780</v>
      </c>
      <c r="I12" s="87">
        <v>13212</v>
      </c>
      <c r="J12" s="54">
        <v>25763</v>
      </c>
      <c r="K12" s="87">
        <v>11830</v>
      </c>
      <c r="L12" s="54">
        <v>43645</v>
      </c>
      <c r="M12" s="87">
        <v>42964</v>
      </c>
      <c r="N12" s="54">
        <v>33329</v>
      </c>
      <c r="O12" s="87">
        <v>33166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6" customHeight="1">
      <c r="A13" s="99"/>
      <c r="B13" s="62"/>
      <c r="C13" s="53" t="s">
        <v>54</v>
      </c>
      <c r="D13" s="53"/>
      <c r="E13" s="66" t="s">
        <v>45</v>
      </c>
      <c r="F13" s="54">
        <v>0</v>
      </c>
      <c r="G13" s="54">
        <v>0</v>
      </c>
      <c r="H13" s="67"/>
      <c r="I13" s="67">
        <v>0</v>
      </c>
      <c r="J13" s="67">
        <v>0</v>
      </c>
      <c r="K13" s="67">
        <v>0</v>
      </c>
      <c r="L13" s="54">
        <v>16</v>
      </c>
      <c r="M13" s="87">
        <v>438</v>
      </c>
      <c r="N13" s="54">
        <v>0</v>
      </c>
      <c r="O13" s="87">
        <v>0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6" customHeight="1">
      <c r="A14" s="99"/>
      <c r="B14" s="53" t="s">
        <v>55</v>
      </c>
      <c r="C14" s="53"/>
      <c r="D14" s="53"/>
      <c r="E14" s="66" t="s">
        <v>96</v>
      </c>
      <c r="F14" s="54">
        <f t="shared" ref="F14:O15" si="0">F9-F12</f>
        <v>348</v>
      </c>
      <c r="G14" s="54">
        <f t="shared" si="0"/>
        <v>2637</v>
      </c>
      <c r="H14" s="54">
        <f t="shared" si="0"/>
        <v>2091</v>
      </c>
      <c r="I14" s="87">
        <f t="shared" ref="I14" si="1">I9-I12</f>
        <v>2539</v>
      </c>
      <c r="J14" s="54">
        <f t="shared" si="0"/>
        <v>4521</v>
      </c>
      <c r="K14" s="87">
        <f t="shared" si="0"/>
        <v>4545</v>
      </c>
      <c r="L14" s="54">
        <f t="shared" si="0"/>
        <v>73</v>
      </c>
      <c r="M14" s="87">
        <f t="shared" si="0"/>
        <v>912</v>
      </c>
      <c r="N14" s="54">
        <f t="shared" si="0"/>
        <v>-1280</v>
      </c>
      <c r="O14" s="87">
        <f t="shared" si="0"/>
        <v>-2390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6" customHeight="1">
      <c r="A15" s="99"/>
      <c r="B15" s="53" t="s">
        <v>56</v>
      </c>
      <c r="C15" s="53"/>
      <c r="D15" s="53"/>
      <c r="E15" s="66" t="s">
        <v>97</v>
      </c>
      <c r="F15" s="54">
        <f t="shared" ref="F15:N15" si="2">F10-F13</f>
        <v>0</v>
      </c>
      <c r="G15" s="54">
        <f t="shared" si="2"/>
        <v>0</v>
      </c>
      <c r="H15" s="54">
        <f t="shared" si="2"/>
        <v>0</v>
      </c>
      <c r="I15" s="87">
        <f t="shared" ref="I15" si="3">I10-I13</f>
        <v>0</v>
      </c>
      <c r="J15" s="54">
        <f t="shared" si="2"/>
        <v>0</v>
      </c>
      <c r="K15" s="87">
        <f t="shared" si="0"/>
        <v>0</v>
      </c>
      <c r="L15" s="54">
        <f t="shared" si="2"/>
        <v>0</v>
      </c>
      <c r="M15" s="87">
        <f t="shared" si="0"/>
        <v>-412</v>
      </c>
      <c r="N15" s="54">
        <f t="shared" si="2"/>
        <v>0</v>
      </c>
      <c r="O15" s="87">
        <f t="shared" si="0"/>
        <v>0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6" customHeight="1">
      <c r="A16" s="99"/>
      <c r="B16" s="53" t="s">
        <v>57</v>
      </c>
      <c r="C16" s="53"/>
      <c r="D16" s="53"/>
      <c r="E16" s="66" t="s">
        <v>98</v>
      </c>
      <c r="F16" s="54">
        <f t="shared" ref="F16:O16" si="4">F8-F11</f>
        <v>348</v>
      </c>
      <c r="G16" s="54">
        <f t="shared" si="4"/>
        <v>2637</v>
      </c>
      <c r="H16" s="54">
        <f t="shared" si="4"/>
        <v>2091</v>
      </c>
      <c r="I16" s="87">
        <f t="shared" ref="I16" si="5">I8-I11</f>
        <v>2539</v>
      </c>
      <c r="J16" s="54">
        <f t="shared" si="4"/>
        <v>4521</v>
      </c>
      <c r="K16" s="87">
        <f t="shared" si="4"/>
        <v>4545</v>
      </c>
      <c r="L16" s="54">
        <f t="shared" si="4"/>
        <v>73</v>
      </c>
      <c r="M16" s="87">
        <f t="shared" si="4"/>
        <v>500</v>
      </c>
      <c r="N16" s="54">
        <f t="shared" si="4"/>
        <v>-1280</v>
      </c>
      <c r="O16" s="87">
        <f t="shared" si="4"/>
        <v>-2390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6" customHeight="1">
      <c r="A17" s="99"/>
      <c r="B17" s="53" t="s">
        <v>58</v>
      </c>
      <c r="C17" s="53"/>
      <c r="D17" s="53"/>
      <c r="E17" s="51"/>
      <c r="F17" s="54">
        <v>0</v>
      </c>
      <c r="G17" s="54">
        <v>0</v>
      </c>
      <c r="H17" s="67">
        <v>0</v>
      </c>
      <c r="I17" s="67">
        <v>0</v>
      </c>
      <c r="J17" s="54">
        <v>0</v>
      </c>
      <c r="K17" s="87">
        <v>0</v>
      </c>
      <c r="L17" s="54">
        <v>44134</v>
      </c>
      <c r="M17" s="87">
        <v>44103</v>
      </c>
      <c r="N17" s="67">
        <v>0</v>
      </c>
      <c r="O17" s="67">
        <v>0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6" customHeight="1">
      <c r="A18" s="99"/>
      <c r="B18" s="53" t="s">
        <v>59</v>
      </c>
      <c r="C18" s="53"/>
      <c r="D18" s="53"/>
      <c r="E18" s="51"/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6" customHeight="1">
      <c r="A19" s="99" t="s">
        <v>83</v>
      </c>
      <c r="B19" s="61" t="s">
        <v>60</v>
      </c>
      <c r="C19" s="53"/>
      <c r="D19" s="53"/>
      <c r="E19" s="66"/>
      <c r="F19" s="54">
        <v>9572</v>
      </c>
      <c r="G19" s="54">
        <v>6071</v>
      </c>
      <c r="H19" s="54">
        <v>8035</v>
      </c>
      <c r="I19" s="87">
        <v>6011</v>
      </c>
      <c r="J19" s="54">
        <v>45523</v>
      </c>
      <c r="K19" s="87">
        <v>30888</v>
      </c>
      <c r="L19" s="54">
        <v>2974</v>
      </c>
      <c r="M19" s="87">
        <v>2977</v>
      </c>
      <c r="N19" s="54">
        <v>17917</v>
      </c>
      <c r="O19" s="87">
        <v>18449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6" customHeight="1">
      <c r="A20" s="99"/>
      <c r="B20" s="62"/>
      <c r="C20" s="53" t="s">
        <v>61</v>
      </c>
      <c r="D20" s="53"/>
      <c r="E20" s="66"/>
      <c r="F20" s="54">
        <v>5302</v>
      </c>
      <c r="G20" s="54">
        <v>2648</v>
      </c>
      <c r="H20" s="54">
        <v>6310</v>
      </c>
      <c r="I20" s="87">
        <v>3933</v>
      </c>
      <c r="J20" s="54">
        <v>40900</v>
      </c>
      <c r="K20" s="87">
        <v>26000</v>
      </c>
      <c r="L20" s="54">
        <v>1065</v>
      </c>
      <c r="M20" s="87">
        <v>1180</v>
      </c>
      <c r="N20" s="54">
        <v>6012</v>
      </c>
      <c r="O20" s="87">
        <v>7009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6" customHeight="1">
      <c r="A21" s="99"/>
      <c r="B21" s="53" t="s">
        <v>62</v>
      </c>
      <c r="C21" s="53"/>
      <c r="D21" s="53"/>
      <c r="E21" s="66" t="s">
        <v>99</v>
      </c>
      <c r="F21" s="54">
        <v>9572</v>
      </c>
      <c r="G21" s="54">
        <v>6071</v>
      </c>
      <c r="H21" s="54">
        <v>8035</v>
      </c>
      <c r="I21" s="87">
        <v>6011</v>
      </c>
      <c r="J21" s="54">
        <v>45523</v>
      </c>
      <c r="K21" s="87">
        <v>30888</v>
      </c>
      <c r="L21" s="54">
        <v>2974</v>
      </c>
      <c r="M21" s="87">
        <v>2977</v>
      </c>
      <c r="N21" s="54">
        <v>17917</v>
      </c>
      <c r="O21" s="87">
        <v>18449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6" customHeight="1">
      <c r="A22" s="99"/>
      <c r="B22" s="61" t="s">
        <v>63</v>
      </c>
      <c r="C22" s="53"/>
      <c r="D22" s="53"/>
      <c r="E22" s="66" t="s">
        <v>100</v>
      </c>
      <c r="F22" s="54">
        <v>27976</v>
      </c>
      <c r="G22" s="54">
        <v>25980</v>
      </c>
      <c r="H22" s="54">
        <v>17844</v>
      </c>
      <c r="I22" s="87">
        <v>16561</v>
      </c>
      <c r="J22" s="54">
        <v>54123</v>
      </c>
      <c r="K22" s="87">
        <v>58523</v>
      </c>
      <c r="L22" s="54">
        <v>4354</v>
      </c>
      <c r="M22" s="87">
        <v>4228</v>
      </c>
      <c r="N22" s="54">
        <v>22368</v>
      </c>
      <c r="O22" s="87">
        <v>22989</v>
      </c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6" customHeight="1">
      <c r="A23" s="99"/>
      <c r="B23" s="62" t="s">
        <v>64</v>
      </c>
      <c r="C23" s="53" t="s">
        <v>65</v>
      </c>
      <c r="D23" s="53"/>
      <c r="E23" s="66"/>
      <c r="F23" s="54">
        <v>11038</v>
      </c>
      <c r="G23" s="54">
        <v>10506</v>
      </c>
      <c r="H23" s="54">
        <v>7798</v>
      </c>
      <c r="I23" s="87">
        <v>6988</v>
      </c>
      <c r="J23" s="54">
        <v>24583</v>
      </c>
      <c r="K23" s="87">
        <v>44984</v>
      </c>
      <c r="L23" s="54">
        <v>2360</v>
      </c>
      <c r="M23" s="87">
        <v>2361</v>
      </c>
      <c r="N23" s="54">
        <v>8074</v>
      </c>
      <c r="O23" s="87">
        <v>9004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6" customHeight="1">
      <c r="A24" s="99"/>
      <c r="B24" s="53" t="s">
        <v>101</v>
      </c>
      <c r="C24" s="53"/>
      <c r="D24" s="53"/>
      <c r="E24" s="66" t="s">
        <v>102</v>
      </c>
      <c r="F24" s="54">
        <f t="shared" ref="F24:N24" si="6">F21-F22</f>
        <v>-18404</v>
      </c>
      <c r="G24" s="54">
        <f t="shared" si="6"/>
        <v>-19909</v>
      </c>
      <c r="H24" s="54">
        <f t="shared" si="6"/>
        <v>-9809</v>
      </c>
      <c r="I24" s="87">
        <f t="shared" ref="I24" si="7">I21-I22</f>
        <v>-10550</v>
      </c>
      <c r="J24" s="54">
        <f t="shared" si="6"/>
        <v>-8600</v>
      </c>
      <c r="K24" s="87">
        <f t="shared" si="6"/>
        <v>-27635</v>
      </c>
      <c r="L24" s="54">
        <f>L21-L22-1</f>
        <v>-1381</v>
      </c>
      <c r="M24" s="87">
        <f>M21-M22+1</f>
        <v>-1250</v>
      </c>
      <c r="N24" s="54">
        <f t="shared" si="6"/>
        <v>-4451</v>
      </c>
      <c r="O24" s="87">
        <f>O21-O22+1</f>
        <v>-4539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6" customHeight="1">
      <c r="A25" s="99"/>
      <c r="B25" s="61" t="s">
        <v>66</v>
      </c>
      <c r="C25" s="61"/>
      <c r="D25" s="61"/>
      <c r="E25" s="103" t="s">
        <v>103</v>
      </c>
      <c r="F25" s="108">
        <v>18404</v>
      </c>
      <c r="G25" s="108">
        <v>19909</v>
      </c>
      <c r="H25" s="108">
        <v>9809</v>
      </c>
      <c r="I25" s="108">
        <v>10550</v>
      </c>
      <c r="J25" s="108">
        <v>8600</v>
      </c>
      <c r="K25" s="108">
        <v>27635</v>
      </c>
      <c r="L25" s="108">
        <v>1381</v>
      </c>
      <c r="M25" s="108">
        <v>1250</v>
      </c>
      <c r="N25" s="108">
        <v>4451</v>
      </c>
      <c r="O25" s="108">
        <v>4539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6" customHeight="1">
      <c r="A26" s="99"/>
      <c r="B26" s="79" t="s">
        <v>67</v>
      </c>
      <c r="C26" s="79"/>
      <c r="D26" s="79"/>
      <c r="E26" s="104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6" customHeight="1">
      <c r="A27" s="99"/>
      <c r="B27" s="53" t="s">
        <v>104</v>
      </c>
      <c r="C27" s="53"/>
      <c r="D27" s="53"/>
      <c r="E27" s="66" t="s">
        <v>105</v>
      </c>
      <c r="F27" s="54">
        <f>F24+F25</f>
        <v>0</v>
      </c>
      <c r="G27" s="54">
        <f t="shared" ref="G27:O27" si="8">G24+G25</f>
        <v>0</v>
      </c>
      <c r="H27" s="54">
        <f t="shared" si="8"/>
        <v>0</v>
      </c>
      <c r="I27" s="87">
        <f t="shared" ref="I27" si="9">I24+I25</f>
        <v>0</v>
      </c>
      <c r="J27" s="54">
        <f t="shared" si="8"/>
        <v>0</v>
      </c>
      <c r="K27" s="87">
        <f t="shared" si="8"/>
        <v>0</v>
      </c>
      <c r="L27" s="54">
        <f t="shared" si="8"/>
        <v>0</v>
      </c>
      <c r="M27" s="87">
        <f t="shared" si="8"/>
        <v>0</v>
      </c>
      <c r="N27" s="54">
        <f t="shared" si="8"/>
        <v>0</v>
      </c>
      <c r="O27" s="87">
        <f t="shared" si="8"/>
        <v>0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6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6" customHeight="1">
      <c r="A29" s="12"/>
      <c r="F29" s="27"/>
      <c r="G29" s="27"/>
      <c r="H29" s="27"/>
      <c r="I29" s="27"/>
      <c r="J29" s="28"/>
      <c r="K29" s="28"/>
      <c r="L29" s="27"/>
      <c r="M29" s="27"/>
      <c r="N29" s="27"/>
      <c r="O29" s="28" t="s">
        <v>106</v>
      </c>
      <c r="P29" s="27"/>
      <c r="Q29" s="27"/>
      <c r="R29" s="27"/>
      <c r="S29" s="27"/>
      <c r="T29" s="27"/>
      <c r="U29" s="27"/>
      <c r="V29" s="27"/>
      <c r="W29" s="27"/>
      <c r="X29" s="27"/>
      <c r="Y29" s="28"/>
    </row>
    <row r="30" spans="1:25" ht="16" customHeight="1">
      <c r="A30" s="102" t="s">
        <v>68</v>
      </c>
      <c r="B30" s="102"/>
      <c r="C30" s="102"/>
      <c r="D30" s="102"/>
      <c r="E30" s="102"/>
      <c r="F30" s="111" t="s">
        <v>255</v>
      </c>
      <c r="G30" s="110"/>
      <c r="H30" s="110"/>
      <c r="I30" s="110"/>
      <c r="J30" s="110"/>
      <c r="K30" s="110"/>
      <c r="L30" s="110"/>
      <c r="M30" s="110"/>
      <c r="N30" s="110"/>
      <c r="O30" s="110"/>
      <c r="P30" s="29"/>
      <c r="Q30" s="27"/>
      <c r="R30" s="29"/>
      <c r="S30" s="27"/>
      <c r="T30" s="29"/>
      <c r="U30" s="27"/>
      <c r="V30" s="29"/>
      <c r="W30" s="27"/>
      <c r="X30" s="29"/>
      <c r="Y30" s="27"/>
    </row>
    <row r="31" spans="1:25" ht="16" customHeight="1">
      <c r="A31" s="102"/>
      <c r="B31" s="102"/>
      <c r="C31" s="102"/>
      <c r="D31" s="102"/>
      <c r="E31" s="102"/>
      <c r="F31" s="51" t="s">
        <v>241</v>
      </c>
      <c r="G31" s="51" t="s">
        <v>248</v>
      </c>
      <c r="H31" s="51" t="s">
        <v>241</v>
      </c>
      <c r="I31" s="51" t="s">
        <v>248</v>
      </c>
      <c r="J31" s="51" t="s">
        <v>241</v>
      </c>
      <c r="K31" s="51" t="s">
        <v>248</v>
      </c>
      <c r="L31" s="51" t="s">
        <v>241</v>
      </c>
      <c r="M31" s="51" t="s">
        <v>248</v>
      </c>
      <c r="N31" s="51" t="s">
        <v>241</v>
      </c>
      <c r="O31" s="51" t="s">
        <v>248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6" customHeight="1">
      <c r="A32" s="99" t="s">
        <v>84</v>
      </c>
      <c r="B32" s="61" t="s">
        <v>49</v>
      </c>
      <c r="C32" s="53"/>
      <c r="D32" s="53"/>
      <c r="E32" s="66" t="s">
        <v>40</v>
      </c>
      <c r="F32" s="84">
        <v>1295</v>
      </c>
      <c r="G32" s="87">
        <v>1269</v>
      </c>
      <c r="H32" s="54"/>
      <c r="I32" s="54"/>
      <c r="J32" s="54"/>
      <c r="K32" s="54"/>
      <c r="L32" s="54"/>
      <c r="M32" s="54"/>
      <c r="N32" s="54"/>
      <c r="O32" s="54"/>
      <c r="P32" s="31"/>
      <c r="Q32" s="31"/>
      <c r="R32" s="31"/>
      <c r="S32" s="31"/>
      <c r="T32" s="32"/>
      <c r="U32" s="32"/>
      <c r="V32" s="31"/>
      <c r="W32" s="31"/>
      <c r="X32" s="32"/>
      <c r="Y32" s="32"/>
    </row>
    <row r="33" spans="1:25" ht="16" customHeight="1">
      <c r="A33" s="105"/>
      <c r="B33" s="63"/>
      <c r="C33" s="61" t="s">
        <v>69</v>
      </c>
      <c r="D33" s="53"/>
      <c r="E33" s="66"/>
      <c r="F33" s="84">
        <v>1169</v>
      </c>
      <c r="G33" s="87">
        <v>1180</v>
      </c>
      <c r="H33" s="54"/>
      <c r="I33" s="54"/>
      <c r="J33" s="54"/>
      <c r="K33" s="54"/>
      <c r="L33" s="54"/>
      <c r="M33" s="54"/>
      <c r="N33" s="54"/>
      <c r="O33" s="54"/>
      <c r="P33" s="31"/>
      <c r="Q33" s="31"/>
      <c r="R33" s="31"/>
      <c r="S33" s="31"/>
      <c r="T33" s="32"/>
      <c r="U33" s="32"/>
      <c r="V33" s="31"/>
      <c r="W33" s="31"/>
      <c r="X33" s="32"/>
      <c r="Y33" s="32"/>
    </row>
    <row r="34" spans="1:25" ht="16" customHeight="1">
      <c r="A34" s="105"/>
      <c r="B34" s="63"/>
      <c r="C34" s="62"/>
      <c r="D34" s="53" t="s">
        <v>70</v>
      </c>
      <c r="E34" s="66"/>
      <c r="F34" s="84">
        <v>1145</v>
      </c>
      <c r="G34" s="87">
        <v>1155</v>
      </c>
      <c r="H34" s="54"/>
      <c r="I34" s="54"/>
      <c r="J34" s="54"/>
      <c r="K34" s="54"/>
      <c r="L34" s="54"/>
      <c r="M34" s="54"/>
      <c r="N34" s="54"/>
      <c r="O34" s="54"/>
      <c r="P34" s="31"/>
      <c r="Q34" s="31"/>
      <c r="R34" s="31"/>
      <c r="S34" s="31"/>
      <c r="T34" s="32"/>
      <c r="U34" s="32"/>
      <c r="V34" s="31"/>
      <c r="W34" s="31"/>
      <c r="X34" s="32"/>
      <c r="Y34" s="32"/>
    </row>
    <row r="35" spans="1:25" ht="16" customHeight="1">
      <c r="A35" s="105"/>
      <c r="B35" s="62"/>
      <c r="C35" s="53" t="s">
        <v>71</v>
      </c>
      <c r="D35" s="53"/>
      <c r="E35" s="66"/>
      <c r="F35" s="84">
        <v>125</v>
      </c>
      <c r="G35" s="87">
        <v>89</v>
      </c>
      <c r="H35" s="54"/>
      <c r="I35" s="54"/>
      <c r="J35" s="68"/>
      <c r="K35" s="68"/>
      <c r="L35" s="54"/>
      <c r="M35" s="54"/>
      <c r="N35" s="54"/>
      <c r="O35" s="54"/>
      <c r="P35" s="31"/>
      <c r="Q35" s="31"/>
      <c r="R35" s="31"/>
      <c r="S35" s="31"/>
      <c r="T35" s="32"/>
      <c r="U35" s="32"/>
      <c r="V35" s="31"/>
      <c r="W35" s="31"/>
      <c r="X35" s="32"/>
      <c r="Y35" s="32"/>
    </row>
    <row r="36" spans="1:25" ht="16" customHeight="1">
      <c r="A36" s="105"/>
      <c r="B36" s="61" t="s">
        <v>52</v>
      </c>
      <c r="C36" s="53"/>
      <c r="D36" s="53"/>
      <c r="E36" s="66" t="s">
        <v>41</v>
      </c>
      <c r="F36" s="84">
        <v>629</v>
      </c>
      <c r="G36" s="87">
        <v>596</v>
      </c>
      <c r="H36" s="54"/>
      <c r="I36" s="54"/>
      <c r="J36" s="54"/>
      <c r="K36" s="54"/>
      <c r="L36" s="54"/>
      <c r="M36" s="54"/>
      <c r="N36" s="54"/>
      <c r="O36" s="54"/>
      <c r="P36" s="31"/>
      <c r="Q36" s="31"/>
      <c r="R36" s="31"/>
      <c r="S36" s="31"/>
      <c r="T36" s="31"/>
      <c r="U36" s="31"/>
      <c r="V36" s="31"/>
      <c r="W36" s="31"/>
      <c r="X36" s="32"/>
      <c r="Y36" s="32"/>
    </row>
    <row r="37" spans="1:25" ht="16" customHeight="1">
      <c r="A37" s="105"/>
      <c r="B37" s="63"/>
      <c r="C37" s="53" t="s">
        <v>72</v>
      </c>
      <c r="D37" s="53"/>
      <c r="E37" s="66"/>
      <c r="F37" s="84">
        <v>537</v>
      </c>
      <c r="G37" s="87">
        <v>521</v>
      </c>
      <c r="H37" s="54"/>
      <c r="I37" s="54"/>
      <c r="J37" s="54"/>
      <c r="K37" s="54"/>
      <c r="L37" s="54"/>
      <c r="M37" s="54"/>
      <c r="N37" s="54"/>
      <c r="O37" s="54"/>
      <c r="P37" s="31"/>
      <c r="Q37" s="31"/>
      <c r="R37" s="31"/>
      <c r="S37" s="31"/>
      <c r="T37" s="31"/>
      <c r="U37" s="31"/>
      <c r="V37" s="31"/>
      <c r="W37" s="31"/>
      <c r="X37" s="32"/>
      <c r="Y37" s="32"/>
    </row>
    <row r="38" spans="1:25" ht="16" customHeight="1">
      <c r="A38" s="105"/>
      <c r="B38" s="62"/>
      <c r="C38" s="53" t="s">
        <v>73</v>
      </c>
      <c r="D38" s="53"/>
      <c r="E38" s="66"/>
      <c r="F38" s="84">
        <v>92</v>
      </c>
      <c r="G38" s="87">
        <v>75</v>
      </c>
      <c r="H38" s="54"/>
      <c r="I38" s="54"/>
      <c r="J38" s="54"/>
      <c r="K38" s="68"/>
      <c r="L38" s="54"/>
      <c r="M38" s="54"/>
      <c r="N38" s="54"/>
      <c r="O38" s="54"/>
      <c r="P38" s="31"/>
      <c r="Q38" s="31"/>
      <c r="R38" s="32"/>
      <c r="S38" s="32"/>
      <c r="T38" s="31"/>
      <c r="U38" s="31"/>
      <c r="V38" s="31"/>
      <c r="W38" s="31"/>
      <c r="X38" s="32"/>
      <c r="Y38" s="32"/>
    </row>
    <row r="39" spans="1:25" ht="16" customHeight="1">
      <c r="A39" s="105"/>
      <c r="B39" s="47" t="s">
        <v>74</v>
      </c>
      <c r="C39" s="47"/>
      <c r="D39" s="47"/>
      <c r="E39" s="66" t="s">
        <v>107</v>
      </c>
      <c r="F39" s="84">
        <f>F32-F36-1</f>
        <v>665</v>
      </c>
      <c r="G39" s="87">
        <v>673</v>
      </c>
      <c r="H39" s="54">
        <f t="shared" ref="H39:O39" si="10">H32-H36</f>
        <v>0</v>
      </c>
      <c r="I39" s="54">
        <f t="shared" si="10"/>
        <v>0</v>
      </c>
      <c r="J39" s="54">
        <f t="shared" si="10"/>
        <v>0</v>
      </c>
      <c r="K39" s="54">
        <f t="shared" si="10"/>
        <v>0</v>
      </c>
      <c r="L39" s="54">
        <f t="shared" si="10"/>
        <v>0</v>
      </c>
      <c r="M39" s="54">
        <f t="shared" si="10"/>
        <v>0</v>
      </c>
      <c r="N39" s="54">
        <f t="shared" si="10"/>
        <v>0</v>
      </c>
      <c r="O39" s="54">
        <f t="shared" si="10"/>
        <v>0</v>
      </c>
      <c r="P39" s="31"/>
      <c r="Q39" s="31"/>
      <c r="R39" s="31"/>
      <c r="S39" s="31"/>
      <c r="T39" s="31"/>
      <c r="U39" s="31"/>
      <c r="V39" s="31"/>
      <c r="W39" s="31"/>
      <c r="X39" s="32"/>
      <c r="Y39" s="32"/>
    </row>
    <row r="40" spans="1:25" ht="16" customHeight="1">
      <c r="A40" s="99" t="s">
        <v>85</v>
      </c>
      <c r="B40" s="61" t="s">
        <v>75</v>
      </c>
      <c r="C40" s="53"/>
      <c r="D40" s="53"/>
      <c r="E40" s="66" t="s">
        <v>43</v>
      </c>
      <c r="F40" s="84">
        <v>2246</v>
      </c>
      <c r="G40" s="87">
        <v>2617</v>
      </c>
      <c r="H40" s="54"/>
      <c r="I40" s="54"/>
      <c r="J40" s="54"/>
      <c r="K40" s="54"/>
      <c r="L40" s="54"/>
      <c r="M40" s="54"/>
      <c r="N40" s="54"/>
      <c r="O40" s="54"/>
      <c r="P40" s="31"/>
      <c r="Q40" s="31"/>
      <c r="R40" s="31"/>
      <c r="S40" s="31"/>
      <c r="T40" s="32"/>
      <c r="U40" s="32"/>
      <c r="V40" s="32"/>
      <c r="W40" s="32"/>
      <c r="X40" s="31"/>
      <c r="Y40" s="31"/>
    </row>
    <row r="41" spans="1:25" ht="16" customHeight="1">
      <c r="A41" s="100"/>
      <c r="B41" s="62"/>
      <c r="C41" s="53" t="s">
        <v>76</v>
      </c>
      <c r="D41" s="53"/>
      <c r="E41" s="66"/>
      <c r="F41" s="94">
        <v>1624</v>
      </c>
      <c r="G41" s="68">
        <v>1976</v>
      </c>
      <c r="H41" s="68"/>
      <c r="I41" s="68"/>
      <c r="J41" s="54"/>
      <c r="K41" s="54"/>
      <c r="L41" s="54"/>
      <c r="M41" s="54"/>
      <c r="N41" s="54"/>
      <c r="O41" s="54"/>
      <c r="P41" s="32"/>
      <c r="Q41" s="32"/>
      <c r="R41" s="32"/>
      <c r="S41" s="32"/>
      <c r="T41" s="32"/>
      <c r="U41" s="32"/>
      <c r="V41" s="32"/>
      <c r="W41" s="32"/>
      <c r="X41" s="31"/>
      <c r="Y41" s="31"/>
    </row>
    <row r="42" spans="1:25" ht="16" customHeight="1">
      <c r="A42" s="100"/>
      <c r="B42" s="61" t="s">
        <v>63</v>
      </c>
      <c r="C42" s="53"/>
      <c r="D42" s="53"/>
      <c r="E42" s="66" t="s">
        <v>44</v>
      </c>
      <c r="F42" s="84">
        <v>3005</v>
      </c>
      <c r="G42" s="87">
        <v>3423</v>
      </c>
      <c r="H42" s="54"/>
      <c r="I42" s="54"/>
      <c r="J42" s="54"/>
      <c r="K42" s="54"/>
      <c r="L42" s="54"/>
      <c r="M42" s="54"/>
      <c r="N42" s="54"/>
      <c r="O42" s="54"/>
      <c r="P42" s="31"/>
      <c r="Q42" s="31"/>
      <c r="R42" s="31"/>
      <c r="S42" s="31"/>
      <c r="T42" s="32"/>
      <c r="U42" s="32"/>
      <c r="V42" s="31"/>
      <c r="W42" s="31"/>
      <c r="X42" s="31"/>
      <c r="Y42" s="31"/>
    </row>
    <row r="43" spans="1:25" ht="16" customHeight="1">
      <c r="A43" s="100"/>
      <c r="B43" s="62"/>
      <c r="C43" s="53" t="s">
        <v>77</v>
      </c>
      <c r="D43" s="53"/>
      <c r="E43" s="66"/>
      <c r="F43" s="84">
        <v>761</v>
      </c>
      <c r="G43" s="87">
        <v>714</v>
      </c>
      <c r="H43" s="54"/>
      <c r="I43" s="54"/>
      <c r="J43" s="68"/>
      <c r="K43" s="68"/>
      <c r="L43" s="54"/>
      <c r="M43" s="54"/>
      <c r="N43" s="54"/>
      <c r="O43" s="54"/>
      <c r="P43" s="31"/>
      <c r="Q43" s="31"/>
      <c r="R43" s="32"/>
      <c r="S43" s="31"/>
      <c r="T43" s="32"/>
      <c r="U43" s="32"/>
      <c r="V43" s="31"/>
      <c r="W43" s="31"/>
      <c r="X43" s="32"/>
      <c r="Y43" s="32"/>
    </row>
    <row r="44" spans="1:25" ht="16" customHeight="1">
      <c r="A44" s="100"/>
      <c r="B44" s="53" t="s">
        <v>74</v>
      </c>
      <c r="C44" s="53"/>
      <c r="D44" s="53"/>
      <c r="E44" s="66" t="s">
        <v>108</v>
      </c>
      <c r="F44" s="94">
        <f>F40-F42</f>
        <v>-759</v>
      </c>
      <c r="G44" s="68">
        <v>-806</v>
      </c>
      <c r="H44" s="68">
        <f t="shared" ref="H44:O44" si="11">H40-H42</f>
        <v>0</v>
      </c>
      <c r="I44" s="68">
        <f t="shared" si="11"/>
        <v>0</v>
      </c>
      <c r="J44" s="68">
        <f t="shared" si="11"/>
        <v>0</v>
      </c>
      <c r="K44" s="68">
        <f t="shared" si="11"/>
        <v>0</v>
      </c>
      <c r="L44" s="68">
        <f t="shared" si="11"/>
        <v>0</v>
      </c>
      <c r="M44" s="68">
        <f t="shared" si="11"/>
        <v>0</v>
      </c>
      <c r="N44" s="68">
        <f t="shared" si="11"/>
        <v>0</v>
      </c>
      <c r="O44" s="68">
        <f t="shared" si="11"/>
        <v>0</v>
      </c>
      <c r="P44" s="32"/>
      <c r="Q44" s="32"/>
      <c r="R44" s="31"/>
      <c r="S44" s="31"/>
      <c r="T44" s="32"/>
      <c r="U44" s="32"/>
      <c r="V44" s="31"/>
      <c r="W44" s="31"/>
      <c r="X44" s="31"/>
      <c r="Y44" s="31"/>
    </row>
    <row r="45" spans="1:25" ht="16" customHeight="1">
      <c r="A45" s="99" t="s">
        <v>86</v>
      </c>
      <c r="B45" s="47" t="s">
        <v>78</v>
      </c>
      <c r="C45" s="47"/>
      <c r="D45" s="47"/>
      <c r="E45" s="66" t="s">
        <v>109</v>
      </c>
      <c r="F45" s="84">
        <f>F39+F44</f>
        <v>-94</v>
      </c>
      <c r="G45" s="87">
        <v>-133</v>
      </c>
      <c r="H45" s="54">
        <f t="shared" ref="H45:O45" si="12">H39+H44</f>
        <v>0</v>
      </c>
      <c r="I45" s="54">
        <f t="shared" si="12"/>
        <v>0</v>
      </c>
      <c r="J45" s="54">
        <f t="shared" si="12"/>
        <v>0</v>
      </c>
      <c r="K45" s="54">
        <f t="shared" si="12"/>
        <v>0</v>
      </c>
      <c r="L45" s="54">
        <f t="shared" si="12"/>
        <v>0</v>
      </c>
      <c r="M45" s="54">
        <f t="shared" si="12"/>
        <v>0</v>
      </c>
      <c r="N45" s="54">
        <f t="shared" si="12"/>
        <v>0</v>
      </c>
      <c r="O45" s="54">
        <f t="shared" si="12"/>
        <v>0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6" customHeight="1">
      <c r="A46" s="100"/>
      <c r="B46" s="53" t="s">
        <v>79</v>
      </c>
      <c r="C46" s="53"/>
      <c r="D46" s="53"/>
      <c r="E46" s="53"/>
      <c r="F46" s="94">
        <v>0</v>
      </c>
      <c r="G46" s="68">
        <v>0</v>
      </c>
      <c r="H46" s="68"/>
      <c r="I46" s="68"/>
      <c r="J46" s="68"/>
      <c r="K46" s="68"/>
      <c r="L46" s="54"/>
      <c r="M46" s="54"/>
      <c r="N46" s="68"/>
      <c r="O46" s="68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6" customHeight="1">
      <c r="A47" s="100"/>
      <c r="B47" s="53" t="s">
        <v>80</v>
      </c>
      <c r="C47" s="53"/>
      <c r="D47" s="53"/>
      <c r="E47" s="53"/>
      <c r="F47" s="84">
        <v>0</v>
      </c>
      <c r="G47" s="87">
        <v>0</v>
      </c>
      <c r="H47" s="54"/>
      <c r="I47" s="54"/>
      <c r="J47" s="54"/>
      <c r="K47" s="54"/>
      <c r="L47" s="54"/>
      <c r="M47" s="54"/>
      <c r="N47" s="54"/>
      <c r="O47" s="54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6" customHeight="1">
      <c r="A48" s="100"/>
      <c r="B48" s="53" t="s">
        <v>81</v>
      </c>
      <c r="C48" s="53"/>
      <c r="D48" s="53"/>
      <c r="E48" s="53"/>
      <c r="F48" s="84">
        <v>0</v>
      </c>
      <c r="G48" s="87">
        <v>0</v>
      </c>
      <c r="H48" s="54"/>
      <c r="I48" s="54"/>
      <c r="J48" s="54"/>
      <c r="K48" s="54"/>
      <c r="L48" s="54"/>
      <c r="M48" s="54"/>
      <c r="N48" s="54"/>
      <c r="O48" s="54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1" ht="16" customHeight="1">
      <c r="A49" s="8" t="s">
        <v>110</v>
      </c>
    </row>
    <row r="50" spans="1:1" ht="16" customHeight="1">
      <c r="A50" s="8"/>
    </row>
  </sheetData>
  <mergeCells count="28">
    <mergeCell ref="N25:N26"/>
    <mergeCell ref="O25:O26"/>
    <mergeCell ref="N6:O6"/>
    <mergeCell ref="L6:M6"/>
    <mergeCell ref="J6:K6"/>
    <mergeCell ref="L25:L26"/>
    <mergeCell ref="M25:M26"/>
    <mergeCell ref="N30:O30"/>
    <mergeCell ref="F30:G30"/>
    <mergeCell ref="H30:I30"/>
    <mergeCell ref="J30:K30"/>
    <mergeCell ref="L30:M30"/>
    <mergeCell ref="F6:G6"/>
    <mergeCell ref="H6:I6"/>
    <mergeCell ref="J25:J26"/>
    <mergeCell ref="K25:K26"/>
    <mergeCell ref="F25:F26"/>
    <mergeCell ref="G25:G26"/>
    <mergeCell ref="H25:H26"/>
    <mergeCell ref="I25:I26"/>
    <mergeCell ref="A45:A48"/>
    <mergeCell ref="A6:E7"/>
    <mergeCell ref="A30:E31"/>
    <mergeCell ref="A8:A18"/>
    <mergeCell ref="A19:A27"/>
    <mergeCell ref="E25:E26"/>
    <mergeCell ref="A32:A39"/>
    <mergeCell ref="A40:A44"/>
  </mergeCells>
  <phoneticPr fontId="9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7"/>
  <sheetViews>
    <sheetView view="pageBreakPreview" zoomScaleNormal="100" zoomScaleSheetLayoutView="100" workbookViewId="0">
      <pane xSplit="5" ySplit="8" topLeftCell="F32" activePane="bottomRight" state="frozen"/>
      <selection activeCell="L8" sqref="L8"/>
      <selection pane="topRight" activeCell="L8" sqref="L8"/>
      <selection pane="bottomLeft" activeCell="L8" sqref="L8"/>
      <selection pane="bottomRight" activeCell="G16" sqref="G16"/>
    </sheetView>
  </sheetViews>
  <sheetFormatPr defaultColWidth="9" defaultRowHeight="13"/>
  <cols>
    <col min="1" max="2" width="3.6328125" style="2" customWidth="1"/>
    <col min="3" max="4" width="1.6328125" style="2" customWidth="1"/>
    <col min="5" max="5" width="32.6328125" style="2" customWidth="1"/>
    <col min="6" max="6" width="15.6328125" style="2" customWidth="1"/>
    <col min="7" max="7" width="10.6328125" style="2" customWidth="1"/>
    <col min="8" max="8" width="15.6328125" style="2" customWidth="1"/>
    <col min="9" max="9" width="10.6328125" style="2" customWidth="1"/>
    <col min="10" max="11" width="9" style="2"/>
    <col min="12" max="12" width="9.81640625" style="2" customWidth="1"/>
    <col min="13" max="16384" width="9" style="2"/>
  </cols>
  <sheetData>
    <row r="1" spans="1:9" ht="34" customHeight="1">
      <c r="A1" s="16" t="s">
        <v>0</v>
      </c>
      <c r="B1" s="16"/>
      <c r="C1" s="16"/>
      <c r="D1" s="16"/>
      <c r="E1" s="21" t="s">
        <v>268</v>
      </c>
      <c r="F1" s="1"/>
    </row>
    <row r="3" spans="1:9" ht="14">
      <c r="A3" s="10" t="s">
        <v>111</v>
      </c>
    </row>
    <row r="5" spans="1:9">
      <c r="A5" s="17" t="s">
        <v>242</v>
      </c>
      <c r="B5" s="17"/>
      <c r="C5" s="17"/>
      <c r="D5" s="17"/>
      <c r="E5" s="17"/>
    </row>
    <row r="6" spans="1:9" ht="14">
      <c r="A6" s="3"/>
      <c r="H6" s="4"/>
      <c r="I6" s="9" t="s">
        <v>1</v>
      </c>
    </row>
    <row r="7" spans="1:9" ht="27" customHeight="1">
      <c r="A7" s="5"/>
      <c r="B7" s="6"/>
      <c r="C7" s="6"/>
      <c r="D7" s="6"/>
      <c r="E7" s="59"/>
      <c r="F7" s="48" t="s">
        <v>243</v>
      </c>
      <c r="G7" s="48"/>
      <c r="H7" s="48" t="s">
        <v>246</v>
      </c>
      <c r="I7" s="69" t="s">
        <v>21</v>
      </c>
    </row>
    <row r="8" spans="1:9" ht="17.149999999999999" customHeight="1">
      <c r="A8" s="18"/>
      <c r="B8" s="19"/>
      <c r="C8" s="19"/>
      <c r="D8" s="19"/>
      <c r="E8" s="60"/>
      <c r="F8" s="51" t="s">
        <v>237</v>
      </c>
      <c r="G8" s="51" t="s">
        <v>2</v>
      </c>
      <c r="H8" s="51" t="s">
        <v>237</v>
      </c>
      <c r="I8" s="52"/>
    </row>
    <row r="9" spans="1:9" ht="18" customHeight="1">
      <c r="A9" s="95" t="s">
        <v>87</v>
      </c>
      <c r="B9" s="95" t="s">
        <v>89</v>
      </c>
      <c r="C9" s="61" t="s">
        <v>3</v>
      </c>
      <c r="D9" s="53"/>
      <c r="E9" s="53"/>
      <c r="F9" s="88">
        <v>1289467</v>
      </c>
      <c r="G9" s="55">
        <f>F9/$F$27*100</f>
        <v>40.662594942257321</v>
      </c>
      <c r="H9" s="88">
        <v>1216710</v>
      </c>
      <c r="I9" s="55">
        <f t="shared" ref="I9:I45" si="0">(F9/H9-1)*100</f>
        <v>5.9798144175686962</v>
      </c>
    </row>
    <row r="10" spans="1:9" ht="18" customHeight="1">
      <c r="A10" s="95"/>
      <c r="B10" s="95"/>
      <c r="C10" s="63"/>
      <c r="D10" s="61" t="s">
        <v>22</v>
      </c>
      <c r="E10" s="53"/>
      <c r="F10" s="88">
        <v>352568</v>
      </c>
      <c r="G10" s="55">
        <f t="shared" ref="G10:G27" si="1">F10/$F$27*100</f>
        <v>11.118027660732519</v>
      </c>
      <c r="H10" s="88">
        <v>357843</v>
      </c>
      <c r="I10" s="55">
        <f t="shared" si="0"/>
        <v>-1.474110154453212</v>
      </c>
    </row>
    <row r="11" spans="1:9" ht="18" customHeight="1">
      <c r="A11" s="95"/>
      <c r="B11" s="95"/>
      <c r="C11" s="63"/>
      <c r="D11" s="63"/>
      <c r="E11" s="47" t="s">
        <v>23</v>
      </c>
      <c r="F11" s="88">
        <v>275635</v>
      </c>
      <c r="G11" s="55">
        <f t="shared" si="1"/>
        <v>8.6919900679188355</v>
      </c>
      <c r="H11" s="88">
        <v>285084</v>
      </c>
      <c r="I11" s="55">
        <f t="shared" si="0"/>
        <v>-3.3144617025157475</v>
      </c>
    </row>
    <row r="12" spans="1:9" ht="18" customHeight="1">
      <c r="A12" s="95"/>
      <c r="B12" s="95"/>
      <c r="C12" s="63"/>
      <c r="D12" s="63"/>
      <c r="E12" s="47" t="s">
        <v>24</v>
      </c>
      <c r="F12" s="84">
        <v>21206</v>
      </c>
      <c r="G12" s="55">
        <f t="shared" si="1"/>
        <v>0.66871892677013733</v>
      </c>
      <c r="H12" s="88">
        <v>29312</v>
      </c>
      <c r="I12" s="55">
        <f t="shared" si="0"/>
        <v>-27.654203056768555</v>
      </c>
    </row>
    <row r="13" spans="1:9" ht="18" customHeight="1">
      <c r="A13" s="95"/>
      <c r="B13" s="95"/>
      <c r="C13" s="63"/>
      <c r="D13" s="62"/>
      <c r="E13" s="47" t="s">
        <v>25</v>
      </c>
      <c r="F13" s="84">
        <v>1410</v>
      </c>
      <c r="G13" s="55">
        <f t="shared" si="1"/>
        <v>4.4463533280481644E-2</v>
      </c>
      <c r="H13" s="88">
        <v>2231</v>
      </c>
      <c r="I13" s="55">
        <f t="shared" si="0"/>
        <v>-36.799641416405201</v>
      </c>
    </row>
    <row r="14" spans="1:9" ht="18" customHeight="1">
      <c r="A14" s="95"/>
      <c r="B14" s="95"/>
      <c r="C14" s="63"/>
      <c r="D14" s="61" t="s">
        <v>26</v>
      </c>
      <c r="E14" s="53"/>
      <c r="F14" s="88">
        <v>343122</v>
      </c>
      <c r="G14" s="55">
        <f t="shared" si="1"/>
        <v>10.820153522174058</v>
      </c>
      <c r="H14" s="88">
        <v>316892</v>
      </c>
      <c r="I14" s="55">
        <f t="shared" si="0"/>
        <v>8.2772679651111467</v>
      </c>
    </row>
    <row r="15" spans="1:9" ht="18" customHeight="1">
      <c r="A15" s="95"/>
      <c r="B15" s="95"/>
      <c r="C15" s="63"/>
      <c r="D15" s="63"/>
      <c r="E15" s="47" t="s">
        <v>27</v>
      </c>
      <c r="F15" s="88">
        <v>14898</v>
      </c>
      <c r="G15" s="55">
        <f t="shared" si="1"/>
        <v>0.46979980057632309</v>
      </c>
      <c r="H15" s="88">
        <v>14641</v>
      </c>
      <c r="I15" s="55">
        <f t="shared" si="0"/>
        <v>1.7553445802882317</v>
      </c>
    </row>
    <row r="16" spans="1:9" ht="18" customHeight="1">
      <c r="A16" s="95"/>
      <c r="B16" s="95"/>
      <c r="C16" s="63"/>
      <c r="D16" s="62"/>
      <c r="E16" s="47" t="s">
        <v>28</v>
      </c>
      <c r="F16" s="88">
        <v>328224</v>
      </c>
      <c r="G16" s="55">
        <f t="shared" si="1"/>
        <v>10.350353721597735</v>
      </c>
      <c r="H16" s="88">
        <v>302251</v>
      </c>
      <c r="I16" s="55">
        <f t="shared" si="0"/>
        <v>8.5931891044198405</v>
      </c>
    </row>
    <row r="17" spans="1:9" ht="18" customHeight="1">
      <c r="A17" s="95"/>
      <c r="B17" s="95"/>
      <c r="C17" s="63"/>
      <c r="D17" s="96" t="s">
        <v>29</v>
      </c>
      <c r="E17" s="97"/>
      <c r="F17" s="56">
        <v>375321</v>
      </c>
      <c r="G17" s="55">
        <f t="shared" si="1"/>
        <v>11.835530336428121</v>
      </c>
      <c r="H17" s="88">
        <v>323749</v>
      </c>
      <c r="I17" s="55">
        <f t="shared" si="0"/>
        <v>15.929624493048621</v>
      </c>
    </row>
    <row r="18" spans="1:9" ht="18" customHeight="1">
      <c r="A18" s="95"/>
      <c r="B18" s="95"/>
      <c r="C18" s="63"/>
      <c r="D18" s="96" t="s">
        <v>93</v>
      </c>
      <c r="E18" s="98"/>
      <c r="F18" s="88">
        <v>25303</v>
      </c>
      <c r="G18" s="55">
        <f t="shared" si="1"/>
        <v>0.79791544864966457</v>
      </c>
      <c r="H18" s="88">
        <v>26104</v>
      </c>
      <c r="I18" s="55">
        <f t="shared" si="0"/>
        <v>-3.0684952497701534</v>
      </c>
    </row>
    <row r="19" spans="1:9" ht="18" customHeight="1">
      <c r="A19" s="95"/>
      <c r="B19" s="95"/>
      <c r="C19" s="62"/>
      <c r="D19" s="96" t="s">
        <v>94</v>
      </c>
      <c r="E19" s="98"/>
      <c r="F19" s="88">
        <v>1983</v>
      </c>
      <c r="G19" s="55">
        <f t="shared" si="1"/>
        <v>6.2532756379570995E-2</v>
      </c>
      <c r="H19" s="88">
        <v>2250</v>
      </c>
      <c r="I19" s="55">
        <f t="shared" si="0"/>
        <v>-11.866666666666671</v>
      </c>
    </row>
    <row r="20" spans="1:9" ht="18" customHeight="1">
      <c r="A20" s="95"/>
      <c r="B20" s="95"/>
      <c r="C20" s="53" t="s">
        <v>4</v>
      </c>
      <c r="D20" s="53"/>
      <c r="E20" s="53"/>
      <c r="F20" s="88">
        <v>125167</v>
      </c>
      <c r="G20" s="55">
        <f t="shared" si="1"/>
        <v>3.9470688440553516</v>
      </c>
      <c r="H20" s="88">
        <v>111669</v>
      </c>
      <c r="I20" s="55">
        <f t="shared" si="0"/>
        <v>12.087508619222875</v>
      </c>
    </row>
    <row r="21" spans="1:9" ht="18" customHeight="1">
      <c r="A21" s="95"/>
      <c r="B21" s="95"/>
      <c r="C21" s="53" t="s">
        <v>5</v>
      </c>
      <c r="D21" s="53"/>
      <c r="E21" s="53"/>
      <c r="F21" s="88">
        <v>177367</v>
      </c>
      <c r="G21" s="55">
        <f t="shared" si="1"/>
        <v>5.5931656080561618</v>
      </c>
      <c r="H21" s="88">
        <v>97711</v>
      </c>
      <c r="I21" s="55">
        <f t="shared" si="0"/>
        <v>81.5220394837838</v>
      </c>
    </row>
    <row r="22" spans="1:9" ht="18" customHeight="1">
      <c r="A22" s="95"/>
      <c r="B22" s="95"/>
      <c r="C22" s="53" t="s">
        <v>30</v>
      </c>
      <c r="D22" s="53"/>
      <c r="E22" s="53"/>
      <c r="F22" s="88">
        <v>48451</v>
      </c>
      <c r="G22" s="55">
        <f t="shared" si="1"/>
        <v>1.5278742205479545</v>
      </c>
      <c r="H22" s="88">
        <v>48459</v>
      </c>
      <c r="I22" s="55">
        <f t="shared" si="0"/>
        <v>-1.6508801254666583E-2</v>
      </c>
    </row>
    <row r="23" spans="1:9" ht="18" customHeight="1">
      <c r="A23" s="95"/>
      <c r="B23" s="95"/>
      <c r="C23" s="53" t="s">
        <v>6</v>
      </c>
      <c r="D23" s="53"/>
      <c r="E23" s="53"/>
      <c r="F23" s="88">
        <v>760715</v>
      </c>
      <c r="G23" s="55">
        <f t="shared" si="1"/>
        <v>23.988706893235172</v>
      </c>
      <c r="H23" s="88">
        <v>493423</v>
      </c>
      <c r="I23" s="55">
        <f t="shared" si="0"/>
        <v>54.1709648719253</v>
      </c>
    </row>
    <row r="24" spans="1:9" ht="18" customHeight="1">
      <c r="A24" s="95"/>
      <c r="B24" s="95"/>
      <c r="C24" s="53" t="s">
        <v>31</v>
      </c>
      <c r="D24" s="53"/>
      <c r="E24" s="53"/>
      <c r="F24" s="88">
        <v>9795</v>
      </c>
      <c r="G24" s="55">
        <f t="shared" si="1"/>
        <v>0.30887965140589907</v>
      </c>
      <c r="H24" s="88">
        <v>5459</v>
      </c>
      <c r="I24" s="55">
        <f t="shared" si="0"/>
        <v>79.428466752152403</v>
      </c>
    </row>
    <row r="25" spans="1:9" ht="18" customHeight="1">
      <c r="A25" s="95"/>
      <c r="B25" s="95"/>
      <c r="C25" s="53" t="s">
        <v>7</v>
      </c>
      <c r="D25" s="53"/>
      <c r="E25" s="53"/>
      <c r="F25" s="88">
        <v>426706</v>
      </c>
      <c r="G25" s="55">
        <f t="shared" si="1"/>
        <v>13.455926547504399</v>
      </c>
      <c r="H25" s="88">
        <v>350651</v>
      </c>
      <c r="I25" s="55">
        <f t="shared" si="0"/>
        <v>21.689657237538174</v>
      </c>
    </row>
    <row r="26" spans="1:9" ht="18" customHeight="1">
      <c r="A26" s="95"/>
      <c r="B26" s="95"/>
      <c r="C26" s="53" t="s">
        <v>8</v>
      </c>
      <c r="D26" s="53"/>
      <c r="E26" s="53"/>
      <c r="F26" s="88">
        <v>333470</v>
      </c>
      <c r="G26" s="55">
        <f t="shared" si="1"/>
        <v>10.515783292937741</v>
      </c>
      <c r="H26" s="88">
        <v>295887</v>
      </c>
      <c r="I26" s="55">
        <f t="shared" si="0"/>
        <v>12.701808460662356</v>
      </c>
    </row>
    <row r="27" spans="1:9" ht="18" customHeight="1">
      <c r="A27" s="95"/>
      <c r="B27" s="95"/>
      <c r="C27" s="53" t="s">
        <v>9</v>
      </c>
      <c r="D27" s="53"/>
      <c r="E27" s="53"/>
      <c r="F27" s="88">
        <f>SUM(F9,F20:F26)</f>
        <v>3171138</v>
      </c>
      <c r="G27" s="55">
        <f t="shared" si="1"/>
        <v>100</v>
      </c>
      <c r="H27" s="88">
        <f>SUM(H9,H20:H26)</f>
        <v>2619969</v>
      </c>
      <c r="I27" s="55">
        <f t="shared" si="0"/>
        <v>21.037233646657661</v>
      </c>
    </row>
    <row r="28" spans="1:9" ht="18" customHeight="1">
      <c r="A28" s="95"/>
      <c r="B28" s="95" t="s">
        <v>88</v>
      </c>
      <c r="C28" s="61" t="s">
        <v>10</v>
      </c>
      <c r="D28" s="53"/>
      <c r="E28" s="53"/>
      <c r="F28" s="88">
        <v>1097823</v>
      </c>
      <c r="G28" s="55">
        <f t="shared" ref="G28:G45" si="2">F28/$F$45*100</f>
        <v>35.553300820675275</v>
      </c>
      <c r="H28" s="88">
        <v>1014405</v>
      </c>
      <c r="I28" s="55">
        <f t="shared" si="0"/>
        <v>8.2233427477190979</v>
      </c>
    </row>
    <row r="29" spans="1:9" ht="18" customHeight="1">
      <c r="A29" s="95"/>
      <c r="B29" s="95"/>
      <c r="C29" s="63"/>
      <c r="D29" s="53" t="s">
        <v>11</v>
      </c>
      <c r="E29" s="53"/>
      <c r="F29" s="88">
        <v>588421</v>
      </c>
      <c r="G29" s="55">
        <f t="shared" si="2"/>
        <v>19.056176471254989</v>
      </c>
      <c r="H29" s="88">
        <v>592286</v>
      </c>
      <c r="I29" s="55">
        <f t="shared" si="0"/>
        <v>-0.65255636635004333</v>
      </c>
    </row>
    <row r="30" spans="1:9" ht="18" customHeight="1">
      <c r="A30" s="95"/>
      <c r="B30" s="95"/>
      <c r="C30" s="63"/>
      <c r="D30" s="53" t="s">
        <v>32</v>
      </c>
      <c r="E30" s="53"/>
      <c r="F30" s="88">
        <v>48543</v>
      </c>
      <c r="G30" s="55">
        <f t="shared" si="2"/>
        <v>1.5720784513879194</v>
      </c>
      <c r="H30" s="88">
        <v>47920</v>
      </c>
      <c r="I30" s="55">
        <f t="shared" si="0"/>
        <v>1.3000834724540944</v>
      </c>
    </row>
    <row r="31" spans="1:9" ht="18" customHeight="1">
      <c r="A31" s="95"/>
      <c r="B31" s="95"/>
      <c r="C31" s="62"/>
      <c r="D31" s="53" t="s">
        <v>12</v>
      </c>
      <c r="E31" s="53"/>
      <c r="F31" s="88">
        <v>460859</v>
      </c>
      <c r="G31" s="55">
        <f t="shared" si="2"/>
        <v>14.925045898032369</v>
      </c>
      <c r="H31" s="88">
        <v>374199</v>
      </c>
      <c r="I31" s="55">
        <f t="shared" si="0"/>
        <v>23.158800531268131</v>
      </c>
    </row>
    <row r="32" spans="1:9" ht="18" customHeight="1">
      <c r="A32" s="95"/>
      <c r="B32" s="95"/>
      <c r="C32" s="61" t="s">
        <v>13</v>
      </c>
      <c r="D32" s="53"/>
      <c r="E32" s="53"/>
      <c r="F32" s="88">
        <v>1670867</v>
      </c>
      <c r="G32" s="55">
        <f t="shared" si="2"/>
        <v>54.111488903347116</v>
      </c>
      <c r="H32" s="88">
        <v>1252993</v>
      </c>
      <c r="I32" s="55">
        <f t="shared" si="0"/>
        <v>33.350066600531683</v>
      </c>
    </row>
    <row r="33" spans="1:9" ht="18" customHeight="1">
      <c r="A33" s="95"/>
      <c r="B33" s="95"/>
      <c r="C33" s="63"/>
      <c r="D33" s="53" t="s">
        <v>14</v>
      </c>
      <c r="E33" s="53"/>
      <c r="F33" s="88">
        <v>106298</v>
      </c>
      <c r="G33" s="55">
        <f t="shared" si="2"/>
        <v>3.4424900650069645</v>
      </c>
      <c r="H33" s="88">
        <v>82984</v>
      </c>
      <c r="I33" s="55">
        <f t="shared" si="0"/>
        <v>28.09457244770077</v>
      </c>
    </row>
    <row r="34" spans="1:9" ht="18" customHeight="1">
      <c r="A34" s="95"/>
      <c r="B34" s="95"/>
      <c r="C34" s="63"/>
      <c r="D34" s="53" t="s">
        <v>33</v>
      </c>
      <c r="E34" s="53"/>
      <c r="F34" s="88">
        <v>23100</v>
      </c>
      <c r="G34" s="55">
        <f t="shared" si="2"/>
        <v>0.74809987489567886</v>
      </c>
      <c r="H34" s="88">
        <v>21579</v>
      </c>
      <c r="I34" s="55">
        <f t="shared" si="0"/>
        <v>7.0485193938551349</v>
      </c>
    </row>
    <row r="35" spans="1:9" ht="18" customHeight="1">
      <c r="A35" s="95"/>
      <c r="B35" s="95"/>
      <c r="C35" s="63"/>
      <c r="D35" s="53" t="s">
        <v>34</v>
      </c>
      <c r="E35" s="53"/>
      <c r="F35" s="88">
        <v>1239771</v>
      </c>
      <c r="G35" s="55">
        <f t="shared" si="2"/>
        <v>40.150325973995272</v>
      </c>
      <c r="H35" s="88">
        <v>901372</v>
      </c>
      <c r="I35" s="55">
        <f t="shared" si="0"/>
        <v>37.542657193700265</v>
      </c>
    </row>
    <row r="36" spans="1:9" ht="18" customHeight="1">
      <c r="A36" s="95"/>
      <c r="B36" s="95"/>
      <c r="C36" s="63"/>
      <c r="D36" s="53" t="s">
        <v>35</v>
      </c>
      <c r="E36" s="53"/>
      <c r="F36" s="88">
        <v>36918</v>
      </c>
      <c r="G36" s="55">
        <f t="shared" si="2"/>
        <v>1.1955996182423667</v>
      </c>
      <c r="H36" s="88">
        <v>35752</v>
      </c>
      <c r="I36" s="55">
        <f t="shared" si="0"/>
        <v>3.2613560080554826</v>
      </c>
    </row>
    <row r="37" spans="1:9" ht="18" customHeight="1">
      <c r="A37" s="95"/>
      <c r="B37" s="95"/>
      <c r="C37" s="63"/>
      <c r="D37" s="53" t="s">
        <v>15</v>
      </c>
      <c r="E37" s="53"/>
      <c r="F37" s="88">
        <v>76537</v>
      </c>
      <c r="G37" s="55">
        <f t="shared" si="2"/>
        <v>2.47867186687838</v>
      </c>
      <c r="H37" s="88">
        <v>22439</v>
      </c>
      <c r="I37" s="55">
        <f t="shared" si="0"/>
        <v>241.08917509692947</v>
      </c>
    </row>
    <row r="38" spans="1:9" ht="18" customHeight="1">
      <c r="A38" s="95"/>
      <c r="B38" s="95"/>
      <c r="C38" s="62"/>
      <c r="D38" s="53" t="s">
        <v>36</v>
      </c>
      <c r="E38" s="53"/>
      <c r="F38" s="88">
        <v>188243</v>
      </c>
      <c r="G38" s="55">
        <f t="shared" si="2"/>
        <v>6.0963015043284541</v>
      </c>
      <c r="H38" s="88">
        <v>188867</v>
      </c>
      <c r="I38" s="55">
        <f t="shared" si="0"/>
        <v>-0.3303912276893306</v>
      </c>
    </row>
    <row r="39" spans="1:9" ht="18" customHeight="1">
      <c r="A39" s="95"/>
      <c r="B39" s="95"/>
      <c r="C39" s="61" t="s">
        <v>16</v>
      </c>
      <c r="D39" s="53"/>
      <c r="E39" s="53"/>
      <c r="F39" s="88">
        <v>319133</v>
      </c>
      <c r="G39" s="55">
        <f t="shared" si="2"/>
        <v>10.335210275977607</v>
      </c>
      <c r="H39" s="88">
        <v>289953</v>
      </c>
      <c r="I39" s="55">
        <f t="shared" si="0"/>
        <v>10.063699978962104</v>
      </c>
    </row>
    <row r="40" spans="1:9" ht="18" customHeight="1">
      <c r="A40" s="95"/>
      <c r="B40" s="95"/>
      <c r="C40" s="63"/>
      <c r="D40" s="61" t="s">
        <v>17</v>
      </c>
      <c r="E40" s="53"/>
      <c r="F40" s="88">
        <v>318296</v>
      </c>
      <c r="G40" s="55">
        <f t="shared" si="2"/>
        <v>10.308103799991127</v>
      </c>
      <c r="H40" s="88">
        <v>289247</v>
      </c>
      <c r="I40" s="55">
        <f t="shared" si="0"/>
        <v>10.042973652276421</v>
      </c>
    </row>
    <row r="41" spans="1:9" ht="18" customHeight="1">
      <c r="A41" s="95"/>
      <c r="B41" s="95"/>
      <c r="C41" s="63"/>
      <c r="D41" s="63"/>
      <c r="E41" s="57" t="s">
        <v>91</v>
      </c>
      <c r="F41" s="88">
        <v>216316</v>
      </c>
      <c r="G41" s="55">
        <f t="shared" si="2"/>
        <v>7.0054533566205057</v>
      </c>
      <c r="H41" s="88">
        <v>198585</v>
      </c>
      <c r="I41" s="58">
        <f t="shared" si="0"/>
        <v>8.9286703426744154</v>
      </c>
    </row>
    <row r="42" spans="1:9" ht="18" customHeight="1">
      <c r="A42" s="95"/>
      <c r="B42" s="95"/>
      <c r="C42" s="63"/>
      <c r="D42" s="62"/>
      <c r="E42" s="47" t="s">
        <v>37</v>
      </c>
      <c r="F42" s="88">
        <v>101980</v>
      </c>
      <c r="G42" s="55">
        <f t="shared" si="2"/>
        <v>3.302650443370621</v>
      </c>
      <c r="H42" s="88">
        <v>90662</v>
      </c>
      <c r="I42" s="58">
        <f t="shared" si="0"/>
        <v>12.48373078026075</v>
      </c>
    </row>
    <row r="43" spans="1:9" ht="18" customHeight="1">
      <c r="A43" s="95"/>
      <c r="B43" s="95"/>
      <c r="C43" s="63"/>
      <c r="D43" s="53" t="s">
        <v>38</v>
      </c>
      <c r="E43" s="53"/>
      <c r="F43" s="88">
        <v>838</v>
      </c>
      <c r="G43" s="55">
        <f t="shared" si="2"/>
        <v>2.7138861262449302E-2</v>
      </c>
      <c r="H43" s="88">
        <v>706</v>
      </c>
      <c r="I43" s="58">
        <f t="shared" si="0"/>
        <v>18.696883852691215</v>
      </c>
    </row>
    <row r="44" spans="1:9" ht="18" customHeight="1">
      <c r="A44" s="95"/>
      <c r="B44" s="95"/>
      <c r="C44" s="62"/>
      <c r="D44" s="53" t="s">
        <v>39</v>
      </c>
      <c r="E44" s="53"/>
      <c r="F44" s="88">
        <v>0</v>
      </c>
      <c r="G44" s="55">
        <f t="shared" si="2"/>
        <v>0</v>
      </c>
      <c r="H44" s="88">
        <v>0</v>
      </c>
      <c r="I44" s="55" t="e">
        <f t="shared" si="0"/>
        <v>#DIV/0!</v>
      </c>
    </row>
    <row r="45" spans="1:9" ht="18" customHeight="1">
      <c r="A45" s="95"/>
      <c r="B45" s="95"/>
      <c r="C45" s="47" t="s">
        <v>18</v>
      </c>
      <c r="D45" s="47"/>
      <c r="E45" s="47"/>
      <c r="F45" s="54">
        <f>SUM(F28,F32,F39)</f>
        <v>3087823</v>
      </c>
      <c r="G45" s="55">
        <f t="shared" si="2"/>
        <v>100</v>
      </c>
      <c r="H45" s="54">
        <f>SUM(H28,H32,H39)</f>
        <v>2557351</v>
      </c>
      <c r="I45" s="55">
        <f t="shared" si="0"/>
        <v>20.743026670957576</v>
      </c>
    </row>
    <row r="46" spans="1:9">
      <c r="A46" s="23" t="s">
        <v>19</v>
      </c>
    </row>
    <row r="47" spans="1:9">
      <c r="A47" s="24" t="s">
        <v>20</v>
      </c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36"/>
  <sheetViews>
    <sheetView view="pageBreakPreview" zoomScaleNormal="100" zoomScaleSheetLayoutView="100" workbookViewId="0">
      <pane xSplit="4" ySplit="6" topLeftCell="E24" activePane="bottomRight" state="frozen"/>
      <selection activeCell="L8" sqref="L8"/>
      <selection pane="topRight" activeCell="L8" sqref="L8"/>
      <selection pane="bottomLeft" activeCell="L8" sqref="L8"/>
      <selection pane="bottomRight" activeCell="C2" sqref="C2"/>
    </sheetView>
  </sheetViews>
  <sheetFormatPr defaultColWidth="9" defaultRowHeight="13"/>
  <cols>
    <col min="1" max="1" width="5.36328125" style="2" customWidth="1"/>
    <col min="2" max="2" width="3.1796875" style="2" customWidth="1"/>
    <col min="3" max="3" width="34.7265625" style="2" customWidth="1"/>
    <col min="4" max="9" width="11.81640625" style="2" customWidth="1"/>
    <col min="10" max="16384" width="9" style="2"/>
  </cols>
  <sheetData>
    <row r="1" spans="1:9" ht="34" customHeight="1">
      <c r="A1" s="33" t="s">
        <v>0</v>
      </c>
      <c r="B1" s="33"/>
      <c r="C1" s="21" t="s">
        <v>268</v>
      </c>
      <c r="D1" s="34"/>
      <c r="E1" s="34"/>
    </row>
    <row r="4" spans="1:9">
      <c r="A4" s="35" t="s">
        <v>112</v>
      </c>
    </row>
    <row r="5" spans="1:9">
      <c r="I5" s="9" t="s">
        <v>113</v>
      </c>
    </row>
    <row r="6" spans="1:9" s="37" customFormat="1" ht="29.25" customHeight="1">
      <c r="A6" s="50" t="s">
        <v>114</v>
      </c>
      <c r="B6" s="48"/>
      <c r="C6" s="48"/>
      <c r="D6" s="48"/>
      <c r="E6" s="36" t="s">
        <v>232</v>
      </c>
      <c r="F6" s="36" t="s">
        <v>233</v>
      </c>
      <c r="G6" s="36" t="s">
        <v>234</v>
      </c>
      <c r="H6" s="36" t="s">
        <v>235</v>
      </c>
      <c r="I6" s="36" t="s">
        <v>249</v>
      </c>
    </row>
    <row r="7" spans="1:9" ht="27" customHeight="1">
      <c r="A7" s="95" t="s">
        <v>115</v>
      </c>
      <c r="B7" s="61" t="s">
        <v>116</v>
      </c>
      <c r="C7" s="53"/>
      <c r="D7" s="66" t="s">
        <v>117</v>
      </c>
      <c r="E7" s="70">
        <v>2282712</v>
      </c>
      <c r="F7" s="90">
        <v>2301799</v>
      </c>
      <c r="G7" s="90">
        <v>2295883</v>
      </c>
      <c r="H7" s="90">
        <v>2619969</v>
      </c>
      <c r="I7" s="90">
        <v>3171138</v>
      </c>
    </row>
    <row r="8" spans="1:9" ht="27" customHeight="1">
      <c r="A8" s="95"/>
      <c r="B8" s="79"/>
      <c r="C8" s="53" t="s">
        <v>118</v>
      </c>
      <c r="D8" s="66" t="s">
        <v>41</v>
      </c>
      <c r="E8" s="89">
        <v>1425372</v>
      </c>
      <c r="F8" s="89">
        <v>1498806</v>
      </c>
      <c r="G8" s="89">
        <v>1443632</v>
      </c>
      <c r="H8" s="89">
        <v>1432586</v>
      </c>
      <c r="I8" s="71">
        <v>1598236</v>
      </c>
    </row>
    <row r="9" spans="1:9" ht="27" customHeight="1">
      <c r="A9" s="95"/>
      <c r="B9" s="53" t="s">
        <v>119</v>
      </c>
      <c r="C9" s="53"/>
      <c r="D9" s="66"/>
      <c r="E9" s="89">
        <v>2254887</v>
      </c>
      <c r="F9" s="89">
        <v>2270879</v>
      </c>
      <c r="G9" s="89">
        <v>2256861</v>
      </c>
      <c r="H9" s="89">
        <v>2557351</v>
      </c>
      <c r="I9" s="72">
        <v>3087823</v>
      </c>
    </row>
    <row r="10" spans="1:9" ht="27" customHeight="1">
      <c r="A10" s="95"/>
      <c r="B10" s="53" t="s">
        <v>120</v>
      </c>
      <c r="C10" s="53"/>
      <c r="D10" s="66"/>
      <c r="E10" s="89">
        <v>27824</v>
      </c>
      <c r="F10" s="89">
        <v>30920</v>
      </c>
      <c r="G10" s="89">
        <v>39022</v>
      </c>
      <c r="H10" s="89">
        <v>62618</v>
      </c>
      <c r="I10" s="72">
        <v>83314</v>
      </c>
    </row>
    <row r="11" spans="1:9" ht="27" customHeight="1">
      <c r="A11" s="95"/>
      <c r="B11" s="53" t="s">
        <v>121</v>
      </c>
      <c r="C11" s="53"/>
      <c r="D11" s="66"/>
      <c r="E11" s="89">
        <v>7261</v>
      </c>
      <c r="F11" s="89">
        <v>9458</v>
      </c>
      <c r="G11" s="89">
        <v>8911</v>
      </c>
      <c r="H11" s="89">
        <v>8247</v>
      </c>
      <c r="I11" s="72">
        <v>7211</v>
      </c>
    </row>
    <row r="12" spans="1:9" ht="27" customHeight="1">
      <c r="A12" s="95"/>
      <c r="B12" s="53" t="s">
        <v>122</v>
      </c>
      <c r="C12" s="53"/>
      <c r="D12" s="66"/>
      <c r="E12" s="89">
        <v>20563</v>
      </c>
      <c r="F12" s="89">
        <v>21462</v>
      </c>
      <c r="G12" s="89">
        <v>30111</v>
      </c>
      <c r="H12" s="89">
        <v>54371</v>
      </c>
      <c r="I12" s="72">
        <v>76103</v>
      </c>
    </row>
    <row r="13" spans="1:9" ht="27" customHeight="1">
      <c r="A13" s="95"/>
      <c r="B13" s="53" t="s">
        <v>123</v>
      </c>
      <c r="C13" s="53"/>
      <c r="D13" s="66"/>
      <c r="E13" s="89">
        <v>1703</v>
      </c>
      <c r="F13" s="89">
        <v>899</v>
      </c>
      <c r="G13" s="89">
        <v>8649</v>
      </c>
      <c r="H13" s="89">
        <v>24260</v>
      </c>
      <c r="I13" s="72">
        <v>21732</v>
      </c>
    </row>
    <row r="14" spans="1:9" ht="27" customHeight="1">
      <c r="A14" s="95"/>
      <c r="B14" s="53" t="s">
        <v>124</v>
      </c>
      <c r="C14" s="53"/>
      <c r="D14" s="66"/>
      <c r="E14" s="89">
        <v>0</v>
      </c>
      <c r="F14" s="89">
        <v>0</v>
      </c>
      <c r="G14" s="89">
        <v>0</v>
      </c>
      <c r="H14" s="89">
        <v>0</v>
      </c>
      <c r="I14" s="72">
        <v>0</v>
      </c>
    </row>
    <row r="15" spans="1:9" ht="27" customHeight="1">
      <c r="A15" s="95"/>
      <c r="B15" s="53" t="s">
        <v>125</v>
      </c>
      <c r="C15" s="53"/>
      <c r="D15" s="66"/>
      <c r="E15" s="89">
        <v>1719</v>
      </c>
      <c r="F15" s="89">
        <v>40916</v>
      </c>
      <c r="G15" s="89">
        <v>-6181</v>
      </c>
      <c r="H15" s="89">
        <v>24306</v>
      </c>
      <c r="I15" s="72">
        <v>71749</v>
      </c>
    </row>
    <row r="16" spans="1:9" ht="27" customHeight="1">
      <c r="A16" s="95"/>
      <c r="B16" s="53" t="s">
        <v>126</v>
      </c>
      <c r="C16" s="53"/>
      <c r="D16" s="66" t="s">
        <v>42</v>
      </c>
      <c r="E16" s="89">
        <v>256892</v>
      </c>
      <c r="F16" s="89">
        <v>283149</v>
      </c>
      <c r="G16" s="89">
        <v>270627</v>
      </c>
      <c r="H16" s="89">
        <v>273626</v>
      </c>
      <c r="I16" s="72">
        <v>328254</v>
      </c>
    </row>
    <row r="17" spans="1:9" ht="27" customHeight="1">
      <c r="A17" s="95"/>
      <c r="B17" s="53" t="s">
        <v>127</v>
      </c>
      <c r="C17" s="53"/>
      <c r="D17" s="66" t="s">
        <v>43</v>
      </c>
      <c r="E17" s="89">
        <v>295212</v>
      </c>
      <c r="F17" s="89">
        <v>237830</v>
      </c>
      <c r="G17" s="89">
        <v>190647</v>
      </c>
      <c r="H17" s="89">
        <v>266777</v>
      </c>
      <c r="I17" s="72">
        <v>268821</v>
      </c>
    </row>
    <row r="18" spans="1:9" ht="27" customHeight="1">
      <c r="A18" s="95"/>
      <c r="B18" s="53" t="s">
        <v>128</v>
      </c>
      <c r="C18" s="53"/>
      <c r="D18" s="66" t="s">
        <v>44</v>
      </c>
      <c r="E18" s="89">
        <v>4783148</v>
      </c>
      <c r="F18" s="89">
        <v>4739333</v>
      </c>
      <c r="G18" s="89">
        <v>4719088</v>
      </c>
      <c r="H18" s="89">
        <v>4735097</v>
      </c>
      <c r="I18" s="72">
        <v>4735906</v>
      </c>
    </row>
    <row r="19" spans="1:9" ht="27" customHeight="1">
      <c r="A19" s="95"/>
      <c r="B19" s="53" t="s">
        <v>129</v>
      </c>
      <c r="C19" s="53"/>
      <c r="D19" s="66" t="s">
        <v>130</v>
      </c>
      <c r="E19" s="89">
        <v>4821468</v>
      </c>
      <c r="F19" s="89">
        <v>4694014</v>
      </c>
      <c r="G19" s="89">
        <v>4639108</v>
      </c>
      <c r="H19" s="89">
        <v>4728248</v>
      </c>
      <c r="I19" s="89">
        <v>4676473</v>
      </c>
    </row>
    <row r="20" spans="1:9" ht="27" customHeight="1">
      <c r="A20" s="95"/>
      <c r="B20" s="53" t="s">
        <v>131</v>
      </c>
      <c r="C20" s="53"/>
      <c r="D20" s="66" t="s">
        <v>132</v>
      </c>
      <c r="E20" s="73">
        <v>3.3557190684256462</v>
      </c>
      <c r="F20" s="73">
        <v>3.1620723429182962</v>
      </c>
      <c r="G20" s="73">
        <v>3.2688995533487759</v>
      </c>
      <c r="H20" s="73">
        <v>3.3052794038193869</v>
      </c>
      <c r="I20" s="73">
        <f>I18/I8</f>
        <v>2.9632081870261966</v>
      </c>
    </row>
    <row r="21" spans="1:9" ht="27" customHeight="1">
      <c r="A21" s="95"/>
      <c r="B21" s="53" t="s">
        <v>133</v>
      </c>
      <c r="C21" s="53"/>
      <c r="D21" s="66" t="s">
        <v>134</v>
      </c>
      <c r="E21" s="73">
        <v>3.3826032783020854</v>
      </c>
      <c r="F21" s="73">
        <v>3.1318356078104839</v>
      </c>
      <c r="G21" s="73">
        <v>3.2134976226628393</v>
      </c>
      <c r="H21" s="73">
        <v>3.300498539005686</v>
      </c>
      <c r="I21" s="73">
        <f>I19/I8</f>
        <v>2.9260215637740608</v>
      </c>
    </row>
    <row r="22" spans="1:9" ht="27" customHeight="1">
      <c r="A22" s="95"/>
      <c r="B22" s="53" t="s">
        <v>135</v>
      </c>
      <c r="C22" s="53"/>
      <c r="D22" s="66" t="s">
        <v>136</v>
      </c>
      <c r="E22" s="89">
        <v>639190.99071938905</v>
      </c>
      <c r="F22" s="89">
        <v>633335.81892492017</v>
      </c>
      <c r="G22" s="89">
        <v>630630.39948000351</v>
      </c>
      <c r="H22" s="89">
        <f>H18/H24*1000000</f>
        <v>627795.8717466488</v>
      </c>
      <c r="I22" s="89">
        <f>I18/I24*1000000</f>
        <v>627903.13182183693</v>
      </c>
    </row>
    <row r="23" spans="1:9" ht="27" customHeight="1">
      <c r="A23" s="95"/>
      <c r="B23" s="53" t="s">
        <v>137</v>
      </c>
      <c r="C23" s="53"/>
      <c r="D23" s="66" t="s">
        <v>138</v>
      </c>
      <c r="E23" s="89">
        <v>644311.84392409166</v>
      </c>
      <c r="F23" s="89">
        <v>627279.66166020406</v>
      </c>
      <c r="G23" s="89">
        <v>619942.35565661849</v>
      </c>
      <c r="H23" s="89">
        <f>H19/H24*1000000</f>
        <v>626887.80715460505</v>
      </c>
      <c r="I23" s="89">
        <f>I19/I24*1000000</f>
        <v>620023.29492609471</v>
      </c>
    </row>
    <row r="24" spans="1:9" ht="27" customHeight="1">
      <c r="A24" s="95"/>
      <c r="B24" s="74" t="s">
        <v>139</v>
      </c>
      <c r="C24" s="75"/>
      <c r="D24" s="66" t="s">
        <v>140</v>
      </c>
      <c r="E24" s="89">
        <v>7483128</v>
      </c>
      <c r="F24" s="89">
        <v>7483128</v>
      </c>
      <c r="G24" s="89">
        <v>7483128</v>
      </c>
      <c r="H24" s="92">
        <v>7542415</v>
      </c>
      <c r="I24" s="92">
        <v>7542415</v>
      </c>
    </row>
    <row r="25" spans="1:9" ht="27" customHeight="1">
      <c r="A25" s="95"/>
      <c r="B25" s="47" t="s">
        <v>141</v>
      </c>
      <c r="C25" s="47"/>
      <c r="D25" s="47"/>
      <c r="E25" s="89">
        <v>1360098</v>
      </c>
      <c r="F25" s="89">
        <v>1345868</v>
      </c>
      <c r="G25" s="89">
        <v>1370066</v>
      </c>
      <c r="H25" s="89">
        <v>1373511</v>
      </c>
      <c r="I25" s="88">
        <v>1440098</v>
      </c>
    </row>
    <row r="26" spans="1:9" ht="27" customHeight="1">
      <c r="A26" s="95"/>
      <c r="B26" s="47" t="s">
        <v>142</v>
      </c>
      <c r="C26" s="47"/>
      <c r="D26" s="47"/>
      <c r="E26" s="76">
        <v>0.92554000000000003</v>
      </c>
      <c r="F26" s="76">
        <v>0.91700000000000004</v>
      </c>
      <c r="G26" s="76">
        <v>0.92</v>
      </c>
      <c r="H26" s="76">
        <v>0.91200000000000003</v>
      </c>
      <c r="I26" s="77">
        <v>0.88500000000000001</v>
      </c>
    </row>
    <row r="27" spans="1:9" ht="27" customHeight="1">
      <c r="A27" s="95"/>
      <c r="B27" s="47" t="s">
        <v>143</v>
      </c>
      <c r="C27" s="47"/>
      <c r="D27" s="47"/>
      <c r="E27" s="58">
        <v>1.5</v>
      </c>
      <c r="F27" s="58">
        <v>1.6</v>
      </c>
      <c r="G27" s="58">
        <v>2.2000000000000002</v>
      </c>
      <c r="H27" s="58">
        <v>4</v>
      </c>
      <c r="I27" s="55">
        <v>5.3</v>
      </c>
    </row>
    <row r="28" spans="1:9" ht="27" customHeight="1">
      <c r="A28" s="95"/>
      <c r="B28" s="47" t="s">
        <v>144</v>
      </c>
      <c r="C28" s="47"/>
      <c r="D28" s="47"/>
      <c r="E28" s="58">
        <v>99.1</v>
      </c>
      <c r="F28" s="58">
        <v>95.7</v>
      </c>
      <c r="G28" s="58">
        <v>99.8</v>
      </c>
      <c r="H28" s="58">
        <v>100</v>
      </c>
      <c r="I28" s="55">
        <v>89.2</v>
      </c>
    </row>
    <row r="29" spans="1:9" ht="27" customHeight="1">
      <c r="A29" s="95"/>
      <c r="B29" s="47" t="s">
        <v>145</v>
      </c>
      <c r="C29" s="47"/>
      <c r="D29" s="47"/>
      <c r="E29" s="58">
        <v>68.599999999999994</v>
      </c>
      <c r="F29" s="58">
        <v>69.3</v>
      </c>
      <c r="G29" s="58">
        <v>68.5</v>
      </c>
      <c r="H29" s="58">
        <v>59.5</v>
      </c>
      <c r="I29" s="55">
        <v>52.8</v>
      </c>
    </row>
    <row r="30" spans="1:9" ht="27" customHeight="1">
      <c r="A30" s="95"/>
      <c r="B30" s="95" t="s">
        <v>146</v>
      </c>
      <c r="C30" s="47" t="s">
        <v>147</v>
      </c>
      <c r="D30" s="47"/>
      <c r="E30" s="58">
        <v>0</v>
      </c>
      <c r="F30" s="58">
        <v>0</v>
      </c>
      <c r="G30" s="58">
        <v>0</v>
      </c>
      <c r="H30" s="58">
        <v>0</v>
      </c>
      <c r="I30" s="55">
        <v>0</v>
      </c>
    </row>
    <row r="31" spans="1:9" ht="27" customHeight="1">
      <c r="A31" s="95"/>
      <c r="B31" s="95"/>
      <c r="C31" s="47" t="s">
        <v>148</v>
      </c>
      <c r="D31" s="47"/>
      <c r="E31" s="58">
        <v>0</v>
      </c>
      <c r="F31" s="58">
        <v>0</v>
      </c>
      <c r="G31" s="58">
        <v>0</v>
      </c>
      <c r="H31" s="58">
        <v>0</v>
      </c>
      <c r="I31" s="55">
        <v>0</v>
      </c>
    </row>
    <row r="32" spans="1:9" ht="27" customHeight="1">
      <c r="A32" s="95"/>
      <c r="B32" s="95"/>
      <c r="C32" s="47" t="s">
        <v>149</v>
      </c>
      <c r="D32" s="47"/>
      <c r="E32" s="58">
        <v>13.6</v>
      </c>
      <c r="F32" s="58">
        <v>13.7</v>
      </c>
      <c r="G32" s="58">
        <v>13.7</v>
      </c>
      <c r="H32" s="58">
        <v>13.6</v>
      </c>
      <c r="I32" s="55">
        <v>13.1</v>
      </c>
    </row>
    <row r="33" spans="1:9" ht="27" customHeight="1">
      <c r="A33" s="95"/>
      <c r="B33" s="95"/>
      <c r="C33" s="47" t="s">
        <v>150</v>
      </c>
      <c r="D33" s="47"/>
      <c r="E33" s="58">
        <v>193</v>
      </c>
      <c r="F33" s="58">
        <v>190.1</v>
      </c>
      <c r="G33" s="58">
        <v>187.3</v>
      </c>
      <c r="H33" s="58">
        <v>185.6</v>
      </c>
      <c r="I33" s="78">
        <v>168.3</v>
      </c>
    </row>
    <row r="34" spans="1:9" ht="27" customHeight="1">
      <c r="A34" s="2" t="s">
        <v>231</v>
      </c>
      <c r="E34" s="38"/>
      <c r="F34" s="38"/>
      <c r="G34" s="38"/>
      <c r="H34" s="38"/>
      <c r="I34" s="39"/>
    </row>
    <row r="35" spans="1:9" ht="27" customHeight="1">
      <c r="A35" s="8" t="s">
        <v>110</v>
      </c>
    </row>
    <row r="36" spans="1:9">
      <c r="A36" s="40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3" firstPageNumber="2" orientation="portrait" useFirstPageNumber="1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Y50"/>
  <sheetViews>
    <sheetView tabSelected="1" view="pageBreakPreview" zoomScale="85" zoomScaleNormal="100" zoomScaleSheetLayoutView="85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J10" sqref="J10"/>
    </sheetView>
  </sheetViews>
  <sheetFormatPr defaultColWidth="9" defaultRowHeight="13"/>
  <cols>
    <col min="1" max="1" width="3.6328125" style="2" customWidth="1"/>
    <col min="2" max="3" width="1.6328125" style="2" customWidth="1"/>
    <col min="4" max="4" width="22.6328125" style="2" customWidth="1"/>
    <col min="5" max="5" width="10.6328125" style="2" customWidth="1"/>
    <col min="6" max="21" width="13.6328125" style="2" customWidth="1"/>
    <col min="22" max="25" width="12" style="2" customWidth="1"/>
    <col min="26" max="16384" width="9" style="2"/>
  </cols>
  <sheetData>
    <row r="1" spans="1:25" ht="34" customHeight="1">
      <c r="A1" s="20" t="s">
        <v>0</v>
      </c>
      <c r="B1" s="11"/>
      <c r="C1" s="11"/>
      <c r="D1" s="22" t="s">
        <v>268</v>
      </c>
      <c r="E1" s="13"/>
      <c r="F1" s="13"/>
      <c r="G1" s="13"/>
    </row>
    <row r="2" spans="1:25" ht="15" customHeight="1"/>
    <row r="3" spans="1:25" ht="15" customHeight="1">
      <c r="A3" s="14" t="s">
        <v>151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6" customHeight="1">
      <c r="A5" s="12" t="s">
        <v>244</v>
      </c>
      <c r="B5" s="12"/>
      <c r="C5" s="12"/>
      <c r="D5" s="12"/>
      <c r="K5" s="15"/>
      <c r="O5" s="15" t="s">
        <v>47</v>
      </c>
    </row>
    <row r="6" spans="1:25" ht="16" customHeight="1">
      <c r="A6" s="101" t="s">
        <v>48</v>
      </c>
      <c r="B6" s="102"/>
      <c r="C6" s="102"/>
      <c r="D6" s="102"/>
      <c r="E6" s="102"/>
      <c r="F6" s="112" t="s">
        <v>261</v>
      </c>
      <c r="G6" s="107"/>
      <c r="H6" s="112" t="s">
        <v>262</v>
      </c>
      <c r="I6" s="107"/>
      <c r="J6" s="112" t="s">
        <v>263</v>
      </c>
      <c r="K6" s="107"/>
      <c r="L6" s="112" t="s">
        <v>264</v>
      </c>
      <c r="M6" s="107"/>
      <c r="N6" s="112" t="s">
        <v>265</v>
      </c>
      <c r="O6" s="107"/>
    </row>
    <row r="7" spans="1:25" ht="16" customHeight="1">
      <c r="A7" s="102"/>
      <c r="B7" s="102"/>
      <c r="C7" s="102"/>
      <c r="D7" s="102"/>
      <c r="E7" s="102"/>
      <c r="F7" s="51" t="s">
        <v>243</v>
      </c>
      <c r="G7" s="51" t="s">
        <v>247</v>
      </c>
      <c r="H7" s="51" t="s">
        <v>243</v>
      </c>
      <c r="I7" s="80" t="s">
        <v>246</v>
      </c>
      <c r="J7" s="51" t="s">
        <v>243</v>
      </c>
      <c r="K7" s="80" t="s">
        <v>246</v>
      </c>
      <c r="L7" s="51" t="s">
        <v>243</v>
      </c>
      <c r="M7" s="80" t="s">
        <v>246</v>
      </c>
      <c r="N7" s="51" t="s">
        <v>243</v>
      </c>
      <c r="O7" s="80" t="s">
        <v>246</v>
      </c>
    </row>
    <row r="8" spans="1:25" ht="16" customHeight="1">
      <c r="A8" s="99" t="s">
        <v>82</v>
      </c>
      <c r="B8" s="61" t="s">
        <v>49</v>
      </c>
      <c r="C8" s="53"/>
      <c r="D8" s="53"/>
      <c r="E8" s="66" t="s">
        <v>40</v>
      </c>
      <c r="F8" s="54">
        <v>32397</v>
      </c>
      <c r="G8" s="88">
        <v>32618</v>
      </c>
      <c r="H8" s="54">
        <v>14473</v>
      </c>
      <c r="I8" s="88">
        <v>14560</v>
      </c>
      <c r="J8" s="54">
        <v>9563</v>
      </c>
      <c r="K8" s="88">
        <v>47952</v>
      </c>
      <c r="L8" s="54">
        <v>40913</v>
      </c>
      <c r="M8" s="88">
        <v>40189</v>
      </c>
      <c r="N8" s="54">
        <v>29783</v>
      </c>
      <c r="O8" s="88">
        <v>29669</v>
      </c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6" customHeight="1">
      <c r="A9" s="99"/>
      <c r="B9" s="63"/>
      <c r="C9" s="53" t="s">
        <v>50</v>
      </c>
      <c r="D9" s="53"/>
      <c r="E9" s="66" t="s">
        <v>41</v>
      </c>
      <c r="F9" s="54">
        <v>32390</v>
      </c>
      <c r="G9" s="88">
        <v>32547</v>
      </c>
      <c r="H9" s="54">
        <v>14473</v>
      </c>
      <c r="I9" s="88">
        <v>14560</v>
      </c>
      <c r="J9" s="54">
        <v>9407</v>
      </c>
      <c r="K9" s="88">
        <v>47952</v>
      </c>
      <c r="L9" s="54">
        <v>40503</v>
      </c>
      <c r="M9" s="88">
        <v>39439</v>
      </c>
      <c r="N9" s="54">
        <v>29783</v>
      </c>
      <c r="O9" s="88">
        <v>29669</v>
      </c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6" customHeight="1">
      <c r="A10" s="99"/>
      <c r="B10" s="62"/>
      <c r="C10" s="53" t="s">
        <v>51</v>
      </c>
      <c r="D10" s="53"/>
      <c r="E10" s="66" t="s">
        <v>42</v>
      </c>
      <c r="F10" s="54">
        <v>7</v>
      </c>
      <c r="G10" s="88">
        <v>71</v>
      </c>
      <c r="H10" s="54">
        <v>0</v>
      </c>
      <c r="I10" s="88">
        <v>0</v>
      </c>
      <c r="J10" s="67">
        <v>156</v>
      </c>
      <c r="K10" s="67">
        <v>0</v>
      </c>
      <c r="L10" s="54">
        <v>410</v>
      </c>
      <c r="M10" s="88">
        <v>750</v>
      </c>
      <c r="N10" s="54">
        <v>0</v>
      </c>
      <c r="O10" s="88">
        <v>0</v>
      </c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6" customHeight="1">
      <c r="A11" s="99"/>
      <c r="B11" s="61" t="s">
        <v>52</v>
      </c>
      <c r="C11" s="53"/>
      <c r="D11" s="53"/>
      <c r="E11" s="66" t="s">
        <v>43</v>
      </c>
      <c r="F11" s="54">
        <v>29783</v>
      </c>
      <c r="G11" s="88">
        <v>29960</v>
      </c>
      <c r="H11" s="54">
        <v>12299</v>
      </c>
      <c r="I11" s="88">
        <v>12314</v>
      </c>
      <c r="J11" s="54">
        <v>6985</v>
      </c>
      <c r="K11" s="88">
        <v>43170</v>
      </c>
      <c r="L11" s="54">
        <v>39369</v>
      </c>
      <c r="M11" s="88">
        <v>39497</v>
      </c>
      <c r="N11" s="54">
        <v>29497</v>
      </c>
      <c r="O11" s="88">
        <v>29596</v>
      </c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6" customHeight="1">
      <c r="A12" s="99"/>
      <c r="B12" s="63"/>
      <c r="C12" s="53" t="s">
        <v>53</v>
      </c>
      <c r="D12" s="53"/>
      <c r="E12" s="66" t="s">
        <v>44</v>
      </c>
      <c r="F12" s="54">
        <v>29783</v>
      </c>
      <c r="G12" s="88">
        <v>29960</v>
      </c>
      <c r="H12" s="54">
        <v>12299</v>
      </c>
      <c r="I12" s="88">
        <v>12314</v>
      </c>
      <c r="J12" s="54">
        <v>6985</v>
      </c>
      <c r="K12" s="88">
        <v>43170</v>
      </c>
      <c r="L12" s="54">
        <v>39032</v>
      </c>
      <c r="M12" s="88">
        <v>39381</v>
      </c>
      <c r="N12" s="54">
        <v>29497</v>
      </c>
      <c r="O12" s="88">
        <v>29596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6" customHeight="1">
      <c r="A13" s="99"/>
      <c r="B13" s="62"/>
      <c r="C13" s="53" t="s">
        <v>54</v>
      </c>
      <c r="D13" s="53"/>
      <c r="E13" s="66" t="s">
        <v>45</v>
      </c>
      <c r="F13" s="54"/>
      <c r="G13" s="88">
        <v>0</v>
      </c>
      <c r="H13" s="67">
        <v>0</v>
      </c>
      <c r="I13" s="67">
        <v>0</v>
      </c>
      <c r="J13" s="67">
        <v>0</v>
      </c>
      <c r="K13" s="67">
        <v>0</v>
      </c>
      <c r="L13" s="54">
        <v>337</v>
      </c>
      <c r="M13" s="88">
        <v>116</v>
      </c>
      <c r="N13" s="54">
        <v>0</v>
      </c>
      <c r="O13" s="88">
        <v>0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6" customHeight="1">
      <c r="A14" s="99"/>
      <c r="B14" s="53" t="s">
        <v>55</v>
      </c>
      <c r="C14" s="53"/>
      <c r="D14" s="53"/>
      <c r="E14" s="66" t="s">
        <v>152</v>
      </c>
      <c r="F14" s="54">
        <f t="shared" ref="F14:O15" si="0">F9-F12</f>
        <v>2607</v>
      </c>
      <c r="G14" s="88">
        <f t="shared" si="0"/>
        <v>2587</v>
      </c>
      <c r="H14" s="54">
        <f>H9-H12-1</f>
        <v>2173</v>
      </c>
      <c r="I14" s="88">
        <f t="shared" si="0"/>
        <v>2246</v>
      </c>
      <c r="J14" s="54">
        <f t="shared" si="0"/>
        <v>2422</v>
      </c>
      <c r="K14" s="88">
        <f t="shared" si="0"/>
        <v>4782</v>
      </c>
      <c r="L14" s="54">
        <f t="shared" si="0"/>
        <v>1471</v>
      </c>
      <c r="M14" s="88">
        <f t="shared" si="0"/>
        <v>58</v>
      </c>
      <c r="N14" s="54">
        <f t="shared" si="0"/>
        <v>286</v>
      </c>
      <c r="O14" s="88">
        <f t="shared" si="0"/>
        <v>73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6" customHeight="1">
      <c r="A15" s="99"/>
      <c r="B15" s="53" t="s">
        <v>56</v>
      </c>
      <c r="C15" s="53"/>
      <c r="D15" s="53"/>
      <c r="E15" s="66" t="s">
        <v>153</v>
      </c>
      <c r="F15" s="54">
        <f t="shared" si="0"/>
        <v>7</v>
      </c>
      <c r="G15" s="88">
        <f t="shared" si="0"/>
        <v>71</v>
      </c>
      <c r="H15" s="54">
        <f t="shared" si="0"/>
        <v>0</v>
      </c>
      <c r="I15" s="88">
        <f t="shared" si="0"/>
        <v>0</v>
      </c>
      <c r="J15" s="54">
        <f t="shared" si="0"/>
        <v>156</v>
      </c>
      <c r="K15" s="88">
        <f t="shared" si="0"/>
        <v>0</v>
      </c>
      <c r="L15" s="54">
        <f t="shared" si="0"/>
        <v>73</v>
      </c>
      <c r="M15" s="88">
        <f t="shared" si="0"/>
        <v>634</v>
      </c>
      <c r="N15" s="54">
        <f t="shared" si="0"/>
        <v>0</v>
      </c>
      <c r="O15" s="88">
        <f t="shared" si="0"/>
        <v>0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6" customHeight="1">
      <c r="A16" s="99"/>
      <c r="B16" s="53" t="s">
        <v>57</v>
      </c>
      <c r="C16" s="53"/>
      <c r="D16" s="53"/>
      <c r="E16" s="66" t="s">
        <v>154</v>
      </c>
      <c r="F16" s="54">
        <f t="shared" ref="F16:O16" si="1">F8-F11</f>
        <v>2614</v>
      </c>
      <c r="G16" s="88">
        <f t="shared" si="1"/>
        <v>2658</v>
      </c>
      <c r="H16" s="54">
        <f>H8-H11-1</f>
        <v>2173</v>
      </c>
      <c r="I16" s="88">
        <f t="shared" si="1"/>
        <v>2246</v>
      </c>
      <c r="J16" s="54">
        <f t="shared" si="1"/>
        <v>2578</v>
      </c>
      <c r="K16" s="88">
        <f t="shared" si="1"/>
        <v>4782</v>
      </c>
      <c r="L16" s="54">
        <f t="shared" si="1"/>
        <v>1544</v>
      </c>
      <c r="M16" s="88">
        <f t="shared" si="1"/>
        <v>692</v>
      </c>
      <c r="N16" s="54">
        <f t="shared" si="1"/>
        <v>286</v>
      </c>
      <c r="O16" s="88">
        <f t="shared" si="1"/>
        <v>73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6" customHeight="1">
      <c r="A17" s="99"/>
      <c r="B17" s="53" t="s">
        <v>58</v>
      </c>
      <c r="C17" s="53"/>
      <c r="D17" s="53"/>
      <c r="E17" s="51"/>
      <c r="F17" s="67">
        <v>0</v>
      </c>
      <c r="G17" s="67">
        <v>0</v>
      </c>
      <c r="H17" s="67">
        <v>0</v>
      </c>
      <c r="I17" s="67">
        <v>0</v>
      </c>
      <c r="J17" s="54">
        <v>0</v>
      </c>
      <c r="K17" s="88">
        <v>0</v>
      </c>
      <c r="L17" s="54">
        <v>44374</v>
      </c>
      <c r="M17" s="88">
        <v>45918</v>
      </c>
      <c r="N17" s="67">
        <v>0</v>
      </c>
      <c r="O17" s="67">
        <v>0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6" customHeight="1">
      <c r="A18" s="99"/>
      <c r="B18" s="53" t="s">
        <v>59</v>
      </c>
      <c r="C18" s="53"/>
      <c r="D18" s="53"/>
      <c r="E18" s="51"/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6" customHeight="1">
      <c r="A19" s="99" t="s">
        <v>83</v>
      </c>
      <c r="B19" s="61" t="s">
        <v>60</v>
      </c>
      <c r="C19" s="53"/>
      <c r="D19" s="53"/>
      <c r="E19" s="66"/>
      <c r="F19" s="54">
        <v>9685</v>
      </c>
      <c r="G19" s="88">
        <v>9370</v>
      </c>
      <c r="H19" s="54">
        <v>4520</v>
      </c>
      <c r="I19" s="88">
        <v>6033</v>
      </c>
      <c r="J19" s="54">
        <v>5372</v>
      </c>
      <c r="K19" s="88">
        <v>11805</v>
      </c>
      <c r="L19" s="54">
        <v>3350</v>
      </c>
      <c r="M19" s="88">
        <v>3139</v>
      </c>
      <c r="N19" s="54">
        <v>14735</v>
      </c>
      <c r="O19" s="88">
        <v>17445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6" customHeight="1">
      <c r="A20" s="99"/>
      <c r="B20" s="62"/>
      <c r="C20" s="53" t="s">
        <v>61</v>
      </c>
      <c r="D20" s="53"/>
      <c r="E20" s="66"/>
      <c r="F20" s="54">
        <v>3561</v>
      </c>
      <c r="G20" s="88">
        <v>3603</v>
      </c>
      <c r="H20" s="54">
        <v>2576</v>
      </c>
      <c r="I20" s="88">
        <v>3931</v>
      </c>
      <c r="J20" s="54">
        <v>0</v>
      </c>
      <c r="K20" s="88">
        <v>4490</v>
      </c>
      <c r="L20" s="54">
        <v>1218</v>
      </c>
      <c r="M20" s="88">
        <v>1018</v>
      </c>
      <c r="N20" s="54">
        <v>5044</v>
      </c>
      <c r="O20" s="88">
        <v>6031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6" customHeight="1">
      <c r="A21" s="99"/>
      <c r="B21" s="79" t="s">
        <v>62</v>
      </c>
      <c r="C21" s="53"/>
      <c r="D21" s="53"/>
      <c r="E21" s="66" t="s">
        <v>155</v>
      </c>
      <c r="F21" s="54">
        <v>8853</v>
      </c>
      <c r="G21" s="88">
        <v>8699</v>
      </c>
      <c r="H21" s="54">
        <v>4520</v>
      </c>
      <c r="I21" s="88">
        <v>6033</v>
      </c>
      <c r="J21" s="54">
        <v>5372</v>
      </c>
      <c r="K21" s="88">
        <v>11805</v>
      </c>
      <c r="L21" s="54">
        <v>3350</v>
      </c>
      <c r="M21" s="88">
        <v>3139</v>
      </c>
      <c r="N21" s="54">
        <v>12953</v>
      </c>
      <c r="O21" s="88">
        <v>16419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6" customHeight="1">
      <c r="A22" s="99"/>
      <c r="B22" s="61" t="s">
        <v>63</v>
      </c>
      <c r="C22" s="53"/>
      <c r="D22" s="53"/>
      <c r="E22" s="66" t="s">
        <v>156</v>
      </c>
      <c r="F22" s="54">
        <v>20926</v>
      </c>
      <c r="G22" s="88">
        <v>25221</v>
      </c>
      <c r="H22" s="54">
        <v>13743</v>
      </c>
      <c r="I22" s="88">
        <v>14082</v>
      </c>
      <c r="J22" s="54">
        <v>35985</v>
      </c>
      <c r="K22" s="88">
        <v>14769</v>
      </c>
      <c r="L22" s="54">
        <v>4821</v>
      </c>
      <c r="M22" s="88">
        <v>4627</v>
      </c>
      <c r="N22" s="54">
        <v>18378</v>
      </c>
      <c r="O22" s="88">
        <v>22076</v>
      </c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6" customHeight="1">
      <c r="A23" s="99"/>
      <c r="B23" s="62" t="s">
        <v>64</v>
      </c>
      <c r="C23" s="53" t="s">
        <v>65</v>
      </c>
      <c r="D23" s="53"/>
      <c r="E23" s="66"/>
      <c r="F23" s="54">
        <v>3828</v>
      </c>
      <c r="G23" s="88">
        <v>3460</v>
      </c>
      <c r="H23" s="54">
        <v>2830</v>
      </c>
      <c r="I23" s="88">
        <v>2784</v>
      </c>
      <c r="J23" s="54">
        <v>27267</v>
      </c>
      <c r="K23" s="88">
        <v>0</v>
      </c>
      <c r="L23" s="54">
        <v>2705</v>
      </c>
      <c r="M23" s="88">
        <v>2661</v>
      </c>
      <c r="N23" s="54">
        <v>8152</v>
      </c>
      <c r="O23" s="88">
        <v>8254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6" customHeight="1">
      <c r="A24" s="99"/>
      <c r="B24" s="53" t="s">
        <v>157</v>
      </c>
      <c r="C24" s="53"/>
      <c r="D24" s="53"/>
      <c r="E24" s="66" t="s">
        <v>158</v>
      </c>
      <c r="F24" s="54">
        <f>F21-F22-1</f>
        <v>-12074</v>
      </c>
      <c r="G24" s="88">
        <f t="shared" ref="G24:N24" si="2">G21-G22</f>
        <v>-16522</v>
      </c>
      <c r="H24" s="54">
        <f t="shared" si="2"/>
        <v>-9223</v>
      </c>
      <c r="I24" s="88">
        <f>I21-I22-1</f>
        <v>-8050</v>
      </c>
      <c r="J24" s="54">
        <f t="shared" si="2"/>
        <v>-30613</v>
      </c>
      <c r="K24" s="88">
        <f t="shared" si="2"/>
        <v>-2964</v>
      </c>
      <c r="L24" s="54">
        <f t="shared" si="2"/>
        <v>-1471</v>
      </c>
      <c r="M24" s="88">
        <f t="shared" si="2"/>
        <v>-1488</v>
      </c>
      <c r="N24" s="54">
        <f t="shared" si="2"/>
        <v>-5425</v>
      </c>
      <c r="O24" s="88">
        <f>O21-O22+1</f>
        <v>-5656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6" customHeight="1">
      <c r="A25" s="99"/>
      <c r="B25" s="61" t="s">
        <v>66</v>
      </c>
      <c r="C25" s="61"/>
      <c r="D25" s="61"/>
      <c r="E25" s="103" t="s">
        <v>159</v>
      </c>
      <c r="F25" s="108">
        <v>11672</v>
      </c>
      <c r="G25" s="108">
        <v>15689</v>
      </c>
      <c r="H25" s="108">
        <v>9223</v>
      </c>
      <c r="I25" s="108">
        <v>8050</v>
      </c>
      <c r="J25" s="108">
        <v>30613</v>
      </c>
      <c r="K25" s="108">
        <v>2964</v>
      </c>
      <c r="L25" s="108">
        <v>1471</v>
      </c>
      <c r="M25" s="108">
        <v>1488</v>
      </c>
      <c r="N25" s="108">
        <v>5332</v>
      </c>
      <c r="O25" s="108">
        <v>5560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6" customHeight="1">
      <c r="A26" s="99"/>
      <c r="B26" s="79" t="s">
        <v>67</v>
      </c>
      <c r="C26" s="79"/>
      <c r="D26" s="79"/>
      <c r="E26" s="104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6" customHeight="1">
      <c r="A27" s="99"/>
      <c r="B27" s="53" t="s">
        <v>160</v>
      </c>
      <c r="C27" s="53"/>
      <c r="D27" s="53"/>
      <c r="E27" s="66" t="s">
        <v>161</v>
      </c>
      <c r="F27" s="54">
        <f t="shared" ref="F27:O27" si="3">F24+F25</f>
        <v>-402</v>
      </c>
      <c r="G27" s="88">
        <f>G24+G25+1</f>
        <v>-832</v>
      </c>
      <c r="H27" s="54">
        <f t="shared" si="3"/>
        <v>0</v>
      </c>
      <c r="I27" s="88">
        <f t="shared" si="3"/>
        <v>0</v>
      </c>
      <c r="J27" s="54">
        <f t="shared" si="3"/>
        <v>0</v>
      </c>
      <c r="K27" s="88">
        <f t="shared" si="3"/>
        <v>0</v>
      </c>
      <c r="L27" s="54">
        <f t="shared" si="3"/>
        <v>0</v>
      </c>
      <c r="M27" s="88">
        <f t="shared" si="3"/>
        <v>0</v>
      </c>
      <c r="N27" s="54">
        <f t="shared" si="3"/>
        <v>-93</v>
      </c>
      <c r="O27" s="88">
        <f t="shared" si="3"/>
        <v>-96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6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6" customHeight="1">
      <c r="A29" s="12"/>
      <c r="F29" s="27"/>
      <c r="G29" s="27"/>
      <c r="H29" s="27"/>
      <c r="I29" s="27"/>
      <c r="J29" s="28"/>
      <c r="K29" s="28"/>
      <c r="L29" s="27"/>
      <c r="M29" s="27"/>
      <c r="N29" s="27"/>
      <c r="O29" s="28" t="s">
        <v>162</v>
      </c>
      <c r="P29" s="27"/>
      <c r="Q29" s="27"/>
      <c r="R29" s="27"/>
      <c r="S29" s="27"/>
      <c r="T29" s="27"/>
      <c r="U29" s="27"/>
      <c r="V29" s="27"/>
      <c r="W29" s="27"/>
      <c r="X29" s="27"/>
      <c r="Y29" s="28"/>
    </row>
    <row r="30" spans="1:25" ht="16" customHeight="1">
      <c r="A30" s="102" t="s">
        <v>68</v>
      </c>
      <c r="B30" s="102"/>
      <c r="C30" s="102"/>
      <c r="D30" s="102"/>
      <c r="E30" s="102"/>
      <c r="F30" s="113" t="s">
        <v>266</v>
      </c>
      <c r="G30" s="110"/>
      <c r="H30" s="110"/>
      <c r="I30" s="110"/>
      <c r="J30" s="110"/>
      <c r="K30" s="110"/>
      <c r="L30" s="110"/>
      <c r="M30" s="110"/>
      <c r="N30" s="110"/>
      <c r="O30" s="110"/>
      <c r="P30" s="29"/>
      <c r="Q30" s="27"/>
      <c r="R30" s="29"/>
      <c r="S30" s="27"/>
      <c r="T30" s="29"/>
      <c r="U30" s="27"/>
      <c r="V30" s="29"/>
      <c r="W30" s="27"/>
      <c r="X30" s="29"/>
      <c r="Y30" s="27"/>
    </row>
    <row r="31" spans="1:25" ht="16" customHeight="1">
      <c r="A31" s="102"/>
      <c r="B31" s="102"/>
      <c r="C31" s="102"/>
      <c r="D31" s="102"/>
      <c r="E31" s="102"/>
      <c r="F31" s="51" t="s">
        <v>243</v>
      </c>
      <c r="G31" s="80" t="s">
        <v>246</v>
      </c>
      <c r="H31" s="51" t="s">
        <v>243</v>
      </c>
      <c r="I31" s="80" t="s">
        <v>246</v>
      </c>
      <c r="J31" s="51" t="s">
        <v>243</v>
      </c>
      <c r="K31" s="80" t="s">
        <v>246</v>
      </c>
      <c r="L31" s="51" t="s">
        <v>243</v>
      </c>
      <c r="M31" s="80" t="s">
        <v>246</v>
      </c>
      <c r="N31" s="51" t="s">
        <v>243</v>
      </c>
      <c r="O31" s="80" t="s">
        <v>246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6" customHeight="1">
      <c r="A32" s="99" t="s">
        <v>84</v>
      </c>
      <c r="B32" s="61" t="s">
        <v>49</v>
      </c>
      <c r="C32" s="53"/>
      <c r="D32" s="53"/>
      <c r="E32" s="66" t="s">
        <v>40</v>
      </c>
      <c r="F32" s="54">
        <v>1237</v>
      </c>
      <c r="G32" s="88">
        <v>3792</v>
      </c>
      <c r="H32" s="54"/>
      <c r="I32" s="54"/>
      <c r="J32" s="54"/>
      <c r="K32" s="54"/>
      <c r="L32" s="54"/>
      <c r="M32" s="54"/>
      <c r="N32" s="54"/>
      <c r="O32" s="54"/>
      <c r="P32" s="31"/>
      <c r="Q32" s="31"/>
      <c r="R32" s="31"/>
      <c r="S32" s="31"/>
      <c r="T32" s="32"/>
      <c r="U32" s="32"/>
      <c r="V32" s="31"/>
      <c r="W32" s="31"/>
      <c r="X32" s="32"/>
      <c r="Y32" s="32"/>
    </row>
    <row r="33" spans="1:25" ht="16" customHeight="1">
      <c r="A33" s="105"/>
      <c r="B33" s="63"/>
      <c r="C33" s="61" t="s">
        <v>69</v>
      </c>
      <c r="D33" s="53"/>
      <c r="E33" s="66"/>
      <c r="F33" s="54">
        <v>1143</v>
      </c>
      <c r="G33" s="88">
        <v>1160</v>
      </c>
      <c r="H33" s="54"/>
      <c r="I33" s="54"/>
      <c r="J33" s="54"/>
      <c r="K33" s="54"/>
      <c r="L33" s="54"/>
      <c r="M33" s="54"/>
      <c r="N33" s="54"/>
      <c r="O33" s="54"/>
      <c r="P33" s="31"/>
      <c r="Q33" s="31"/>
      <c r="R33" s="31"/>
      <c r="S33" s="31"/>
      <c r="T33" s="32"/>
      <c r="U33" s="32"/>
      <c r="V33" s="31"/>
      <c r="W33" s="31"/>
      <c r="X33" s="32"/>
      <c r="Y33" s="32"/>
    </row>
    <row r="34" spans="1:25" ht="16" customHeight="1">
      <c r="A34" s="105"/>
      <c r="B34" s="63"/>
      <c r="C34" s="62"/>
      <c r="D34" s="53" t="s">
        <v>70</v>
      </c>
      <c r="E34" s="66"/>
      <c r="F34" s="54">
        <v>1118</v>
      </c>
      <c r="G34" s="88">
        <v>1135</v>
      </c>
      <c r="H34" s="54"/>
      <c r="I34" s="54"/>
      <c r="J34" s="54"/>
      <c r="K34" s="54"/>
      <c r="L34" s="54"/>
      <c r="M34" s="54"/>
      <c r="N34" s="54"/>
      <c r="O34" s="54"/>
      <c r="P34" s="31"/>
      <c r="Q34" s="31"/>
      <c r="R34" s="31"/>
      <c r="S34" s="31"/>
      <c r="T34" s="32"/>
      <c r="U34" s="32"/>
      <c r="V34" s="31"/>
      <c r="W34" s="31"/>
      <c r="X34" s="32"/>
      <c r="Y34" s="32"/>
    </row>
    <row r="35" spans="1:25" ht="16" customHeight="1">
      <c r="A35" s="105"/>
      <c r="B35" s="62"/>
      <c r="C35" s="79" t="s">
        <v>71</v>
      </c>
      <c r="D35" s="53"/>
      <c r="E35" s="66"/>
      <c r="F35" s="54">
        <v>94</v>
      </c>
      <c r="G35" s="88">
        <v>2632</v>
      </c>
      <c r="H35" s="54"/>
      <c r="I35" s="54"/>
      <c r="J35" s="68"/>
      <c r="K35" s="68"/>
      <c r="L35" s="54"/>
      <c r="M35" s="54"/>
      <c r="N35" s="54"/>
      <c r="O35" s="54"/>
      <c r="P35" s="31"/>
      <c r="Q35" s="31"/>
      <c r="R35" s="31"/>
      <c r="S35" s="31"/>
      <c r="T35" s="32"/>
      <c r="U35" s="32"/>
      <c r="V35" s="31"/>
      <c r="W35" s="31"/>
      <c r="X35" s="32"/>
      <c r="Y35" s="32"/>
    </row>
    <row r="36" spans="1:25" ht="16" customHeight="1">
      <c r="A36" s="105"/>
      <c r="B36" s="61" t="s">
        <v>52</v>
      </c>
      <c r="C36" s="53"/>
      <c r="D36" s="53"/>
      <c r="E36" s="66" t="s">
        <v>41</v>
      </c>
      <c r="F36" s="54">
        <v>578</v>
      </c>
      <c r="G36" s="88">
        <v>698</v>
      </c>
      <c r="H36" s="54"/>
      <c r="I36" s="54"/>
      <c r="J36" s="54"/>
      <c r="K36" s="54"/>
      <c r="L36" s="54"/>
      <c r="M36" s="54"/>
      <c r="N36" s="54"/>
      <c r="O36" s="54"/>
      <c r="P36" s="31"/>
      <c r="Q36" s="31"/>
      <c r="R36" s="31"/>
      <c r="S36" s="31"/>
      <c r="T36" s="31"/>
      <c r="U36" s="31"/>
      <c r="V36" s="31"/>
      <c r="W36" s="31"/>
      <c r="X36" s="32"/>
      <c r="Y36" s="32"/>
    </row>
    <row r="37" spans="1:25" ht="16" customHeight="1">
      <c r="A37" s="105"/>
      <c r="B37" s="63"/>
      <c r="C37" s="53" t="s">
        <v>72</v>
      </c>
      <c r="D37" s="53"/>
      <c r="E37" s="66"/>
      <c r="F37" s="54">
        <v>513</v>
      </c>
      <c r="G37" s="88">
        <v>626</v>
      </c>
      <c r="H37" s="54"/>
      <c r="I37" s="54"/>
      <c r="J37" s="54"/>
      <c r="K37" s="54"/>
      <c r="L37" s="54"/>
      <c r="M37" s="54"/>
      <c r="N37" s="54"/>
      <c r="O37" s="54"/>
      <c r="P37" s="31"/>
      <c r="Q37" s="31"/>
      <c r="R37" s="31"/>
      <c r="S37" s="31"/>
      <c r="T37" s="31"/>
      <c r="U37" s="31"/>
      <c r="V37" s="31"/>
      <c r="W37" s="31"/>
      <c r="X37" s="32"/>
      <c r="Y37" s="32"/>
    </row>
    <row r="38" spans="1:25" ht="16" customHeight="1">
      <c r="A38" s="105"/>
      <c r="B38" s="62"/>
      <c r="C38" s="53" t="s">
        <v>73</v>
      </c>
      <c r="D38" s="53"/>
      <c r="E38" s="66"/>
      <c r="F38" s="54">
        <v>64</v>
      </c>
      <c r="G38" s="88">
        <v>72</v>
      </c>
      <c r="H38" s="54"/>
      <c r="I38" s="54"/>
      <c r="J38" s="54"/>
      <c r="K38" s="68"/>
      <c r="L38" s="54"/>
      <c r="M38" s="54"/>
      <c r="N38" s="54"/>
      <c r="O38" s="54"/>
      <c r="P38" s="31"/>
      <c r="Q38" s="31"/>
      <c r="R38" s="32"/>
      <c r="S38" s="32"/>
      <c r="T38" s="31"/>
      <c r="U38" s="31"/>
      <c r="V38" s="31"/>
      <c r="W38" s="31"/>
      <c r="X38" s="32"/>
      <c r="Y38" s="32"/>
    </row>
    <row r="39" spans="1:25" ht="16" customHeight="1">
      <c r="A39" s="105"/>
      <c r="B39" s="47" t="s">
        <v>74</v>
      </c>
      <c r="C39" s="47"/>
      <c r="D39" s="47"/>
      <c r="E39" s="66" t="s">
        <v>163</v>
      </c>
      <c r="F39" s="54">
        <f t="shared" ref="F39:O39" si="4">F32-F36</f>
        <v>659</v>
      </c>
      <c r="G39" s="88">
        <f t="shared" si="4"/>
        <v>3094</v>
      </c>
      <c r="H39" s="54">
        <f t="shared" si="4"/>
        <v>0</v>
      </c>
      <c r="I39" s="54">
        <f t="shared" si="4"/>
        <v>0</v>
      </c>
      <c r="J39" s="54">
        <f t="shared" si="4"/>
        <v>0</v>
      </c>
      <c r="K39" s="54">
        <f t="shared" si="4"/>
        <v>0</v>
      </c>
      <c r="L39" s="54">
        <f t="shared" si="4"/>
        <v>0</v>
      </c>
      <c r="M39" s="54">
        <f t="shared" si="4"/>
        <v>0</v>
      </c>
      <c r="N39" s="54">
        <f t="shared" si="4"/>
        <v>0</v>
      </c>
      <c r="O39" s="54">
        <f t="shared" si="4"/>
        <v>0</v>
      </c>
      <c r="P39" s="31"/>
      <c r="Q39" s="31"/>
      <c r="R39" s="31"/>
      <c r="S39" s="31"/>
      <c r="T39" s="31"/>
      <c r="U39" s="31"/>
      <c r="V39" s="31"/>
      <c r="W39" s="31"/>
      <c r="X39" s="32"/>
      <c r="Y39" s="32"/>
    </row>
    <row r="40" spans="1:25" ht="16" customHeight="1">
      <c r="A40" s="99" t="s">
        <v>85</v>
      </c>
      <c r="B40" s="61" t="s">
        <v>75</v>
      </c>
      <c r="C40" s="53"/>
      <c r="D40" s="53"/>
      <c r="E40" s="66" t="s">
        <v>43</v>
      </c>
      <c r="F40" s="54">
        <v>2574</v>
      </c>
      <c r="G40" s="88">
        <v>970</v>
      </c>
      <c r="H40" s="54"/>
      <c r="I40" s="54"/>
      <c r="J40" s="54"/>
      <c r="K40" s="54"/>
      <c r="L40" s="54"/>
      <c r="M40" s="54"/>
      <c r="N40" s="54"/>
      <c r="O40" s="54"/>
      <c r="P40" s="31"/>
      <c r="Q40" s="31"/>
      <c r="R40" s="31"/>
      <c r="S40" s="31"/>
      <c r="T40" s="32"/>
      <c r="U40" s="32"/>
      <c r="V40" s="32"/>
      <c r="W40" s="32"/>
      <c r="X40" s="31"/>
      <c r="Y40" s="31"/>
    </row>
    <row r="41" spans="1:25" ht="16" customHeight="1">
      <c r="A41" s="100"/>
      <c r="B41" s="62"/>
      <c r="C41" s="53" t="s">
        <v>76</v>
      </c>
      <c r="D41" s="53"/>
      <c r="E41" s="66"/>
      <c r="F41" s="68">
        <v>985</v>
      </c>
      <c r="G41" s="68">
        <v>876</v>
      </c>
      <c r="H41" s="68"/>
      <c r="I41" s="68"/>
      <c r="J41" s="54"/>
      <c r="K41" s="54"/>
      <c r="L41" s="54"/>
      <c r="M41" s="54"/>
      <c r="N41" s="54"/>
      <c r="O41" s="54"/>
      <c r="P41" s="32"/>
      <c r="Q41" s="32"/>
      <c r="R41" s="32"/>
      <c r="S41" s="32"/>
      <c r="T41" s="32"/>
      <c r="U41" s="32"/>
      <c r="V41" s="32"/>
      <c r="W41" s="32"/>
      <c r="X41" s="31"/>
      <c r="Y41" s="31"/>
    </row>
    <row r="42" spans="1:25" ht="16" customHeight="1">
      <c r="A42" s="100"/>
      <c r="B42" s="61" t="s">
        <v>63</v>
      </c>
      <c r="C42" s="53"/>
      <c r="D42" s="53"/>
      <c r="E42" s="66" t="s">
        <v>44</v>
      </c>
      <c r="F42" s="54">
        <v>3346</v>
      </c>
      <c r="G42" s="88">
        <v>4078</v>
      </c>
      <c r="H42" s="54"/>
      <c r="I42" s="54"/>
      <c r="J42" s="54"/>
      <c r="K42" s="54"/>
      <c r="L42" s="54"/>
      <c r="M42" s="54"/>
      <c r="N42" s="54"/>
      <c r="O42" s="54"/>
      <c r="P42" s="31"/>
      <c r="Q42" s="31"/>
      <c r="R42" s="31"/>
      <c r="S42" s="31"/>
      <c r="T42" s="32"/>
      <c r="U42" s="32"/>
      <c r="V42" s="31"/>
      <c r="W42" s="31"/>
      <c r="X42" s="31"/>
      <c r="Y42" s="31"/>
    </row>
    <row r="43" spans="1:25" ht="16" customHeight="1">
      <c r="A43" s="100"/>
      <c r="B43" s="62"/>
      <c r="C43" s="53" t="s">
        <v>77</v>
      </c>
      <c r="D43" s="53"/>
      <c r="E43" s="66"/>
      <c r="F43" s="54">
        <v>691</v>
      </c>
      <c r="G43" s="88">
        <v>597</v>
      </c>
      <c r="H43" s="54"/>
      <c r="I43" s="54"/>
      <c r="J43" s="68"/>
      <c r="K43" s="68"/>
      <c r="L43" s="54"/>
      <c r="M43" s="54"/>
      <c r="N43" s="54"/>
      <c r="O43" s="54"/>
      <c r="P43" s="31"/>
      <c r="Q43" s="31"/>
      <c r="R43" s="32"/>
      <c r="S43" s="31"/>
      <c r="T43" s="32"/>
      <c r="U43" s="32"/>
      <c r="V43" s="31"/>
      <c r="W43" s="31"/>
      <c r="X43" s="32"/>
      <c r="Y43" s="32"/>
    </row>
    <row r="44" spans="1:25" ht="16" customHeight="1">
      <c r="A44" s="100"/>
      <c r="B44" s="53" t="s">
        <v>74</v>
      </c>
      <c r="C44" s="53"/>
      <c r="D44" s="53"/>
      <c r="E44" s="66" t="s">
        <v>164</v>
      </c>
      <c r="F44" s="68">
        <f t="shared" ref="F44:O44" si="5">F40-F42</f>
        <v>-772</v>
      </c>
      <c r="G44" s="68">
        <f t="shared" si="5"/>
        <v>-3108</v>
      </c>
      <c r="H44" s="68">
        <f t="shared" si="5"/>
        <v>0</v>
      </c>
      <c r="I44" s="68">
        <f t="shared" si="5"/>
        <v>0</v>
      </c>
      <c r="J44" s="68">
        <f t="shared" si="5"/>
        <v>0</v>
      </c>
      <c r="K44" s="68">
        <f t="shared" si="5"/>
        <v>0</v>
      </c>
      <c r="L44" s="68">
        <f t="shared" si="5"/>
        <v>0</v>
      </c>
      <c r="M44" s="68">
        <f t="shared" si="5"/>
        <v>0</v>
      </c>
      <c r="N44" s="68">
        <f t="shared" si="5"/>
        <v>0</v>
      </c>
      <c r="O44" s="68">
        <f t="shared" si="5"/>
        <v>0</v>
      </c>
      <c r="P44" s="32"/>
      <c r="Q44" s="32"/>
      <c r="R44" s="31"/>
      <c r="S44" s="31"/>
      <c r="T44" s="32"/>
      <c r="U44" s="32"/>
      <c r="V44" s="31"/>
      <c r="W44" s="31"/>
      <c r="X44" s="31"/>
      <c r="Y44" s="31"/>
    </row>
    <row r="45" spans="1:25" ht="16" customHeight="1">
      <c r="A45" s="99" t="s">
        <v>86</v>
      </c>
      <c r="B45" s="47" t="s">
        <v>78</v>
      </c>
      <c r="C45" s="47"/>
      <c r="D45" s="47"/>
      <c r="E45" s="66" t="s">
        <v>165</v>
      </c>
      <c r="F45" s="54">
        <f t="shared" ref="F45:O45" si="6">F39+F44</f>
        <v>-113</v>
      </c>
      <c r="G45" s="88">
        <f t="shared" si="6"/>
        <v>-14</v>
      </c>
      <c r="H45" s="54">
        <f t="shared" si="6"/>
        <v>0</v>
      </c>
      <c r="I45" s="54">
        <f t="shared" si="6"/>
        <v>0</v>
      </c>
      <c r="J45" s="54">
        <f t="shared" si="6"/>
        <v>0</v>
      </c>
      <c r="K45" s="54">
        <f t="shared" si="6"/>
        <v>0</v>
      </c>
      <c r="L45" s="54">
        <f t="shared" si="6"/>
        <v>0</v>
      </c>
      <c r="M45" s="54">
        <f t="shared" si="6"/>
        <v>0</v>
      </c>
      <c r="N45" s="54">
        <f t="shared" si="6"/>
        <v>0</v>
      </c>
      <c r="O45" s="54">
        <f t="shared" si="6"/>
        <v>0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6" customHeight="1">
      <c r="A46" s="100"/>
      <c r="B46" s="53" t="s">
        <v>79</v>
      </c>
      <c r="C46" s="53"/>
      <c r="D46" s="53"/>
      <c r="E46" s="53"/>
      <c r="F46" s="68">
        <v>0</v>
      </c>
      <c r="G46" s="68">
        <v>0</v>
      </c>
      <c r="H46" s="68"/>
      <c r="I46" s="68"/>
      <c r="J46" s="68"/>
      <c r="K46" s="68"/>
      <c r="L46" s="54"/>
      <c r="M46" s="54"/>
      <c r="N46" s="68"/>
      <c r="O46" s="68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6" customHeight="1">
      <c r="A47" s="100"/>
      <c r="B47" s="53" t="s">
        <v>80</v>
      </c>
      <c r="C47" s="53"/>
      <c r="D47" s="53"/>
      <c r="E47" s="53"/>
      <c r="F47" s="54">
        <v>163</v>
      </c>
      <c r="G47" s="88">
        <v>277</v>
      </c>
      <c r="H47" s="54"/>
      <c r="I47" s="54"/>
      <c r="J47" s="54"/>
      <c r="K47" s="54"/>
      <c r="L47" s="54"/>
      <c r="M47" s="54"/>
      <c r="N47" s="54"/>
      <c r="O47" s="54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6" customHeight="1">
      <c r="A48" s="100"/>
      <c r="B48" s="53" t="s">
        <v>81</v>
      </c>
      <c r="C48" s="53"/>
      <c r="D48" s="53"/>
      <c r="E48" s="53"/>
      <c r="F48" s="54">
        <v>162</v>
      </c>
      <c r="G48" s="88">
        <v>276</v>
      </c>
      <c r="H48" s="54"/>
      <c r="I48" s="54"/>
      <c r="J48" s="54"/>
      <c r="K48" s="54"/>
      <c r="L48" s="54"/>
      <c r="M48" s="54"/>
      <c r="N48" s="54"/>
      <c r="O48" s="54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15" ht="16" customHeight="1">
      <c r="A49" s="8" t="s">
        <v>166</v>
      </c>
      <c r="O49" s="6"/>
    </row>
    <row r="50" spans="1:15" ht="16" customHeight="1">
      <c r="A50" s="8"/>
    </row>
  </sheetData>
  <mergeCells count="28">
    <mergeCell ref="O25:O26"/>
    <mergeCell ref="A30:E31"/>
    <mergeCell ref="F30:G30"/>
    <mergeCell ref="H30:I30"/>
    <mergeCell ref="J30:K30"/>
    <mergeCell ref="L30:M30"/>
    <mergeCell ref="N30:O30"/>
    <mergeCell ref="F6:G6"/>
    <mergeCell ref="H6:I6"/>
    <mergeCell ref="A32:A39"/>
    <mergeCell ref="A40:A44"/>
    <mergeCell ref="A45:A48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1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="85" zoomScaleNormal="100" zoomScaleSheetLayoutView="85" workbookViewId="0">
      <selection activeCell="C2" sqref="C2"/>
    </sheetView>
  </sheetViews>
  <sheetFormatPr defaultColWidth="9" defaultRowHeight="13"/>
  <cols>
    <col min="1" max="2" width="3.6328125" style="2" customWidth="1"/>
    <col min="3" max="3" width="21.36328125" style="2" customWidth="1"/>
    <col min="4" max="4" width="20" style="2" customWidth="1"/>
    <col min="5" max="14" width="12.6328125" style="2" customWidth="1"/>
    <col min="15" max="16384" width="9" style="2"/>
  </cols>
  <sheetData>
    <row r="1" spans="1:14" ht="34" customHeight="1">
      <c r="A1" s="33" t="s">
        <v>0</v>
      </c>
      <c r="B1" s="33"/>
      <c r="C1" s="41" t="s">
        <v>268</v>
      </c>
      <c r="D1" s="42"/>
    </row>
    <row r="3" spans="1:14" ht="15" customHeight="1">
      <c r="A3" s="14" t="s">
        <v>167</v>
      </c>
      <c r="B3" s="14"/>
      <c r="C3" s="14"/>
      <c r="D3" s="14"/>
      <c r="E3" s="14"/>
      <c r="F3" s="14"/>
      <c r="I3" s="14"/>
      <c r="J3" s="14"/>
    </row>
    <row r="4" spans="1:14" ht="15" customHeight="1">
      <c r="A4" s="14"/>
      <c r="B4" s="14"/>
      <c r="C4" s="14"/>
      <c r="D4" s="14"/>
      <c r="E4" s="14"/>
      <c r="F4" s="14"/>
      <c r="I4" s="14"/>
      <c r="J4" s="14"/>
    </row>
    <row r="5" spans="1:14" ht="15" customHeight="1">
      <c r="A5" s="43"/>
      <c r="B5" s="43" t="s">
        <v>245</v>
      </c>
      <c r="C5" s="43"/>
      <c r="D5" s="43"/>
      <c r="H5" s="15"/>
      <c r="L5" s="15"/>
      <c r="N5" s="15" t="s">
        <v>168</v>
      </c>
    </row>
    <row r="6" spans="1:14" ht="15" customHeight="1">
      <c r="A6" s="44"/>
      <c r="B6" s="45"/>
      <c r="C6" s="45"/>
      <c r="D6" s="86"/>
      <c r="E6" s="114" t="s">
        <v>256</v>
      </c>
      <c r="F6" s="114"/>
      <c r="G6" s="115" t="s">
        <v>257</v>
      </c>
      <c r="H6" s="114"/>
      <c r="I6" s="116" t="s">
        <v>258</v>
      </c>
      <c r="J6" s="117"/>
      <c r="K6" s="115" t="s">
        <v>259</v>
      </c>
      <c r="L6" s="114"/>
      <c r="M6" s="115" t="s">
        <v>260</v>
      </c>
      <c r="N6" s="114"/>
    </row>
    <row r="7" spans="1:14" ht="15" customHeight="1">
      <c r="A7" s="18"/>
      <c r="B7" s="19"/>
      <c r="C7" s="19"/>
      <c r="D7" s="60"/>
      <c r="E7" s="36" t="s">
        <v>243</v>
      </c>
      <c r="F7" s="36" t="s">
        <v>246</v>
      </c>
      <c r="G7" s="36" t="s">
        <v>243</v>
      </c>
      <c r="H7" s="36" t="s">
        <v>246</v>
      </c>
      <c r="I7" s="36" t="s">
        <v>243</v>
      </c>
      <c r="J7" s="36" t="s">
        <v>246</v>
      </c>
      <c r="K7" s="36" t="s">
        <v>243</v>
      </c>
      <c r="L7" s="36" t="s">
        <v>246</v>
      </c>
      <c r="M7" s="36" t="s">
        <v>243</v>
      </c>
      <c r="N7" s="36" t="s">
        <v>246</v>
      </c>
    </row>
    <row r="8" spans="1:14" ht="18" customHeight="1">
      <c r="A8" s="95" t="s">
        <v>169</v>
      </c>
      <c r="B8" s="81" t="s">
        <v>170</v>
      </c>
      <c r="C8" s="82"/>
      <c r="D8" s="82"/>
      <c r="E8" s="83">
        <v>1</v>
      </c>
      <c r="F8" s="83">
        <v>1</v>
      </c>
      <c r="G8" s="83">
        <v>1</v>
      </c>
      <c r="H8" s="83">
        <v>1</v>
      </c>
      <c r="I8" s="83">
        <v>2</v>
      </c>
      <c r="J8" s="83">
        <v>2</v>
      </c>
      <c r="K8" s="83">
        <v>2</v>
      </c>
      <c r="L8" s="83">
        <v>2</v>
      </c>
      <c r="M8" s="83">
        <v>34</v>
      </c>
      <c r="N8" s="83">
        <v>34</v>
      </c>
    </row>
    <row r="9" spans="1:14" ht="18" customHeight="1">
      <c r="A9" s="95"/>
      <c r="B9" s="95" t="s">
        <v>171</v>
      </c>
      <c r="C9" s="53" t="s">
        <v>172</v>
      </c>
      <c r="D9" s="53"/>
      <c r="E9" s="83">
        <v>100</v>
      </c>
      <c r="F9" s="83">
        <v>100</v>
      </c>
      <c r="G9" s="83">
        <v>33</v>
      </c>
      <c r="H9" s="83">
        <v>33</v>
      </c>
      <c r="I9" s="83">
        <v>73580</v>
      </c>
      <c r="J9" s="83">
        <v>73580</v>
      </c>
      <c r="K9" s="83">
        <v>319538</v>
      </c>
      <c r="L9" s="83">
        <v>318248</v>
      </c>
      <c r="M9" s="83">
        <v>100</v>
      </c>
      <c r="N9" s="83">
        <v>100</v>
      </c>
    </row>
    <row r="10" spans="1:14" ht="18" customHeight="1">
      <c r="A10" s="95"/>
      <c r="B10" s="95"/>
      <c r="C10" s="53" t="s">
        <v>173</v>
      </c>
      <c r="D10" s="53"/>
      <c r="E10" s="83">
        <v>100</v>
      </c>
      <c r="F10" s="83">
        <v>100</v>
      </c>
      <c r="G10" s="83">
        <v>33</v>
      </c>
      <c r="H10" s="83">
        <v>33</v>
      </c>
      <c r="I10" s="83">
        <v>73531</v>
      </c>
      <c r="J10" s="83">
        <v>73531</v>
      </c>
      <c r="K10" s="83">
        <v>159769</v>
      </c>
      <c r="L10" s="83">
        <v>159124</v>
      </c>
      <c r="M10" s="83">
        <v>54</v>
      </c>
      <c r="N10" s="83">
        <v>54</v>
      </c>
    </row>
    <row r="11" spans="1:14" ht="18" customHeight="1">
      <c r="A11" s="95"/>
      <c r="B11" s="95"/>
      <c r="C11" s="53" t="s">
        <v>174</v>
      </c>
      <c r="D11" s="53"/>
      <c r="E11" s="83">
        <v>0</v>
      </c>
      <c r="F11" s="83">
        <v>0</v>
      </c>
      <c r="G11" s="83">
        <v>0</v>
      </c>
      <c r="H11" s="83">
        <v>0</v>
      </c>
      <c r="I11" s="83">
        <v>49</v>
      </c>
      <c r="J11" s="83">
        <v>49</v>
      </c>
      <c r="K11" s="83">
        <v>159769</v>
      </c>
      <c r="L11" s="83">
        <v>159124</v>
      </c>
      <c r="M11" s="83">
        <v>36</v>
      </c>
      <c r="N11" s="83">
        <v>36</v>
      </c>
    </row>
    <row r="12" spans="1:14" ht="18" customHeight="1">
      <c r="A12" s="95"/>
      <c r="B12" s="95"/>
      <c r="C12" s="53" t="s">
        <v>175</v>
      </c>
      <c r="D12" s="53"/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10</v>
      </c>
      <c r="N12" s="83">
        <v>10</v>
      </c>
    </row>
    <row r="13" spans="1:14" ht="18" customHeight="1">
      <c r="A13" s="95"/>
      <c r="B13" s="95"/>
      <c r="C13" s="53" t="s">
        <v>176</v>
      </c>
      <c r="D13" s="53"/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</row>
    <row r="14" spans="1:14" ht="18" customHeight="1">
      <c r="A14" s="95"/>
      <c r="B14" s="95"/>
      <c r="C14" s="53" t="s">
        <v>177</v>
      </c>
      <c r="D14" s="53"/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</row>
    <row r="15" spans="1:14" ht="18" customHeight="1">
      <c r="A15" s="95" t="s">
        <v>178</v>
      </c>
      <c r="B15" s="95" t="s">
        <v>179</v>
      </c>
      <c r="C15" s="53" t="s">
        <v>180</v>
      </c>
      <c r="D15" s="53"/>
      <c r="E15" s="88">
        <v>8920</v>
      </c>
      <c r="F15" s="88">
        <v>7347</v>
      </c>
      <c r="G15" s="88">
        <v>4144</v>
      </c>
      <c r="H15" s="88">
        <v>3781</v>
      </c>
      <c r="I15" s="88">
        <v>14242</v>
      </c>
      <c r="J15" s="88">
        <v>17955</v>
      </c>
      <c r="K15" s="88">
        <v>12863</v>
      </c>
      <c r="L15" s="88">
        <v>19460</v>
      </c>
      <c r="M15" s="88">
        <v>1810</v>
      </c>
      <c r="N15" s="88">
        <v>1778</v>
      </c>
    </row>
    <row r="16" spans="1:14" ht="18" customHeight="1">
      <c r="A16" s="95"/>
      <c r="B16" s="95"/>
      <c r="C16" s="53" t="s">
        <v>181</v>
      </c>
      <c r="D16" s="53"/>
      <c r="E16" s="88">
        <v>0.3</v>
      </c>
      <c r="F16" s="84">
        <v>0.3</v>
      </c>
      <c r="G16" s="88">
        <v>34142</v>
      </c>
      <c r="H16" s="88">
        <v>34934</v>
      </c>
      <c r="I16" s="88">
        <v>313458</v>
      </c>
      <c r="J16" s="88">
        <v>313679</v>
      </c>
      <c r="K16" s="88">
        <v>1681686</v>
      </c>
      <c r="L16" s="88">
        <v>1678962</v>
      </c>
      <c r="M16" s="88">
        <v>938</v>
      </c>
      <c r="N16" s="88">
        <v>748</v>
      </c>
    </row>
    <row r="17" spans="1:15" ht="18" customHeight="1">
      <c r="A17" s="95"/>
      <c r="B17" s="95"/>
      <c r="C17" s="53" t="s">
        <v>182</v>
      </c>
      <c r="D17" s="53"/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980</v>
      </c>
      <c r="L17" s="88">
        <v>1009</v>
      </c>
      <c r="M17" s="88">
        <v>0</v>
      </c>
      <c r="N17" s="88">
        <v>0</v>
      </c>
    </row>
    <row r="18" spans="1:15" ht="18" customHeight="1">
      <c r="A18" s="95"/>
      <c r="B18" s="95"/>
      <c r="C18" s="53" t="s">
        <v>183</v>
      </c>
      <c r="D18" s="53"/>
      <c r="E18" s="88">
        <v>8920</v>
      </c>
      <c r="F18" s="88">
        <v>7347</v>
      </c>
      <c r="G18" s="88">
        <v>38286</v>
      </c>
      <c r="H18" s="88">
        <v>38715</v>
      </c>
      <c r="I18" s="88">
        <v>327770</v>
      </c>
      <c r="J18" s="88">
        <v>331634</v>
      </c>
      <c r="K18" s="88">
        <v>1695528</v>
      </c>
      <c r="L18" s="88">
        <v>1699432</v>
      </c>
      <c r="M18" s="88">
        <v>2748</v>
      </c>
      <c r="N18" s="88">
        <v>2526</v>
      </c>
    </row>
    <row r="19" spans="1:15" ht="18" customHeight="1">
      <c r="A19" s="95"/>
      <c r="B19" s="95" t="s">
        <v>184</v>
      </c>
      <c r="C19" s="53" t="s">
        <v>185</v>
      </c>
      <c r="D19" s="53"/>
      <c r="E19" s="88">
        <v>1318</v>
      </c>
      <c r="F19" s="88">
        <v>1052</v>
      </c>
      <c r="G19" s="88">
        <v>3493</v>
      </c>
      <c r="H19" s="88">
        <v>2595</v>
      </c>
      <c r="I19" s="88">
        <v>4465</v>
      </c>
      <c r="J19" s="88">
        <v>7121</v>
      </c>
      <c r="K19" s="88">
        <v>68024</v>
      </c>
      <c r="L19" s="88">
        <v>80808</v>
      </c>
      <c r="M19" s="88">
        <v>637</v>
      </c>
      <c r="N19" s="88">
        <v>302</v>
      </c>
    </row>
    <row r="20" spans="1:15" ht="18" customHeight="1">
      <c r="A20" s="95"/>
      <c r="B20" s="95"/>
      <c r="C20" s="53" t="s">
        <v>186</v>
      </c>
      <c r="D20" s="53"/>
      <c r="E20" s="88">
        <v>7019</v>
      </c>
      <c r="F20" s="88">
        <v>5714</v>
      </c>
      <c r="G20" s="88">
        <v>31515</v>
      </c>
      <c r="H20" s="88">
        <v>33240</v>
      </c>
      <c r="I20" s="88">
        <v>23126</v>
      </c>
      <c r="J20" s="88">
        <v>27286</v>
      </c>
      <c r="K20" s="88">
        <v>536021</v>
      </c>
      <c r="L20" s="88">
        <v>554882</v>
      </c>
      <c r="M20" s="88">
        <v>38</v>
      </c>
      <c r="N20" s="88">
        <v>33</v>
      </c>
    </row>
    <row r="21" spans="1:15" ht="18" customHeight="1">
      <c r="A21" s="95"/>
      <c r="B21" s="95"/>
      <c r="C21" s="53" t="s">
        <v>187</v>
      </c>
      <c r="D21" s="53"/>
      <c r="E21" s="84">
        <v>0</v>
      </c>
      <c r="F21" s="84">
        <v>0</v>
      </c>
      <c r="G21" s="84">
        <v>0</v>
      </c>
      <c r="H21" s="84">
        <v>0</v>
      </c>
      <c r="I21" s="84">
        <v>226530</v>
      </c>
      <c r="J21" s="84">
        <v>223647</v>
      </c>
      <c r="K21" s="84">
        <v>771945</v>
      </c>
      <c r="L21" s="84">
        <v>745493</v>
      </c>
      <c r="M21" s="84">
        <v>0</v>
      </c>
      <c r="N21" s="84">
        <v>0</v>
      </c>
    </row>
    <row r="22" spans="1:15" ht="18" customHeight="1">
      <c r="A22" s="95"/>
      <c r="B22" s="95"/>
      <c r="C22" s="47" t="s">
        <v>188</v>
      </c>
      <c r="D22" s="47"/>
      <c r="E22" s="88">
        <v>8337</v>
      </c>
      <c r="F22" s="88">
        <v>6767</v>
      </c>
      <c r="G22" s="88">
        <v>35007</v>
      </c>
      <c r="H22" s="88">
        <v>35835</v>
      </c>
      <c r="I22" s="88">
        <v>254120</v>
      </c>
      <c r="J22" s="88">
        <v>258055</v>
      </c>
      <c r="K22" s="88">
        <v>1375990</v>
      </c>
      <c r="L22" s="88">
        <v>1381184</v>
      </c>
      <c r="M22" s="88">
        <v>674</v>
      </c>
      <c r="N22" s="88">
        <v>335</v>
      </c>
    </row>
    <row r="23" spans="1:15" ht="18" customHeight="1">
      <c r="A23" s="95"/>
      <c r="B23" s="95" t="s">
        <v>189</v>
      </c>
      <c r="C23" s="53" t="s">
        <v>190</v>
      </c>
      <c r="D23" s="53"/>
      <c r="E23" s="88">
        <v>100</v>
      </c>
      <c r="F23" s="88">
        <v>100</v>
      </c>
      <c r="G23" s="88">
        <v>33</v>
      </c>
      <c r="H23" s="88">
        <v>33</v>
      </c>
      <c r="I23" s="88">
        <v>73580</v>
      </c>
      <c r="J23" s="88">
        <v>73580</v>
      </c>
      <c r="K23" s="88">
        <v>319538</v>
      </c>
      <c r="L23" s="88">
        <v>318248</v>
      </c>
      <c r="M23" s="88">
        <v>100</v>
      </c>
      <c r="N23" s="88">
        <v>100</v>
      </c>
    </row>
    <row r="24" spans="1:15" ht="18" customHeight="1">
      <c r="A24" s="95"/>
      <c r="B24" s="95"/>
      <c r="C24" s="53" t="s">
        <v>191</v>
      </c>
      <c r="D24" s="53"/>
      <c r="E24" s="88">
        <v>0</v>
      </c>
      <c r="F24" s="88">
        <v>0</v>
      </c>
      <c r="G24" s="88">
        <v>3246</v>
      </c>
      <c r="H24" s="88">
        <v>2847</v>
      </c>
      <c r="I24" s="88">
        <v>0.2</v>
      </c>
      <c r="J24" s="84">
        <v>0.2</v>
      </c>
      <c r="K24" s="88">
        <v>0</v>
      </c>
      <c r="L24" s="88">
        <v>0</v>
      </c>
      <c r="M24" s="88">
        <v>1974</v>
      </c>
      <c r="N24" s="88">
        <v>2092</v>
      </c>
    </row>
    <row r="25" spans="1:15" ht="18" customHeight="1">
      <c r="A25" s="95"/>
      <c r="B25" s="95"/>
      <c r="C25" s="53" t="s">
        <v>192</v>
      </c>
      <c r="D25" s="53"/>
      <c r="E25" s="84">
        <v>483</v>
      </c>
      <c r="F25" s="88">
        <v>481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</row>
    <row r="26" spans="1:15" ht="18" customHeight="1">
      <c r="A26" s="95"/>
      <c r="B26" s="95"/>
      <c r="C26" s="53" t="s">
        <v>193</v>
      </c>
      <c r="D26" s="53"/>
      <c r="E26" s="88">
        <v>583</v>
      </c>
      <c r="F26" s="88">
        <v>581</v>
      </c>
      <c r="G26" s="88">
        <v>3279</v>
      </c>
      <c r="H26" s="88">
        <v>2880</v>
      </c>
      <c r="I26" s="88">
        <v>73580</v>
      </c>
      <c r="J26" s="88">
        <v>73580</v>
      </c>
      <c r="K26" s="88">
        <v>319538</v>
      </c>
      <c r="L26" s="88">
        <v>318248</v>
      </c>
      <c r="M26" s="88">
        <v>2074</v>
      </c>
      <c r="N26" s="88">
        <v>2192</v>
      </c>
    </row>
    <row r="27" spans="1:15" ht="18" customHeight="1">
      <c r="A27" s="95"/>
      <c r="B27" s="53" t="s">
        <v>194</v>
      </c>
      <c r="C27" s="53"/>
      <c r="D27" s="53"/>
      <c r="E27" s="88">
        <v>8920</v>
      </c>
      <c r="F27" s="88">
        <v>7347</v>
      </c>
      <c r="G27" s="88">
        <v>38286</v>
      </c>
      <c r="H27" s="88">
        <v>38715</v>
      </c>
      <c r="I27" s="88">
        <v>327700</v>
      </c>
      <c r="J27" s="88">
        <v>331634</v>
      </c>
      <c r="K27" s="88">
        <v>1695528</v>
      </c>
      <c r="L27" s="88">
        <v>1699432</v>
      </c>
      <c r="M27" s="88">
        <v>2748</v>
      </c>
      <c r="N27" s="88">
        <v>2526</v>
      </c>
    </row>
    <row r="28" spans="1:15" ht="18" customHeight="1">
      <c r="A28" s="95" t="s">
        <v>195</v>
      </c>
      <c r="B28" s="95" t="s">
        <v>196</v>
      </c>
      <c r="C28" s="53" t="s">
        <v>197</v>
      </c>
      <c r="D28" s="85" t="s">
        <v>40</v>
      </c>
      <c r="E28" s="88">
        <v>3307</v>
      </c>
      <c r="F28" s="88">
        <v>3728</v>
      </c>
      <c r="G28" s="88">
        <v>10645</v>
      </c>
      <c r="H28" s="88">
        <v>10420</v>
      </c>
      <c r="I28" s="88">
        <v>5734</v>
      </c>
      <c r="J28" s="88">
        <v>6164</v>
      </c>
      <c r="K28" s="88">
        <v>65110</v>
      </c>
      <c r="L28" s="88">
        <v>67652</v>
      </c>
      <c r="M28" s="88">
        <v>1228</v>
      </c>
      <c r="N28" s="88">
        <v>1018</v>
      </c>
    </row>
    <row r="29" spans="1:15" ht="18" customHeight="1">
      <c r="A29" s="95"/>
      <c r="B29" s="95"/>
      <c r="C29" s="53" t="s">
        <v>198</v>
      </c>
      <c r="D29" s="85" t="s">
        <v>41</v>
      </c>
      <c r="E29" s="88">
        <v>3258</v>
      </c>
      <c r="F29" s="88">
        <v>3677</v>
      </c>
      <c r="G29" s="88">
        <v>10065</v>
      </c>
      <c r="H29" s="88">
        <v>9881</v>
      </c>
      <c r="I29" s="88">
        <v>4778</v>
      </c>
      <c r="J29" s="88">
        <v>3305</v>
      </c>
      <c r="K29" s="88">
        <v>31806</v>
      </c>
      <c r="L29" s="88">
        <v>30316</v>
      </c>
      <c r="M29" s="88">
        <v>1341</v>
      </c>
      <c r="N29" s="88">
        <v>1173</v>
      </c>
    </row>
    <row r="30" spans="1:15" ht="18" customHeight="1">
      <c r="A30" s="95"/>
      <c r="B30" s="95"/>
      <c r="C30" s="53" t="s">
        <v>199</v>
      </c>
      <c r="D30" s="85" t="s">
        <v>200</v>
      </c>
      <c r="E30" s="88">
        <v>41</v>
      </c>
      <c r="F30" s="88">
        <v>42</v>
      </c>
      <c r="G30" s="88">
        <v>101</v>
      </c>
      <c r="H30" s="88">
        <v>102</v>
      </c>
      <c r="I30" s="88">
        <v>438</v>
      </c>
      <c r="J30" s="88">
        <v>423</v>
      </c>
      <c r="K30" s="88">
        <v>1689</v>
      </c>
      <c r="L30" s="88">
        <v>1897</v>
      </c>
      <c r="M30" s="88">
        <v>124</v>
      </c>
      <c r="N30" s="88">
        <v>122</v>
      </c>
    </row>
    <row r="31" spans="1:15" ht="18" customHeight="1">
      <c r="A31" s="95"/>
      <c r="B31" s="95"/>
      <c r="C31" s="47" t="s">
        <v>201</v>
      </c>
      <c r="D31" s="85" t="s">
        <v>202</v>
      </c>
      <c r="E31" s="93">
        <f>E28-E29-E30-1</f>
        <v>7</v>
      </c>
      <c r="F31" s="88">
        <f t="shared" ref="F31:N31" si="0">F28-F29-F30</f>
        <v>9</v>
      </c>
      <c r="G31" s="93">
        <f>G28-G29-G30+1</f>
        <v>480</v>
      </c>
      <c r="H31" s="88">
        <f t="shared" si="0"/>
        <v>437</v>
      </c>
      <c r="I31" s="88">
        <f t="shared" si="0"/>
        <v>518</v>
      </c>
      <c r="J31" s="88">
        <f t="shared" si="0"/>
        <v>2436</v>
      </c>
      <c r="K31" s="88">
        <f t="shared" si="0"/>
        <v>31615</v>
      </c>
      <c r="L31" s="88">
        <f t="shared" si="0"/>
        <v>35439</v>
      </c>
      <c r="M31" s="88">
        <f>M28-M29-M30</f>
        <v>-237</v>
      </c>
      <c r="N31" s="88">
        <f t="shared" si="0"/>
        <v>-277</v>
      </c>
      <c r="O31" s="7"/>
    </row>
    <row r="32" spans="1:15" ht="18" customHeight="1">
      <c r="A32" s="95"/>
      <c r="B32" s="95"/>
      <c r="C32" s="53" t="s">
        <v>203</v>
      </c>
      <c r="D32" s="85" t="s">
        <v>204</v>
      </c>
      <c r="E32" s="88">
        <v>2</v>
      </c>
      <c r="F32" s="88">
        <v>2</v>
      </c>
      <c r="G32" s="88">
        <v>44</v>
      </c>
      <c r="H32" s="88">
        <v>32</v>
      </c>
      <c r="I32" s="88">
        <v>129</v>
      </c>
      <c r="J32" s="88">
        <v>222</v>
      </c>
      <c r="K32" s="88">
        <v>105</v>
      </c>
      <c r="L32" s="88">
        <v>103</v>
      </c>
      <c r="M32" s="88">
        <v>131</v>
      </c>
      <c r="N32" s="88">
        <v>57</v>
      </c>
    </row>
    <row r="33" spans="1:14" ht="18" customHeight="1">
      <c r="A33" s="95"/>
      <c r="B33" s="95"/>
      <c r="C33" s="53" t="s">
        <v>205</v>
      </c>
      <c r="D33" s="85" t="s">
        <v>206</v>
      </c>
      <c r="E33" s="88">
        <v>7</v>
      </c>
      <c r="F33" s="88">
        <v>9</v>
      </c>
      <c r="G33" s="88">
        <v>124</v>
      </c>
      <c r="H33" s="88">
        <v>125</v>
      </c>
      <c r="I33" s="88">
        <v>34</v>
      </c>
      <c r="J33" s="88">
        <v>49</v>
      </c>
      <c r="K33" s="88">
        <v>5269</v>
      </c>
      <c r="L33" s="88">
        <v>5705</v>
      </c>
      <c r="M33" s="88">
        <v>0.04</v>
      </c>
      <c r="N33" s="84">
        <v>0.1</v>
      </c>
    </row>
    <row r="34" spans="1:14" ht="18" customHeight="1">
      <c r="A34" s="95"/>
      <c r="B34" s="95"/>
      <c r="C34" s="47" t="s">
        <v>207</v>
      </c>
      <c r="D34" s="85" t="s">
        <v>208</v>
      </c>
      <c r="E34" s="56">
        <f>E31+E32-E33</f>
        <v>2</v>
      </c>
      <c r="F34" s="88">
        <f t="shared" ref="F34:N34" si="1">F31+F32-F33</f>
        <v>2</v>
      </c>
      <c r="G34" s="93">
        <f>G31+G32-G33-1</f>
        <v>399</v>
      </c>
      <c r="H34" s="88">
        <f t="shared" si="1"/>
        <v>344</v>
      </c>
      <c r="I34" s="88">
        <f t="shared" si="1"/>
        <v>613</v>
      </c>
      <c r="J34" s="88">
        <f t="shared" si="1"/>
        <v>2609</v>
      </c>
      <c r="K34" s="88">
        <f t="shared" si="1"/>
        <v>26451</v>
      </c>
      <c r="L34" s="88">
        <f t="shared" si="1"/>
        <v>29837</v>
      </c>
      <c r="M34" s="88">
        <f>M31+M32-M33</f>
        <v>-106.04</v>
      </c>
      <c r="N34" s="88">
        <f t="shared" si="1"/>
        <v>-220.1</v>
      </c>
    </row>
    <row r="35" spans="1:14" ht="18" customHeight="1">
      <c r="A35" s="95"/>
      <c r="B35" s="95" t="s">
        <v>209</v>
      </c>
      <c r="C35" s="53" t="s">
        <v>210</v>
      </c>
      <c r="D35" s="85" t="s">
        <v>211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88">
        <v>0</v>
      </c>
    </row>
    <row r="36" spans="1:14" ht="18" customHeight="1">
      <c r="A36" s="95"/>
      <c r="B36" s="95"/>
      <c r="C36" s="53" t="s">
        <v>212</v>
      </c>
      <c r="D36" s="85" t="s">
        <v>213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88">
        <v>0</v>
      </c>
      <c r="L36" s="88">
        <v>0</v>
      </c>
      <c r="M36" s="88">
        <v>0</v>
      </c>
      <c r="N36" s="88">
        <v>0</v>
      </c>
    </row>
    <row r="37" spans="1:14" ht="18" customHeight="1">
      <c r="A37" s="95"/>
      <c r="B37" s="95"/>
      <c r="C37" s="53" t="s">
        <v>214</v>
      </c>
      <c r="D37" s="85" t="s">
        <v>215</v>
      </c>
      <c r="E37" s="88">
        <f t="shared" ref="E37:N37" si="2">E34+E35-E36</f>
        <v>2</v>
      </c>
      <c r="F37" s="88">
        <f t="shared" si="2"/>
        <v>2</v>
      </c>
      <c r="G37" s="88">
        <f t="shared" si="2"/>
        <v>399</v>
      </c>
      <c r="H37" s="88">
        <f t="shared" si="2"/>
        <v>344</v>
      </c>
      <c r="I37" s="88">
        <f t="shared" si="2"/>
        <v>613</v>
      </c>
      <c r="J37" s="88">
        <f t="shared" si="2"/>
        <v>2609</v>
      </c>
      <c r="K37" s="88">
        <f t="shared" si="2"/>
        <v>26451</v>
      </c>
      <c r="L37" s="88">
        <f t="shared" si="2"/>
        <v>29837</v>
      </c>
      <c r="M37" s="88">
        <f t="shared" si="2"/>
        <v>-106.04</v>
      </c>
      <c r="N37" s="88">
        <f t="shared" si="2"/>
        <v>-220.1</v>
      </c>
    </row>
    <row r="38" spans="1:14" ht="18" customHeight="1">
      <c r="A38" s="95"/>
      <c r="B38" s="95"/>
      <c r="C38" s="53" t="s">
        <v>216</v>
      </c>
      <c r="D38" s="85" t="s">
        <v>217</v>
      </c>
      <c r="E38" s="88">
        <v>0</v>
      </c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88">
        <v>0</v>
      </c>
      <c r="M38" s="88">
        <v>0</v>
      </c>
      <c r="N38" s="88">
        <v>0</v>
      </c>
    </row>
    <row r="39" spans="1:14" ht="18" customHeight="1">
      <c r="A39" s="95"/>
      <c r="B39" s="95"/>
      <c r="C39" s="53" t="s">
        <v>218</v>
      </c>
      <c r="D39" s="85" t="s">
        <v>219</v>
      </c>
      <c r="E39" s="88">
        <v>0</v>
      </c>
      <c r="F39" s="88">
        <v>0</v>
      </c>
      <c r="G39" s="88">
        <v>0</v>
      </c>
      <c r="H39" s="88">
        <v>0</v>
      </c>
      <c r="I39" s="88">
        <v>0</v>
      </c>
      <c r="J39" s="88">
        <v>0</v>
      </c>
      <c r="K39" s="88">
        <v>0</v>
      </c>
      <c r="L39" s="88">
        <v>0</v>
      </c>
      <c r="M39" s="88">
        <v>0</v>
      </c>
      <c r="N39" s="88">
        <v>0</v>
      </c>
    </row>
    <row r="40" spans="1:14" ht="18" customHeight="1">
      <c r="A40" s="95"/>
      <c r="B40" s="95"/>
      <c r="C40" s="53" t="s">
        <v>220</v>
      </c>
      <c r="D40" s="85" t="s">
        <v>221</v>
      </c>
      <c r="E40" s="88">
        <v>0</v>
      </c>
      <c r="F40" s="88">
        <v>0</v>
      </c>
      <c r="G40" s="88">
        <v>0</v>
      </c>
      <c r="H40" s="88">
        <v>0</v>
      </c>
      <c r="I40" s="88">
        <v>0</v>
      </c>
      <c r="J40" s="88">
        <v>0</v>
      </c>
      <c r="K40" s="88">
        <v>0</v>
      </c>
      <c r="L40" s="88">
        <v>0</v>
      </c>
      <c r="M40" s="88">
        <v>2</v>
      </c>
      <c r="N40" s="88">
        <v>2</v>
      </c>
    </row>
    <row r="41" spans="1:14" ht="18" customHeight="1">
      <c r="A41" s="95"/>
      <c r="B41" s="95"/>
      <c r="C41" s="47" t="s">
        <v>222</v>
      </c>
      <c r="D41" s="85" t="s">
        <v>223</v>
      </c>
      <c r="E41" s="88">
        <f t="shared" ref="E41:N41" si="3">E34+E35-E36-E40</f>
        <v>2</v>
      </c>
      <c r="F41" s="88">
        <f t="shared" si="3"/>
        <v>2</v>
      </c>
      <c r="G41" s="84"/>
      <c r="H41" s="84"/>
      <c r="I41" s="84">
        <f t="shared" si="3"/>
        <v>613</v>
      </c>
      <c r="J41" s="88">
        <f t="shared" si="3"/>
        <v>2609</v>
      </c>
      <c r="K41" s="88">
        <f t="shared" si="3"/>
        <v>26451</v>
      </c>
      <c r="L41" s="88">
        <f t="shared" si="3"/>
        <v>29837</v>
      </c>
      <c r="M41" s="88">
        <f>M34+M35-M36-M40</f>
        <v>-108.04</v>
      </c>
      <c r="N41" s="88">
        <f t="shared" si="3"/>
        <v>-222.1</v>
      </c>
    </row>
    <row r="42" spans="1:14" ht="18" customHeight="1">
      <c r="A42" s="95"/>
      <c r="B42" s="95"/>
      <c r="C42" s="118" t="s">
        <v>224</v>
      </c>
      <c r="D42" s="118"/>
      <c r="E42" s="84"/>
      <c r="F42" s="84"/>
      <c r="G42" s="88">
        <f t="shared" ref="G42:H42" si="4">G37+G38-G39-G40</f>
        <v>399</v>
      </c>
      <c r="H42" s="88">
        <f t="shared" si="4"/>
        <v>344</v>
      </c>
      <c r="I42" s="84"/>
      <c r="J42" s="84"/>
      <c r="K42" s="84"/>
      <c r="L42" s="84"/>
      <c r="M42" s="84"/>
      <c r="N42" s="84"/>
    </row>
    <row r="43" spans="1:14" ht="18" customHeight="1">
      <c r="A43" s="95"/>
      <c r="B43" s="95"/>
      <c r="C43" s="53" t="s">
        <v>225</v>
      </c>
      <c r="D43" s="85" t="s">
        <v>226</v>
      </c>
      <c r="E43" s="88">
        <v>481</v>
      </c>
      <c r="F43" s="88">
        <v>479</v>
      </c>
      <c r="G43" s="88">
        <v>2019</v>
      </c>
      <c r="H43" s="88">
        <v>1675</v>
      </c>
      <c r="I43" s="88">
        <v>197335</v>
      </c>
      <c r="J43" s="88">
        <v>194726</v>
      </c>
      <c r="K43" s="88">
        <v>745493</v>
      </c>
      <c r="L43" s="88">
        <v>715656</v>
      </c>
      <c r="M43" s="88">
        <v>846</v>
      </c>
      <c r="N43" s="88">
        <v>1076</v>
      </c>
    </row>
    <row r="44" spans="1:14" ht="18" customHeight="1">
      <c r="A44" s="95"/>
      <c r="B44" s="95"/>
      <c r="C44" s="47" t="s">
        <v>227</v>
      </c>
      <c r="D44" s="66" t="s">
        <v>228</v>
      </c>
      <c r="E44" s="88">
        <f t="shared" ref="E44:N44" si="5">E41+E43</f>
        <v>483</v>
      </c>
      <c r="F44" s="88">
        <f t="shared" si="5"/>
        <v>481</v>
      </c>
      <c r="G44" s="84">
        <f>G42+G43</f>
        <v>2418</v>
      </c>
      <c r="H44" s="84">
        <f>H42+H43</f>
        <v>2019</v>
      </c>
      <c r="I44" s="88">
        <f t="shared" si="5"/>
        <v>197948</v>
      </c>
      <c r="J44" s="88">
        <f t="shared" si="5"/>
        <v>197335</v>
      </c>
      <c r="K44" s="93">
        <f>K41+K43+1</f>
        <v>771945</v>
      </c>
      <c r="L44" s="88">
        <f t="shared" si="5"/>
        <v>745493</v>
      </c>
      <c r="M44" s="84">
        <f>M41+M43</f>
        <v>737.96</v>
      </c>
      <c r="N44" s="88">
        <f t="shared" si="5"/>
        <v>853.9</v>
      </c>
    </row>
    <row r="45" spans="1:14" ht="14.15" customHeight="1">
      <c r="A45" s="8" t="s">
        <v>229</v>
      </c>
    </row>
    <row r="46" spans="1:14" ht="14.15" customHeight="1">
      <c r="A46" s="8" t="s">
        <v>230</v>
      </c>
    </row>
    <row r="47" spans="1:14">
      <c r="A47" s="46"/>
    </row>
  </sheetData>
  <mergeCells count="15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  <mergeCell ref="I6:J6"/>
  </mergeCells>
  <phoneticPr fontId="16"/>
  <pageMargins left="0.70866141732283472" right="0.23622047244094491" top="0.19685039370078741" bottom="0.23622047244094491" header="0.19685039370078741" footer="0.19685039370078741"/>
  <pageSetup paperSize="9" scale="73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1.普通会計予算(R4-5年度)</vt:lpstr>
      <vt:lpstr>2.公営企業会計予算(R4-5年度)</vt:lpstr>
      <vt:lpstr>3.(1)普通会計決算（R2-3年度)</vt:lpstr>
      <vt:lpstr>3.(2)財政指標等（H29‐R3年度）</vt:lpstr>
      <vt:lpstr>4.公営企業会計決算（R2-3年度）</vt:lpstr>
      <vt:lpstr>5.三セク決算（R2-3年度）</vt:lpstr>
      <vt:lpstr>'1.普通会計予算(R4-5年度)'!Print_Area</vt:lpstr>
      <vt:lpstr>'2.公営企業会計予算(R4-5年度)'!Print_Area</vt:lpstr>
      <vt:lpstr>'3.(1)普通会計決算（R2-3年度)'!Print_Area</vt:lpstr>
      <vt:lpstr>'3.(2)財政指標等（H29‐R3年度）'!Print_Area</vt:lpstr>
      <vt:lpstr>'4.公営企業会計決算（R2-3年度）'!Print_Area</vt:lpstr>
      <vt:lpstr>'5.三セク決算（R2-3年度）'!Print_Area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oa</cp:lastModifiedBy>
  <cp:lastPrinted>2023-08-15T05:54:22Z</cp:lastPrinted>
  <dcterms:created xsi:type="dcterms:W3CDTF">1999-07-06T05:17:05Z</dcterms:created>
  <dcterms:modified xsi:type="dcterms:W3CDTF">2023-08-15T07:52:14Z</dcterms:modified>
</cp:coreProperties>
</file>