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156\Box\【02_課所共有】01_03_財政課\R05年度\07 民間資金担当\00_照会回答\230825_都道府県及び指定都市の財政状況（照会）\"/>
    </mc:Choice>
  </mc:AlternateContent>
  <xr:revisionPtr revIDLastSave="0" documentId="13_ncr:1_{5173566D-5738-429D-A620-FA6389517EB9}" xr6:coauthVersionLast="36" xr6:coauthVersionMax="36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 " sheetId="9" r:id="rId3"/>
    <sheet name="3.(2)財政指標等（H29‐R3年度）" sheetId="10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 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</workbook>
</file>

<file path=xl/calcChain.xml><?xml version="1.0" encoding="utf-8"?>
<calcChain xmlns="http://schemas.openxmlformats.org/spreadsheetml/2006/main">
  <c r="J31" i="8" l="1"/>
  <c r="J34" i="8" s="1"/>
  <c r="I31" i="8"/>
  <c r="I34" i="8" s="1"/>
  <c r="I41" i="8" l="1"/>
  <c r="I44" i="8" s="1"/>
  <c r="I37" i="8"/>
  <c r="I42" i="8" s="1"/>
  <c r="J41" i="8"/>
  <c r="J44" i="8" s="1"/>
  <c r="J37" i="8"/>
  <c r="J42" i="8" s="1"/>
  <c r="H31" i="8" l="1"/>
  <c r="H34" i="8" s="1"/>
  <c r="G31" i="8"/>
  <c r="G34" i="8" s="1"/>
  <c r="F31" i="8"/>
  <c r="F34" i="8" s="1"/>
  <c r="E31" i="8"/>
  <c r="E34" i="8" s="1"/>
  <c r="E41" i="8" l="1"/>
  <c r="E44" i="8" s="1"/>
  <c r="E37" i="8"/>
  <c r="E42" i="8" s="1"/>
  <c r="G41" i="8"/>
  <c r="G44" i="8" s="1"/>
  <c r="G37" i="8"/>
  <c r="G42" i="8" s="1"/>
  <c r="F41" i="8"/>
  <c r="F44" i="8" s="1"/>
  <c r="F37" i="8"/>
  <c r="F42" i="8" s="1"/>
  <c r="H41" i="8"/>
  <c r="H44" i="8" s="1"/>
  <c r="H37" i="8"/>
  <c r="H42" i="8" s="1"/>
  <c r="O24" i="7" l="1"/>
  <c r="O27" i="7" s="1"/>
  <c r="N24" i="7"/>
  <c r="N27" i="7" s="1"/>
  <c r="O16" i="7"/>
  <c r="N16" i="7"/>
  <c r="O15" i="7"/>
  <c r="N15" i="7"/>
  <c r="O14" i="7"/>
  <c r="N14" i="7"/>
  <c r="M24" i="7" l="1"/>
  <c r="M27" i="7" s="1"/>
  <c r="L24" i="7"/>
  <c r="L27" i="7" s="1"/>
  <c r="M16" i="7"/>
  <c r="L16" i="7"/>
  <c r="M15" i="7"/>
  <c r="L15" i="7"/>
  <c r="M14" i="7"/>
  <c r="L14" i="7"/>
  <c r="M24" i="4"/>
  <c r="M27" i="4" s="1"/>
  <c r="L24" i="4"/>
  <c r="L27" i="4" s="1"/>
  <c r="M16" i="4"/>
  <c r="L16" i="4"/>
  <c r="M15" i="4"/>
  <c r="L15" i="4"/>
  <c r="M14" i="4"/>
  <c r="L14" i="4"/>
  <c r="O24" i="4" l="1"/>
  <c r="O27" i="4" s="1"/>
  <c r="N24" i="4"/>
  <c r="N27" i="4" s="1"/>
  <c r="O16" i="4"/>
  <c r="N16" i="4"/>
  <c r="O15" i="4"/>
  <c r="N15" i="4"/>
  <c r="O14" i="4"/>
  <c r="N14" i="4"/>
  <c r="K24" i="7" l="1"/>
  <c r="K27" i="7" s="1"/>
  <c r="J24" i="7"/>
  <c r="J27" i="7" s="1"/>
  <c r="I24" i="7"/>
  <c r="I27" i="7" s="1"/>
  <c r="H24" i="7"/>
  <c r="H27" i="7" s="1"/>
  <c r="G24" i="7"/>
  <c r="G27" i="7" s="1"/>
  <c r="F24" i="7"/>
  <c r="F27" i="7" s="1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F27" i="4"/>
  <c r="J24" i="4"/>
  <c r="J27" i="4" s="1"/>
  <c r="H24" i="4"/>
  <c r="H27" i="4" s="1"/>
  <c r="F24" i="4"/>
  <c r="J16" i="4"/>
  <c r="H16" i="4"/>
  <c r="F16" i="4"/>
  <c r="J15" i="4"/>
  <c r="H15" i="4"/>
  <c r="F15" i="4"/>
  <c r="J14" i="4"/>
  <c r="H14" i="4"/>
  <c r="F14" i="4"/>
  <c r="J26" i="2" l="1"/>
  <c r="H27" i="2"/>
  <c r="F24" i="10" l="1"/>
  <c r="G24" i="10" s="1"/>
  <c r="I22" i="10"/>
  <c r="E22" i="10"/>
  <c r="I20" i="10"/>
  <c r="H20" i="10"/>
  <c r="G20" i="10"/>
  <c r="F20" i="10"/>
  <c r="E20" i="10"/>
  <c r="I19" i="10"/>
  <c r="I23" i="10" s="1"/>
  <c r="H19" i="10"/>
  <c r="G19" i="10"/>
  <c r="G23" i="10" s="1"/>
  <c r="F19" i="10"/>
  <c r="F23" i="10" s="1"/>
  <c r="E19" i="10"/>
  <c r="E23" i="10" s="1"/>
  <c r="H24" i="10" l="1"/>
  <c r="H22" i="10" s="1"/>
  <c r="G22" i="10"/>
  <c r="H23" i="10"/>
  <c r="F21" i="10"/>
  <c r="H21" i="10"/>
  <c r="E21" i="10"/>
  <c r="G21" i="10"/>
  <c r="I21" i="10"/>
  <c r="F22" i="10"/>
  <c r="I45" i="9" l="1"/>
  <c r="F45" i="9"/>
  <c r="G45" i="9" s="1"/>
  <c r="I44" i="9"/>
  <c r="G44" i="9"/>
  <c r="I43" i="9"/>
  <c r="G43" i="9"/>
  <c r="I42" i="9"/>
  <c r="G42" i="9"/>
  <c r="I41" i="9"/>
  <c r="G41" i="9"/>
  <c r="I40" i="9"/>
  <c r="G40" i="9"/>
  <c r="I39" i="9"/>
  <c r="G39" i="9"/>
  <c r="I38" i="9"/>
  <c r="G38" i="9"/>
  <c r="I37" i="9"/>
  <c r="G37" i="9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I28" i="9"/>
  <c r="G28" i="9"/>
  <c r="G27" i="9"/>
  <c r="F27" i="9"/>
  <c r="I27" i="9" s="1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9" i="2" l="1"/>
  <c r="F45" i="2"/>
  <c r="G45" i="2" s="1"/>
  <c r="F44" i="4"/>
  <c r="F39" i="4"/>
  <c r="F45" i="4"/>
  <c r="H45" i="2"/>
  <c r="N31" i="8"/>
  <c r="N34" i="8" s="1"/>
  <c r="M31" i="8"/>
  <c r="M34" i="8" s="1"/>
  <c r="L31" i="8"/>
  <c r="L34" i="8"/>
  <c r="L37" i="8" s="1"/>
  <c r="L42" i="8" s="1"/>
  <c r="K31" i="8"/>
  <c r="K34" i="8" s="1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G39" i="4"/>
  <c r="G44" i="4"/>
  <c r="G45" i="4" s="1"/>
  <c r="G41" i="2"/>
  <c r="G29" i="2" l="1"/>
  <c r="G28" i="2"/>
  <c r="H45" i="4"/>
  <c r="G45" i="7"/>
  <c r="J45" i="7"/>
  <c r="K45" i="7"/>
  <c r="J45" i="4"/>
  <c r="O45" i="4"/>
  <c r="G36" i="2"/>
  <c r="L45" i="7"/>
  <c r="G39" i="2"/>
  <c r="G38" i="2"/>
  <c r="G43" i="2"/>
  <c r="F45" i="7"/>
  <c r="G30" i="2"/>
  <c r="H45" i="7"/>
  <c r="G32" i="2"/>
  <c r="G40" i="2"/>
  <c r="I45" i="7"/>
  <c r="G31" i="2"/>
  <c r="N45" i="7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G33" i="2"/>
  <c r="G34" i="2"/>
  <c r="L41" i="8"/>
  <c r="L44" i="8" s="1"/>
  <c r="G37" i="2"/>
  <c r="G44" i="2"/>
  <c r="G42" i="2"/>
  <c r="I45" i="2"/>
  <c r="G35" i="2"/>
  <c r="I26" i="2" l="1"/>
  <c r="F27" i="2"/>
  <c r="I27" i="2" s="1"/>
  <c r="G9" i="2" l="1"/>
  <c r="G11" i="2"/>
  <c r="G20" i="2"/>
  <c r="G21" i="2"/>
  <c r="G23" i="2"/>
  <c r="G16" i="2"/>
  <c r="G15" i="2"/>
  <c r="G27" i="2"/>
  <c r="G22" i="2"/>
  <c r="G24" i="2"/>
  <c r="G26" i="2"/>
  <c r="G12" i="2"/>
  <c r="G19" i="2"/>
  <c r="G13" i="2"/>
  <c r="G17" i="2"/>
  <c r="G14" i="2"/>
  <c r="G18" i="2"/>
  <c r="G10" i="2"/>
  <c r="G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N6" authorId="0" shapeId="0" xr:uid="{A248D912-A474-4E1C-ADE2-62382298E9E0}">
      <text>
        <r>
          <rPr>
            <b/>
            <sz val="9"/>
            <color indexed="81"/>
            <rFont val="MS P ゴシック"/>
            <family val="3"/>
            <charset val="128"/>
          </rPr>
          <t>令和３年度より公営企業会計に移行したため、令和２年度は該当なし</t>
        </r>
      </text>
    </comment>
  </commentList>
</comments>
</file>

<file path=xl/sharedStrings.xml><?xml version="1.0" encoding="utf-8"?>
<sst xmlns="http://schemas.openxmlformats.org/spreadsheetml/2006/main" count="445" uniqueCount="270">
  <si>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</si>
  <si>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</si>
  <si>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</si>
  <si>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</si>
  <si>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</si>
  <si>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</si>
  <si>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</si>
  <si>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</si>
  <si>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</si>
  <si>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</si>
  <si>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</si>
  <si>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</si>
  <si>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</si>
  <si>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</si>
  <si>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</si>
  <si>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</si>
  <si>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</si>
  <si>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</si>
  <si>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</si>
  <si>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</si>
  <si>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</si>
  <si>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</si>
  <si>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</si>
  <si>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</si>
  <si>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</si>
  <si>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</si>
  <si>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</si>
  <si>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</si>
  <si>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</si>
  <si>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</si>
  <si>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</si>
  <si>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</si>
  <si>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</si>
  <si>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</si>
  <si>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</si>
  <si>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</si>
  <si>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</si>
  <si>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</si>
  <si>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</si>
  <si>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</si>
  <si>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</si>
  <si>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</si>
  <si>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</si>
  <si>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</si>
  <si>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</si>
  <si>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</si>
  <si>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</si>
  <si>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</si>
  <si>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</si>
  <si>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</si>
  <si>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</si>
  <si>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</si>
  <si>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</si>
  <si>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</si>
  <si>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</si>
  <si>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</si>
  <si>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</si>
  <si>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</si>
  <si>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</si>
  <si>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</si>
  <si>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</si>
  <si>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</si>
  <si>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</si>
  <si>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</si>
  <si>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</si>
  <si>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</si>
  <si>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</si>
  <si>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</si>
  <si>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</si>
  <si>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</si>
  <si>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</si>
  <si>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</si>
  <si>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</si>
  <si>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</si>
  <si>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</si>
  <si>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</si>
  <si>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</si>
  <si>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</si>
  <si>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</si>
  <si>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</si>
  <si>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</si>
  <si>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</si>
  <si>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</si>
  <si>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</si>
  <si>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</si>
  <si>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</si>
  <si>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</si>
  <si>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</si>
  <si>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</si>
  <si>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</si>
  <si>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</si>
  <si>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</si>
  <si>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</si>
  <si>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</si>
  <si>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</si>
  <si>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</si>
  <si>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</si>
  <si>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</si>
  <si>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</si>
  <si>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</si>
  <si>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</si>
  <si>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</si>
  <si>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</si>
  <si>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</si>
  <si>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</si>
  <si>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</si>
  <si>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</si>
  <si>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</si>
  <si>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</si>
  <si>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</si>
  <si>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</si>
  <si>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</si>
  <si>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</si>
  <si>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</si>
  <si>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</si>
  <si>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</si>
  <si>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</si>
  <si>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</si>
  <si>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</si>
  <si>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</si>
  <si>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</si>
  <si>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</si>
  <si>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</si>
  <si>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</si>
  <si>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</si>
  <si>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</si>
  <si>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</si>
  <si>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</si>
  <si>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</si>
  <si>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</si>
  <si>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</si>
  <si>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</si>
  <si>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</si>
  <si>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</si>
  <si>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</si>
  <si>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</si>
  <si>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</si>
  <si>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</si>
  <si>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</si>
  <si>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</si>
  <si>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</si>
  <si>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</si>
  <si>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</si>
  <si>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</si>
  <si>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</si>
  <si>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</si>
  <si>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</si>
  <si>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</si>
  <si>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</si>
  <si>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</si>
  <si>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</si>
  <si>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</si>
  <si>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</si>
  <si>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</si>
  <si>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</si>
  <si>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</si>
  <si>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</si>
  <si>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</si>
  <si>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</si>
  <si>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</si>
  <si>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</si>
  <si>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</si>
  <si>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</si>
  <si>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</si>
  <si>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</si>
  <si>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</si>
  <si>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</si>
  <si>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</si>
  <si>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</si>
  <si>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</si>
  <si>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</si>
  <si>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</si>
  <si>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</si>
  <si>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</si>
  <si>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</si>
  <si>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</si>
  <si>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</si>
  <si>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</si>
  <si>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</si>
  <si>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</si>
  <si>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</si>
  <si>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</si>
  <si>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</si>
  <si>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</si>
  <si>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</si>
  <si>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</si>
  <si>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</si>
  <si>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</si>
  <si>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</si>
  <si>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</si>
  <si>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</si>
  <si>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</si>
  <si>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</si>
  <si>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</si>
  <si>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</si>
  <si>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</si>
  <si>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</si>
  <si>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</si>
  <si>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</si>
  <si>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</si>
  <si>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</si>
  <si>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</si>
  <si>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</si>
  <si>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</si>
  <si>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</si>
  <si>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</si>
  <si>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</si>
  <si>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</si>
  <si>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</si>
  <si>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</si>
  <si>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</si>
  <si>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</si>
  <si>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</si>
  <si>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</si>
  <si>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</si>
  <si>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</si>
  <si>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</si>
  <si>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</si>
  <si>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</si>
  <si>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</si>
  <si>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</si>
  <si>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</si>
  <si>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</si>
  <si>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</si>
  <si>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</si>
  <si>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</si>
  <si>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</si>
  <si>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</si>
  <si>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</si>
  <si>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</si>
  <si>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</si>
  <si>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</si>
  <si>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</si>
  <si>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</si>
  <si>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</si>
  <si>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</si>
  <si>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</si>
  <si>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</si>
  <si>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</si>
  <si>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</si>
  <si>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</si>
  <si>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</si>
  <si>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</si>
  <si>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</si>
  <si>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</si>
  <si>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</si>
  <si>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</si>
  <si>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</si>
  <si>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</si>
  <si>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―</t>
    <phoneticPr fontId="9"/>
  </si>
  <si>
    <t>決算額</t>
    <phoneticPr fontId="14"/>
  </si>
  <si>
    <t>-</t>
    <phoneticPr fontId="14"/>
  </si>
  <si>
    <t>埼玉県</t>
    <rPh sb="0" eb="3">
      <t>サイタマケン</t>
    </rPh>
    <phoneticPr fontId="9"/>
  </si>
  <si>
    <t>埼玉県</t>
    <rPh sb="0" eb="3">
      <t>サイタマケン</t>
    </rPh>
    <phoneticPr fontId="14"/>
  </si>
  <si>
    <t>工業用水道事業</t>
    <phoneticPr fontId="9"/>
  </si>
  <si>
    <t>水道用水供給事業</t>
    <phoneticPr fontId="9"/>
  </si>
  <si>
    <t>地域整備事業</t>
    <phoneticPr fontId="9"/>
  </si>
  <si>
    <t>工業用水道事業</t>
  </si>
  <si>
    <t>水道用水供給事業</t>
  </si>
  <si>
    <t>地域整備事業</t>
  </si>
  <si>
    <t>総合リハビリテーションセンター病院事業</t>
    <rPh sb="0" eb="2">
      <t>ソウゴウ</t>
    </rPh>
    <rPh sb="15" eb="17">
      <t>ビョウイン</t>
    </rPh>
    <rPh sb="17" eb="19">
      <t>ジギョウ</t>
    </rPh>
    <phoneticPr fontId="9"/>
  </si>
  <si>
    <t>流域下水道事業</t>
  </si>
  <si>
    <t>ー</t>
    <phoneticPr fontId="14"/>
  </si>
  <si>
    <t>埼玉県</t>
    <rPh sb="0" eb="3">
      <t>サイタマケン</t>
    </rPh>
    <phoneticPr fontId="9"/>
  </si>
  <si>
    <t>埼玉県</t>
    <rPh sb="0" eb="3">
      <t>サイタマケン</t>
    </rPh>
    <phoneticPr fontId="14"/>
  </si>
  <si>
    <t>埼玉県</t>
    <rPh sb="0" eb="3">
      <t>サイタマケン</t>
    </rPh>
    <phoneticPr fontId="16"/>
  </si>
  <si>
    <t>埼玉県道路公社</t>
    <rPh sb="0" eb="3">
      <t>サイタマケン</t>
    </rPh>
    <rPh sb="3" eb="5">
      <t>ドウロ</t>
    </rPh>
    <rPh sb="5" eb="7">
      <t>コウシャ</t>
    </rPh>
    <phoneticPr fontId="14"/>
  </si>
  <si>
    <t>埼玉県土地開発公社</t>
    <rPh sb="0" eb="3">
      <t>サイタマケン</t>
    </rPh>
    <rPh sb="3" eb="5">
      <t>トチ</t>
    </rPh>
    <rPh sb="5" eb="7">
      <t>カイハツ</t>
    </rPh>
    <rPh sb="7" eb="9">
      <t>コウシャ</t>
    </rPh>
    <phoneticPr fontId="14"/>
  </si>
  <si>
    <t xml:space="preserve"> 埼玉県住宅供給公社 </t>
  </si>
  <si>
    <t>令和２年度</t>
    <rPh sb="0" eb="2">
      <t>レイワ</t>
    </rPh>
    <rPh sb="3" eb="5">
      <t>ネンド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</si>
</sst>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6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19" fillId="0" borderId="10" xfId="1" applyNumberFormat="1" applyFont="1" applyBorder="1" applyAlignment="1">
      <alignment vertical="center"/>
    </xf>
    <xf numFmtId="177" fontId="19" fillId="0" borderId="10" xfId="1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distributed" vertical="center" justifyLastLine="1"/>
    </xf>
    <xf numFmtId="177" fontId="15" fillId="0" borderId="10" xfId="1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2" borderId="10" xfId="1" applyNumberForma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177" fontId="2" fillId="3" borderId="10" xfId="1" applyNumberFormat="1" applyFill="1" applyBorder="1" applyAlignment="1">
      <alignment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177" fontId="19" fillId="0" borderId="10" xfId="1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2" fillId="0" borderId="5" xfId="0" applyFont="1" applyBorder="1" applyAlignment="1">
      <alignment horizontal="distributed" vertical="center" justifyLastLine="1"/>
    </xf>
    <xf numFmtId="41" fontId="20" fillId="0" borderId="5" xfId="0" applyNumberFormat="1" applyFont="1" applyBorder="1" applyAlignment="1">
      <alignment horizontal="distributed" vertical="center" justifyLastLine="1"/>
    </xf>
    <xf numFmtId="41" fontId="19" fillId="0" borderId="10" xfId="0" applyNumberFormat="1" applyFont="1" applyBorder="1" applyAlignment="1">
      <alignment horizontal="center" vertical="center"/>
    </xf>
    <xf numFmtId="177" fontId="19" fillId="0" borderId="10" xfId="1" applyNumberFormat="1" applyFont="1" applyFill="1" applyBorder="1" applyAlignment="1">
      <alignment horizontal="right" vertical="center"/>
    </xf>
    <xf numFmtId="41" fontId="0" fillId="3" borderId="10" xfId="0" applyNumberFormat="1" applyFill="1" applyBorder="1" applyAlignment="1">
      <alignment horizontal="center" vertical="center"/>
    </xf>
    <xf numFmtId="177" fontId="2" fillId="3" borderId="10" xfId="1" applyNumberFormat="1" applyFill="1" applyBorder="1" applyAlignment="1">
      <alignment horizontal="center" vertical="center"/>
    </xf>
    <xf numFmtId="177" fontId="19" fillId="3" borderId="10" xfId="1" applyNumberFormat="1" applyFont="1" applyFill="1" applyBorder="1" applyAlignment="1">
      <alignment horizontal="right" vertical="center"/>
    </xf>
    <xf numFmtId="177" fontId="2" fillId="3" borderId="10" xfId="1" applyNumberForma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7CA0138-AA03-4796-9F5C-0A092C404F45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8"/>
  <sheetViews>
    <sheetView tabSelected="1" view="pageBreakPreview" zoomScale="118" zoomScaleNormal="100" zoomScaleSheetLayoutView="118" workbookViewId="0">
      <pane xSplit="5" ySplit="8" topLeftCell="F24" activePane="bottomRight" state="frozen"/>
      <selection pane="topRight" activeCell="F1" sqref="F1"/>
      <selection pane="bottomLeft" activeCell="A9" sqref="A9"/>
      <selection pane="bottomRight" activeCell="H31" sqref="H3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.375" style="2" bestFit="1" customWidth="1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91" t="s">
        <v>252</v>
      </c>
      <c r="F1" s="1"/>
    </row>
    <row r="3" spans="1:11" ht="14.25">
      <c r="A3" s="10" t="s">
        <v>92</v>
      </c>
    </row>
    <row r="5" spans="1:11">
      <c r="A5" s="17" t="s">
        <v>237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5"/>
      <c r="F7" s="45" t="s">
        <v>238</v>
      </c>
      <c r="G7" s="45"/>
      <c r="H7" s="45" t="s">
        <v>247</v>
      </c>
      <c r="I7" s="46" t="s">
        <v>21</v>
      </c>
    </row>
    <row r="8" spans="1:11" ht="17.100000000000001" customHeight="1">
      <c r="A8" s="18"/>
      <c r="B8" s="19"/>
      <c r="C8" s="19"/>
      <c r="D8" s="19"/>
      <c r="E8" s="56"/>
      <c r="F8" s="48" t="s">
        <v>90</v>
      </c>
      <c r="G8" s="48" t="s">
        <v>2</v>
      </c>
      <c r="H8" s="48" t="s">
        <v>236</v>
      </c>
      <c r="I8" s="49"/>
    </row>
    <row r="9" spans="1:11" ht="18" customHeight="1">
      <c r="A9" s="103" t="s">
        <v>87</v>
      </c>
      <c r="B9" s="103" t="s">
        <v>89</v>
      </c>
      <c r="C9" s="57" t="s">
        <v>3</v>
      </c>
      <c r="D9" s="50"/>
      <c r="E9" s="50"/>
      <c r="F9" s="51">
        <v>1009464</v>
      </c>
      <c r="G9" s="52">
        <f>F9/$F$27*100</f>
        <v>47.965514914742357</v>
      </c>
      <c r="H9" s="80">
        <v>964874</v>
      </c>
      <c r="I9" s="52">
        <f>(F9/H9-1)*100</f>
        <v>4.6213287952623805</v>
      </c>
      <c r="K9" s="23"/>
    </row>
    <row r="10" spans="1:11" ht="18" customHeight="1">
      <c r="A10" s="103"/>
      <c r="B10" s="103"/>
      <c r="C10" s="59"/>
      <c r="D10" s="61" t="s">
        <v>22</v>
      </c>
      <c r="E10" s="50"/>
      <c r="F10" s="51">
        <v>322434</v>
      </c>
      <c r="G10" s="52">
        <f t="shared" ref="G10:G26" si="0">F10/$F$27*100</f>
        <v>15.320717564985017</v>
      </c>
      <c r="H10" s="80">
        <v>317675</v>
      </c>
      <c r="I10" s="52">
        <f t="shared" ref="I10:I27" si="1">(F10/H10-1)*100</f>
        <v>1.4980719288581135</v>
      </c>
    </row>
    <row r="11" spans="1:11" ht="18" customHeight="1">
      <c r="A11" s="103"/>
      <c r="B11" s="103"/>
      <c r="C11" s="59"/>
      <c r="D11" s="59"/>
      <c r="E11" s="44" t="s">
        <v>23</v>
      </c>
      <c r="F11" s="95">
        <v>273180</v>
      </c>
      <c r="G11" s="52">
        <f t="shared" si="0"/>
        <v>12.980373113265372</v>
      </c>
      <c r="H11" s="51">
        <v>269876</v>
      </c>
      <c r="I11" s="52">
        <f t="shared" si="1"/>
        <v>1.2242659591812588</v>
      </c>
    </row>
    <row r="12" spans="1:11" ht="18" customHeight="1">
      <c r="A12" s="103"/>
      <c r="B12" s="103"/>
      <c r="C12" s="59"/>
      <c r="D12" s="59"/>
      <c r="E12" s="44" t="s">
        <v>24</v>
      </c>
      <c r="F12" s="95">
        <v>10725</v>
      </c>
      <c r="G12" s="52">
        <f t="shared" si="0"/>
        <v>0.5096072246861818</v>
      </c>
      <c r="H12" s="51">
        <v>11164</v>
      </c>
      <c r="I12" s="52">
        <f t="shared" si="1"/>
        <v>-3.9322823360802617</v>
      </c>
    </row>
    <row r="13" spans="1:11" ht="18" customHeight="1">
      <c r="A13" s="103"/>
      <c r="B13" s="103"/>
      <c r="C13" s="59"/>
      <c r="D13" s="60"/>
      <c r="E13" s="44" t="s">
        <v>25</v>
      </c>
      <c r="F13" s="95">
        <v>726</v>
      </c>
      <c r="G13" s="52">
        <f t="shared" si="0"/>
        <v>3.4496489055679994E-2</v>
      </c>
      <c r="H13" s="51">
        <v>1212</v>
      </c>
      <c r="I13" s="52">
        <f t="shared" si="1"/>
        <v>-40.099009900990104</v>
      </c>
    </row>
    <row r="14" spans="1:11" ht="18" customHeight="1">
      <c r="A14" s="103"/>
      <c r="B14" s="103"/>
      <c r="C14" s="59"/>
      <c r="D14" s="57" t="s">
        <v>26</v>
      </c>
      <c r="E14" s="50"/>
      <c r="F14" s="86">
        <v>174265</v>
      </c>
      <c r="G14" s="52">
        <f t="shared" si="0"/>
        <v>8.2803452689918373</v>
      </c>
      <c r="H14" s="51">
        <v>172707</v>
      </c>
      <c r="I14" s="52">
        <f t="shared" si="1"/>
        <v>0.9021058787426206</v>
      </c>
    </row>
    <row r="15" spans="1:11" ht="18" customHeight="1">
      <c r="A15" s="103"/>
      <c r="B15" s="103"/>
      <c r="C15" s="59"/>
      <c r="D15" s="59"/>
      <c r="E15" s="44" t="s">
        <v>27</v>
      </c>
      <c r="F15" s="51">
        <v>14990</v>
      </c>
      <c r="G15" s="52">
        <f t="shared" si="0"/>
        <v>0.71226221893201525</v>
      </c>
      <c r="H15" s="51">
        <v>15162</v>
      </c>
      <c r="I15" s="52">
        <f t="shared" si="1"/>
        <v>-1.1344149848305007</v>
      </c>
    </row>
    <row r="16" spans="1:11" ht="18" customHeight="1">
      <c r="A16" s="103"/>
      <c r="B16" s="103"/>
      <c r="C16" s="59"/>
      <c r="D16" s="60"/>
      <c r="E16" s="44" t="s">
        <v>28</v>
      </c>
      <c r="F16" s="51">
        <v>159275</v>
      </c>
      <c r="G16" s="52">
        <f t="shared" si="0"/>
        <v>7.5680830500598217</v>
      </c>
      <c r="H16" s="51">
        <v>157545</v>
      </c>
      <c r="I16" s="52">
        <f t="shared" si="1"/>
        <v>1.0980989558538878</v>
      </c>
      <c r="K16" s="24"/>
    </row>
    <row r="17" spans="1:26" ht="18" customHeight="1">
      <c r="A17" s="103"/>
      <c r="B17" s="103"/>
      <c r="C17" s="59"/>
      <c r="D17" s="104" t="s">
        <v>29</v>
      </c>
      <c r="E17" s="105"/>
      <c r="F17" s="51">
        <v>341896</v>
      </c>
      <c r="G17" s="52">
        <f t="shared" si="0"/>
        <v>16.245470553968001</v>
      </c>
      <c r="H17" s="51">
        <v>304668</v>
      </c>
      <c r="I17" s="52">
        <f t="shared" si="1"/>
        <v>12.219202541783192</v>
      </c>
    </row>
    <row r="18" spans="1:26" ht="18" customHeight="1">
      <c r="A18" s="103"/>
      <c r="B18" s="103"/>
      <c r="C18" s="59"/>
      <c r="D18" s="104" t="s">
        <v>93</v>
      </c>
      <c r="E18" s="106"/>
      <c r="F18" s="51">
        <v>19299</v>
      </c>
      <c r="G18" s="52">
        <f t="shared" si="0"/>
        <v>0.91700790948425381</v>
      </c>
      <c r="H18" s="51">
        <v>17754</v>
      </c>
      <c r="I18" s="52">
        <f t="shared" si="1"/>
        <v>8.7022642784724482</v>
      </c>
    </row>
    <row r="19" spans="1:26" ht="18" customHeight="1">
      <c r="A19" s="103"/>
      <c r="B19" s="103"/>
      <c r="C19" s="58"/>
      <c r="D19" s="104" t="s">
        <v>94</v>
      </c>
      <c r="E19" s="106"/>
      <c r="F19" s="90" t="s">
        <v>249</v>
      </c>
      <c r="G19" s="52" t="e">
        <f t="shared" si="0"/>
        <v>#VALUE!</v>
      </c>
      <c r="H19" s="90" t="s">
        <v>249</v>
      </c>
      <c r="I19" s="52" t="e">
        <f t="shared" si="1"/>
        <v>#VALUE!</v>
      </c>
      <c r="Z19" s="2" t="s">
        <v>95</v>
      </c>
    </row>
    <row r="20" spans="1:26" ht="18" customHeight="1">
      <c r="A20" s="103"/>
      <c r="B20" s="103"/>
      <c r="C20" s="50" t="s">
        <v>4</v>
      </c>
      <c r="D20" s="50"/>
      <c r="E20" s="50"/>
      <c r="F20" s="51">
        <v>132679</v>
      </c>
      <c r="G20" s="52">
        <f t="shared" si="0"/>
        <v>6.3043521644883835</v>
      </c>
      <c r="H20" s="51">
        <v>131438</v>
      </c>
      <c r="I20" s="52">
        <f t="shared" si="1"/>
        <v>0.94417139639981773</v>
      </c>
    </row>
    <row r="21" spans="1:26" ht="18" customHeight="1">
      <c r="A21" s="103"/>
      <c r="B21" s="103"/>
      <c r="C21" s="50" t="s">
        <v>5</v>
      </c>
      <c r="D21" s="50"/>
      <c r="E21" s="50"/>
      <c r="F21" s="51">
        <v>243714</v>
      </c>
      <c r="G21" s="52">
        <f t="shared" si="0"/>
        <v>11.580271809526163</v>
      </c>
      <c r="H21" s="51">
        <v>249225</v>
      </c>
      <c r="I21" s="52">
        <f t="shared" si="1"/>
        <v>-2.2112548901594975</v>
      </c>
    </row>
    <row r="22" spans="1:26" ht="18" customHeight="1">
      <c r="A22" s="103"/>
      <c r="B22" s="103"/>
      <c r="C22" s="50" t="s">
        <v>30</v>
      </c>
      <c r="D22" s="50"/>
      <c r="E22" s="50"/>
      <c r="F22" s="51">
        <v>33786</v>
      </c>
      <c r="G22" s="52">
        <f t="shared" si="0"/>
        <v>1.6053696683680501</v>
      </c>
      <c r="H22" s="51">
        <v>34335</v>
      </c>
      <c r="I22" s="52">
        <f t="shared" si="1"/>
        <v>-1.5989515072083904</v>
      </c>
    </row>
    <row r="23" spans="1:26" ht="18" customHeight="1">
      <c r="A23" s="103"/>
      <c r="B23" s="103"/>
      <c r="C23" s="50" t="s">
        <v>6</v>
      </c>
      <c r="D23" s="50"/>
      <c r="E23" s="50"/>
      <c r="F23" s="51">
        <v>300412</v>
      </c>
      <c r="G23" s="52">
        <f t="shared" si="0"/>
        <v>14.274324063629393</v>
      </c>
      <c r="H23" s="51">
        <v>352586</v>
      </c>
      <c r="I23" s="52">
        <f t="shared" si="1"/>
        <v>-14.797524575564546</v>
      </c>
    </row>
    <row r="24" spans="1:26" ht="18" customHeight="1">
      <c r="A24" s="103"/>
      <c r="B24" s="103"/>
      <c r="C24" s="50" t="s">
        <v>31</v>
      </c>
      <c r="D24" s="50"/>
      <c r="E24" s="50"/>
      <c r="F24" s="51">
        <v>7961</v>
      </c>
      <c r="G24" s="52">
        <f t="shared" si="0"/>
        <v>0.37827348398384081</v>
      </c>
      <c r="H24" s="51">
        <v>14843</v>
      </c>
      <c r="I24" s="52">
        <f t="shared" si="1"/>
        <v>-46.365290035707062</v>
      </c>
    </row>
    <row r="25" spans="1:26" ht="18" customHeight="1">
      <c r="A25" s="103"/>
      <c r="B25" s="103"/>
      <c r="C25" s="50" t="s">
        <v>7</v>
      </c>
      <c r="D25" s="50"/>
      <c r="E25" s="50"/>
      <c r="F25" s="99">
        <v>206047</v>
      </c>
      <c r="G25" s="52">
        <f t="shared" si="0"/>
        <v>9.790493223768177</v>
      </c>
      <c r="H25" s="51">
        <v>202646</v>
      </c>
      <c r="I25" s="52">
        <f t="shared" si="1"/>
        <v>1.6782961420408027</v>
      </c>
    </row>
    <row r="26" spans="1:26" ht="18" customHeight="1">
      <c r="A26" s="103"/>
      <c r="B26" s="103"/>
      <c r="C26" s="50" t="s">
        <v>8</v>
      </c>
      <c r="D26" s="50"/>
      <c r="E26" s="50"/>
      <c r="F26" s="99">
        <v>170499</v>
      </c>
      <c r="G26" s="52">
        <f t="shared" si="0"/>
        <v>8.1014006714936411</v>
      </c>
      <c r="H26" s="51">
        <v>172223</v>
      </c>
      <c r="I26" s="52">
        <f t="shared" si="1"/>
        <v>-1.0010277372940912</v>
      </c>
      <c r="J26" s="2">
        <f>H27-H25-H24-H23-H22-H21-H20-H9</f>
        <v>172223</v>
      </c>
    </row>
    <row r="27" spans="1:26" ht="18" customHeight="1">
      <c r="A27" s="103"/>
      <c r="B27" s="103"/>
      <c r="C27" s="50" t="s">
        <v>9</v>
      </c>
      <c r="D27" s="50"/>
      <c r="E27" s="50"/>
      <c r="F27" s="99">
        <f>SUM(F9,F20:F26)</f>
        <v>2104562</v>
      </c>
      <c r="G27" s="52">
        <f>F27/$F$27*100</f>
        <v>100</v>
      </c>
      <c r="H27" s="99">
        <f>SUM(H9,H20:H26)</f>
        <v>2122170</v>
      </c>
      <c r="I27" s="52">
        <f t="shared" si="1"/>
        <v>-0.82971675219233321</v>
      </c>
    </row>
    <row r="28" spans="1:26" ht="18" customHeight="1">
      <c r="A28" s="103"/>
      <c r="B28" s="103" t="s">
        <v>88</v>
      </c>
      <c r="C28" s="57" t="s">
        <v>10</v>
      </c>
      <c r="D28" s="50"/>
      <c r="E28" s="50"/>
      <c r="F28" s="99">
        <v>903705</v>
      </c>
      <c r="G28" s="52">
        <f>F28/$F$45*100</f>
        <v>42.940288763172575</v>
      </c>
      <c r="H28" s="51">
        <v>910534</v>
      </c>
      <c r="I28" s="52">
        <f>(F28/H28-1)*100</f>
        <v>-0.74999945087168562</v>
      </c>
    </row>
    <row r="29" spans="1:26" ht="18" customHeight="1">
      <c r="A29" s="103"/>
      <c r="B29" s="103"/>
      <c r="C29" s="59"/>
      <c r="D29" s="50" t="s">
        <v>11</v>
      </c>
      <c r="E29" s="50"/>
      <c r="F29" s="99">
        <v>550499</v>
      </c>
      <c r="G29" s="52">
        <f t="shared" ref="G29:G44" si="2">F29/$F$45*100</f>
        <v>26.157414226808239</v>
      </c>
      <c r="H29" s="51">
        <v>564119</v>
      </c>
      <c r="I29" s="52">
        <f t="shared" ref="I29:I45" si="3">(F29/H29-1)*100</f>
        <v>-2.4143841990785675</v>
      </c>
    </row>
    <row r="30" spans="1:26" ht="18" customHeight="1">
      <c r="A30" s="103"/>
      <c r="B30" s="103"/>
      <c r="C30" s="59"/>
      <c r="D30" s="50" t="s">
        <v>32</v>
      </c>
      <c r="E30" s="50"/>
      <c r="F30" s="99">
        <v>67892</v>
      </c>
      <c r="G30" s="52">
        <f t="shared" si="2"/>
        <v>3.2259444007826805</v>
      </c>
      <c r="H30" s="51">
        <v>64647</v>
      </c>
      <c r="I30" s="52">
        <f t="shared" si="3"/>
        <v>5.019567806704095</v>
      </c>
    </row>
    <row r="31" spans="1:26" ht="18" customHeight="1">
      <c r="A31" s="103"/>
      <c r="B31" s="103"/>
      <c r="C31" s="58"/>
      <c r="D31" s="50" t="s">
        <v>12</v>
      </c>
      <c r="E31" s="50"/>
      <c r="F31" s="99">
        <v>285314</v>
      </c>
      <c r="G31" s="52">
        <f t="shared" si="2"/>
        <v>13.556930135581654</v>
      </c>
      <c r="H31" s="99">
        <v>281768</v>
      </c>
      <c r="I31" s="52">
        <f t="shared" si="3"/>
        <v>1.2584821555322145</v>
      </c>
    </row>
    <row r="32" spans="1:26" ht="18" customHeight="1">
      <c r="A32" s="103"/>
      <c r="B32" s="103"/>
      <c r="C32" s="57" t="s">
        <v>13</v>
      </c>
      <c r="D32" s="50"/>
      <c r="E32" s="50"/>
      <c r="F32" s="99">
        <v>1016498</v>
      </c>
      <c r="G32" s="52">
        <f t="shared" si="2"/>
        <v>48.299741228816259</v>
      </c>
      <c r="H32" s="51">
        <v>1035593</v>
      </c>
      <c r="I32" s="52">
        <f t="shared" si="3"/>
        <v>-1.8438710960773208</v>
      </c>
    </row>
    <row r="33" spans="1:9" ht="18" customHeight="1">
      <c r="A33" s="103"/>
      <c r="B33" s="103"/>
      <c r="C33" s="59"/>
      <c r="D33" s="50" t="s">
        <v>14</v>
      </c>
      <c r="E33" s="50"/>
      <c r="F33" s="99">
        <v>133758</v>
      </c>
      <c r="G33" s="52">
        <f t="shared" si="2"/>
        <v>6.3556217398204469</v>
      </c>
      <c r="H33" s="51">
        <v>123278</v>
      </c>
      <c r="I33" s="52">
        <f t="shared" si="3"/>
        <v>8.5011113093982793</v>
      </c>
    </row>
    <row r="34" spans="1:9" ht="18" customHeight="1">
      <c r="A34" s="103"/>
      <c r="B34" s="103"/>
      <c r="C34" s="59"/>
      <c r="D34" s="50" t="s">
        <v>33</v>
      </c>
      <c r="E34" s="50"/>
      <c r="F34" s="99">
        <v>19077</v>
      </c>
      <c r="G34" s="52">
        <f t="shared" si="2"/>
        <v>0.90645939630193839</v>
      </c>
      <c r="H34" s="51">
        <v>18604</v>
      </c>
      <c r="I34" s="52">
        <f t="shared" si="3"/>
        <v>2.5424639862395182</v>
      </c>
    </row>
    <row r="35" spans="1:9" ht="18" customHeight="1">
      <c r="A35" s="103"/>
      <c r="B35" s="103"/>
      <c r="C35" s="59"/>
      <c r="D35" s="50" t="s">
        <v>34</v>
      </c>
      <c r="E35" s="50"/>
      <c r="F35" s="99">
        <v>784361</v>
      </c>
      <c r="G35" s="52">
        <f t="shared" si="2"/>
        <v>37.269560127000297</v>
      </c>
      <c r="H35" s="51">
        <v>819665</v>
      </c>
      <c r="I35" s="52">
        <f t="shared" si="3"/>
        <v>-4.3071254719916023</v>
      </c>
    </row>
    <row r="36" spans="1:9" ht="18" customHeight="1">
      <c r="A36" s="103"/>
      <c r="B36" s="103"/>
      <c r="C36" s="59"/>
      <c r="D36" s="50" t="s">
        <v>35</v>
      </c>
      <c r="E36" s="50"/>
      <c r="F36" s="99">
        <v>46259</v>
      </c>
      <c r="G36" s="52">
        <f t="shared" si="2"/>
        <v>2.1980345554086789</v>
      </c>
      <c r="H36" s="51">
        <v>44765</v>
      </c>
      <c r="I36" s="52">
        <f t="shared" si="3"/>
        <v>3.3374287948173764</v>
      </c>
    </row>
    <row r="37" spans="1:9" ht="18" customHeight="1">
      <c r="A37" s="103"/>
      <c r="B37" s="103"/>
      <c r="C37" s="59"/>
      <c r="D37" s="50" t="s">
        <v>15</v>
      </c>
      <c r="E37" s="50"/>
      <c r="F37" s="51">
        <v>10765</v>
      </c>
      <c r="G37" s="52">
        <f t="shared" si="2"/>
        <v>0.51150785769200435</v>
      </c>
      <c r="H37" s="51">
        <v>16140</v>
      </c>
      <c r="I37" s="52">
        <f t="shared" si="3"/>
        <v>-33.302354399008671</v>
      </c>
    </row>
    <row r="38" spans="1:9" ht="18" customHeight="1">
      <c r="A38" s="103"/>
      <c r="B38" s="103"/>
      <c r="C38" s="58"/>
      <c r="D38" s="50" t="s">
        <v>36</v>
      </c>
      <c r="E38" s="50"/>
      <c r="F38" s="51">
        <v>20265</v>
      </c>
      <c r="G38" s="52">
        <f t="shared" si="2"/>
        <v>0.96290819657486926</v>
      </c>
      <c r="H38" s="51">
        <v>12128</v>
      </c>
      <c r="I38" s="52">
        <f t="shared" si="3"/>
        <v>67.092678100263853</v>
      </c>
    </row>
    <row r="39" spans="1:9" ht="18" customHeight="1">
      <c r="A39" s="103"/>
      <c r="B39" s="103"/>
      <c r="C39" s="57" t="s">
        <v>16</v>
      </c>
      <c r="D39" s="50"/>
      <c r="E39" s="50"/>
      <c r="F39" s="51">
        <v>184359</v>
      </c>
      <c r="G39" s="52">
        <f t="shared" si="2"/>
        <v>8.7599700080111678</v>
      </c>
      <c r="H39" s="92">
        <v>176043</v>
      </c>
      <c r="I39" s="52">
        <f t="shared" si="3"/>
        <v>4.7238458785637594</v>
      </c>
    </row>
    <row r="40" spans="1:9" ht="18" customHeight="1">
      <c r="A40" s="103"/>
      <c r="B40" s="103"/>
      <c r="C40" s="59"/>
      <c r="D40" s="57" t="s">
        <v>17</v>
      </c>
      <c r="E40" s="50"/>
      <c r="F40" s="51">
        <v>181509</v>
      </c>
      <c r="G40" s="52">
        <f t="shared" si="2"/>
        <v>8.6245499063463082</v>
      </c>
      <c r="H40" s="51">
        <v>172060</v>
      </c>
      <c r="I40" s="52">
        <f t="shared" si="3"/>
        <v>5.4916889457166107</v>
      </c>
    </row>
    <row r="41" spans="1:9" ht="18" customHeight="1">
      <c r="A41" s="103"/>
      <c r="B41" s="103"/>
      <c r="C41" s="59"/>
      <c r="D41" s="59"/>
      <c r="E41" s="53" t="s">
        <v>91</v>
      </c>
      <c r="F41" s="51">
        <v>67492</v>
      </c>
      <c r="G41" s="52">
        <f t="shared" si="2"/>
        <v>3.2069380707244548</v>
      </c>
      <c r="H41" s="51">
        <v>69005</v>
      </c>
      <c r="I41" s="54">
        <f t="shared" si="3"/>
        <v>-2.192594739511633</v>
      </c>
    </row>
    <row r="42" spans="1:9" ht="18" customHeight="1">
      <c r="A42" s="103"/>
      <c r="B42" s="103"/>
      <c r="C42" s="59"/>
      <c r="D42" s="58"/>
      <c r="E42" s="44" t="s">
        <v>37</v>
      </c>
      <c r="F42" s="51">
        <v>114017</v>
      </c>
      <c r="G42" s="52">
        <f t="shared" si="2"/>
        <v>5.4176118356218534</v>
      </c>
      <c r="H42" s="51">
        <v>103055</v>
      </c>
      <c r="I42" s="54">
        <f t="shared" si="3"/>
        <v>10.637038474600935</v>
      </c>
    </row>
    <row r="43" spans="1:9" ht="18" customHeight="1">
      <c r="A43" s="103"/>
      <c r="B43" s="103"/>
      <c r="C43" s="59"/>
      <c r="D43" s="50" t="s">
        <v>38</v>
      </c>
      <c r="E43" s="50"/>
      <c r="F43" s="51">
        <v>2850</v>
      </c>
      <c r="G43" s="52">
        <f t="shared" si="2"/>
        <v>0.13542010166485949</v>
      </c>
      <c r="H43" s="51">
        <v>3983</v>
      </c>
      <c r="I43" s="54">
        <f t="shared" si="3"/>
        <v>-28.44589505397941</v>
      </c>
    </row>
    <row r="44" spans="1:9" ht="18" customHeight="1">
      <c r="A44" s="103"/>
      <c r="B44" s="103"/>
      <c r="C44" s="58"/>
      <c r="D44" s="50" t="s">
        <v>39</v>
      </c>
      <c r="E44" s="50"/>
      <c r="F44" s="90" t="s">
        <v>249</v>
      </c>
      <c r="G44" s="52" t="e">
        <f t="shared" si="2"/>
        <v>#VALUE!</v>
      </c>
      <c r="H44" s="90" t="s">
        <v>249</v>
      </c>
      <c r="I44" s="52" t="e">
        <f t="shared" si="3"/>
        <v>#VALUE!</v>
      </c>
    </row>
    <row r="45" spans="1:9" ht="18" customHeight="1">
      <c r="A45" s="103"/>
      <c r="B45" s="103"/>
      <c r="C45" s="44" t="s">
        <v>18</v>
      </c>
      <c r="D45" s="44"/>
      <c r="E45" s="44"/>
      <c r="F45" s="51">
        <f>SUM(F28,F32,F39)</f>
        <v>2104562</v>
      </c>
      <c r="G45" s="52">
        <f>F45/$F$45*100</f>
        <v>100</v>
      </c>
      <c r="H45" s="51">
        <f>SUM(H28,H32,H39)</f>
        <v>2122170</v>
      </c>
      <c r="I45" s="52">
        <f t="shared" si="3"/>
        <v>-0.82971675219233321</v>
      </c>
    </row>
    <row r="46" spans="1:9">
      <c r="A46" s="21" t="s">
        <v>19</v>
      </c>
    </row>
    <row r="47" spans="1:9">
      <c r="A47" s="22" t="s">
        <v>20</v>
      </c>
    </row>
    <row r="48" spans="1:9">
      <c r="A48" s="22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128" t="s">
        <v>263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239</v>
      </c>
      <c r="B5" s="12"/>
      <c r="C5" s="12"/>
      <c r="D5" s="12"/>
      <c r="K5" s="15"/>
      <c r="O5" s="15" t="s">
        <v>47</v>
      </c>
    </row>
    <row r="6" spans="1:25" ht="15.95" customHeight="1">
      <c r="A6" s="109" t="s">
        <v>48</v>
      </c>
      <c r="B6" s="110"/>
      <c r="C6" s="110"/>
      <c r="D6" s="110"/>
      <c r="E6" s="110"/>
      <c r="F6" s="114" t="s">
        <v>254</v>
      </c>
      <c r="G6" s="115"/>
      <c r="H6" s="114" t="s">
        <v>255</v>
      </c>
      <c r="I6" s="115"/>
      <c r="J6" s="114" t="s">
        <v>256</v>
      </c>
      <c r="K6" s="115"/>
      <c r="L6" s="115" t="s">
        <v>261</v>
      </c>
      <c r="M6" s="115"/>
      <c r="N6" s="119" t="s">
        <v>260</v>
      </c>
      <c r="O6" s="119"/>
    </row>
    <row r="7" spans="1:25" ht="15.95" customHeight="1">
      <c r="A7" s="110"/>
      <c r="B7" s="110"/>
      <c r="C7" s="110"/>
      <c r="D7" s="110"/>
      <c r="E7" s="110"/>
      <c r="F7" s="48" t="s">
        <v>240</v>
      </c>
      <c r="G7" s="48" t="s">
        <v>247</v>
      </c>
      <c r="H7" s="48" t="s">
        <v>240</v>
      </c>
      <c r="I7" s="48" t="s">
        <v>247</v>
      </c>
      <c r="J7" s="48" t="s">
        <v>240</v>
      </c>
      <c r="K7" s="48" t="s">
        <v>247</v>
      </c>
      <c r="L7" s="48" t="s">
        <v>240</v>
      </c>
      <c r="M7" s="48" t="s">
        <v>247</v>
      </c>
      <c r="N7" s="48" t="s">
        <v>240</v>
      </c>
      <c r="O7" s="48" t="s">
        <v>247</v>
      </c>
    </row>
    <row r="8" spans="1:25" ht="15.95" customHeight="1">
      <c r="A8" s="107" t="s">
        <v>82</v>
      </c>
      <c r="B8" s="57" t="s">
        <v>49</v>
      </c>
      <c r="C8" s="50"/>
      <c r="D8" s="50"/>
      <c r="E8" s="62" t="s">
        <v>40</v>
      </c>
      <c r="F8" s="94">
        <v>1850</v>
      </c>
      <c r="G8" s="94">
        <v>1852</v>
      </c>
      <c r="H8" s="94">
        <v>47151</v>
      </c>
      <c r="I8" s="94">
        <v>48820</v>
      </c>
      <c r="J8" s="94">
        <v>2507</v>
      </c>
      <c r="K8" s="94">
        <v>12626</v>
      </c>
      <c r="L8" s="94">
        <v>53147</v>
      </c>
      <c r="M8" s="94">
        <v>52690</v>
      </c>
      <c r="N8" s="94">
        <v>3963</v>
      </c>
      <c r="O8" s="94">
        <v>3937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95" customHeight="1">
      <c r="A9" s="107"/>
      <c r="B9" s="59"/>
      <c r="C9" s="50" t="s">
        <v>50</v>
      </c>
      <c r="D9" s="50"/>
      <c r="E9" s="62" t="s">
        <v>41</v>
      </c>
      <c r="F9" s="94">
        <v>1850</v>
      </c>
      <c r="G9" s="94">
        <v>1852</v>
      </c>
      <c r="H9" s="94">
        <v>47151</v>
      </c>
      <c r="I9" s="94">
        <v>48820</v>
      </c>
      <c r="J9" s="94">
        <v>2507</v>
      </c>
      <c r="K9" s="94">
        <v>12626</v>
      </c>
      <c r="L9" s="94">
        <v>53147</v>
      </c>
      <c r="M9" s="94">
        <v>52690</v>
      </c>
      <c r="N9" s="94">
        <v>3963</v>
      </c>
      <c r="O9" s="94">
        <v>3937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95" customHeight="1">
      <c r="A10" s="107"/>
      <c r="B10" s="58"/>
      <c r="C10" s="50" t="s">
        <v>51</v>
      </c>
      <c r="D10" s="50"/>
      <c r="E10" s="62" t="s">
        <v>42</v>
      </c>
      <c r="F10" s="94">
        <v>0</v>
      </c>
      <c r="G10" s="94">
        <v>0</v>
      </c>
      <c r="H10" s="94">
        <v>0</v>
      </c>
      <c r="I10" s="94">
        <v>0</v>
      </c>
      <c r="J10" s="63">
        <v>0</v>
      </c>
      <c r="K10" s="63">
        <v>0</v>
      </c>
      <c r="L10" s="94">
        <v>0</v>
      </c>
      <c r="M10" s="94">
        <v>0</v>
      </c>
      <c r="N10" s="94">
        <v>0</v>
      </c>
      <c r="O10" s="94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.95" customHeight="1">
      <c r="A11" s="107"/>
      <c r="B11" s="57" t="s">
        <v>52</v>
      </c>
      <c r="C11" s="50"/>
      <c r="D11" s="50"/>
      <c r="E11" s="62" t="s">
        <v>43</v>
      </c>
      <c r="F11" s="94">
        <v>2145</v>
      </c>
      <c r="G11" s="94">
        <v>1858</v>
      </c>
      <c r="H11" s="94">
        <v>51307</v>
      </c>
      <c r="I11" s="94">
        <v>48389</v>
      </c>
      <c r="J11" s="94">
        <v>2533</v>
      </c>
      <c r="K11" s="94">
        <v>12267</v>
      </c>
      <c r="L11" s="94">
        <v>58982</v>
      </c>
      <c r="M11" s="94">
        <v>53565</v>
      </c>
      <c r="N11" s="94">
        <v>3963</v>
      </c>
      <c r="O11" s="94">
        <v>3952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95" customHeight="1">
      <c r="A12" s="107"/>
      <c r="B12" s="59"/>
      <c r="C12" s="50" t="s">
        <v>53</v>
      </c>
      <c r="D12" s="50"/>
      <c r="E12" s="62" t="s">
        <v>44</v>
      </c>
      <c r="F12" s="94">
        <v>2145</v>
      </c>
      <c r="G12" s="94">
        <v>1858</v>
      </c>
      <c r="H12" s="94">
        <v>51307</v>
      </c>
      <c r="I12" s="94">
        <v>48389</v>
      </c>
      <c r="J12" s="94">
        <v>2533</v>
      </c>
      <c r="K12" s="94">
        <v>12267</v>
      </c>
      <c r="L12" s="94">
        <v>58982</v>
      </c>
      <c r="M12" s="94">
        <v>53565</v>
      </c>
      <c r="N12" s="94">
        <v>3963</v>
      </c>
      <c r="O12" s="94">
        <v>3952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95" customHeight="1">
      <c r="A13" s="107"/>
      <c r="B13" s="58"/>
      <c r="C13" s="50" t="s">
        <v>54</v>
      </c>
      <c r="D13" s="50"/>
      <c r="E13" s="62" t="s">
        <v>45</v>
      </c>
      <c r="F13" s="94">
        <v>0</v>
      </c>
      <c r="G13" s="94">
        <v>0</v>
      </c>
      <c r="H13" s="63">
        <v>0</v>
      </c>
      <c r="I13" s="63">
        <v>0</v>
      </c>
      <c r="J13" s="63">
        <v>0</v>
      </c>
      <c r="K13" s="63">
        <v>0</v>
      </c>
      <c r="L13" s="94">
        <v>0</v>
      </c>
      <c r="M13" s="94">
        <v>0</v>
      </c>
      <c r="N13" s="94">
        <v>0</v>
      </c>
      <c r="O13" s="94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95" customHeight="1">
      <c r="A14" s="107"/>
      <c r="B14" s="50" t="s">
        <v>55</v>
      </c>
      <c r="C14" s="50"/>
      <c r="D14" s="50"/>
      <c r="E14" s="62" t="s">
        <v>96</v>
      </c>
      <c r="F14" s="94">
        <f t="shared" ref="F14:J15" si="0">F9-F12</f>
        <v>-295</v>
      </c>
      <c r="G14" s="94">
        <v>-6</v>
      </c>
      <c r="H14" s="94">
        <f>H9-H12</f>
        <v>-4156</v>
      </c>
      <c r="I14" s="94">
        <v>431</v>
      </c>
      <c r="J14" s="94">
        <f t="shared" si="0"/>
        <v>-26</v>
      </c>
      <c r="K14" s="94">
        <v>359</v>
      </c>
      <c r="L14" s="94">
        <f t="shared" ref="L14:M15" si="1">L9-L12</f>
        <v>-5835</v>
      </c>
      <c r="M14" s="94">
        <f t="shared" si="1"/>
        <v>-875</v>
      </c>
      <c r="N14" s="94">
        <f t="shared" ref="N14:O15" si="2">N9-N12</f>
        <v>0</v>
      </c>
      <c r="O14" s="94">
        <f t="shared" si="2"/>
        <v>-15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95" customHeight="1">
      <c r="A15" s="107"/>
      <c r="B15" s="50" t="s">
        <v>56</v>
      </c>
      <c r="C15" s="50"/>
      <c r="D15" s="50"/>
      <c r="E15" s="62" t="s">
        <v>97</v>
      </c>
      <c r="F15" s="94">
        <f t="shared" si="0"/>
        <v>0</v>
      </c>
      <c r="G15" s="94">
        <v>0</v>
      </c>
      <c r="H15" s="94">
        <f t="shared" si="0"/>
        <v>0</v>
      </c>
      <c r="I15" s="94">
        <v>0</v>
      </c>
      <c r="J15" s="94">
        <f t="shared" si="0"/>
        <v>0</v>
      </c>
      <c r="K15" s="94">
        <v>0</v>
      </c>
      <c r="L15" s="94">
        <f t="shared" si="1"/>
        <v>0</v>
      </c>
      <c r="M15" s="94">
        <f t="shared" si="1"/>
        <v>0</v>
      </c>
      <c r="N15" s="94">
        <f t="shared" si="2"/>
        <v>0</v>
      </c>
      <c r="O15" s="94">
        <f t="shared" si="2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95" customHeight="1">
      <c r="A16" s="107"/>
      <c r="B16" s="50" t="s">
        <v>57</v>
      </c>
      <c r="C16" s="50"/>
      <c r="D16" s="50"/>
      <c r="E16" s="62" t="s">
        <v>98</v>
      </c>
      <c r="F16" s="94">
        <f t="shared" ref="F16:J16" si="3">F8-F11</f>
        <v>-295</v>
      </c>
      <c r="G16" s="94">
        <v>-6</v>
      </c>
      <c r="H16" s="94">
        <f>H8-H11</f>
        <v>-4156</v>
      </c>
      <c r="I16" s="94">
        <v>431</v>
      </c>
      <c r="J16" s="94">
        <f t="shared" si="3"/>
        <v>-26</v>
      </c>
      <c r="K16" s="94">
        <v>359</v>
      </c>
      <c r="L16" s="94">
        <f t="shared" ref="L16:M16" si="4">L8-L11</f>
        <v>-5835</v>
      </c>
      <c r="M16" s="94">
        <f t="shared" si="4"/>
        <v>-875</v>
      </c>
      <c r="N16" s="94">
        <f t="shared" ref="N16:O16" si="5">N8-N11</f>
        <v>0</v>
      </c>
      <c r="O16" s="94">
        <f t="shared" si="5"/>
        <v>-15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95" customHeight="1">
      <c r="A17" s="107"/>
      <c r="B17" s="50" t="s">
        <v>58</v>
      </c>
      <c r="C17" s="50"/>
      <c r="D17" s="50"/>
      <c r="E17" s="48"/>
      <c r="F17" s="94">
        <v>0</v>
      </c>
      <c r="G17" s="94">
        <v>0</v>
      </c>
      <c r="H17" s="63">
        <v>0</v>
      </c>
      <c r="I17" s="63">
        <v>0</v>
      </c>
      <c r="J17" s="94">
        <v>0</v>
      </c>
      <c r="K17" s="94">
        <v>0</v>
      </c>
      <c r="L17" s="94">
        <v>0</v>
      </c>
      <c r="M17" s="94">
        <v>0</v>
      </c>
      <c r="N17" s="63">
        <v>0</v>
      </c>
      <c r="O17" s="63">
        <v>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95" customHeight="1">
      <c r="A18" s="107"/>
      <c r="B18" s="50" t="s">
        <v>59</v>
      </c>
      <c r="C18" s="50"/>
      <c r="D18" s="50"/>
      <c r="E18" s="48"/>
      <c r="F18" s="94">
        <v>0</v>
      </c>
      <c r="G18" s="94">
        <v>0</v>
      </c>
      <c r="H18" s="63">
        <v>0</v>
      </c>
      <c r="I18" s="64">
        <v>0</v>
      </c>
      <c r="J18" s="9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95" customHeight="1">
      <c r="A19" s="107" t="s">
        <v>83</v>
      </c>
      <c r="B19" s="57" t="s">
        <v>60</v>
      </c>
      <c r="C19" s="50"/>
      <c r="D19" s="50"/>
      <c r="E19" s="62"/>
      <c r="F19" s="94">
        <v>105</v>
      </c>
      <c r="G19" s="94">
        <v>173</v>
      </c>
      <c r="H19" s="94">
        <v>21245</v>
      </c>
      <c r="I19" s="94">
        <v>9040</v>
      </c>
      <c r="J19" s="94">
        <v>1548</v>
      </c>
      <c r="K19" s="94">
        <v>1572</v>
      </c>
      <c r="L19" s="94">
        <v>25244</v>
      </c>
      <c r="M19" s="94">
        <v>26041</v>
      </c>
      <c r="N19" s="94">
        <v>690</v>
      </c>
      <c r="O19" s="94">
        <v>441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95" customHeight="1">
      <c r="A20" s="107"/>
      <c r="B20" s="58"/>
      <c r="C20" s="50" t="s">
        <v>61</v>
      </c>
      <c r="D20" s="50"/>
      <c r="E20" s="62"/>
      <c r="F20" s="64">
        <v>0</v>
      </c>
      <c r="G20" s="64">
        <v>0</v>
      </c>
      <c r="H20" s="94">
        <v>9021</v>
      </c>
      <c r="I20" s="94">
        <v>4025</v>
      </c>
      <c r="J20" s="94">
        <v>0</v>
      </c>
      <c r="K20" s="94">
        <v>0</v>
      </c>
      <c r="L20" s="94">
        <v>6545</v>
      </c>
      <c r="M20" s="94">
        <v>6598</v>
      </c>
      <c r="N20" s="94">
        <v>349</v>
      </c>
      <c r="O20" s="94">
        <v>83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95" customHeight="1">
      <c r="A21" s="107"/>
      <c r="B21" s="50" t="s">
        <v>62</v>
      </c>
      <c r="C21" s="50"/>
      <c r="D21" s="50"/>
      <c r="E21" s="62" t="s">
        <v>99</v>
      </c>
      <c r="F21" s="94">
        <v>105</v>
      </c>
      <c r="G21" s="94">
        <v>173</v>
      </c>
      <c r="H21" s="94">
        <v>21245</v>
      </c>
      <c r="I21" s="94">
        <v>9040</v>
      </c>
      <c r="J21" s="94">
        <v>1548</v>
      </c>
      <c r="K21" s="94">
        <v>1572</v>
      </c>
      <c r="L21" s="94">
        <v>25244</v>
      </c>
      <c r="M21" s="94">
        <v>26041</v>
      </c>
      <c r="N21" s="94">
        <v>690</v>
      </c>
      <c r="O21" s="94">
        <v>441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95" customHeight="1">
      <c r="A22" s="107"/>
      <c r="B22" s="57" t="s">
        <v>63</v>
      </c>
      <c r="C22" s="50"/>
      <c r="D22" s="50"/>
      <c r="E22" s="62" t="s">
        <v>100</v>
      </c>
      <c r="F22" s="94">
        <v>653</v>
      </c>
      <c r="G22" s="94">
        <v>1047</v>
      </c>
      <c r="H22" s="94">
        <v>39962</v>
      </c>
      <c r="I22" s="94">
        <v>26769</v>
      </c>
      <c r="J22" s="94">
        <v>5754</v>
      </c>
      <c r="K22" s="94">
        <v>4389</v>
      </c>
      <c r="L22" s="94">
        <v>31009</v>
      </c>
      <c r="M22" s="94">
        <v>31850</v>
      </c>
      <c r="N22" s="94">
        <v>707</v>
      </c>
      <c r="O22" s="94">
        <v>450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95" customHeight="1">
      <c r="A23" s="107"/>
      <c r="B23" s="58" t="s">
        <v>64</v>
      </c>
      <c r="C23" s="50" t="s">
        <v>65</v>
      </c>
      <c r="D23" s="50"/>
      <c r="E23" s="62"/>
      <c r="F23" s="94">
        <v>35</v>
      </c>
      <c r="G23" s="94">
        <v>79</v>
      </c>
      <c r="H23" s="94">
        <v>9311</v>
      </c>
      <c r="I23" s="94">
        <v>9387</v>
      </c>
      <c r="J23" s="94">
        <v>0</v>
      </c>
      <c r="K23" s="94">
        <v>0</v>
      </c>
      <c r="L23" s="94">
        <v>5699</v>
      </c>
      <c r="M23" s="94">
        <v>5761</v>
      </c>
      <c r="N23" s="94">
        <v>355</v>
      </c>
      <c r="O23" s="94">
        <v>366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95" customHeight="1">
      <c r="A24" s="107"/>
      <c r="B24" s="50" t="s">
        <v>101</v>
      </c>
      <c r="C24" s="50"/>
      <c r="D24" s="50"/>
      <c r="E24" s="62" t="s">
        <v>102</v>
      </c>
      <c r="F24" s="94">
        <f t="shared" ref="F24:J24" si="6">F21-F22</f>
        <v>-548</v>
      </c>
      <c r="G24" s="94">
        <v>-874</v>
      </c>
      <c r="H24" s="94">
        <f t="shared" si="6"/>
        <v>-18717</v>
      </c>
      <c r="I24" s="94">
        <v>-17729</v>
      </c>
      <c r="J24" s="94">
        <f t="shared" si="6"/>
        <v>-4206</v>
      </c>
      <c r="K24" s="94">
        <v>-2817</v>
      </c>
      <c r="L24" s="94">
        <f t="shared" ref="L24:M24" si="7">L21-L22</f>
        <v>-5765</v>
      </c>
      <c r="M24" s="94">
        <f t="shared" si="7"/>
        <v>-5809</v>
      </c>
      <c r="N24" s="94">
        <f t="shared" ref="N24:O24" si="8">N21-N22</f>
        <v>-17</v>
      </c>
      <c r="O24" s="94">
        <f t="shared" si="8"/>
        <v>-9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95" customHeight="1">
      <c r="A25" s="107"/>
      <c r="B25" s="57" t="s">
        <v>66</v>
      </c>
      <c r="C25" s="57"/>
      <c r="D25" s="57"/>
      <c r="E25" s="111" t="s">
        <v>103</v>
      </c>
      <c r="F25" s="116">
        <v>548</v>
      </c>
      <c r="G25" s="116">
        <v>874</v>
      </c>
      <c r="H25" s="116">
        <v>18717</v>
      </c>
      <c r="I25" s="116">
        <v>17729</v>
      </c>
      <c r="J25" s="116">
        <v>4206</v>
      </c>
      <c r="K25" s="116">
        <v>2817</v>
      </c>
      <c r="L25" s="116">
        <v>5765</v>
      </c>
      <c r="M25" s="116">
        <v>5809</v>
      </c>
      <c r="N25" s="116">
        <v>17</v>
      </c>
      <c r="O25" s="116">
        <v>9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95" customHeight="1">
      <c r="A26" s="107"/>
      <c r="B26" s="75" t="s">
        <v>67</v>
      </c>
      <c r="C26" s="75"/>
      <c r="D26" s="75"/>
      <c r="E26" s="112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95" customHeight="1">
      <c r="A27" s="107"/>
      <c r="B27" s="50" t="s">
        <v>104</v>
      </c>
      <c r="C27" s="50"/>
      <c r="D27" s="50"/>
      <c r="E27" s="62" t="s">
        <v>105</v>
      </c>
      <c r="F27" s="94">
        <f>F24+F25</f>
        <v>0</v>
      </c>
      <c r="G27" s="94">
        <v>0</v>
      </c>
      <c r="H27" s="94">
        <f t="shared" ref="H27:J27" si="9">H24+H25</f>
        <v>0</v>
      </c>
      <c r="I27" s="94">
        <v>0</v>
      </c>
      <c r="J27" s="94">
        <f t="shared" si="9"/>
        <v>0</v>
      </c>
      <c r="K27" s="94">
        <v>0</v>
      </c>
      <c r="L27" s="94">
        <f t="shared" ref="L27:M27" si="10">L24+L25</f>
        <v>0</v>
      </c>
      <c r="M27" s="94">
        <f t="shared" si="10"/>
        <v>0</v>
      </c>
      <c r="N27" s="94">
        <f t="shared" ref="N27:O27" si="11">N24+N25</f>
        <v>0</v>
      </c>
      <c r="O27" s="94">
        <f t="shared" si="11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95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95" customHeight="1">
      <c r="A29" s="12"/>
      <c r="F29" s="25"/>
      <c r="G29" s="25"/>
      <c r="H29" s="25"/>
      <c r="I29" s="25"/>
      <c r="J29" s="26"/>
      <c r="K29" s="26"/>
      <c r="L29" s="25"/>
      <c r="M29" s="25"/>
      <c r="N29" s="25"/>
      <c r="O29" s="26" t="s">
        <v>106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5.95" customHeight="1">
      <c r="A30" s="110" t="s">
        <v>68</v>
      </c>
      <c r="B30" s="110"/>
      <c r="C30" s="110"/>
      <c r="D30" s="110"/>
      <c r="E30" s="110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5.95" customHeight="1">
      <c r="A31" s="110"/>
      <c r="B31" s="110"/>
      <c r="C31" s="110"/>
      <c r="D31" s="110"/>
      <c r="E31" s="110"/>
      <c r="F31" s="48" t="s">
        <v>240</v>
      </c>
      <c r="G31" s="48" t="s">
        <v>247</v>
      </c>
      <c r="H31" s="48" t="s">
        <v>240</v>
      </c>
      <c r="I31" s="48" t="s">
        <v>247</v>
      </c>
      <c r="J31" s="48" t="s">
        <v>240</v>
      </c>
      <c r="K31" s="48" t="s">
        <v>247</v>
      </c>
      <c r="L31" s="48" t="s">
        <v>240</v>
      </c>
      <c r="M31" s="48" t="s">
        <v>247</v>
      </c>
      <c r="N31" s="48" t="s">
        <v>240</v>
      </c>
      <c r="O31" s="48" t="s">
        <v>247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95" customHeight="1">
      <c r="A32" s="107" t="s">
        <v>84</v>
      </c>
      <c r="B32" s="57" t="s">
        <v>49</v>
      </c>
      <c r="C32" s="50"/>
      <c r="D32" s="50"/>
      <c r="E32" s="62" t="s">
        <v>40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5.95" customHeight="1">
      <c r="A33" s="113"/>
      <c r="B33" s="59"/>
      <c r="C33" s="57" t="s">
        <v>69</v>
      </c>
      <c r="D33" s="50"/>
      <c r="E33" s="6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5.95" customHeight="1">
      <c r="A34" s="113"/>
      <c r="B34" s="59"/>
      <c r="C34" s="58"/>
      <c r="D34" s="50" t="s">
        <v>70</v>
      </c>
      <c r="E34" s="6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5.95" customHeight="1">
      <c r="A35" s="113"/>
      <c r="B35" s="58"/>
      <c r="C35" s="50" t="s">
        <v>71</v>
      </c>
      <c r="D35" s="50"/>
      <c r="E35" s="62"/>
      <c r="F35" s="51"/>
      <c r="G35" s="51"/>
      <c r="H35" s="51"/>
      <c r="I35" s="51"/>
      <c r="J35" s="64"/>
      <c r="K35" s="64"/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5.95" customHeight="1">
      <c r="A36" s="113"/>
      <c r="B36" s="57" t="s">
        <v>52</v>
      </c>
      <c r="C36" s="50"/>
      <c r="D36" s="50"/>
      <c r="E36" s="62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5.95" customHeight="1">
      <c r="A37" s="113"/>
      <c r="B37" s="59"/>
      <c r="C37" s="50" t="s">
        <v>72</v>
      </c>
      <c r="D37" s="50"/>
      <c r="E37" s="6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5.95" customHeight="1">
      <c r="A38" s="113"/>
      <c r="B38" s="58"/>
      <c r="C38" s="50" t="s">
        <v>73</v>
      </c>
      <c r="D38" s="50"/>
      <c r="E38" s="62"/>
      <c r="F38" s="51"/>
      <c r="G38" s="51"/>
      <c r="H38" s="51"/>
      <c r="I38" s="51"/>
      <c r="J38" s="51"/>
      <c r="K38" s="64"/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5.95" customHeight="1">
      <c r="A39" s="113"/>
      <c r="B39" s="44" t="s">
        <v>74</v>
      </c>
      <c r="C39" s="44"/>
      <c r="D39" s="44"/>
      <c r="E39" s="62" t="s">
        <v>107</v>
      </c>
      <c r="F39" s="51">
        <f>F32-F36</f>
        <v>0</v>
      </c>
      <c r="G39" s="51">
        <f t="shared" ref="G39:O39" si="12">G32-G36</f>
        <v>0</v>
      </c>
      <c r="H39" s="51">
        <f t="shared" si="12"/>
        <v>0</v>
      </c>
      <c r="I39" s="51">
        <f t="shared" si="12"/>
        <v>0</v>
      </c>
      <c r="J39" s="51">
        <f t="shared" si="12"/>
        <v>0</v>
      </c>
      <c r="K39" s="51">
        <f t="shared" si="12"/>
        <v>0</v>
      </c>
      <c r="L39" s="51">
        <f t="shared" si="12"/>
        <v>0</v>
      </c>
      <c r="M39" s="51">
        <f t="shared" si="12"/>
        <v>0</v>
      </c>
      <c r="N39" s="51">
        <f t="shared" si="12"/>
        <v>0</v>
      </c>
      <c r="O39" s="51">
        <f t="shared" si="12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5.95" customHeight="1">
      <c r="A40" s="107" t="s">
        <v>85</v>
      </c>
      <c r="B40" s="57" t="s">
        <v>75</v>
      </c>
      <c r="C40" s="50"/>
      <c r="D40" s="50"/>
      <c r="E40" s="62" t="s">
        <v>43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5.95" customHeight="1">
      <c r="A41" s="108"/>
      <c r="B41" s="58"/>
      <c r="C41" s="50" t="s">
        <v>76</v>
      </c>
      <c r="D41" s="50"/>
      <c r="E41" s="62"/>
      <c r="F41" s="64"/>
      <c r="G41" s="64"/>
      <c r="H41" s="64"/>
      <c r="I41" s="64"/>
      <c r="J41" s="51"/>
      <c r="K41" s="51"/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5.95" customHeight="1">
      <c r="A42" s="108"/>
      <c r="B42" s="57" t="s">
        <v>63</v>
      </c>
      <c r="C42" s="50"/>
      <c r="D42" s="50"/>
      <c r="E42" s="62" t="s">
        <v>44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5.95" customHeight="1">
      <c r="A43" s="108"/>
      <c r="B43" s="58"/>
      <c r="C43" s="50" t="s">
        <v>77</v>
      </c>
      <c r="D43" s="50"/>
      <c r="E43" s="62"/>
      <c r="F43" s="51"/>
      <c r="G43" s="51"/>
      <c r="H43" s="51"/>
      <c r="I43" s="51"/>
      <c r="J43" s="64"/>
      <c r="K43" s="64"/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5.95" customHeight="1">
      <c r="A44" s="108"/>
      <c r="B44" s="50" t="s">
        <v>74</v>
      </c>
      <c r="C44" s="50"/>
      <c r="D44" s="50"/>
      <c r="E44" s="62" t="s">
        <v>108</v>
      </c>
      <c r="F44" s="64">
        <f>F40-F42</f>
        <v>0</v>
      </c>
      <c r="G44" s="64">
        <f t="shared" ref="G44:O44" si="13">G40-G42</f>
        <v>0</v>
      </c>
      <c r="H44" s="64">
        <f t="shared" si="13"/>
        <v>0</v>
      </c>
      <c r="I44" s="64">
        <f t="shared" si="13"/>
        <v>0</v>
      </c>
      <c r="J44" s="64">
        <f t="shared" si="13"/>
        <v>0</v>
      </c>
      <c r="K44" s="64">
        <f t="shared" si="13"/>
        <v>0</v>
      </c>
      <c r="L44" s="64">
        <f t="shared" si="13"/>
        <v>0</v>
      </c>
      <c r="M44" s="64">
        <f t="shared" si="13"/>
        <v>0</v>
      </c>
      <c r="N44" s="64">
        <f t="shared" si="13"/>
        <v>0</v>
      </c>
      <c r="O44" s="64">
        <f t="shared" si="13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5.95" customHeight="1">
      <c r="A45" s="107" t="s">
        <v>86</v>
      </c>
      <c r="B45" s="44" t="s">
        <v>78</v>
      </c>
      <c r="C45" s="44"/>
      <c r="D45" s="44"/>
      <c r="E45" s="62" t="s">
        <v>109</v>
      </c>
      <c r="F45" s="51">
        <f>F39+F44</f>
        <v>0</v>
      </c>
      <c r="G45" s="51">
        <f t="shared" ref="G45:O45" si="14">G39+G44</f>
        <v>0</v>
      </c>
      <c r="H45" s="51">
        <f t="shared" si="14"/>
        <v>0</v>
      </c>
      <c r="I45" s="51">
        <f t="shared" si="14"/>
        <v>0</v>
      </c>
      <c r="J45" s="51">
        <f t="shared" si="14"/>
        <v>0</v>
      </c>
      <c r="K45" s="51">
        <f t="shared" si="14"/>
        <v>0</v>
      </c>
      <c r="L45" s="51">
        <f t="shared" si="14"/>
        <v>0</v>
      </c>
      <c r="M45" s="51">
        <f t="shared" si="14"/>
        <v>0</v>
      </c>
      <c r="N45" s="51">
        <f t="shared" si="14"/>
        <v>0</v>
      </c>
      <c r="O45" s="51">
        <f t="shared" si="14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95" customHeight="1">
      <c r="A46" s="108"/>
      <c r="B46" s="50" t="s">
        <v>79</v>
      </c>
      <c r="C46" s="50"/>
      <c r="D46" s="50"/>
      <c r="E46" s="50"/>
      <c r="F46" s="64"/>
      <c r="G46" s="64"/>
      <c r="H46" s="64"/>
      <c r="I46" s="64"/>
      <c r="J46" s="64"/>
      <c r="K46" s="64"/>
      <c r="L46" s="51"/>
      <c r="M46" s="51"/>
      <c r="N46" s="64"/>
      <c r="O46" s="64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95" customHeight="1">
      <c r="A47" s="108"/>
      <c r="B47" s="50" t="s">
        <v>80</v>
      </c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5.95" customHeight="1">
      <c r="A48" s="108"/>
      <c r="B48" s="50" t="s">
        <v>81</v>
      </c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61E1-13F7-4683-A5E3-0874A18163EB}">
  <sheetPr codeName="Sheet3"/>
  <dimension ref="A1:I47"/>
  <sheetViews>
    <sheetView view="pageBreakPreview" zoomScale="85" zoomScaleNormal="100" zoomScaleSheetLayoutView="85" workbookViewId="0">
      <pane xSplit="5" ySplit="8" topLeftCell="F9" activePane="bottomRight" state="frozen"/>
      <selection activeCell="E17" sqref="E17"/>
      <selection pane="topRight" activeCell="E17" sqref="E17"/>
      <selection pane="bottomLeft" activeCell="E17" sqref="E17"/>
      <selection pane="bottomRight" activeCell="E2" sqref="E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91" t="s">
        <v>253</v>
      </c>
      <c r="F1" s="1"/>
    </row>
    <row r="3" spans="1:9" ht="14.25">
      <c r="A3" s="10" t="s">
        <v>111</v>
      </c>
    </row>
    <row r="5" spans="1:9">
      <c r="A5" s="17" t="s">
        <v>241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5"/>
      <c r="F7" s="45" t="s">
        <v>242</v>
      </c>
      <c r="G7" s="45"/>
      <c r="H7" s="45" t="s">
        <v>245</v>
      </c>
      <c r="I7" s="65" t="s">
        <v>21</v>
      </c>
    </row>
    <row r="8" spans="1:9" ht="17.100000000000001" customHeight="1">
      <c r="A8" s="18"/>
      <c r="B8" s="19"/>
      <c r="C8" s="19"/>
      <c r="D8" s="19"/>
      <c r="E8" s="56"/>
      <c r="F8" s="48" t="s">
        <v>250</v>
      </c>
      <c r="G8" s="48" t="s">
        <v>2</v>
      </c>
      <c r="H8" s="48" t="s">
        <v>250</v>
      </c>
      <c r="I8" s="84"/>
    </row>
    <row r="9" spans="1:9" ht="18" customHeight="1">
      <c r="A9" s="103" t="s">
        <v>87</v>
      </c>
      <c r="B9" s="103" t="s">
        <v>89</v>
      </c>
      <c r="C9" s="57" t="s">
        <v>3</v>
      </c>
      <c r="D9" s="83"/>
      <c r="E9" s="83"/>
      <c r="F9" s="86">
        <v>987711</v>
      </c>
      <c r="G9" s="52">
        <f>F9/$F$27*100</f>
        <v>38.768778233832357</v>
      </c>
      <c r="H9" s="86">
        <v>932703</v>
      </c>
      <c r="I9" s="52">
        <f t="shared" ref="I9:I45" si="0">(F9/H9-1)*100</f>
        <v>5.8976973377377284</v>
      </c>
    </row>
    <row r="10" spans="1:9" ht="18" customHeight="1">
      <c r="A10" s="103"/>
      <c r="B10" s="103"/>
      <c r="C10" s="59"/>
      <c r="D10" s="57" t="s">
        <v>22</v>
      </c>
      <c r="E10" s="83"/>
      <c r="F10" s="86">
        <v>320179</v>
      </c>
      <c r="G10" s="52">
        <f t="shared" ref="G10:G27" si="1">F10/$F$27*100</f>
        <v>12.567389293153777</v>
      </c>
      <c r="H10" s="86">
        <v>317129</v>
      </c>
      <c r="I10" s="52">
        <f t="shared" si="0"/>
        <v>0.96175373428477595</v>
      </c>
    </row>
    <row r="11" spans="1:9" ht="18" customHeight="1">
      <c r="A11" s="103"/>
      <c r="B11" s="103"/>
      <c r="C11" s="59"/>
      <c r="D11" s="59"/>
      <c r="E11" s="44" t="s">
        <v>23</v>
      </c>
      <c r="F11" s="86">
        <v>270050</v>
      </c>
      <c r="G11" s="52">
        <f t="shared" si="1"/>
        <v>10.599769124821359</v>
      </c>
      <c r="H11" s="86">
        <v>274330</v>
      </c>
      <c r="I11" s="52">
        <f t="shared" si="0"/>
        <v>-1.5601647650639761</v>
      </c>
    </row>
    <row r="12" spans="1:9" ht="18" customHeight="1">
      <c r="A12" s="103"/>
      <c r="B12" s="103"/>
      <c r="C12" s="59"/>
      <c r="D12" s="59"/>
      <c r="E12" s="44" t="s">
        <v>24</v>
      </c>
      <c r="F12" s="86">
        <v>10806</v>
      </c>
      <c r="G12" s="52">
        <f t="shared" si="1"/>
        <v>0.4241477695346032</v>
      </c>
      <c r="H12" s="86">
        <v>12661</v>
      </c>
      <c r="I12" s="52">
        <f t="shared" si="0"/>
        <v>-14.651291367190588</v>
      </c>
    </row>
    <row r="13" spans="1:9" ht="18" customHeight="1">
      <c r="A13" s="103"/>
      <c r="B13" s="103"/>
      <c r="C13" s="59"/>
      <c r="D13" s="58"/>
      <c r="E13" s="44" t="s">
        <v>25</v>
      </c>
      <c r="F13" s="86">
        <v>1202</v>
      </c>
      <c r="G13" s="52">
        <f t="shared" si="1"/>
        <v>4.7179864795538873E-2</v>
      </c>
      <c r="H13" s="86">
        <v>1494</v>
      </c>
      <c r="I13" s="52">
        <f t="shared" si="0"/>
        <v>-19.544846050870145</v>
      </c>
    </row>
    <row r="14" spans="1:9" ht="18" customHeight="1">
      <c r="A14" s="103"/>
      <c r="B14" s="103"/>
      <c r="C14" s="59"/>
      <c r="D14" s="57" t="s">
        <v>26</v>
      </c>
      <c r="E14" s="83"/>
      <c r="F14" s="86">
        <v>174512</v>
      </c>
      <c r="G14" s="52">
        <f t="shared" si="1"/>
        <v>6.8497941474201989</v>
      </c>
      <c r="H14" s="86">
        <v>152048</v>
      </c>
      <c r="I14" s="52">
        <f t="shared" si="0"/>
        <v>14.774281805745559</v>
      </c>
    </row>
    <row r="15" spans="1:9" ht="18" customHeight="1">
      <c r="A15" s="103"/>
      <c r="B15" s="103"/>
      <c r="C15" s="59"/>
      <c r="D15" s="59"/>
      <c r="E15" s="44" t="s">
        <v>27</v>
      </c>
      <c r="F15" s="86">
        <v>14787</v>
      </c>
      <c r="G15" s="52">
        <f t="shared" si="1"/>
        <v>0.58040653971017753</v>
      </c>
      <c r="H15" s="86">
        <v>13966</v>
      </c>
      <c r="I15" s="52">
        <f t="shared" si="0"/>
        <v>5.8785622225404621</v>
      </c>
    </row>
    <row r="16" spans="1:9" ht="18" customHeight="1">
      <c r="A16" s="103"/>
      <c r="B16" s="103"/>
      <c r="C16" s="59"/>
      <c r="D16" s="58"/>
      <c r="E16" s="44" t="s">
        <v>28</v>
      </c>
      <c r="F16" s="86">
        <v>159725</v>
      </c>
      <c r="G16" s="52">
        <f t="shared" si="1"/>
        <v>6.2693876077100228</v>
      </c>
      <c r="H16" s="86">
        <v>138082</v>
      </c>
      <c r="I16" s="52">
        <f t="shared" si="0"/>
        <v>15.674019785344949</v>
      </c>
    </row>
    <row r="17" spans="1:9" ht="18" customHeight="1">
      <c r="A17" s="103"/>
      <c r="B17" s="103"/>
      <c r="C17" s="59"/>
      <c r="D17" s="104" t="s">
        <v>29</v>
      </c>
      <c r="E17" s="105"/>
      <c r="F17" s="86">
        <v>147804</v>
      </c>
      <c r="G17" s="52">
        <f t="shared" si="1"/>
        <v>5.801474822162918</v>
      </c>
      <c r="H17" s="86">
        <v>296324</v>
      </c>
      <c r="I17" s="52">
        <f t="shared" si="0"/>
        <v>-50.120813703918678</v>
      </c>
    </row>
    <row r="18" spans="1:9" ht="18" customHeight="1">
      <c r="A18" s="103"/>
      <c r="B18" s="103"/>
      <c r="C18" s="59"/>
      <c r="D18" s="104" t="s">
        <v>93</v>
      </c>
      <c r="E18" s="106"/>
      <c r="F18" s="86">
        <v>18632</v>
      </c>
      <c r="G18" s="52">
        <f t="shared" si="1"/>
        <v>0.73132715546628979</v>
      </c>
      <c r="H18" s="86">
        <v>18426</v>
      </c>
      <c r="I18" s="52">
        <f t="shared" si="0"/>
        <v>1.1179854553348578</v>
      </c>
    </row>
    <row r="19" spans="1:9" ht="18" customHeight="1">
      <c r="A19" s="103"/>
      <c r="B19" s="103"/>
      <c r="C19" s="58"/>
      <c r="D19" s="104" t="s">
        <v>94</v>
      </c>
      <c r="E19" s="106"/>
      <c r="F19" s="89" t="s">
        <v>251</v>
      </c>
      <c r="G19" s="52" t="e">
        <f t="shared" si="1"/>
        <v>#VALUE!</v>
      </c>
      <c r="H19" s="86">
        <v>0</v>
      </c>
      <c r="I19" s="52" t="e">
        <f t="shared" si="0"/>
        <v>#VALUE!</v>
      </c>
    </row>
    <row r="20" spans="1:9" ht="18" customHeight="1">
      <c r="A20" s="103"/>
      <c r="B20" s="103"/>
      <c r="C20" s="83" t="s">
        <v>4</v>
      </c>
      <c r="D20" s="83"/>
      <c r="E20" s="83"/>
      <c r="F20" s="86">
        <v>120612</v>
      </c>
      <c r="G20" s="52">
        <f t="shared" si="1"/>
        <v>4.7341579473540225</v>
      </c>
      <c r="H20" s="86">
        <v>107486</v>
      </c>
      <c r="I20" s="52">
        <f t="shared" si="0"/>
        <v>12.211822935079919</v>
      </c>
    </row>
    <row r="21" spans="1:9" ht="18" customHeight="1">
      <c r="A21" s="103"/>
      <c r="B21" s="103"/>
      <c r="C21" s="83" t="s">
        <v>5</v>
      </c>
      <c r="D21" s="83"/>
      <c r="E21" s="83"/>
      <c r="F21" s="86">
        <v>293035</v>
      </c>
      <c r="G21" s="52">
        <f t="shared" si="1"/>
        <v>11.501956472845869</v>
      </c>
      <c r="H21" s="86">
        <v>217895</v>
      </c>
      <c r="I21" s="52">
        <f t="shared" si="0"/>
        <v>34.484499414855783</v>
      </c>
    </row>
    <row r="22" spans="1:9" ht="18" customHeight="1">
      <c r="A22" s="103"/>
      <c r="B22" s="103"/>
      <c r="C22" s="83" t="s">
        <v>30</v>
      </c>
      <c r="D22" s="83"/>
      <c r="E22" s="83"/>
      <c r="F22" s="86">
        <v>33375</v>
      </c>
      <c r="G22" s="52">
        <f t="shared" si="1"/>
        <v>1.3100066452172294</v>
      </c>
      <c r="H22" s="86">
        <v>34987</v>
      </c>
      <c r="I22" s="52">
        <f t="shared" si="0"/>
        <v>-4.6074256152285109</v>
      </c>
    </row>
    <row r="23" spans="1:9" ht="18" customHeight="1">
      <c r="A23" s="103"/>
      <c r="B23" s="103"/>
      <c r="C23" s="83" t="s">
        <v>6</v>
      </c>
      <c r="D23" s="83"/>
      <c r="E23" s="83"/>
      <c r="F23" s="86">
        <v>708573</v>
      </c>
      <c r="G23" s="52">
        <f t="shared" si="1"/>
        <v>27.812294790157544</v>
      </c>
      <c r="H23" s="86">
        <v>471202</v>
      </c>
      <c r="I23" s="52">
        <f t="shared" si="0"/>
        <v>50.375635077949575</v>
      </c>
    </row>
    <row r="24" spans="1:9" ht="18" customHeight="1">
      <c r="A24" s="103"/>
      <c r="B24" s="103"/>
      <c r="C24" s="83" t="s">
        <v>31</v>
      </c>
      <c r="D24" s="83"/>
      <c r="E24" s="83"/>
      <c r="F24" s="86">
        <v>8549</v>
      </c>
      <c r="G24" s="52">
        <f t="shared" si="1"/>
        <v>0.33555795685279688</v>
      </c>
      <c r="H24" s="86">
        <v>11306</v>
      </c>
      <c r="I24" s="52">
        <f t="shared" si="0"/>
        <v>-24.385282151070232</v>
      </c>
    </row>
    <row r="25" spans="1:9" ht="18" customHeight="1">
      <c r="A25" s="103"/>
      <c r="B25" s="103"/>
      <c r="C25" s="83" t="s">
        <v>7</v>
      </c>
      <c r="D25" s="83"/>
      <c r="E25" s="83"/>
      <c r="F25" s="86">
        <v>268227</v>
      </c>
      <c r="G25" s="52">
        <f t="shared" si="1"/>
        <v>10.528214304919306</v>
      </c>
      <c r="H25" s="86">
        <v>263894</v>
      </c>
      <c r="I25" s="52">
        <f t="shared" si="0"/>
        <v>1.6419471454447665</v>
      </c>
    </row>
    <row r="26" spans="1:9" ht="18" customHeight="1">
      <c r="A26" s="103"/>
      <c r="B26" s="103"/>
      <c r="C26" s="83" t="s">
        <v>8</v>
      </c>
      <c r="D26" s="83"/>
      <c r="E26" s="83"/>
      <c r="F26" s="86">
        <v>127615</v>
      </c>
      <c r="G26" s="52">
        <f t="shared" si="1"/>
        <v>5.0090336488208766</v>
      </c>
      <c r="H26" s="86">
        <v>95361</v>
      </c>
      <c r="I26" s="52">
        <f t="shared" si="0"/>
        <v>33.823051352229939</v>
      </c>
    </row>
    <row r="27" spans="1:9" ht="18" customHeight="1">
      <c r="A27" s="103"/>
      <c r="B27" s="103"/>
      <c r="C27" s="83" t="s">
        <v>9</v>
      </c>
      <c r="D27" s="83"/>
      <c r="E27" s="83"/>
      <c r="F27" s="86">
        <f>SUM(F9,F20:F26)</f>
        <v>2547697</v>
      </c>
      <c r="G27" s="52">
        <f t="shared" si="1"/>
        <v>100</v>
      </c>
      <c r="H27" s="86">
        <v>2134834</v>
      </c>
      <c r="I27" s="52">
        <f t="shared" si="0"/>
        <v>19.339349101616321</v>
      </c>
    </row>
    <row r="28" spans="1:9" ht="18" customHeight="1">
      <c r="A28" s="103"/>
      <c r="B28" s="103" t="s">
        <v>88</v>
      </c>
      <c r="C28" s="57" t="s">
        <v>10</v>
      </c>
      <c r="D28" s="83"/>
      <c r="E28" s="83"/>
      <c r="F28" s="86">
        <v>898105</v>
      </c>
      <c r="G28" s="52">
        <f t="shared" ref="G28:G45" si="2">F28/$F$45*100</f>
        <v>35.933744002407039</v>
      </c>
      <c r="H28" s="86">
        <v>870924</v>
      </c>
      <c r="I28" s="52">
        <f t="shared" si="0"/>
        <v>3.1209382219343995</v>
      </c>
    </row>
    <row r="29" spans="1:9" ht="18" customHeight="1">
      <c r="A29" s="103"/>
      <c r="B29" s="103"/>
      <c r="C29" s="59"/>
      <c r="D29" s="83" t="s">
        <v>11</v>
      </c>
      <c r="E29" s="83"/>
      <c r="F29" s="86">
        <v>544567</v>
      </c>
      <c r="G29" s="52">
        <f t="shared" si="2"/>
        <v>21.788467016839672</v>
      </c>
      <c r="H29" s="86">
        <v>552079</v>
      </c>
      <c r="I29" s="52">
        <f t="shared" si="0"/>
        <v>-1.3606748309571648</v>
      </c>
    </row>
    <row r="30" spans="1:9" ht="18" customHeight="1">
      <c r="A30" s="103"/>
      <c r="B30" s="103"/>
      <c r="C30" s="59"/>
      <c r="D30" s="83" t="s">
        <v>32</v>
      </c>
      <c r="E30" s="83"/>
      <c r="F30" s="86">
        <v>57392</v>
      </c>
      <c r="G30" s="52">
        <f t="shared" si="2"/>
        <v>2.2962898945960046</v>
      </c>
      <c r="H30" s="86">
        <v>50485</v>
      </c>
      <c r="I30" s="52">
        <f t="shared" si="0"/>
        <v>13.681291472714662</v>
      </c>
    </row>
    <row r="31" spans="1:9" ht="18" customHeight="1">
      <c r="A31" s="103"/>
      <c r="B31" s="103"/>
      <c r="C31" s="58"/>
      <c r="D31" s="83" t="s">
        <v>12</v>
      </c>
      <c r="E31" s="83"/>
      <c r="F31" s="86">
        <v>296146</v>
      </c>
      <c r="G31" s="52">
        <f t="shared" si="2"/>
        <v>11.848987090971361</v>
      </c>
      <c r="H31" s="86">
        <v>268361</v>
      </c>
      <c r="I31" s="52">
        <f t="shared" si="0"/>
        <v>10.353590871997053</v>
      </c>
    </row>
    <row r="32" spans="1:9" ht="18" customHeight="1">
      <c r="A32" s="103"/>
      <c r="B32" s="103"/>
      <c r="C32" s="57" t="s">
        <v>13</v>
      </c>
      <c r="D32" s="83"/>
      <c r="E32" s="83"/>
      <c r="F32" s="86">
        <v>1419923</v>
      </c>
      <c r="G32" s="52">
        <f t="shared" si="2"/>
        <v>56.81200926966202</v>
      </c>
      <c r="H32" s="86">
        <v>1048497</v>
      </c>
      <c r="I32" s="52">
        <f t="shared" si="0"/>
        <v>35.42461256446132</v>
      </c>
    </row>
    <row r="33" spans="1:9" ht="18" customHeight="1">
      <c r="A33" s="103"/>
      <c r="B33" s="103"/>
      <c r="C33" s="59"/>
      <c r="D33" s="83" t="s">
        <v>14</v>
      </c>
      <c r="E33" s="83"/>
      <c r="F33" s="86">
        <v>121081</v>
      </c>
      <c r="G33" s="52">
        <f t="shared" si="2"/>
        <v>4.844526706293192</v>
      </c>
      <c r="H33" s="86">
        <v>85352</v>
      </c>
      <c r="I33" s="52">
        <f t="shared" si="0"/>
        <v>41.860764832692851</v>
      </c>
    </row>
    <row r="34" spans="1:9" ht="18" customHeight="1">
      <c r="A34" s="103"/>
      <c r="B34" s="103"/>
      <c r="C34" s="59"/>
      <c r="D34" s="83" t="s">
        <v>33</v>
      </c>
      <c r="E34" s="83"/>
      <c r="F34" s="86">
        <v>14714</v>
      </c>
      <c r="G34" s="52">
        <f t="shared" si="2"/>
        <v>0.58871636306603037</v>
      </c>
      <c r="H34" s="86">
        <v>14712</v>
      </c>
      <c r="I34" s="52">
        <f t="shared" si="0"/>
        <v>1.3594344752587695E-2</v>
      </c>
    </row>
    <row r="35" spans="1:9" ht="18" customHeight="1">
      <c r="A35" s="103"/>
      <c r="B35" s="103"/>
      <c r="C35" s="59"/>
      <c r="D35" s="83" t="s">
        <v>34</v>
      </c>
      <c r="E35" s="83"/>
      <c r="F35" s="86">
        <v>1128641</v>
      </c>
      <c r="G35" s="52">
        <f t="shared" si="2"/>
        <v>45.157633867555226</v>
      </c>
      <c r="H35" s="86">
        <v>852288</v>
      </c>
      <c r="I35" s="52">
        <f t="shared" si="0"/>
        <v>32.424837613576642</v>
      </c>
    </row>
    <row r="36" spans="1:9" ht="18" customHeight="1">
      <c r="A36" s="103"/>
      <c r="B36" s="103"/>
      <c r="C36" s="59"/>
      <c r="D36" s="83" t="s">
        <v>35</v>
      </c>
      <c r="E36" s="83"/>
      <c r="F36" s="86">
        <v>46121</v>
      </c>
      <c r="G36" s="52">
        <f t="shared" si="2"/>
        <v>1.8453301196797869</v>
      </c>
      <c r="H36" s="86">
        <v>47331</v>
      </c>
      <c r="I36" s="52">
        <f t="shared" si="0"/>
        <v>-2.5564640510447711</v>
      </c>
    </row>
    <row r="37" spans="1:9" ht="18" customHeight="1">
      <c r="A37" s="103"/>
      <c r="B37" s="103"/>
      <c r="C37" s="59"/>
      <c r="D37" s="83" t="s">
        <v>15</v>
      </c>
      <c r="E37" s="83"/>
      <c r="F37" s="86">
        <v>95370</v>
      </c>
      <c r="G37" s="52">
        <f t="shared" si="2"/>
        <v>3.8158134800603039</v>
      </c>
      <c r="H37" s="86">
        <v>36901</v>
      </c>
      <c r="I37" s="52">
        <f t="shared" si="0"/>
        <v>158.44828053440287</v>
      </c>
    </row>
    <row r="38" spans="1:9" ht="18" customHeight="1">
      <c r="A38" s="103"/>
      <c r="B38" s="103"/>
      <c r="C38" s="58"/>
      <c r="D38" s="83" t="s">
        <v>36</v>
      </c>
      <c r="E38" s="83"/>
      <c r="F38" s="86">
        <v>13996</v>
      </c>
      <c r="G38" s="52">
        <f t="shared" si="2"/>
        <v>0.55998873300748686</v>
      </c>
      <c r="H38" s="86">
        <v>11913</v>
      </c>
      <c r="I38" s="52">
        <f t="shared" si="0"/>
        <v>17.485100310585079</v>
      </c>
    </row>
    <row r="39" spans="1:9" ht="18" customHeight="1">
      <c r="A39" s="103"/>
      <c r="B39" s="103"/>
      <c r="C39" s="57" t="s">
        <v>16</v>
      </c>
      <c r="D39" s="83"/>
      <c r="E39" s="83"/>
      <c r="F39" s="86">
        <v>181308</v>
      </c>
      <c r="G39" s="52">
        <f t="shared" si="2"/>
        <v>7.2542467279309379</v>
      </c>
      <c r="H39" s="86">
        <v>175159</v>
      </c>
      <c r="I39" s="52">
        <f t="shared" si="0"/>
        <v>3.5105247232514403</v>
      </c>
    </row>
    <row r="40" spans="1:9" ht="18" customHeight="1">
      <c r="A40" s="103"/>
      <c r="B40" s="103"/>
      <c r="C40" s="59"/>
      <c r="D40" s="57" t="s">
        <v>17</v>
      </c>
      <c r="E40" s="83"/>
      <c r="F40" s="86">
        <v>179696</v>
      </c>
      <c r="G40" s="52">
        <f t="shared" si="2"/>
        <v>7.1897495974930949</v>
      </c>
      <c r="H40" s="86">
        <v>166375</v>
      </c>
      <c r="I40" s="52">
        <f t="shared" si="0"/>
        <v>8.0066115702479337</v>
      </c>
    </row>
    <row r="41" spans="1:9" ht="18" customHeight="1">
      <c r="A41" s="103"/>
      <c r="B41" s="103"/>
      <c r="C41" s="59"/>
      <c r="D41" s="59"/>
      <c r="E41" s="53" t="s">
        <v>91</v>
      </c>
      <c r="F41" s="86">
        <v>95723</v>
      </c>
      <c r="G41" s="52">
        <f t="shared" si="2"/>
        <v>3.8299372313286408</v>
      </c>
      <c r="H41" s="86">
        <v>80597</v>
      </c>
      <c r="I41" s="54">
        <f t="shared" si="0"/>
        <v>18.767447919897773</v>
      </c>
    </row>
    <row r="42" spans="1:9" ht="18" customHeight="1">
      <c r="A42" s="103"/>
      <c r="B42" s="103"/>
      <c r="C42" s="59"/>
      <c r="D42" s="58"/>
      <c r="E42" s="44" t="s">
        <v>37</v>
      </c>
      <c r="F42" s="86">
        <v>83973</v>
      </c>
      <c r="G42" s="52">
        <f t="shared" si="2"/>
        <v>3.3598123661644532</v>
      </c>
      <c r="H42" s="86">
        <v>85779</v>
      </c>
      <c r="I42" s="54">
        <f t="shared" si="0"/>
        <v>-2.1054104151365771</v>
      </c>
    </row>
    <row r="43" spans="1:9" ht="18" customHeight="1">
      <c r="A43" s="103"/>
      <c r="B43" s="103"/>
      <c r="C43" s="59"/>
      <c r="D43" s="83" t="s">
        <v>38</v>
      </c>
      <c r="E43" s="83"/>
      <c r="F43" s="86">
        <v>1612</v>
      </c>
      <c r="G43" s="52">
        <f t="shared" si="2"/>
        <v>6.4497130437844302E-2</v>
      </c>
      <c r="H43" s="86">
        <v>8783</v>
      </c>
      <c r="I43" s="54">
        <f t="shared" si="0"/>
        <v>-81.646362290789014</v>
      </c>
    </row>
    <row r="44" spans="1:9" ht="18" customHeight="1">
      <c r="A44" s="103"/>
      <c r="B44" s="103"/>
      <c r="C44" s="58"/>
      <c r="D44" s="83" t="s">
        <v>39</v>
      </c>
      <c r="E44" s="83"/>
      <c r="F44" s="89" t="s">
        <v>251</v>
      </c>
      <c r="G44" s="52" t="e">
        <f t="shared" si="2"/>
        <v>#VALUE!</v>
      </c>
      <c r="H44" s="86">
        <v>0</v>
      </c>
      <c r="I44" s="52" t="e">
        <f t="shared" si="0"/>
        <v>#VALUE!</v>
      </c>
    </row>
    <row r="45" spans="1:9" ht="18" customHeight="1">
      <c r="A45" s="103"/>
      <c r="B45" s="103"/>
      <c r="C45" s="44" t="s">
        <v>18</v>
      </c>
      <c r="D45" s="44"/>
      <c r="E45" s="44"/>
      <c r="F45" s="86">
        <f>SUM(F28,F32,F39)</f>
        <v>2499336</v>
      </c>
      <c r="G45" s="52">
        <f t="shared" si="2"/>
        <v>100</v>
      </c>
      <c r="H45" s="86">
        <v>2094580</v>
      </c>
      <c r="I45" s="52">
        <f t="shared" si="0"/>
        <v>19.323969483142211</v>
      </c>
    </row>
    <row r="46" spans="1:9">
      <c r="A46" s="21" t="s">
        <v>19</v>
      </c>
    </row>
    <row r="47" spans="1:9">
      <c r="A47" s="22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4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DB75E-D8EB-4BDE-99C2-B53A839BA839}">
  <sheetPr codeName="Sheet7"/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F39" sqref="F39"/>
      <selection pane="topRight" activeCell="F39" sqref="F39"/>
      <selection pane="bottomLeft" activeCell="F39" sqref="F39"/>
      <selection pane="bottomRight" activeCell="C1" sqref="C1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1" t="s">
        <v>0</v>
      </c>
      <c r="B1" s="31"/>
      <c r="C1" s="91" t="s">
        <v>264</v>
      </c>
      <c r="D1" s="32"/>
      <c r="E1" s="32"/>
    </row>
    <row r="4" spans="1:9">
      <c r="A4" s="33" t="s">
        <v>112</v>
      </c>
    </row>
    <row r="5" spans="1:9">
      <c r="I5" s="9" t="s">
        <v>113</v>
      </c>
    </row>
    <row r="6" spans="1:9" s="35" customFormat="1" ht="29.25" customHeight="1">
      <c r="A6" s="47" t="s">
        <v>114</v>
      </c>
      <c r="B6" s="45"/>
      <c r="C6" s="45"/>
      <c r="D6" s="45"/>
      <c r="E6" s="88" t="s">
        <v>232</v>
      </c>
      <c r="F6" s="88" t="s">
        <v>233</v>
      </c>
      <c r="G6" s="88" t="s">
        <v>234</v>
      </c>
      <c r="H6" s="88" t="s">
        <v>235</v>
      </c>
      <c r="I6" s="88" t="s">
        <v>248</v>
      </c>
    </row>
    <row r="7" spans="1:9" ht="27" customHeight="1">
      <c r="A7" s="103" t="s">
        <v>115</v>
      </c>
      <c r="B7" s="57" t="s">
        <v>116</v>
      </c>
      <c r="C7" s="83"/>
      <c r="D7" s="85" t="s">
        <v>117</v>
      </c>
      <c r="E7" s="66">
        <v>1753197</v>
      </c>
      <c r="F7" s="88">
        <v>1730370</v>
      </c>
      <c r="G7" s="88">
        <v>1757492</v>
      </c>
      <c r="H7" s="88">
        <v>2134834</v>
      </c>
      <c r="I7" s="88">
        <v>2547697</v>
      </c>
    </row>
    <row r="8" spans="1:9" ht="27" customHeight="1">
      <c r="A8" s="103"/>
      <c r="B8" s="75"/>
      <c r="C8" s="83" t="s">
        <v>118</v>
      </c>
      <c r="D8" s="85" t="s">
        <v>41</v>
      </c>
      <c r="E8" s="87">
        <v>1201655</v>
      </c>
      <c r="F8" s="87">
        <v>1223077</v>
      </c>
      <c r="G8" s="87">
        <v>1226768</v>
      </c>
      <c r="H8" s="87">
        <v>1264003</v>
      </c>
      <c r="I8" s="67">
        <v>1406861</v>
      </c>
    </row>
    <row r="9" spans="1:9" ht="27" customHeight="1">
      <c r="A9" s="103"/>
      <c r="B9" s="83" t="s">
        <v>119</v>
      </c>
      <c r="C9" s="83"/>
      <c r="D9" s="85"/>
      <c r="E9" s="87">
        <v>1743623</v>
      </c>
      <c r="F9" s="87">
        <v>1720310</v>
      </c>
      <c r="G9" s="87">
        <v>1746304</v>
      </c>
      <c r="H9" s="87">
        <v>2094580</v>
      </c>
      <c r="I9" s="68">
        <v>2499336</v>
      </c>
    </row>
    <row r="10" spans="1:9" ht="27" customHeight="1">
      <c r="A10" s="103"/>
      <c r="B10" s="83" t="s">
        <v>120</v>
      </c>
      <c r="C10" s="83"/>
      <c r="D10" s="85"/>
      <c r="E10" s="87">
        <v>9574</v>
      </c>
      <c r="F10" s="87">
        <v>10060</v>
      </c>
      <c r="G10" s="87">
        <v>11188</v>
      </c>
      <c r="H10" s="87">
        <v>40254</v>
      </c>
      <c r="I10" s="68">
        <v>48362</v>
      </c>
    </row>
    <row r="11" spans="1:9" ht="27" customHeight="1">
      <c r="A11" s="103"/>
      <c r="B11" s="83" t="s">
        <v>121</v>
      </c>
      <c r="C11" s="83"/>
      <c r="D11" s="85"/>
      <c r="E11" s="87">
        <v>4706</v>
      </c>
      <c r="F11" s="87">
        <v>4884</v>
      </c>
      <c r="G11" s="87">
        <v>5859</v>
      </c>
      <c r="H11" s="87">
        <v>12923</v>
      </c>
      <c r="I11" s="68">
        <v>13525</v>
      </c>
    </row>
    <row r="12" spans="1:9" ht="27" customHeight="1">
      <c r="A12" s="103"/>
      <c r="B12" s="83" t="s">
        <v>122</v>
      </c>
      <c r="C12" s="83"/>
      <c r="D12" s="85"/>
      <c r="E12" s="87">
        <v>4868</v>
      </c>
      <c r="F12" s="87">
        <v>5175</v>
      </c>
      <c r="G12" s="87">
        <v>5328</v>
      </c>
      <c r="H12" s="87">
        <v>27331</v>
      </c>
      <c r="I12" s="68">
        <v>34837</v>
      </c>
    </row>
    <row r="13" spans="1:9" ht="27" customHeight="1">
      <c r="A13" s="103"/>
      <c r="B13" s="83" t="s">
        <v>123</v>
      </c>
      <c r="C13" s="83"/>
      <c r="D13" s="85"/>
      <c r="E13" s="87">
        <v>348</v>
      </c>
      <c r="F13" s="87">
        <v>307</v>
      </c>
      <c r="G13" s="87">
        <v>153</v>
      </c>
      <c r="H13" s="87">
        <v>22003</v>
      </c>
      <c r="I13" s="68">
        <v>7506</v>
      </c>
    </row>
    <row r="14" spans="1:9" ht="27" customHeight="1">
      <c r="A14" s="103"/>
      <c r="B14" s="83" t="s">
        <v>124</v>
      </c>
      <c r="C14" s="83"/>
      <c r="D14" s="85"/>
      <c r="E14" s="87">
        <v>12000</v>
      </c>
      <c r="F14" s="87">
        <v>0</v>
      </c>
      <c r="G14" s="87">
        <v>2350</v>
      </c>
      <c r="H14" s="87">
        <v>5500</v>
      </c>
      <c r="I14" s="68">
        <v>18000</v>
      </c>
    </row>
    <row r="15" spans="1:9" ht="27" customHeight="1">
      <c r="A15" s="103"/>
      <c r="B15" s="83" t="s">
        <v>125</v>
      </c>
      <c r="C15" s="83"/>
      <c r="D15" s="85"/>
      <c r="E15" s="87">
        <v>12398</v>
      </c>
      <c r="F15" s="87">
        <v>356</v>
      </c>
      <c r="G15" s="87">
        <v>2548</v>
      </c>
      <c r="H15" s="87">
        <v>32545</v>
      </c>
      <c r="I15" s="68">
        <v>87554</v>
      </c>
    </row>
    <row r="16" spans="1:9" ht="27" customHeight="1">
      <c r="A16" s="103"/>
      <c r="B16" s="83" t="s">
        <v>126</v>
      </c>
      <c r="C16" s="83"/>
      <c r="D16" s="85" t="s">
        <v>42</v>
      </c>
      <c r="E16" s="87">
        <v>169202</v>
      </c>
      <c r="F16" s="87">
        <v>153575</v>
      </c>
      <c r="G16" s="87">
        <v>133157</v>
      </c>
      <c r="H16" s="87">
        <v>155362</v>
      </c>
      <c r="I16" s="68">
        <v>232729</v>
      </c>
    </row>
    <row r="17" spans="1:9" ht="27" customHeight="1">
      <c r="A17" s="103"/>
      <c r="B17" s="83" t="s">
        <v>127</v>
      </c>
      <c r="C17" s="83"/>
      <c r="D17" s="85" t="s">
        <v>43</v>
      </c>
      <c r="E17" s="87">
        <v>30847</v>
      </c>
      <c r="F17" s="87">
        <v>35938</v>
      </c>
      <c r="G17" s="87">
        <v>33324</v>
      </c>
      <c r="H17" s="87">
        <v>74604</v>
      </c>
      <c r="I17" s="68">
        <v>79561</v>
      </c>
    </row>
    <row r="18" spans="1:9" ht="27" customHeight="1">
      <c r="A18" s="103"/>
      <c r="B18" s="83" t="s">
        <v>128</v>
      </c>
      <c r="C18" s="83"/>
      <c r="D18" s="85" t="s">
        <v>44</v>
      </c>
      <c r="E18" s="87">
        <v>3843783</v>
      </c>
      <c r="F18" s="87">
        <v>3841857</v>
      </c>
      <c r="G18" s="87">
        <v>3837689</v>
      </c>
      <c r="H18" s="87">
        <v>3864297</v>
      </c>
      <c r="I18" s="68">
        <v>3962297</v>
      </c>
    </row>
    <row r="19" spans="1:9" ht="27" customHeight="1">
      <c r="A19" s="103"/>
      <c r="B19" s="83" t="s">
        <v>129</v>
      </c>
      <c r="C19" s="83"/>
      <c r="D19" s="85" t="s">
        <v>130</v>
      </c>
      <c r="E19" s="87">
        <f>E17+E18-E16</f>
        <v>3705428</v>
      </c>
      <c r="F19" s="87">
        <f>F17+F18-F16</f>
        <v>3724220</v>
      </c>
      <c r="G19" s="87">
        <f>G17+G18-G16</f>
        <v>3737856</v>
      </c>
      <c r="H19" s="87">
        <f>H17+H18-H16</f>
        <v>3783539</v>
      </c>
      <c r="I19" s="87">
        <f>I17+I18-I16</f>
        <v>3809129</v>
      </c>
    </row>
    <row r="20" spans="1:9" ht="27" customHeight="1">
      <c r="A20" s="103"/>
      <c r="B20" s="83" t="s">
        <v>131</v>
      </c>
      <c r="C20" s="83"/>
      <c r="D20" s="85" t="s">
        <v>132</v>
      </c>
      <c r="E20" s="69">
        <f>E18/E8</f>
        <v>3.1987409031710432</v>
      </c>
      <c r="F20" s="69">
        <f>F18/F8</f>
        <v>3.1411407458402048</v>
      </c>
      <c r="G20" s="69">
        <f>G18/G8</f>
        <v>3.1282923910633471</v>
      </c>
      <c r="H20" s="69">
        <f>H18/H8</f>
        <v>3.0571897376825845</v>
      </c>
      <c r="I20" s="69">
        <f>I18/I8</f>
        <v>2.816409723490807</v>
      </c>
    </row>
    <row r="21" spans="1:9" ht="27" customHeight="1">
      <c r="A21" s="103"/>
      <c r="B21" s="83" t="s">
        <v>133</v>
      </c>
      <c r="C21" s="83"/>
      <c r="D21" s="85" t="s">
        <v>134</v>
      </c>
      <c r="E21" s="69">
        <f>E19/E8</f>
        <v>3.0836038630056049</v>
      </c>
      <c r="F21" s="69">
        <f>F19/F8</f>
        <v>3.0449595569207828</v>
      </c>
      <c r="G21" s="69">
        <f>G19/G8</f>
        <v>3.046913515839996</v>
      </c>
      <c r="H21" s="69">
        <f>H19/H8</f>
        <v>2.9932990665370256</v>
      </c>
      <c r="I21" s="69">
        <f>I19/I8</f>
        <v>2.7075375605692389</v>
      </c>
    </row>
    <row r="22" spans="1:9" ht="27" customHeight="1">
      <c r="A22" s="103"/>
      <c r="B22" s="83" t="s">
        <v>135</v>
      </c>
      <c r="C22" s="83"/>
      <c r="D22" s="85" t="s">
        <v>136</v>
      </c>
      <c r="E22" s="87">
        <f>E18/E24*1000000</f>
        <v>528970.62065628543</v>
      </c>
      <c r="F22" s="87">
        <f>F18/F24*1000000</f>
        <v>528705.56994572643</v>
      </c>
      <c r="G22" s="87">
        <f>G18/G24*1000000</f>
        <v>528131.98149213917</v>
      </c>
      <c r="H22" s="87">
        <f>H18/H24*1000000</f>
        <v>531793.69971983891</v>
      </c>
      <c r="I22" s="87">
        <f>I18/I24*1000000</f>
        <v>539472.2635782084</v>
      </c>
    </row>
    <row r="23" spans="1:9" ht="27" customHeight="1">
      <c r="A23" s="103"/>
      <c r="B23" s="83" t="s">
        <v>137</v>
      </c>
      <c r="C23" s="83"/>
      <c r="D23" s="85" t="s">
        <v>138</v>
      </c>
      <c r="E23" s="87">
        <f>E19/E24*1000000</f>
        <v>509930.59414570965</v>
      </c>
      <c r="F23" s="87">
        <f>F19/F24*1000000</f>
        <v>512516.69640574174</v>
      </c>
      <c r="G23" s="87">
        <f>G19/G24*1000000</f>
        <v>514393.24442712299</v>
      </c>
      <c r="H23" s="87">
        <f>H19/H24*1000000</f>
        <v>520680.01058000966</v>
      </c>
      <c r="I23" s="87">
        <f>I19/I24*1000000</f>
        <v>518618.22672338731</v>
      </c>
    </row>
    <row r="24" spans="1:9" ht="27" customHeight="1">
      <c r="A24" s="103"/>
      <c r="B24" s="70" t="s">
        <v>139</v>
      </c>
      <c r="C24" s="71"/>
      <c r="D24" s="85" t="s">
        <v>140</v>
      </c>
      <c r="E24" s="87">
        <v>7266534</v>
      </c>
      <c r="F24" s="87">
        <f>E24</f>
        <v>7266534</v>
      </c>
      <c r="G24" s="87">
        <f>F24</f>
        <v>7266534</v>
      </c>
      <c r="H24" s="67">
        <f>G24</f>
        <v>7266534</v>
      </c>
      <c r="I24" s="68">
        <v>7344765</v>
      </c>
    </row>
    <row r="25" spans="1:9" ht="27" customHeight="1">
      <c r="A25" s="103"/>
      <c r="B25" s="44" t="s">
        <v>141</v>
      </c>
      <c r="C25" s="44"/>
      <c r="D25" s="44"/>
      <c r="E25" s="87">
        <v>1175584</v>
      </c>
      <c r="F25" s="87">
        <v>1187033</v>
      </c>
      <c r="G25" s="87">
        <v>1201498</v>
      </c>
      <c r="H25" s="87">
        <v>1220662</v>
      </c>
      <c r="I25" s="86">
        <v>1296671</v>
      </c>
    </row>
    <row r="26" spans="1:9" ht="27" customHeight="1">
      <c r="A26" s="103"/>
      <c r="B26" s="44" t="s">
        <v>142</v>
      </c>
      <c r="C26" s="44"/>
      <c r="D26" s="44"/>
      <c r="E26" s="72">
        <v>0.76600000000000001</v>
      </c>
      <c r="F26" s="72">
        <v>0.76600000000000001</v>
      </c>
      <c r="G26" s="72">
        <v>0.76900000000000002</v>
      </c>
      <c r="H26" s="72">
        <v>0.77</v>
      </c>
      <c r="I26" s="73">
        <v>0.74351</v>
      </c>
    </row>
    <row r="27" spans="1:9" ht="27" customHeight="1">
      <c r="A27" s="103"/>
      <c r="B27" s="44" t="s">
        <v>143</v>
      </c>
      <c r="C27" s="44"/>
      <c r="D27" s="44"/>
      <c r="E27" s="54">
        <v>0.4</v>
      </c>
      <c r="F27" s="54">
        <v>0.4</v>
      </c>
      <c r="G27" s="54">
        <v>0.4</v>
      </c>
      <c r="H27" s="54">
        <v>2.2000000000000002</v>
      </c>
      <c r="I27" s="52">
        <v>2.7</v>
      </c>
    </row>
    <row r="28" spans="1:9" ht="27" customHeight="1">
      <c r="A28" s="103"/>
      <c r="B28" s="44" t="s">
        <v>144</v>
      </c>
      <c r="C28" s="44"/>
      <c r="D28" s="44"/>
      <c r="E28" s="54">
        <v>96.8</v>
      </c>
      <c r="F28" s="54">
        <v>96.5</v>
      </c>
      <c r="G28" s="54">
        <v>97.7</v>
      </c>
      <c r="H28" s="54">
        <v>94.7</v>
      </c>
      <c r="I28" s="52">
        <v>90.1</v>
      </c>
    </row>
    <row r="29" spans="1:9" ht="27" customHeight="1">
      <c r="A29" s="103"/>
      <c r="B29" s="44" t="s">
        <v>145</v>
      </c>
      <c r="C29" s="44"/>
      <c r="D29" s="44"/>
      <c r="E29" s="54">
        <v>58.7</v>
      </c>
      <c r="F29" s="54">
        <v>59.8</v>
      </c>
      <c r="G29" s="54">
        <v>58.7</v>
      </c>
      <c r="H29" s="54">
        <v>50</v>
      </c>
      <c r="I29" s="52">
        <v>45.1</v>
      </c>
    </row>
    <row r="30" spans="1:9" ht="27" customHeight="1">
      <c r="A30" s="103"/>
      <c r="B30" s="103" t="s">
        <v>146</v>
      </c>
      <c r="C30" s="44" t="s">
        <v>147</v>
      </c>
      <c r="D30" s="44"/>
      <c r="E30" s="54">
        <v>0</v>
      </c>
      <c r="F30" s="54">
        <v>0</v>
      </c>
      <c r="G30" s="54">
        <v>0</v>
      </c>
      <c r="H30" s="54">
        <v>0</v>
      </c>
      <c r="I30" s="54">
        <v>0</v>
      </c>
    </row>
    <row r="31" spans="1:9" ht="27" customHeight="1">
      <c r="A31" s="103"/>
      <c r="B31" s="103"/>
      <c r="C31" s="44" t="s">
        <v>148</v>
      </c>
      <c r="D31" s="44"/>
      <c r="E31" s="54">
        <v>0</v>
      </c>
      <c r="F31" s="54">
        <v>0</v>
      </c>
      <c r="G31" s="54">
        <v>0</v>
      </c>
      <c r="H31" s="54">
        <v>0</v>
      </c>
      <c r="I31" s="54">
        <v>0</v>
      </c>
    </row>
    <row r="32" spans="1:9" ht="27" customHeight="1">
      <c r="A32" s="103"/>
      <c r="B32" s="103"/>
      <c r="C32" s="44" t="s">
        <v>149</v>
      </c>
      <c r="D32" s="44"/>
      <c r="E32" s="54">
        <v>11.7</v>
      </c>
      <c r="F32" s="54">
        <v>11.4</v>
      </c>
      <c r="G32" s="54">
        <v>11.1</v>
      </c>
      <c r="H32" s="54">
        <v>10.9</v>
      </c>
      <c r="I32" s="52">
        <v>10.7</v>
      </c>
    </row>
    <row r="33" spans="1:9" ht="27" customHeight="1">
      <c r="A33" s="103"/>
      <c r="B33" s="103"/>
      <c r="C33" s="44" t="s">
        <v>150</v>
      </c>
      <c r="D33" s="44"/>
      <c r="E33" s="54">
        <v>191</v>
      </c>
      <c r="F33" s="54">
        <v>187.9</v>
      </c>
      <c r="G33" s="54">
        <v>185.5</v>
      </c>
      <c r="H33" s="54">
        <v>181.1</v>
      </c>
      <c r="I33" s="74">
        <v>157.9</v>
      </c>
    </row>
    <row r="34" spans="1:9" ht="27" customHeight="1">
      <c r="A34" s="2" t="s">
        <v>231</v>
      </c>
      <c r="E34" s="36"/>
      <c r="F34" s="36"/>
      <c r="G34" s="36"/>
      <c r="H34" s="36"/>
      <c r="I34" s="37"/>
    </row>
    <row r="35" spans="1:9" ht="27" customHeight="1">
      <c r="A35" s="8" t="s">
        <v>110</v>
      </c>
    </row>
    <row r="36" spans="1:9">
      <c r="A36" s="38"/>
    </row>
  </sheetData>
  <mergeCells count="2">
    <mergeCell ref="A7:A33"/>
    <mergeCell ref="B30:B33"/>
  </mergeCells>
  <phoneticPr fontId="14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1" sqref="D1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128" t="s">
        <v>265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243</v>
      </c>
      <c r="B5" s="12"/>
      <c r="C5" s="12"/>
      <c r="D5" s="12"/>
      <c r="K5" s="15"/>
      <c r="O5" s="15" t="s">
        <v>47</v>
      </c>
    </row>
    <row r="6" spans="1:25" ht="15.95" customHeight="1">
      <c r="A6" s="109" t="s">
        <v>48</v>
      </c>
      <c r="B6" s="110"/>
      <c r="C6" s="110"/>
      <c r="D6" s="110"/>
      <c r="E6" s="110"/>
      <c r="F6" s="115" t="s">
        <v>257</v>
      </c>
      <c r="G6" s="115"/>
      <c r="H6" s="115" t="s">
        <v>258</v>
      </c>
      <c r="I6" s="115"/>
      <c r="J6" s="115" t="s">
        <v>259</v>
      </c>
      <c r="K6" s="115"/>
      <c r="L6" s="115" t="s">
        <v>261</v>
      </c>
      <c r="M6" s="115"/>
      <c r="N6" s="119" t="s">
        <v>260</v>
      </c>
      <c r="O6" s="119"/>
    </row>
    <row r="7" spans="1:25" ht="15.95" customHeight="1">
      <c r="A7" s="110"/>
      <c r="B7" s="110"/>
      <c r="C7" s="110"/>
      <c r="D7" s="110"/>
      <c r="E7" s="110"/>
      <c r="F7" s="48" t="s">
        <v>242</v>
      </c>
      <c r="G7" s="48" t="s">
        <v>246</v>
      </c>
      <c r="H7" s="48" t="s">
        <v>242</v>
      </c>
      <c r="I7" s="93" t="s">
        <v>245</v>
      </c>
      <c r="J7" s="48" t="s">
        <v>242</v>
      </c>
      <c r="K7" s="93" t="s">
        <v>245</v>
      </c>
      <c r="L7" s="48" t="s">
        <v>242</v>
      </c>
      <c r="M7" s="93" t="s">
        <v>245</v>
      </c>
      <c r="N7" s="48" t="s">
        <v>242</v>
      </c>
      <c r="O7" s="97" t="s">
        <v>245</v>
      </c>
    </row>
    <row r="8" spans="1:25" ht="15.95" customHeight="1">
      <c r="A8" s="107" t="s">
        <v>82</v>
      </c>
      <c r="B8" s="57" t="s">
        <v>49</v>
      </c>
      <c r="C8" s="50"/>
      <c r="D8" s="50"/>
      <c r="E8" s="62" t="s">
        <v>40</v>
      </c>
      <c r="F8" s="80">
        <v>1892</v>
      </c>
      <c r="G8" s="80">
        <v>1791</v>
      </c>
      <c r="H8" s="80">
        <v>44413</v>
      </c>
      <c r="I8" s="80">
        <v>49879</v>
      </c>
      <c r="J8" s="80">
        <v>4378</v>
      </c>
      <c r="K8" s="80">
        <v>14474</v>
      </c>
      <c r="L8" s="94">
        <v>51740</v>
      </c>
      <c r="M8" s="94">
        <v>51625</v>
      </c>
      <c r="N8" s="96">
        <v>5514</v>
      </c>
      <c r="O8" s="96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95" customHeight="1">
      <c r="A9" s="107"/>
      <c r="B9" s="59"/>
      <c r="C9" s="50" t="s">
        <v>50</v>
      </c>
      <c r="D9" s="50"/>
      <c r="E9" s="62" t="s">
        <v>41</v>
      </c>
      <c r="F9" s="80">
        <v>1890</v>
      </c>
      <c r="G9" s="80">
        <v>1787</v>
      </c>
      <c r="H9" s="80">
        <v>44201</v>
      </c>
      <c r="I9" s="80">
        <v>44861</v>
      </c>
      <c r="J9" s="80">
        <v>4332</v>
      </c>
      <c r="K9" s="80">
        <v>14342</v>
      </c>
      <c r="L9" s="94">
        <v>51623</v>
      </c>
      <c r="M9" s="94">
        <v>51611</v>
      </c>
      <c r="N9" s="96">
        <v>4460</v>
      </c>
      <c r="O9" s="96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95" customHeight="1">
      <c r="A10" s="107"/>
      <c r="B10" s="58"/>
      <c r="C10" s="50" t="s">
        <v>51</v>
      </c>
      <c r="D10" s="50"/>
      <c r="E10" s="62" t="s">
        <v>42</v>
      </c>
      <c r="F10" s="80">
        <v>2</v>
      </c>
      <c r="G10" s="80">
        <v>4</v>
      </c>
      <c r="H10" s="80">
        <v>212</v>
      </c>
      <c r="I10" s="80">
        <v>5018</v>
      </c>
      <c r="J10" s="100">
        <v>46</v>
      </c>
      <c r="K10" s="100">
        <v>132</v>
      </c>
      <c r="L10" s="94">
        <v>117</v>
      </c>
      <c r="M10" s="94">
        <v>14</v>
      </c>
      <c r="N10" s="96">
        <v>1054</v>
      </c>
      <c r="O10" s="96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.95" customHeight="1">
      <c r="A11" s="107"/>
      <c r="B11" s="57" t="s">
        <v>52</v>
      </c>
      <c r="C11" s="50"/>
      <c r="D11" s="50"/>
      <c r="E11" s="62" t="s">
        <v>43</v>
      </c>
      <c r="F11" s="80">
        <v>1858</v>
      </c>
      <c r="G11" s="80">
        <v>1962</v>
      </c>
      <c r="H11" s="80">
        <v>42250</v>
      </c>
      <c r="I11" s="80">
        <v>51742</v>
      </c>
      <c r="J11" s="80">
        <v>4273</v>
      </c>
      <c r="K11" s="80">
        <v>12876</v>
      </c>
      <c r="L11" s="94">
        <v>49239</v>
      </c>
      <c r="M11" s="94">
        <v>48006</v>
      </c>
      <c r="N11" s="96">
        <v>4479</v>
      </c>
      <c r="O11" s="96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95" customHeight="1">
      <c r="A12" s="107"/>
      <c r="B12" s="59"/>
      <c r="C12" s="50" t="s">
        <v>53</v>
      </c>
      <c r="D12" s="50"/>
      <c r="E12" s="62" t="s">
        <v>44</v>
      </c>
      <c r="F12" s="80">
        <v>1858</v>
      </c>
      <c r="G12" s="80">
        <v>1765</v>
      </c>
      <c r="H12" s="80">
        <v>42250</v>
      </c>
      <c r="I12" s="80">
        <v>42253</v>
      </c>
      <c r="J12" s="80">
        <v>4100</v>
      </c>
      <c r="K12" s="80">
        <v>12815</v>
      </c>
      <c r="L12" s="94">
        <v>49239</v>
      </c>
      <c r="M12" s="94">
        <v>48006</v>
      </c>
      <c r="N12" s="96">
        <v>3428</v>
      </c>
      <c r="O12" s="96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95" customHeight="1">
      <c r="A13" s="107"/>
      <c r="B13" s="58"/>
      <c r="C13" s="50" t="s">
        <v>54</v>
      </c>
      <c r="D13" s="50"/>
      <c r="E13" s="62" t="s">
        <v>45</v>
      </c>
      <c r="F13" s="80">
        <v>0</v>
      </c>
      <c r="G13" s="80">
        <v>197</v>
      </c>
      <c r="H13" s="100">
        <v>0</v>
      </c>
      <c r="I13" s="100">
        <v>9489</v>
      </c>
      <c r="J13" s="100">
        <v>173</v>
      </c>
      <c r="K13" s="100">
        <v>61</v>
      </c>
      <c r="L13" s="94">
        <v>0</v>
      </c>
      <c r="M13" s="94">
        <v>0</v>
      </c>
      <c r="N13" s="96">
        <v>1051</v>
      </c>
      <c r="O13" s="96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95" customHeight="1">
      <c r="A14" s="107"/>
      <c r="B14" s="50" t="s">
        <v>55</v>
      </c>
      <c r="C14" s="50"/>
      <c r="D14" s="50"/>
      <c r="E14" s="62" t="s">
        <v>152</v>
      </c>
      <c r="F14" s="80">
        <f t="shared" ref="F14:J15" si="0">F9-F12</f>
        <v>32</v>
      </c>
      <c r="G14" s="80">
        <f>G9-G12</f>
        <v>22</v>
      </c>
      <c r="H14" s="80">
        <f t="shared" si="0"/>
        <v>1951</v>
      </c>
      <c r="I14" s="80">
        <f>I9-I12</f>
        <v>2608</v>
      </c>
      <c r="J14" s="80">
        <f>J9-J12</f>
        <v>232</v>
      </c>
      <c r="K14" s="80">
        <f>K9-K12</f>
        <v>1527</v>
      </c>
      <c r="L14" s="94">
        <f t="shared" ref="L14:O15" si="1">L9-L12</f>
        <v>2384</v>
      </c>
      <c r="M14" s="94">
        <f t="shared" si="1"/>
        <v>3605</v>
      </c>
      <c r="N14" s="96">
        <f t="shared" si="1"/>
        <v>1032</v>
      </c>
      <c r="O14" s="96">
        <f t="shared" si="1"/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95" customHeight="1">
      <c r="A15" s="107"/>
      <c r="B15" s="50" t="s">
        <v>56</v>
      </c>
      <c r="C15" s="50"/>
      <c r="D15" s="50"/>
      <c r="E15" s="62" t="s">
        <v>153</v>
      </c>
      <c r="F15" s="80">
        <f>F10-F13</f>
        <v>2</v>
      </c>
      <c r="G15" s="80">
        <f>G10-G13</f>
        <v>-193</v>
      </c>
      <c r="H15" s="80">
        <f t="shared" si="0"/>
        <v>212</v>
      </c>
      <c r="I15" s="80">
        <f>I10-I13</f>
        <v>-4471</v>
      </c>
      <c r="J15" s="80">
        <f t="shared" si="0"/>
        <v>-127</v>
      </c>
      <c r="K15" s="80">
        <f>K10-K13</f>
        <v>71</v>
      </c>
      <c r="L15" s="94">
        <f t="shared" si="1"/>
        <v>117</v>
      </c>
      <c r="M15" s="94">
        <f t="shared" si="1"/>
        <v>14</v>
      </c>
      <c r="N15" s="96">
        <f t="shared" si="1"/>
        <v>3</v>
      </c>
      <c r="O15" s="96">
        <f t="shared" si="1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95" customHeight="1">
      <c r="A16" s="107"/>
      <c r="B16" s="50" t="s">
        <v>57</v>
      </c>
      <c r="C16" s="50"/>
      <c r="D16" s="50"/>
      <c r="E16" s="62" t="s">
        <v>154</v>
      </c>
      <c r="F16" s="80">
        <f t="shared" ref="F16:O16" si="2">F8-F11</f>
        <v>34</v>
      </c>
      <c r="G16" s="80">
        <f>G8-G11</f>
        <v>-171</v>
      </c>
      <c r="H16" s="80">
        <f>H8-H11</f>
        <v>2163</v>
      </c>
      <c r="I16" s="80">
        <f t="shared" si="2"/>
        <v>-1863</v>
      </c>
      <c r="J16" s="80">
        <f>J8-J11</f>
        <v>105</v>
      </c>
      <c r="K16" s="80">
        <f t="shared" si="2"/>
        <v>1598</v>
      </c>
      <c r="L16" s="94">
        <f t="shared" si="2"/>
        <v>2501</v>
      </c>
      <c r="M16" s="94">
        <f t="shared" si="2"/>
        <v>3619</v>
      </c>
      <c r="N16" s="96">
        <f t="shared" si="2"/>
        <v>1035</v>
      </c>
      <c r="O16" s="96">
        <f t="shared" si="2"/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95" customHeight="1">
      <c r="A17" s="107"/>
      <c r="B17" s="50" t="s">
        <v>58</v>
      </c>
      <c r="C17" s="50"/>
      <c r="D17" s="50"/>
      <c r="E17" s="48"/>
      <c r="F17" s="100">
        <v>0</v>
      </c>
      <c r="G17" s="100">
        <v>0</v>
      </c>
      <c r="H17" s="100">
        <v>0</v>
      </c>
      <c r="I17" s="100">
        <v>0</v>
      </c>
      <c r="J17" s="80"/>
      <c r="K17" s="80">
        <v>0</v>
      </c>
      <c r="L17" s="94">
        <v>0</v>
      </c>
      <c r="M17" s="94">
        <v>0</v>
      </c>
      <c r="N17" s="90" t="s">
        <v>262</v>
      </c>
      <c r="O17" s="64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95" customHeight="1">
      <c r="A18" s="107"/>
      <c r="B18" s="50" t="s">
        <v>59</v>
      </c>
      <c r="C18" s="50"/>
      <c r="D18" s="50"/>
      <c r="E18" s="48"/>
      <c r="F18" s="101">
        <v>0</v>
      </c>
      <c r="G18" s="101">
        <v>0</v>
      </c>
      <c r="H18" s="101">
        <v>0</v>
      </c>
      <c r="I18" s="101">
        <v>0</v>
      </c>
      <c r="J18" s="101"/>
      <c r="K18" s="101">
        <v>0</v>
      </c>
      <c r="L18" s="64">
        <v>0</v>
      </c>
      <c r="M18" s="64">
        <v>0</v>
      </c>
      <c r="N18" s="90" t="s">
        <v>262</v>
      </c>
      <c r="O18" s="64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95" customHeight="1">
      <c r="A19" s="107" t="s">
        <v>83</v>
      </c>
      <c r="B19" s="57" t="s">
        <v>60</v>
      </c>
      <c r="C19" s="50"/>
      <c r="D19" s="50"/>
      <c r="E19" s="62"/>
      <c r="F19" s="80">
        <v>192</v>
      </c>
      <c r="G19" s="80">
        <v>333</v>
      </c>
      <c r="H19" s="80">
        <v>7650</v>
      </c>
      <c r="I19" s="80">
        <v>6249</v>
      </c>
      <c r="J19" s="80">
        <v>1537</v>
      </c>
      <c r="K19" s="80">
        <v>1743</v>
      </c>
      <c r="L19" s="94">
        <v>20887</v>
      </c>
      <c r="M19" s="94">
        <v>25650</v>
      </c>
      <c r="N19" s="96">
        <v>780</v>
      </c>
      <c r="O19" s="96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95" customHeight="1">
      <c r="A20" s="107"/>
      <c r="B20" s="58"/>
      <c r="C20" s="50" t="s">
        <v>61</v>
      </c>
      <c r="D20" s="50"/>
      <c r="E20" s="62"/>
      <c r="F20" s="80">
        <v>0</v>
      </c>
      <c r="G20" s="80">
        <v>0</v>
      </c>
      <c r="H20" s="80">
        <v>2640</v>
      </c>
      <c r="I20" s="80">
        <v>2220</v>
      </c>
      <c r="J20" s="80">
        <v>0</v>
      </c>
      <c r="K20" s="100">
        <v>0</v>
      </c>
      <c r="L20" s="94">
        <v>5077</v>
      </c>
      <c r="M20" s="94">
        <v>6493</v>
      </c>
      <c r="N20" s="96">
        <v>70</v>
      </c>
      <c r="O20" s="96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95" customHeight="1">
      <c r="A21" s="107"/>
      <c r="B21" s="75" t="s">
        <v>62</v>
      </c>
      <c r="C21" s="50"/>
      <c r="D21" s="50"/>
      <c r="E21" s="62" t="s">
        <v>155</v>
      </c>
      <c r="F21" s="80">
        <v>192</v>
      </c>
      <c r="G21" s="80">
        <v>333</v>
      </c>
      <c r="H21" s="80">
        <v>7650</v>
      </c>
      <c r="I21" s="80">
        <v>6249</v>
      </c>
      <c r="J21" s="80">
        <v>1537</v>
      </c>
      <c r="K21" s="80">
        <v>1743</v>
      </c>
      <c r="L21" s="94">
        <v>18259</v>
      </c>
      <c r="M21" s="94">
        <v>23101</v>
      </c>
      <c r="N21" s="96">
        <v>780</v>
      </c>
      <c r="O21" s="96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95" customHeight="1">
      <c r="A22" s="107"/>
      <c r="B22" s="57" t="s">
        <v>63</v>
      </c>
      <c r="C22" s="50"/>
      <c r="D22" s="50"/>
      <c r="E22" s="62" t="s">
        <v>156</v>
      </c>
      <c r="F22" s="80">
        <v>546</v>
      </c>
      <c r="G22" s="80">
        <v>775</v>
      </c>
      <c r="H22" s="80">
        <v>28416</v>
      </c>
      <c r="I22" s="80">
        <v>25792</v>
      </c>
      <c r="J22" s="80">
        <v>9588</v>
      </c>
      <c r="K22" s="80">
        <v>18191</v>
      </c>
      <c r="L22" s="94">
        <v>26416</v>
      </c>
      <c r="M22" s="94">
        <v>31034</v>
      </c>
      <c r="N22" s="96">
        <v>420</v>
      </c>
      <c r="O22" s="96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95" customHeight="1">
      <c r="A23" s="107"/>
      <c r="B23" s="58" t="s">
        <v>64</v>
      </c>
      <c r="C23" s="50" t="s">
        <v>65</v>
      </c>
      <c r="D23" s="50"/>
      <c r="E23" s="62"/>
      <c r="F23" s="80">
        <v>95</v>
      </c>
      <c r="G23" s="80">
        <v>107</v>
      </c>
      <c r="H23" s="80">
        <v>9085</v>
      </c>
      <c r="I23" s="80">
        <v>9610</v>
      </c>
      <c r="J23" s="80">
        <v>0</v>
      </c>
      <c r="K23" s="80">
        <v>0</v>
      </c>
      <c r="L23" s="94">
        <v>5946</v>
      </c>
      <c r="M23" s="94">
        <v>6283</v>
      </c>
      <c r="N23" s="96">
        <v>341</v>
      </c>
      <c r="O23" s="96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95" customHeight="1">
      <c r="A24" s="107"/>
      <c r="B24" s="50" t="s">
        <v>157</v>
      </c>
      <c r="C24" s="50"/>
      <c r="D24" s="50"/>
      <c r="E24" s="62" t="s">
        <v>158</v>
      </c>
      <c r="F24" s="80">
        <f t="shared" ref="F24:K24" si="3">F21-F22</f>
        <v>-354</v>
      </c>
      <c r="G24" s="80">
        <f>G21-G22</f>
        <v>-442</v>
      </c>
      <c r="H24" s="80">
        <f t="shared" si="3"/>
        <v>-20766</v>
      </c>
      <c r="I24" s="80">
        <f>I21-I22</f>
        <v>-19543</v>
      </c>
      <c r="J24" s="80">
        <f t="shared" si="3"/>
        <v>-8051</v>
      </c>
      <c r="K24" s="80">
        <f t="shared" si="3"/>
        <v>-16448</v>
      </c>
      <c r="L24" s="94">
        <f>L21-L22</f>
        <v>-8157</v>
      </c>
      <c r="M24" s="94">
        <f t="shared" ref="M24:O24" si="4">M21-M22</f>
        <v>-7933</v>
      </c>
      <c r="N24" s="96">
        <f t="shared" si="4"/>
        <v>360</v>
      </c>
      <c r="O24" s="96">
        <f t="shared" si="4"/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95" customHeight="1">
      <c r="A25" s="107"/>
      <c r="B25" s="57" t="s">
        <v>66</v>
      </c>
      <c r="C25" s="57"/>
      <c r="D25" s="57"/>
      <c r="E25" s="111" t="s">
        <v>159</v>
      </c>
      <c r="F25" s="120">
        <v>354</v>
      </c>
      <c r="G25" s="120">
        <v>442</v>
      </c>
      <c r="H25" s="120">
        <v>20766</v>
      </c>
      <c r="I25" s="120">
        <v>19543</v>
      </c>
      <c r="J25" s="120">
        <v>8051</v>
      </c>
      <c r="K25" s="120">
        <v>16448</v>
      </c>
      <c r="L25" s="116">
        <v>8157</v>
      </c>
      <c r="M25" s="116">
        <v>7933</v>
      </c>
      <c r="N25" s="126"/>
      <c r="O25" s="116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95" customHeight="1">
      <c r="A26" s="107"/>
      <c r="B26" s="75" t="s">
        <v>67</v>
      </c>
      <c r="C26" s="75"/>
      <c r="D26" s="75"/>
      <c r="E26" s="112"/>
      <c r="F26" s="121"/>
      <c r="G26" s="121"/>
      <c r="H26" s="121"/>
      <c r="I26" s="121"/>
      <c r="J26" s="121"/>
      <c r="K26" s="121"/>
      <c r="L26" s="117"/>
      <c r="M26" s="117"/>
      <c r="N26" s="127"/>
      <c r="O26" s="117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95" customHeight="1">
      <c r="A27" s="107"/>
      <c r="B27" s="50" t="s">
        <v>160</v>
      </c>
      <c r="C27" s="50"/>
      <c r="D27" s="50"/>
      <c r="E27" s="62" t="s">
        <v>161</v>
      </c>
      <c r="F27" s="94">
        <f t="shared" ref="F27:O27" si="5">F24+F25</f>
        <v>0</v>
      </c>
      <c r="G27" s="94">
        <f t="shared" si="5"/>
        <v>0</v>
      </c>
      <c r="H27" s="94">
        <f t="shared" si="5"/>
        <v>0</v>
      </c>
      <c r="I27" s="94">
        <f t="shared" si="5"/>
        <v>0</v>
      </c>
      <c r="J27" s="94">
        <f t="shared" si="5"/>
        <v>0</v>
      </c>
      <c r="K27" s="94">
        <f t="shared" si="5"/>
        <v>0</v>
      </c>
      <c r="L27" s="94">
        <f t="shared" si="5"/>
        <v>0</v>
      </c>
      <c r="M27" s="94">
        <f t="shared" si="5"/>
        <v>0</v>
      </c>
      <c r="N27" s="96">
        <f t="shared" si="5"/>
        <v>360</v>
      </c>
      <c r="O27" s="96">
        <f t="shared" si="5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95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95" customHeight="1">
      <c r="A29" s="12"/>
      <c r="F29" s="25"/>
      <c r="G29" s="25"/>
      <c r="H29" s="25"/>
      <c r="I29" s="25"/>
      <c r="J29" s="26"/>
      <c r="K29" s="26"/>
      <c r="L29" s="25"/>
      <c r="M29" s="25"/>
      <c r="N29" s="25"/>
      <c r="O29" s="26" t="s">
        <v>162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5.95" customHeight="1">
      <c r="A30" s="110" t="s">
        <v>68</v>
      </c>
      <c r="B30" s="110"/>
      <c r="C30" s="110"/>
      <c r="D30" s="110"/>
      <c r="E30" s="110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5.95" customHeight="1">
      <c r="A31" s="110"/>
      <c r="B31" s="110"/>
      <c r="C31" s="110"/>
      <c r="D31" s="110"/>
      <c r="E31" s="110"/>
      <c r="F31" s="48" t="s">
        <v>242</v>
      </c>
      <c r="G31" s="76" t="s">
        <v>245</v>
      </c>
      <c r="H31" s="48" t="s">
        <v>242</v>
      </c>
      <c r="I31" s="76" t="s">
        <v>245</v>
      </c>
      <c r="J31" s="48" t="s">
        <v>242</v>
      </c>
      <c r="K31" s="76" t="s">
        <v>245</v>
      </c>
      <c r="L31" s="48" t="s">
        <v>242</v>
      </c>
      <c r="M31" s="76" t="s">
        <v>245</v>
      </c>
      <c r="N31" s="48" t="s">
        <v>242</v>
      </c>
      <c r="O31" s="76" t="s">
        <v>245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95" customHeight="1">
      <c r="A32" s="107" t="s">
        <v>84</v>
      </c>
      <c r="B32" s="57" t="s">
        <v>49</v>
      </c>
      <c r="C32" s="50"/>
      <c r="D32" s="50"/>
      <c r="E32" s="62" t="s">
        <v>40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5.95" customHeight="1">
      <c r="A33" s="113"/>
      <c r="B33" s="59"/>
      <c r="C33" s="57" t="s">
        <v>69</v>
      </c>
      <c r="D33" s="50"/>
      <c r="E33" s="6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5.95" customHeight="1">
      <c r="A34" s="113"/>
      <c r="B34" s="59"/>
      <c r="C34" s="58"/>
      <c r="D34" s="50" t="s">
        <v>70</v>
      </c>
      <c r="E34" s="6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5.95" customHeight="1">
      <c r="A35" s="113"/>
      <c r="B35" s="58"/>
      <c r="C35" s="75" t="s">
        <v>71</v>
      </c>
      <c r="D35" s="50"/>
      <c r="E35" s="62"/>
      <c r="F35" s="51"/>
      <c r="G35" s="51"/>
      <c r="H35" s="51"/>
      <c r="I35" s="51"/>
      <c r="J35" s="64"/>
      <c r="K35" s="64"/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5.95" customHeight="1">
      <c r="A36" s="113"/>
      <c r="B36" s="57" t="s">
        <v>52</v>
      </c>
      <c r="C36" s="50"/>
      <c r="D36" s="50"/>
      <c r="E36" s="62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5.95" customHeight="1">
      <c r="A37" s="113"/>
      <c r="B37" s="59"/>
      <c r="C37" s="50" t="s">
        <v>72</v>
      </c>
      <c r="D37" s="50"/>
      <c r="E37" s="6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5.95" customHeight="1">
      <c r="A38" s="113"/>
      <c r="B38" s="58"/>
      <c r="C38" s="50" t="s">
        <v>73</v>
      </c>
      <c r="D38" s="50"/>
      <c r="E38" s="62"/>
      <c r="F38" s="51"/>
      <c r="G38" s="51"/>
      <c r="H38" s="51"/>
      <c r="I38" s="51"/>
      <c r="J38" s="51"/>
      <c r="K38" s="64"/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5.95" customHeight="1">
      <c r="A39" s="113"/>
      <c r="B39" s="44" t="s">
        <v>74</v>
      </c>
      <c r="C39" s="44"/>
      <c r="D39" s="44"/>
      <c r="E39" s="62" t="s">
        <v>163</v>
      </c>
      <c r="F39" s="51">
        <f t="shared" ref="F39:O39" si="6">F32-F36</f>
        <v>0</v>
      </c>
      <c r="G39" s="51">
        <f t="shared" si="6"/>
        <v>0</v>
      </c>
      <c r="H39" s="51">
        <f t="shared" si="6"/>
        <v>0</v>
      </c>
      <c r="I39" s="51">
        <f t="shared" si="6"/>
        <v>0</v>
      </c>
      <c r="J39" s="51">
        <f t="shared" si="6"/>
        <v>0</v>
      </c>
      <c r="K39" s="51">
        <f t="shared" si="6"/>
        <v>0</v>
      </c>
      <c r="L39" s="51">
        <f t="shared" si="6"/>
        <v>0</v>
      </c>
      <c r="M39" s="51">
        <f t="shared" si="6"/>
        <v>0</v>
      </c>
      <c r="N39" s="51">
        <f t="shared" si="6"/>
        <v>0</v>
      </c>
      <c r="O39" s="51">
        <f t="shared" si="6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5.95" customHeight="1">
      <c r="A40" s="107" t="s">
        <v>85</v>
      </c>
      <c r="B40" s="57" t="s">
        <v>75</v>
      </c>
      <c r="C40" s="50"/>
      <c r="D40" s="50"/>
      <c r="E40" s="62" t="s">
        <v>43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5.95" customHeight="1">
      <c r="A41" s="108"/>
      <c r="B41" s="58"/>
      <c r="C41" s="50" t="s">
        <v>76</v>
      </c>
      <c r="D41" s="50"/>
      <c r="E41" s="62"/>
      <c r="F41" s="64"/>
      <c r="G41" s="64"/>
      <c r="H41" s="64"/>
      <c r="I41" s="64"/>
      <c r="J41" s="51"/>
      <c r="K41" s="51"/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5.95" customHeight="1">
      <c r="A42" s="108"/>
      <c r="B42" s="57" t="s">
        <v>63</v>
      </c>
      <c r="C42" s="50"/>
      <c r="D42" s="50"/>
      <c r="E42" s="62" t="s">
        <v>44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5.95" customHeight="1">
      <c r="A43" s="108"/>
      <c r="B43" s="58"/>
      <c r="C43" s="50" t="s">
        <v>77</v>
      </c>
      <c r="D43" s="50"/>
      <c r="E43" s="62"/>
      <c r="F43" s="51"/>
      <c r="G43" s="51"/>
      <c r="H43" s="51"/>
      <c r="I43" s="51"/>
      <c r="J43" s="64"/>
      <c r="K43" s="64"/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5.95" customHeight="1">
      <c r="A44" s="108"/>
      <c r="B44" s="50" t="s">
        <v>74</v>
      </c>
      <c r="C44" s="50"/>
      <c r="D44" s="50"/>
      <c r="E44" s="62" t="s">
        <v>164</v>
      </c>
      <c r="F44" s="64">
        <f t="shared" ref="F44:O44" si="7">F40-F42</f>
        <v>0</v>
      </c>
      <c r="G44" s="64">
        <f t="shared" si="7"/>
        <v>0</v>
      </c>
      <c r="H44" s="64">
        <f t="shared" si="7"/>
        <v>0</v>
      </c>
      <c r="I44" s="64">
        <f t="shared" si="7"/>
        <v>0</v>
      </c>
      <c r="J44" s="64">
        <f t="shared" si="7"/>
        <v>0</v>
      </c>
      <c r="K44" s="64">
        <f t="shared" si="7"/>
        <v>0</v>
      </c>
      <c r="L44" s="64">
        <f t="shared" si="7"/>
        <v>0</v>
      </c>
      <c r="M44" s="64">
        <f t="shared" si="7"/>
        <v>0</v>
      </c>
      <c r="N44" s="64">
        <f t="shared" si="7"/>
        <v>0</v>
      </c>
      <c r="O44" s="64">
        <f t="shared" si="7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5.95" customHeight="1">
      <c r="A45" s="107" t="s">
        <v>86</v>
      </c>
      <c r="B45" s="44" t="s">
        <v>78</v>
      </c>
      <c r="C45" s="44"/>
      <c r="D45" s="44"/>
      <c r="E45" s="62" t="s">
        <v>165</v>
      </c>
      <c r="F45" s="51">
        <f t="shared" ref="F45:O45" si="8">F39+F44</f>
        <v>0</v>
      </c>
      <c r="G45" s="51">
        <f t="shared" si="8"/>
        <v>0</v>
      </c>
      <c r="H45" s="51">
        <f t="shared" si="8"/>
        <v>0</v>
      </c>
      <c r="I45" s="51">
        <f t="shared" si="8"/>
        <v>0</v>
      </c>
      <c r="J45" s="51">
        <f t="shared" si="8"/>
        <v>0</v>
      </c>
      <c r="K45" s="51">
        <f t="shared" si="8"/>
        <v>0</v>
      </c>
      <c r="L45" s="51">
        <f t="shared" si="8"/>
        <v>0</v>
      </c>
      <c r="M45" s="51">
        <f t="shared" si="8"/>
        <v>0</v>
      </c>
      <c r="N45" s="51">
        <f t="shared" si="8"/>
        <v>0</v>
      </c>
      <c r="O45" s="51">
        <f t="shared" si="8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95" customHeight="1">
      <c r="A46" s="108"/>
      <c r="B46" s="50" t="s">
        <v>79</v>
      </c>
      <c r="C46" s="50"/>
      <c r="D46" s="50"/>
      <c r="E46" s="50"/>
      <c r="F46" s="64"/>
      <c r="G46" s="64"/>
      <c r="H46" s="64"/>
      <c r="I46" s="64"/>
      <c r="J46" s="64"/>
      <c r="K46" s="64"/>
      <c r="L46" s="51"/>
      <c r="M46" s="51"/>
      <c r="N46" s="64"/>
      <c r="O46" s="64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95" customHeight="1">
      <c r="A47" s="108"/>
      <c r="B47" s="50" t="s">
        <v>80</v>
      </c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5.95" customHeight="1">
      <c r="A48" s="108"/>
      <c r="B48" s="50" t="s">
        <v>81</v>
      </c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47"/>
  <sheetViews>
    <sheetView view="pageBreakPreview" zoomScale="85" zoomScaleNormal="100" zoomScaleSheetLayoutView="85" workbookViewId="0">
      <selection activeCell="G7" sqref="G7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1" t="s">
        <v>0</v>
      </c>
      <c r="B1" s="31"/>
      <c r="C1" s="129" t="s">
        <v>265</v>
      </c>
      <c r="D1" s="39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0"/>
      <c r="B5" s="40" t="s">
        <v>244</v>
      </c>
      <c r="C5" s="40"/>
      <c r="D5" s="40"/>
      <c r="H5" s="15"/>
      <c r="L5" s="15"/>
      <c r="N5" s="15" t="s">
        <v>168</v>
      </c>
    </row>
    <row r="6" spans="1:14" ht="15" customHeight="1">
      <c r="A6" s="41"/>
      <c r="B6" s="42"/>
      <c r="C6" s="42"/>
      <c r="D6" s="82"/>
      <c r="E6" s="122" t="s">
        <v>266</v>
      </c>
      <c r="F6" s="122"/>
      <c r="G6" s="130" t="s">
        <v>267</v>
      </c>
      <c r="H6" s="122"/>
      <c r="I6" s="123" t="s">
        <v>268</v>
      </c>
      <c r="J6" s="124"/>
      <c r="K6" s="122"/>
      <c r="L6" s="122"/>
      <c r="M6" s="122"/>
      <c r="N6" s="122"/>
    </row>
    <row r="7" spans="1:14" ht="15" customHeight="1">
      <c r="A7" s="18"/>
      <c r="B7" s="19"/>
      <c r="C7" s="19"/>
      <c r="D7" s="56"/>
      <c r="E7" s="98" t="s">
        <v>242</v>
      </c>
      <c r="F7" s="98" t="s">
        <v>245</v>
      </c>
      <c r="G7" s="98" t="s">
        <v>242</v>
      </c>
      <c r="H7" s="98" t="s">
        <v>245</v>
      </c>
      <c r="I7" s="132" t="s">
        <v>242</v>
      </c>
      <c r="J7" s="98" t="s">
        <v>269</v>
      </c>
      <c r="K7" s="34" t="s">
        <v>242</v>
      </c>
      <c r="L7" s="34" t="s">
        <v>245</v>
      </c>
      <c r="M7" s="34" t="s">
        <v>242</v>
      </c>
      <c r="N7" s="34" t="s">
        <v>245</v>
      </c>
    </row>
    <row r="8" spans="1:14" ht="18" customHeight="1">
      <c r="A8" s="103" t="s">
        <v>169</v>
      </c>
      <c r="B8" s="77" t="s">
        <v>170</v>
      </c>
      <c r="C8" s="78"/>
      <c r="D8" s="78"/>
      <c r="E8" s="79">
        <v>2</v>
      </c>
      <c r="F8" s="79">
        <v>2</v>
      </c>
      <c r="G8" s="79">
        <v>1</v>
      </c>
      <c r="H8" s="79">
        <v>1</v>
      </c>
      <c r="I8" s="133">
        <v>1</v>
      </c>
      <c r="J8" s="79">
        <v>1</v>
      </c>
      <c r="K8" s="79"/>
      <c r="L8" s="79"/>
      <c r="M8" s="79"/>
      <c r="N8" s="79"/>
    </row>
    <row r="9" spans="1:14" ht="18" customHeight="1">
      <c r="A9" s="103"/>
      <c r="B9" s="103" t="s">
        <v>171</v>
      </c>
      <c r="C9" s="50" t="s">
        <v>172</v>
      </c>
      <c r="D9" s="50"/>
      <c r="E9" s="79">
        <v>11798</v>
      </c>
      <c r="F9" s="79">
        <v>12370</v>
      </c>
      <c r="G9" s="79">
        <v>100</v>
      </c>
      <c r="H9" s="79">
        <v>100</v>
      </c>
      <c r="I9" s="133">
        <v>40</v>
      </c>
      <c r="J9" s="79">
        <v>40</v>
      </c>
      <c r="K9" s="79"/>
      <c r="L9" s="79"/>
      <c r="M9" s="79"/>
      <c r="N9" s="79"/>
    </row>
    <row r="10" spans="1:14" ht="18" customHeight="1">
      <c r="A10" s="103"/>
      <c r="B10" s="103"/>
      <c r="C10" s="50" t="s">
        <v>173</v>
      </c>
      <c r="D10" s="50"/>
      <c r="E10" s="79">
        <v>11088</v>
      </c>
      <c r="F10" s="79">
        <v>11934</v>
      </c>
      <c r="G10" s="79">
        <v>100</v>
      </c>
      <c r="H10" s="79">
        <v>100</v>
      </c>
      <c r="I10" s="133">
        <v>40</v>
      </c>
      <c r="J10" s="79">
        <v>40</v>
      </c>
      <c r="K10" s="79"/>
      <c r="L10" s="79"/>
      <c r="M10" s="79"/>
      <c r="N10" s="79"/>
    </row>
    <row r="11" spans="1:14" ht="18" customHeight="1">
      <c r="A11" s="103"/>
      <c r="B11" s="103"/>
      <c r="C11" s="50" t="s">
        <v>174</v>
      </c>
      <c r="D11" s="50"/>
      <c r="E11" s="79">
        <v>710</v>
      </c>
      <c r="F11" s="79">
        <v>436</v>
      </c>
      <c r="G11" s="79">
        <v>0</v>
      </c>
      <c r="H11" s="79">
        <v>0</v>
      </c>
      <c r="I11" s="134">
        <v>0</v>
      </c>
      <c r="J11" s="68">
        <v>0</v>
      </c>
      <c r="K11" s="79"/>
      <c r="L11" s="79"/>
      <c r="M11" s="79"/>
      <c r="N11" s="79"/>
    </row>
    <row r="12" spans="1:14" ht="18" customHeight="1">
      <c r="A12" s="103"/>
      <c r="B12" s="103"/>
      <c r="C12" s="50" t="s">
        <v>175</v>
      </c>
      <c r="D12" s="50"/>
      <c r="E12" s="79">
        <v>0</v>
      </c>
      <c r="F12" s="79">
        <v>0</v>
      </c>
      <c r="G12" s="79">
        <v>0</v>
      </c>
      <c r="H12" s="79">
        <v>0</v>
      </c>
      <c r="I12" s="135">
        <v>0</v>
      </c>
      <c r="J12" s="68">
        <v>0</v>
      </c>
      <c r="K12" s="79"/>
      <c r="L12" s="79"/>
      <c r="M12" s="79"/>
      <c r="N12" s="79"/>
    </row>
    <row r="13" spans="1:14" ht="18" customHeight="1">
      <c r="A13" s="103"/>
      <c r="B13" s="103"/>
      <c r="C13" s="50" t="s">
        <v>176</v>
      </c>
      <c r="D13" s="50"/>
      <c r="E13" s="79">
        <v>0</v>
      </c>
      <c r="F13" s="79">
        <v>0</v>
      </c>
      <c r="G13" s="79">
        <v>0</v>
      </c>
      <c r="H13" s="79">
        <v>0</v>
      </c>
      <c r="I13" s="135">
        <v>0</v>
      </c>
      <c r="J13" s="68">
        <v>0</v>
      </c>
      <c r="K13" s="79"/>
      <c r="L13" s="79"/>
      <c r="M13" s="79"/>
      <c r="N13" s="79"/>
    </row>
    <row r="14" spans="1:14" ht="18" customHeight="1">
      <c r="A14" s="103"/>
      <c r="B14" s="103"/>
      <c r="C14" s="50" t="s">
        <v>177</v>
      </c>
      <c r="D14" s="50"/>
      <c r="E14" s="79">
        <v>0</v>
      </c>
      <c r="F14" s="79">
        <v>0</v>
      </c>
      <c r="G14" s="79">
        <v>0</v>
      </c>
      <c r="H14" s="79">
        <v>0</v>
      </c>
      <c r="I14" s="135">
        <v>0</v>
      </c>
      <c r="J14" s="68">
        <v>0</v>
      </c>
      <c r="K14" s="79"/>
      <c r="L14" s="79"/>
      <c r="M14" s="79"/>
      <c r="N14" s="79"/>
    </row>
    <row r="15" spans="1:14" ht="18" customHeight="1">
      <c r="A15" s="103" t="s">
        <v>178</v>
      </c>
      <c r="B15" s="103" t="s">
        <v>179</v>
      </c>
      <c r="C15" s="50" t="s">
        <v>180</v>
      </c>
      <c r="D15" s="50"/>
      <c r="E15" s="96">
        <v>5755</v>
      </c>
      <c r="F15" s="96">
        <v>3146</v>
      </c>
      <c r="G15" s="96">
        <v>5489.1</v>
      </c>
      <c r="H15" s="96">
        <v>6360</v>
      </c>
      <c r="I15" s="99">
        <v>7227</v>
      </c>
      <c r="J15" s="96">
        <v>6174</v>
      </c>
      <c r="K15" s="51"/>
      <c r="L15" s="51"/>
      <c r="M15" s="51"/>
      <c r="N15" s="51"/>
    </row>
    <row r="16" spans="1:14" ht="18" customHeight="1">
      <c r="A16" s="103"/>
      <c r="B16" s="103"/>
      <c r="C16" s="50" t="s">
        <v>181</v>
      </c>
      <c r="D16" s="50"/>
      <c r="E16" s="96">
        <v>34627</v>
      </c>
      <c r="F16" s="96">
        <v>37730</v>
      </c>
      <c r="G16" s="96">
        <v>1201.7</v>
      </c>
      <c r="H16" s="96">
        <v>1002</v>
      </c>
      <c r="I16" s="99">
        <v>19301</v>
      </c>
      <c r="J16" s="96">
        <v>20254</v>
      </c>
      <c r="K16" s="51"/>
      <c r="L16" s="51"/>
      <c r="M16" s="51"/>
      <c r="N16" s="51"/>
    </row>
    <row r="17" spans="1:15" ht="18" customHeight="1">
      <c r="A17" s="103"/>
      <c r="B17" s="103"/>
      <c r="C17" s="50" t="s">
        <v>182</v>
      </c>
      <c r="D17" s="50"/>
      <c r="E17" s="96">
        <v>0</v>
      </c>
      <c r="F17" s="96">
        <v>0</v>
      </c>
      <c r="G17" s="96">
        <v>0</v>
      </c>
      <c r="H17" s="96">
        <v>0</v>
      </c>
      <c r="I17" s="135">
        <v>0</v>
      </c>
      <c r="J17" s="68">
        <v>0</v>
      </c>
      <c r="K17" s="51"/>
      <c r="L17" s="51"/>
      <c r="M17" s="51"/>
      <c r="N17" s="51"/>
    </row>
    <row r="18" spans="1:15" ht="18" customHeight="1">
      <c r="A18" s="103"/>
      <c r="B18" s="103"/>
      <c r="C18" s="50" t="s">
        <v>183</v>
      </c>
      <c r="D18" s="50"/>
      <c r="E18" s="96">
        <v>40383</v>
      </c>
      <c r="F18" s="96">
        <v>40877</v>
      </c>
      <c r="G18" s="96">
        <v>6690.8</v>
      </c>
      <c r="H18" s="96">
        <v>7362</v>
      </c>
      <c r="I18" s="99">
        <v>26528</v>
      </c>
      <c r="J18" s="96">
        <v>26428</v>
      </c>
      <c r="K18" s="51"/>
      <c r="L18" s="51"/>
      <c r="M18" s="51"/>
      <c r="N18" s="51"/>
    </row>
    <row r="19" spans="1:15" ht="18" customHeight="1">
      <c r="A19" s="103"/>
      <c r="B19" s="103" t="s">
        <v>184</v>
      </c>
      <c r="C19" s="50" t="s">
        <v>185</v>
      </c>
      <c r="D19" s="50"/>
      <c r="E19" s="96">
        <v>2212</v>
      </c>
      <c r="F19" s="96">
        <v>503</v>
      </c>
      <c r="G19" s="96">
        <v>455.6</v>
      </c>
      <c r="H19" s="96">
        <v>498</v>
      </c>
      <c r="I19" s="99">
        <v>3015</v>
      </c>
      <c r="J19" s="96">
        <v>3192</v>
      </c>
      <c r="K19" s="51"/>
      <c r="L19" s="51"/>
      <c r="M19" s="51"/>
      <c r="N19" s="51"/>
    </row>
    <row r="20" spans="1:15" ht="18" customHeight="1">
      <c r="A20" s="103"/>
      <c r="B20" s="103"/>
      <c r="C20" s="50" t="s">
        <v>186</v>
      </c>
      <c r="D20" s="50"/>
      <c r="E20" s="96">
        <v>8194</v>
      </c>
      <c r="F20" s="96">
        <v>6035</v>
      </c>
      <c r="G20" s="96">
        <v>2794.1</v>
      </c>
      <c r="H20" s="96">
        <v>3455</v>
      </c>
      <c r="I20" s="99">
        <v>5957</v>
      </c>
      <c r="J20" s="96">
        <v>6204</v>
      </c>
      <c r="K20" s="51"/>
      <c r="L20" s="51"/>
      <c r="M20" s="51"/>
      <c r="N20" s="51"/>
    </row>
    <row r="21" spans="1:15" ht="18" customHeight="1">
      <c r="A21" s="103"/>
      <c r="B21" s="103"/>
      <c r="C21" s="50" t="s">
        <v>187</v>
      </c>
      <c r="D21" s="50"/>
      <c r="E21" s="102">
        <v>17979</v>
      </c>
      <c r="F21" s="102">
        <v>21774</v>
      </c>
      <c r="G21" s="102">
        <v>0</v>
      </c>
      <c r="H21" s="102"/>
      <c r="I21" s="135">
        <v>0</v>
      </c>
      <c r="J21" s="131">
        <v>0</v>
      </c>
      <c r="K21" s="80"/>
      <c r="L21" s="80"/>
      <c r="M21" s="80"/>
      <c r="N21" s="80"/>
    </row>
    <row r="22" spans="1:15" ht="18" customHeight="1">
      <c r="A22" s="103"/>
      <c r="B22" s="103"/>
      <c r="C22" s="44" t="s">
        <v>188</v>
      </c>
      <c r="D22" s="44"/>
      <c r="E22" s="96">
        <v>28385</v>
      </c>
      <c r="F22" s="96">
        <v>28311</v>
      </c>
      <c r="G22" s="96">
        <v>3249.7</v>
      </c>
      <c r="H22" s="96">
        <v>3954</v>
      </c>
      <c r="I22" s="99">
        <v>8972</v>
      </c>
      <c r="J22" s="96">
        <v>9396</v>
      </c>
      <c r="K22" s="51"/>
      <c r="L22" s="51"/>
      <c r="M22" s="51"/>
      <c r="N22" s="51"/>
    </row>
    <row r="23" spans="1:15" ht="18" customHeight="1">
      <c r="A23" s="103"/>
      <c r="B23" s="103" t="s">
        <v>189</v>
      </c>
      <c r="C23" s="50" t="s">
        <v>190</v>
      </c>
      <c r="D23" s="50"/>
      <c r="E23" s="96">
        <v>11798</v>
      </c>
      <c r="F23" s="96">
        <v>12370</v>
      </c>
      <c r="G23" s="96">
        <v>100</v>
      </c>
      <c r="H23" s="96">
        <v>100</v>
      </c>
      <c r="I23" s="99">
        <v>40</v>
      </c>
      <c r="J23" s="96">
        <v>40</v>
      </c>
      <c r="K23" s="51"/>
      <c r="L23" s="51"/>
      <c r="M23" s="51"/>
      <c r="N23" s="51"/>
    </row>
    <row r="24" spans="1:15" ht="18" customHeight="1">
      <c r="A24" s="103"/>
      <c r="B24" s="103"/>
      <c r="C24" s="50" t="s">
        <v>191</v>
      </c>
      <c r="D24" s="50"/>
      <c r="E24" s="96">
        <v>200</v>
      </c>
      <c r="F24" s="96">
        <v>196</v>
      </c>
      <c r="G24" s="96">
        <v>0</v>
      </c>
      <c r="H24" s="96">
        <v>0</v>
      </c>
      <c r="I24" s="99">
        <v>17516</v>
      </c>
      <c r="J24" s="96">
        <v>16992</v>
      </c>
      <c r="K24" s="51"/>
      <c r="L24" s="51"/>
      <c r="M24" s="51"/>
      <c r="N24" s="51"/>
    </row>
    <row r="25" spans="1:15" ht="18" customHeight="1">
      <c r="A25" s="103"/>
      <c r="B25" s="103"/>
      <c r="C25" s="50" t="s">
        <v>192</v>
      </c>
      <c r="D25" s="50"/>
      <c r="E25" s="96">
        <v>0</v>
      </c>
      <c r="F25" s="96">
        <v>0</v>
      </c>
      <c r="G25" s="96">
        <v>3341.1</v>
      </c>
      <c r="H25" s="96">
        <v>3309</v>
      </c>
      <c r="I25" s="99">
        <v>0</v>
      </c>
      <c r="J25" s="68">
        <v>0</v>
      </c>
      <c r="K25" s="51"/>
      <c r="L25" s="51"/>
      <c r="M25" s="51"/>
      <c r="N25" s="51"/>
    </row>
    <row r="26" spans="1:15" ht="18" customHeight="1">
      <c r="A26" s="103"/>
      <c r="B26" s="103"/>
      <c r="C26" s="50" t="s">
        <v>193</v>
      </c>
      <c r="D26" s="50"/>
      <c r="E26" s="96">
        <v>11998</v>
      </c>
      <c r="F26" s="96">
        <v>12566</v>
      </c>
      <c r="G26" s="96">
        <v>3441.1</v>
      </c>
      <c r="H26" s="96">
        <v>3409</v>
      </c>
      <c r="I26" s="99">
        <v>17556</v>
      </c>
      <c r="J26" s="96">
        <v>17032</v>
      </c>
      <c r="K26" s="51"/>
      <c r="L26" s="51"/>
      <c r="M26" s="51"/>
      <c r="N26" s="51"/>
    </row>
    <row r="27" spans="1:15" ht="18" customHeight="1">
      <c r="A27" s="103"/>
      <c r="B27" s="50" t="s">
        <v>194</v>
      </c>
      <c r="C27" s="50"/>
      <c r="D27" s="50"/>
      <c r="E27" s="96">
        <v>40383</v>
      </c>
      <c r="F27" s="96">
        <v>40877</v>
      </c>
      <c r="G27" s="96">
        <v>6690.8</v>
      </c>
      <c r="H27" s="96">
        <v>7362</v>
      </c>
      <c r="I27" s="99">
        <v>26528</v>
      </c>
      <c r="J27" s="96">
        <v>26428</v>
      </c>
      <c r="K27" s="51"/>
      <c r="L27" s="51"/>
      <c r="M27" s="51"/>
      <c r="N27" s="51"/>
    </row>
    <row r="28" spans="1:15" ht="18" customHeight="1">
      <c r="A28" s="103" t="s">
        <v>195</v>
      </c>
      <c r="B28" s="103" t="s">
        <v>196</v>
      </c>
      <c r="C28" s="50" t="s">
        <v>197</v>
      </c>
      <c r="D28" s="81" t="s">
        <v>40</v>
      </c>
      <c r="E28" s="96">
        <v>2483</v>
      </c>
      <c r="F28" s="96">
        <v>1725</v>
      </c>
      <c r="G28" s="96">
        <v>1830.5</v>
      </c>
      <c r="H28" s="96">
        <v>1782</v>
      </c>
      <c r="I28" s="99">
        <v>8769</v>
      </c>
      <c r="J28" s="96">
        <v>8528</v>
      </c>
      <c r="K28" s="51"/>
      <c r="L28" s="51"/>
      <c r="M28" s="51"/>
      <c r="N28" s="51"/>
    </row>
    <row r="29" spans="1:15" ht="18" customHeight="1">
      <c r="A29" s="103"/>
      <c r="B29" s="103"/>
      <c r="C29" s="50" t="s">
        <v>198</v>
      </c>
      <c r="D29" s="81" t="s">
        <v>41</v>
      </c>
      <c r="E29" s="96">
        <v>2346</v>
      </c>
      <c r="F29" s="96">
        <v>1551</v>
      </c>
      <c r="G29" s="96">
        <v>1718.6</v>
      </c>
      <c r="H29" s="96">
        <v>1720</v>
      </c>
      <c r="I29" s="99">
        <v>7919</v>
      </c>
      <c r="J29" s="96">
        <v>7722</v>
      </c>
      <c r="K29" s="51"/>
      <c r="L29" s="51"/>
      <c r="M29" s="51"/>
      <c r="N29" s="51"/>
    </row>
    <row r="30" spans="1:15" ht="18" customHeight="1">
      <c r="A30" s="103"/>
      <c r="B30" s="103"/>
      <c r="C30" s="50" t="s">
        <v>199</v>
      </c>
      <c r="D30" s="81" t="s">
        <v>200</v>
      </c>
      <c r="E30" s="96">
        <v>127</v>
      </c>
      <c r="F30" s="96">
        <v>153</v>
      </c>
      <c r="G30" s="96">
        <v>56.2</v>
      </c>
      <c r="H30" s="96">
        <v>50</v>
      </c>
      <c r="I30" s="99">
        <v>376</v>
      </c>
      <c r="J30" s="96">
        <v>363</v>
      </c>
      <c r="K30" s="51"/>
      <c r="L30" s="51"/>
      <c r="M30" s="51"/>
      <c r="N30" s="51"/>
    </row>
    <row r="31" spans="1:15" ht="18" customHeight="1">
      <c r="A31" s="103"/>
      <c r="B31" s="103"/>
      <c r="C31" s="44" t="s">
        <v>201</v>
      </c>
      <c r="D31" s="81" t="s">
        <v>202</v>
      </c>
      <c r="E31" s="96">
        <f t="shared" ref="E31:J31" si="0">E28-E29-E30</f>
        <v>10</v>
      </c>
      <c r="F31" s="96">
        <f t="shared" si="0"/>
        <v>21</v>
      </c>
      <c r="G31" s="96">
        <f t="shared" si="0"/>
        <v>55.700000000000088</v>
      </c>
      <c r="H31" s="96">
        <f t="shared" si="0"/>
        <v>12</v>
      </c>
      <c r="I31" s="99">
        <f t="shared" si="0"/>
        <v>474</v>
      </c>
      <c r="J31" s="96">
        <f t="shared" si="0"/>
        <v>443</v>
      </c>
      <c r="K31" s="51">
        <f t="shared" ref="E31:N31" si="1">K28-K29-K30</f>
        <v>0</v>
      </c>
      <c r="L31" s="51">
        <f t="shared" si="1"/>
        <v>0</v>
      </c>
      <c r="M31" s="51">
        <f t="shared" si="1"/>
        <v>0</v>
      </c>
      <c r="N31" s="51">
        <f t="shared" si="1"/>
        <v>0</v>
      </c>
      <c r="O31" s="7"/>
    </row>
    <row r="32" spans="1:15" ht="18" customHeight="1">
      <c r="A32" s="103"/>
      <c r="B32" s="103"/>
      <c r="C32" s="50" t="s">
        <v>203</v>
      </c>
      <c r="D32" s="81" t="s">
        <v>204</v>
      </c>
      <c r="E32" s="96">
        <v>3</v>
      </c>
      <c r="F32" s="96">
        <v>3</v>
      </c>
      <c r="G32" s="96">
        <v>4.5</v>
      </c>
      <c r="H32" s="96">
        <v>4</v>
      </c>
      <c r="I32" s="99">
        <v>48</v>
      </c>
      <c r="J32" s="96">
        <v>61</v>
      </c>
      <c r="K32" s="51"/>
      <c r="L32" s="51"/>
      <c r="M32" s="51"/>
      <c r="N32" s="51"/>
    </row>
    <row r="33" spans="1:14" ht="18" customHeight="1">
      <c r="A33" s="103"/>
      <c r="B33" s="103"/>
      <c r="C33" s="50" t="s">
        <v>205</v>
      </c>
      <c r="D33" s="81" t="s">
        <v>206</v>
      </c>
      <c r="E33" s="96">
        <v>8</v>
      </c>
      <c r="F33" s="96">
        <v>22</v>
      </c>
      <c r="G33" s="96">
        <v>15.4</v>
      </c>
      <c r="H33" s="96">
        <v>15</v>
      </c>
      <c r="I33" s="99">
        <v>7</v>
      </c>
      <c r="J33" s="96">
        <v>7</v>
      </c>
      <c r="K33" s="51"/>
      <c r="L33" s="51"/>
      <c r="M33" s="51"/>
      <c r="N33" s="51"/>
    </row>
    <row r="34" spans="1:14" ht="18" customHeight="1">
      <c r="A34" s="103"/>
      <c r="B34" s="103"/>
      <c r="C34" s="44" t="s">
        <v>207</v>
      </c>
      <c r="D34" s="81" t="s">
        <v>208</v>
      </c>
      <c r="E34" s="96">
        <f t="shared" ref="E34:J34" si="2">E31+E32-E33</f>
        <v>5</v>
      </c>
      <c r="F34" s="96">
        <f t="shared" si="2"/>
        <v>2</v>
      </c>
      <c r="G34" s="96">
        <f t="shared" si="2"/>
        <v>44.80000000000009</v>
      </c>
      <c r="H34" s="96">
        <f t="shared" si="2"/>
        <v>1</v>
      </c>
      <c r="I34" s="99">
        <f t="shared" si="2"/>
        <v>515</v>
      </c>
      <c r="J34" s="96">
        <f t="shared" si="2"/>
        <v>497</v>
      </c>
      <c r="K34" s="51">
        <f t="shared" ref="E34:N34" si="3">K31+K32-K33</f>
        <v>0</v>
      </c>
      <c r="L34" s="51">
        <f t="shared" si="3"/>
        <v>0</v>
      </c>
      <c r="M34" s="51">
        <f t="shared" si="3"/>
        <v>0</v>
      </c>
      <c r="N34" s="51">
        <f t="shared" si="3"/>
        <v>0</v>
      </c>
    </row>
    <row r="35" spans="1:14" ht="18" customHeight="1">
      <c r="A35" s="103"/>
      <c r="B35" s="103" t="s">
        <v>209</v>
      </c>
      <c r="C35" s="50" t="s">
        <v>210</v>
      </c>
      <c r="D35" s="81" t="s">
        <v>211</v>
      </c>
      <c r="E35" s="96">
        <v>0</v>
      </c>
      <c r="F35" s="96">
        <v>0</v>
      </c>
      <c r="G35" s="96">
        <v>0</v>
      </c>
      <c r="H35" s="96">
        <v>0</v>
      </c>
      <c r="I35" s="99">
        <v>15</v>
      </c>
      <c r="J35" s="89">
        <v>0</v>
      </c>
      <c r="K35" s="51"/>
      <c r="L35" s="51"/>
      <c r="M35" s="51"/>
      <c r="N35" s="51"/>
    </row>
    <row r="36" spans="1:14" ht="18" customHeight="1">
      <c r="A36" s="103"/>
      <c r="B36" s="103"/>
      <c r="C36" s="50" t="s">
        <v>212</v>
      </c>
      <c r="D36" s="81" t="s">
        <v>213</v>
      </c>
      <c r="E36" s="96">
        <v>0</v>
      </c>
      <c r="F36" s="96">
        <v>0</v>
      </c>
      <c r="G36" s="96">
        <v>12.8</v>
      </c>
      <c r="H36" s="96">
        <v>0</v>
      </c>
      <c r="I36" s="99">
        <v>6</v>
      </c>
      <c r="J36" s="89">
        <v>0</v>
      </c>
      <c r="K36" s="51"/>
      <c r="L36" s="51"/>
      <c r="M36" s="51"/>
      <c r="N36" s="51"/>
    </row>
    <row r="37" spans="1:14" ht="18" customHeight="1">
      <c r="A37" s="103"/>
      <c r="B37" s="103"/>
      <c r="C37" s="50" t="s">
        <v>214</v>
      </c>
      <c r="D37" s="81" t="s">
        <v>215</v>
      </c>
      <c r="E37" s="96">
        <f t="shared" ref="E37:J37" si="4">E34+E35-E36</f>
        <v>5</v>
      </c>
      <c r="F37" s="96">
        <f t="shared" si="4"/>
        <v>2</v>
      </c>
      <c r="G37" s="96">
        <f t="shared" si="4"/>
        <v>32.000000000000085</v>
      </c>
      <c r="H37" s="96">
        <f t="shared" si="4"/>
        <v>1</v>
      </c>
      <c r="I37" s="99">
        <f t="shared" si="4"/>
        <v>524</v>
      </c>
      <c r="J37" s="96">
        <f t="shared" si="4"/>
        <v>497</v>
      </c>
      <c r="K37" s="51">
        <f t="shared" ref="E37:N37" si="5">K34+K35-K36</f>
        <v>0</v>
      </c>
      <c r="L37" s="51">
        <f t="shared" si="5"/>
        <v>0</v>
      </c>
      <c r="M37" s="51">
        <f t="shared" si="5"/>
        <v>0</v>
      </c>
      <c r="N37" s="51">
        <f t="shared" si="5"/>
        <v>0</v>
      </c>
    </row>
    <row r="38" spans="1:14" ht="18" customHeight="1">
      <c r="A38" s="103"/>
      <c r="B38" s="103"/>
      <c r="C38" s="50" t="s">
        <v>216</v>
      </c>
      <c r="D38" s="81" t="s">
        <v>217</v>
      </c>
      <c r="E38" s="96">
        <v>0</v>
      </c>
      <c r="F38" s="96">
        <v>0</v>
      </c>
      <c r="G38" s="96">
        <v>0</v>
      </c>
      <c r="H38" s="96">
        <v>0</v>
      </c>
      <c r="I38" s="99">
        <v>0</v>
      </c>
      <c r="J38" s="96">
        <v>0</v>
      </c>
      <c r="K38" s="51"/>
      <c r="L38" s="51"/>
      <c r="M38" s="51"/>
      <c r="N38" s="51"/>
    </row>
    <row r="39" spans="1:14" ht="18" customHeight="1">
      <c r="A39" s="103"/>
      <c r="B39" s="103"/>
      <c r="C39" s="50" t="s">
        <v>218</v>
      </c>
      <c r="D39" s="81" t="s">
        <v>219</v>
      </c>
      <c r="E39" s="96">
        <v>0</v>
      </c>
      <c r="F39" s="96">
        <v>0</v>
      </c>
      <c r="G39" s="96">
        <v>0</v>
      </c>
      <c r="H39" s="96">
        <v>0</v>
      </c>
      <c r="I39" s="99">
        <v>0</v>
      </c>
      <c r="J39" s="96">
        <v>0</v>
      </c>
      <c r="K39" s="51"/>
      <c r="L39" s="51"/>
      <c r="M39" s="51"/>
      <c r="N39" s="51"/>
    </row>
    <row r="40" spans="1:14" ht="18" customHeight="1">
      <c r="A40" s="103"/>
      <c r="B40" s="103"/>
      <c r="C40" s="50" t="s">
        <v>220</v>
      </c>
      <c r="D40" s="81" t="s">
        <v>221</v>
      </c>
      <c r="E40" s="96">
        <v>0</v>
      </c>
      <c r="F40" s="96">
        <v>0</v>
      </c>
      <c r="G40" s="96">
        <v>0</v>
      </c>
      <c r="H40" s="96">
        <v>0</v>
      </c>
      <c r="I40" s="99">
        <v>0</v>
      </c>
      <c r="J40" s="96">
        <v>0</v>
      </c>
      <c r="K40" s="51"/>
      <c r="L40" s="51"/>
      <c r="M40" s="51"/>
      <c r="N40" s="51"/>
    </row>
    <row r="41" spans="1:14" ht="18" customHeight="1">
      <c r="A41" s="103"/>
      <c r="B41" s="103"/>
      <c r="C41" s="44" t="s">
        <v>222</v>
      </c>
      <c r="D41" s="81" t="s">
        <v>223</v>
      </c>
      <c r="E41" s="96">
        <f>E34+E35-E36-E40</f>
        <v>5</v>
      </c>
      <c r="F41" s="96">
        <f t="shared" ref="F41:J41" si="6">F34+F35-F36-F40</f>
        <v>2</v>
      </c>
      <c r="G41" s="96">
        <f t="shared" si="6"/>
        <v>32.000000000000085</v>
      </c>
      <c r="H41" s="96">
        <f t="shared" si="6"/>
        <v>1</v>
      </c>
      <c r="I41" s="99">
        <f t="shared" si="6"/>
        <v>524</v>
      </c>
      <c r="J41" s="96">
        <f t="shared" si="6"/>
        <v>497</v>
      </c>
      <c r="K41" s="51">
        <f t="shared" ref="E41:N41" si="7">K34+K35-K36-K40</f>
        <v>0</v>
      </c>
      <c r="L41" s="51">
        <f t="shared" si="7"/>
        <v>0</v>
      </c>
      <c r="M41" s="51">
        <f t="shared" si="7"/>
        <v>0</v>
      </c>
      <c r="N41" s="51">
        <f t="shared" si="7"/>
        <v>0</v>
      </c>
    </row>
    <row r="42" spans="1:14" ht="18" customHeight="1">
      <c r="A42" s="103"/>
      <c r="B42" s="103"/>
      <c r="C42" s="125" t="s">
        <v>224</v>
      </c>
      <c r="D42" s="125"/>
      <c r="E42" s="96">
        <f>E37+E38-E39-E40</f>
        <v>5</v>
      </c>
      <c r="F42" s="96">
        <f t="shared" ref="F42:J42" si="8">F37+F38-F39-F40</f>
        <v>2</v>
      </c>
      <c r="G42" s="96">
        <f t="shared" si="8"/>
        <v>32.000000000000085</v>
      </c>
      <c r="H42" s="96">
        <f t="shared" si="8"/>
        <v>1</v>
      </c>
      <c r="I42" s="99">
        <f t="shared" si="8"/>
        <v>524</v>
      </c>
      <c r="J42" s="96">
        <f t="shared" si="8"/>
        <v>497</v>
      </c>
      <c r="K42" s="51">
        <f t="shared" ref="E42:N42" si="9">K37+K38-K39-K40</f>
        <v>0</v>
      </c>
      <c r="L42" s="51">
        <f t="shared" si="9"/>
        <v>0</v>
      </c>
      <c r="M42" s="51">
        <f t="shared" si="9"/>
        <v>0</v>
      </c>
      <c r="N42" s="51">
        <f t="shared" si="9"/>
        <v>0</v>
      </c>
    </row>
    <row r="43" spans="1:14" ht="18" customHeight="1">
      <c r="A43" s="103"/>
      <c r="B43" s="103"/>
      <c r="C43" s="50" t="s">
        <v>225</v>
      </c>
      <c r="D43" s="81" t="s">
        <v>226</v>
      </c>
      <c r="E43" s="96">
        <v>0</v>
      </c>
      <c r="F43" s="96">
        <v>0</v>
      </c>
      <c r="G43" s="96">
        <v>0</v>
      </c>
      <c r="H43" s="96">
        <v>0</v>
      </c>
      <c r="I43" s="99">
        <v>0</v>
      </c>
      <c r="J43" s="96">
        <v>0</v>
      </c>
      <c r="K43" s="51"/>
      <c r="L43" s="51"/>
      <c r="M43" s="51"/>
      <c r="N43" s="51"/>
    </row>
    <row r="44" spans="1:14" ht="18" customHeight="1">
      <c r="A44" s="103"/>
      <c r="B44" s="103"/>
      <c r="C44" s="44" t="s">
        <v>227</v>
      </c>
      <c r="D44" s="62" t="s">
        <v>228</v>
      </c>
      <c r="E44" s="96">
        <f t="shared" ref="E44:J44" si="10">E41+E43</f>
        <v>5</v>
      </c>
      <c r="F44" s="96">
        <f t="shared" si="10"/>
        <v>2</v>
      </c>
      <c r="G44" s="96">
        <f t="shared" si="10"/>
        <v>32.000000000000085</v>
      </c>
      <c r="H44" s="96">
        <f t="shared" si="10"/>
        <v>1</v>
      </c>
      <c r="I44" s="99">
        <f t="shared" si="10"/>
        <v>524</v>
      </c>
      <c r="J44" s="96">
        <f t="shared" si="10"/>
        <v>497</v>
      </c>
      <c r="K44" s="51">
        <f t="shared" ref="E44:N44" si="11">K41+K43</f>
        <v>0</v>
      </c>
      <c r="L44" s="51">
        <f t="shared" si="11"/>
        <v>0</v>
      </c>
      <c r="M44" s="51">
        <f t="shared" si="11"/>
        <v>0</v>
      </c>
      <c r="N44" s="51">
        <f t="shared" si="11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3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 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 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埼玉県</cp:lastModifiedBy>
  <cp:lastPrinted>2022-07-07T08:42:16Z</cp:lastPrinted>
  <dcterms:created xsi:type="dcterms:W3CDTF">1999-07-06T05:17:05Z</dcterms:created>
  <dcterms:modified xsi:type="dcterms:W3CDTF">2023-09-01T02:04:59Z</dcterms:modified>
</cp:coreProperties>
</file>