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I011160\Common\【資金・commonへ】資金制度係\(106) 逸見\照会関係\(R5.8.25〆切)地方債協会照会（都道府県及び指定都市の財政状況について）\04地方債協会へ\"/>
    </mc:Choice>
  </mc:AlternateContent>
  <bookViews>
    <workbookView xWindow="0" yWindow="0" windowWidth="20490" windowHeight="6810" tabRatio="663" firstSheet="3" activeTab="5"/>
  </bookViews>
  <sheets>
    <sheet name="1.普通会計予算(R4-5年度)" sheetId="2" r:id="rId1"/>
    <sheet name="2.公営企業会計予算(R4-5年度)" sheetId="4" r:id="rId2"/>
    <sheet name="3.(1)普通会計決算（R2-3年度)" sheetId="5" r:id="rId3"/>
    <sheet name="3.(2)財政指標等（H29‐R3年度）" sheetId="6" r:id="rId4"/>
    <sheet name="4.公営企業会計決算（R2-3年度）" sheetId="7" r:id="rId5"/>
    <sheet name="5.三セク決算（R2-3年度）" sheetId="8" r:id="rId6"/>
  </sheets>
  <definedNames>
    <definedName name="_xlnm.Print_Area" localSheetId="0">'1.普通会計予算(R4-5年度)'!$A$1:$I$47</definedName>
    <definedName name="_xlnm.Print_Area" localSheetId="1">'2.公営企業会計予算(R4-5年度)'!$A$1:$Q$49</definedName>
    <definedName name="_xlnm.Print_Area" localSheetId="2">'3.(1)普通会計決算（R2-3年度)'!$A$1:$I$47</definedName>
    <definedName name="_xlnm.Print_Area" localSheetId="3">'3.(2)財政指標等（H29‐R3年度）'!$A$1:$I$35</definedName>
    <definedName name="_xlnm.Print_Area" localSheetId="4">'4.公営企業会計決算（R2-3年度）'!$A$1:$Q$49</definedName>
    <definedName name="_xlnm.Print_Area" localSheetId="5">'5.三セク決算（R2-3年度）'!$A$1:$N$46</definedName>
  </definedNames>
  <calcPr calcId="162913"/>
</workbook>
</file>

<file path=xl/calcChain.xml><?xml version="1.0" encoding="utf-8"?>
<calcChain xmlns="http://schemas.openxmlformats.org/spreadsheetml/2006/main">
  <c r="I39" i="4" l="1"/>
  <c r="P24" i="7" l="1"/>
  <c r="P27" i="7" s="1"/>
  <c r="Q24" i="7"/>
  <c r="Q27" i="7" s="1"/>
  <c r="P14" i="7"/>
  <c r="Q14" i="7"/>
  <c r="P15" i="7"/>
  <c r="Q15" i="7"/>
  <c r="P16" i="7"/>
  <c r="Q16" i="7"/>
  <c r="P14" i="4"/>
  <c r="Q14" i="4"/>
  <c r="P15" i="4"/>
  <c r="Q15" i="4"/>
  <c r="P16" i="4"/>
  <c r="Q16" i="4"/>
  <c r="P24" i="4"/>
  <c r="P27" i="4" s="1"/>
  <c r="Q24" i="4"/>
  <c r="Q27" i="4" s="1"/>
  <c r="F14" i="4" l="1"/>
  <c r="G14" i="4"/>
  <c r="H14" i="4"/>
  <c r="I14" i="4"/>
  <c r="J14" i="4"/>
  <c r="K14" i="4"/>
  <c r="L14" i="4"/>
  <c r="M14" i="4"/>
  <c r="F15" i="4"/>
  <c r="G15" i="4"/>
  <c r="H15" i="4"/>
  <c r="I15" i="4"/>
  <c r="J15" i="4"/>
  <c r="K15" i="4"/>
  <c r="L15" i="4"/>
  <c r="M15" i="4"/>
  <c r="F16" i="4"/>
  <c r="G16" i="4"/>
  <c r="H16" i="4"/>
  <c r="I16" i="4"/>
  <c r="J16" i="4"/>
  <c r="K16" i="4"/>
  <c r="L16" i="4"/>
  <c r="M16" i="4"/>
  <c r="F24" i="4"/>
  <c r="G24" i="4"/>
  <c r="H24" i="4"/>
  <c r="I24" i="4"/>
  <c r="I27" i="4" s="1"/>
  <c r="J24" i="4"/>
  <c r="K24" i="4"/>
  <c r="L24" i="4"/>
  <c r="M24" i="4"/>
  <c r="F27" i="4"/>
  <c r="G27" i="4"/>
  <c r="H27" i="4"/>
  <c r="J27" i="4"/>
  <c r="K27" i="4"/>
  <c r="L27" i="4"/>
  <c r="M27" i="4"/>
  <c r="I9" i="2" l="1"/>
  <c r="G45" i="2"/>
  <c r="G27" i="2"/>
  <c r="H45" i="5"/>
  <c r="G44" i="5"/>
  <c r="G19" i="5"/>
  <c r="H27" i="2"/>
  <c r="H45" i="2"/>
  <c r="N31" i="8"/>
  <c r="N34" i="8" s="1"/>
  <c r="M31" i="8"/>
  <c r="M34" i="8" s="1"/>
  <c r="L31" i="8"/>
  <c r="L34" i="8"/>
  <c r="L37" i="8" s="1"/>
  <c r="L42" i="8" s="1"/>
  <c r="K31" i="8"/>
  <c r="K34" i="8" s="1"/>
  <c r="J31" i="8"/>
  <c r="J34" i="8" s="1"/>
  <c r="J41" i="8" s="1"/>
  <c r="J44" i="8" s="1"/>
  <c r="I31" i="8"/>
  <c r="I34" i="8" s="1"/>
  <c r="I37" i="8" s="1"/>
  <c r="I42" i="8" s="1"/>
  <c r="H31" i="8"/>
  <c r="H34" i="8" s="1"/>
  <c r="G31" i="8"/>
  <c r="G34" i="8" s="1"/>
  <c r="G41" i="8" s="1"/>
  <c r="G44" i="8" s="1"/>
  <c r="F31" i="8"/>
  <c r="F34" i="8" s="1"/>
  <c r="E31" i="8"/>
  <c r="E34" i="8" s="1"/>
  <c r="O44" i="7"/>
  <c r="N44" i="7"/>
  <c r="M44" i="7"/>
  <c r="M45" i="7" s="1"/>
  <c r="K44" i="7"/>
  <c r="I44" i="7"/>
  <c r="G44" i="7"/>
  <c r="O39" i="7"/>
  <c r="O45" i="7" s="1"/>
  <c r="N39" i="7"/>
  <c r="M39" i="7"/>
  <c r="K39" i="7"/>
  <c r="I39" i="7"/>
  <c r="G39" i="7"/>
  <c r="O24" i="7"/>
  <c r="O27" i="7" s="1"/>
  <c r="N24" i="7"/>
  <c r="N27" i="7" s="1"/>
  <c r="M24" i="7"/>
  <c r="M27" i="7" s="1"/>
  <c r="L24" i="7"/>
  <c r="L27" i="7" s="1"/>
  <c r="K24" i="7"/>
  <c r="K27" i="7" s="1"/>
  <c r="J24" i="7"/>
  <c r="J27" i="7" s="1"/>
  <c r="I24" i="7"/>
  <c r="I27" i="7" s="1"/>
  <c r="H24" i="7"/>
  <c r="H27" i="7" s="1"/>
  <c r="G24" i="7"/>
  <c r="G27" i="7" s="1"/>
  <c r="F24" i="7"/>
  <c r="F27" i="7" s="1"/>
  <c r="O16" i="7"/>
  <c r="N16" i="7"/>
  <c r="M16" i="7"/>
  <c r="L16" i="7"/>
  <c r="K16" i="7"/>
  <c r="J16" i="7"/>
  <c r="I16" i="7"/>
  <c r="H16" i="7"/>
  <c r="G16" i="7"/>
  <c r="F16" i="7"/>
  <c r="O15" i="7"/>
  <c r="N15" i="7"/>
  <c r="M15" i="7"/>
  <c r="L15" i="7"/>
  <c r="K15" i="7"/>
  <c r="J15" i="7"/>
  <c r="I15" i="7"/>
  <c r="H15" i="7"/>
  <c r="G15" i="7"/>
  <c r="F15" i="7"/>
  <c r="O14" i="7"/>
  <c r="N14" i="7"/>
  <c r="M14" i="7"/>
  <c r="L14" i="7"/>
  <c r="K14" i="7"/>
  <c r="J14" i="7"/>
  <c r="I14" i="7"/>
  <c r="H14" i="7"/>
  <c r="G14" i="7"/>
  <c r="F14" i="7"/>
  <c r="I20" i="6"/>
  <c r="I19" i="6"/>
  <c r="I21" i="6" s="1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8" i="5"/>
  <c r="I17" i="5"/>
  <c r="I16" i="5"/>
  <c r="I15" i="5"/>
  <c r="I14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2" i="2"/>
  <c r="I41" i="2"/>
  <c r="I38" i="2"/>
  <c r="I36" i="2"/>
  <c r="I30" i="2"/>
  <c r="I24" i="2"/>
  <c r="O39" i="4"/>
  <c r="O44" i="4"/>
  <c r="N39" i="4"/>
  <c r="N45" i="4" s="1"/>
  <c r="N44" i="4"/>
  <c r="M39" i="4"/>
  <c r="M44" i="4"/>
  <c r="M45" i="4" s="1"/>
  <c r="L39" i="4"/>
  <c r="L44" i="4"/>
  <c r="L45" i="4"/>
  <c r="K39" i="4"/>
  <c r="K44" i="4"/>
  <c r="K45" i="4"/>
  <c r="J39" i="4"/>
  <c r="J44" i="4"/>
  <c r="I44" i="4"/>
  <c r="G39" i="4"/>
  <c r="G44" i="4"/>
  <c r="O24" i="4"/>
  <c r="O27" i="4" s="1"/>
  <c r="N24" i="4"/>
  <c r="N27" i="4" s="1"/>
  <c r="O16" i="4"/>
  <c r="N16" i="4"/>
  <c r="O15" i="4"/>
  <c r="N15" i="4"/>
  <c r="O14" i="4"/>
  <c r="N14" i="4"/>
  <c r="G42" i="5"/>
  <c r="I45" i="4" l="1"/>
  <c r="G45" i="4"/>
  <c r="G30" i="5"/>
  <c r="G28" i="5"/>
  <c r="G41" i="5"/>
  <c r="G40" i="5"/>
  <c r="G38" i="5"/>
  <c r="G39" i="5"/>
  <c r="G35" i="5"/>
  <c r="G33" i="5"/>
  <c r="G34" i="5"/>
  <c r="G37" i="5"/>
  <c r="G29" i="2"/>
  <c r="G41" i="2"/>
  <c r="G14" i="2"/>
  <c r="I45" i="5"/>
  <c r="G45" i="5"/>
  <c r="G29" i="5"/>
  <c r="G28" i="2"/>
  <c r="J37" i="8"/>
  <c r="J42" i="8" s="1"/>
  <c r="G21" i="2"/>
  <c r="G43" i="5"/>
  <c r="G16" i="2"/>
  <c r="G45" i="7"/>
  <c r="G18" i="2"/>
  <c r="G36" i="5"/>
  <c r="G31" i="5"/>
  <c r="K45" i="7"/>
  <c r="G32" i="5"/>
  <c r="G9" i="2"/>
  <c r="J45" i="4"/>
  <c r="O45" i="4"/>
  <c r="G37" i="8"/>
  <c r="G42" i="8" s="1"/>
  <c r="G19" i="2"/>
  <c r="G25" i="2"/>
  <c r="G24" i="2"/>
  <c r="G36" i="2"/>
  <c r="G12" i="2"/>
  <c r="G39" i="2"/>
  <c r="G11" i="2"/>
  <c r="G38" i="2"/>
  <c r="I27" i="2"/>
  <c r="G22" i="2"/>
  <c r="G15" i="2"/>
  <c r="G43" i="2"/>
  <c r="G23" i="2"/>
  <c r="G30" i="2"/>
  <c r="G26" i="2"/>
  <c r="G32" i="2"/>
  <c r="G13" i="2"/>
  <c r="G40" i="2"/>
  <c r="I45" i="7"/>
  <c r="G20" i="2"/>
  <c r="G17" i="2"/>
  <c r="G10" i="2"/>
  <c r="G31" i="2"/>
  <c r="N45" i="7"/>
  <c r="I23" i="6"/>
  <c r="E41" i="8"/>
  <c r="E44" i="8" s="1"/>
  <c r="E37" i="8"/>
  <c r="E42" i="8" s="1"/>
  <c r="F41" i="8"/>
  <c r="F44" i="8" s="1"/>
  <c r="F37" i="8"/>
  <c r="F42" i="8" s="1"/>
  <c r="K37" i="8"/>
  <c r="K42" i="8" s="1"/>
  <c r="K41" i="8"/>
  <c r="K44" i="8" s="1"/>
  <c r="H37" i="8"/>
  <c r="H42" i="8" s="1"/>
  <c r="H41" i="8"/>
  <c r="H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35" i="2"/>
  <c r="G25" i="5"/>
  <c r="G16" i="5"/>
  <c r="G13" i="5"/>
  <c r="G14" i="5"/>
  <c r="I22" i="6" l="1"/>
</calcChain>
</file>

<file path=xl/sharedStrings.xml><?xml version="1.0" encoding="utf-8"?>
<sst xmlns="http://schemas.openxmlformats.org/spreadsheetml/2006/main" count="461" uniqueCount="279">
  <si>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</si>
  <si>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</si>
  <si>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</si>
  <si>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</si>
  <si>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</si>
  <si>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</si>
  <si>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</si>
  <si>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</si>
  <si>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</si>
  <si>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</si>
  <si>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</si>
  <si>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</si>
  <si>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</si>
  <si>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</si>
  <si>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</si>
  <si>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</si>
  <si>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</si>
  <si>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</si>
  <si>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</si>
  <si>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</si>
  <si>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</si>
  <si>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</si>
  <si>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</si>
  <si>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</si>
  <si>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</si>
  <si>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</si>
  <si>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</si>
  <si>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</si>
  <si>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</si>
  <si>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</si>
  <si>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</si>
  <si>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</si>
  <si>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</si>
  <si>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</si>
  <si>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</si>
  <si>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</si>
  <si>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</si>
  <si>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</si>
  <si>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</si>
  <si>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</si>
  <si>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</si>
  <si>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</si>
  <si>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</si>
  <si>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</si>
  <si>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</si>
  <si>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</si>
  <si>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</si>
  <si>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</si>
  <si>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</si>
  <si>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</si>
  <si>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</si>
  <si>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</si>
  <si>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</si>
  <si>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</si>
  <si>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</si>
  <si>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</si>
  <si>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</si>
  <si>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</si>
  <si>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</si>
  <si>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</si>
  <si>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</si>
  <si>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</si>
  <si>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</si>
  <si>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</si>
  <si>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</si>
  <si>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</si>
  <si>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</si>
  <si>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</si>
  <si>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</si>
  <si>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</si>
  <si>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</si>
  <si>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</si>
  <si>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</si>
  <si>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</si>
  <si>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</si>
  <si>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</si>
  <si>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</si>
  <si>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</si>
  <si>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</si>
  <si>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</si>
  <si>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</si>
  <si>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</si>
  <si>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</si>
  <si>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</si>
  <si>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</si>
  <si>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</si>
  <si>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</si>
  <si>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</si>
  <si>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</si>
  <si>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</si>
  <si>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</si>
  <si>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</si>
  <si>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</si>
  <si>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</si>
  <si>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</si>
  <si>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</si>
  <si>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</si>
  <si>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</si>
  <si>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</si>
  <si>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</si>
  <si>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</si>
  <si>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</si>
  <si>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</si>
  <si>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</si>
  <si>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</si>
  <si>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</si>
  <si>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</si>
  <si>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</si>
  <si>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</si>
  <si>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</si>
  <si>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</si>
  <si>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</si>
  <si>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</si>
  <si>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</si>
  <si>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</si>
  <si>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</si>
  <si>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</si>
  <si>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</si>
  <si>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</si>
  <si>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</si>
  <si>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</si>
  <si>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</si>
  <si>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</si>
  <si>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</si>
  <si>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</si>
  <si>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</si>
  <si>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</si>
  <si>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</si>
  <si>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</si>
  <si>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</si>
  <si>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</si>
  <si>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</si>
  <si>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</si>
  <si>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</si>
  <si>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</si>
  <si>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</si>
  <si>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</si>
  <si>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</si>
  <si>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</si>
  <si>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</si>
  <si>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</si>
  <si>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</si>
  <si>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</si>
  <si>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</si>
  <si>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</si>
  <si>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</si>
  <si>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</si>
  <si>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</si>
  <si>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</si>
  <si>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</si>
  <si>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</si>
  <si>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</si>
  <si>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</si>
  <si>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</si>
  <si>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</si>
  <si>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</si>
  <si>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</si>
  <si>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</si>
  <si>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</si>
  <si>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</si>
  <si>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</si>
  <si>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</si>
  <si>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</si>
  <si>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</si>
  <si>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</si>
  <si>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</si>
  <si>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</si>
  <si>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</si>
  <si>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</si>
  <si>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</si>
  <si>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</si>
  <si>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</si>
  <si>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</si>
  <si>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</si>
  <si>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</si>
  <si>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</si>
  <si>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</si>
  <si>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</si>
  <si>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</si>
  <si>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</si>
  <si>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</si>
  <si>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</si>
  <si>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</si>
  <si>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</si>
  <si>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</si>
  <si>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</si>
  <si>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</si>
  <si>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</si>
  <si>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</si>
  <si>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</si>
  <si>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</si>
  <si>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</si>
  <si>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</si>
  <si>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</si>
  <si>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</si>
  <si>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</si>
  <si>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</si>
  <si>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</si>
  <si>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</si>
  <si>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</si>
  <si>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</si>
  <si>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</si>
  <si>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</si>
  <si>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</si>
  <si>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</si>
  <si>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</si>
  <si>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</si>
  <si>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</si>
  <si>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</si>
  <si>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</si>
  <si>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</si>
  <si>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</si>
  <si>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</si>
  <si>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</si>
  <si>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</si>
  <si>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</si>
  <si>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</si>
  <si>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</si>
  <si>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</si>
  <si>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</si>
  <si>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</si>
  <si>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</si>
  <si>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</si>
  <si>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</si>
  <si>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</si>
  <si>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</si>
  <si>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</si>
  <si>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</si>
  <si>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</si>
  <si>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</si>
  <si>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</si>
  <si>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</si>
  <si>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</si>
  <si>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</si>
  <si>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</si>
  <si>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予算額</t>
    <phoneticPr fontId="9"/>
  </si>
  <si>
    <t>決算額</t>
    <phoneticPr fontId="16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</si>
  <si>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9"/>
  </si>
  <si>
    <t>令和５年度</t>
    <rPh sb="3" eb="5">
      <t>ネンド</t>
    </rPh>
    <phoneticPr fontId="18"/>
  </si>
  <si>
    <t>(令和５年度予算ﾍﾞｰｽ）</t>
    <rPh sb="6" eb="8">
      <t>ヨサン</t>
    </rPh>
    <phoneticPr fontId="14"/>
  </si>
  <si>
    <t>令和５年度</t>
    <phoneticPr fontId="18"/>
  </si>
  <si>
    <t>（1）令和３年度普通会計決算の状況</t>
  </si>
  <si>
    <t>令和３年度</t>
    <rPh sb="3" eb="5">
      <t>ネンド</t>
    </rPh>
    <phoneticPr fontId="18"/>
  </si>
  <si>
    <t>(令和３年度決算ﾍﾞｰｽ）</t>
  </si>
  <si>
    <t>(令和３年度決算額）</t>
  </si>
  <si>
    <t>令和２年度</t>
    <phoneticPr fontId="18"/>
  </si>
  <si>
    <t>令和２年度</t>
    <rPh sb="3" eb="5">
      <t>ネンド</t>
    </rPh>
    <phoneticPr fontId="18"/>
  </si>
  <si>
    <t>令和４年度</t>
    <rPh sb="3" eb="5">
      <t>ネンド</t>
    </rPh>
    <phoneticPr fontId="18"/>
  </si>
  <si>
    <t>３年度</t>
    <rPh sb="1" eb="3">
      <t>ネンド</t>
    </rPh>
    <phoneticPr fontId="18"/>
  </si>
  <si>
    <t>山形県</t>
    <rPh sb="0" eb="3">
      <t>ヤマガタケン</t>
    </rPh>
    <phoneticPr fontId="9"/>
  </si>
  <si>
    <t>山形県</t>
    <rPh sb="0" eb="3">
      <t>ヤマガタケン</t>
    </rPh>
    <phoneticPr fontId="16"/>
  </si>
  <si>
    <t xml:space="preserve">              －</t>
  </si>
  <si>
    <t>山形県</t>
    <rPh sb="0" eb="2">
      <t>ヤマガタ</t>
    </rPh>
    <rPh sb="2" eb="3">
      <t>ケン</t>
    </rPh>
    <phoneticPr fontId="9"/>
  </si>
  <si>
    <t>電気事業</t>
    <rPh sb="0" eb="2">
      <t>デンキ</t>
    </rPh>
    <rPh sb="2" eb="4">
      <t>ジギョウ</t>
    </rPh>
    <phoneticPr fontId="9"/>
  </si>
  <si>
    <t>工業用水道事業</t>
    <rPh sb="0" eb="3">
      <t>コウギョウヨウ</t>
    </rPh>
    <rPh sb="3" eb="5">
      <t>スイドウ</t>
    </rPh>
    <rPh sb="5" eb="7">
      <t>ジギョウ</t>
    </rPh>
    <phoneticPr fontId="9"/>
  </si>
  <si>
    <t>公営企業資産運用事業</t>
    <rPh sb="0" eb="4">
      <t>コウエイキギョウ</t>
    </rPh>
    <rPh sb="4" eb="8">
      <t>シサンウンヨウ</t>
    </rPh>
    <rPh sb="8" eb="10">
      <t>ジギョウ</t>
    </rPh>
    <phoneticPr fontId="9"/>
  </si>
  <si>
    <t>水道用水供給事業</t>
    <rPh sb="0" eb="4">
      <t>スイドウヨウスイ</t>
    </rPh>
    <rPh sb="4" eb="6">
      <t>キョウキュウ</t>
    </rPh>
    <rPh sb="6" eb="8">
      <t>ジギョウ</t>
    </rPh>
    <phoneticPr fontId="9"/>
  </si>
  <si>
    <t>電気事業</t>
    <rPh sb="0" eb="4">
      <t>デンキジギョウ</t>
    </rPh>
    <phoneticPr fontId="13"/>
  </si>
  <si>
    <t>工業用水道事業</t>
    <rPh sb="0" eb="2">
      <t>コウギョウ</t>
    </rPh>
    <rPh sb="2" eb="3">
      <t>ヨウ</t>
    </rPh>
    <rPh sb="3" eb="5">
      <t>スイドウ</t>
    </rPh>
    <rPh sb="5" eb="7">
      <t>ジギョウ</t>
    </rPh>
    <phoneticPr fontId="13"/>
  </si>
  <si>
    <t>公営企業資産運用事業</t>
    <rPh sb="0" eb="4">
      <t>コウエイキギョウ</t>
    </rPh>
    <rPh sb="4" eb="8">
      <t>シサンウンヨウ</t>
    </rPh>
    <rPh sb="8" eb="10">
      <t>ジギョウ</t>
    </rPh>
    <phoneticPr fontId="13"/>
  </si>
  <si>
    <t>水道用水供給事業</t>
    <rPh sb="0" eb="4">
      <t>スイドウヨウスイ</t>
    </rPh>
    <rPh sb="4" eb="6">
      <t>キョウキュウ</t>
    </rPh>
    <rPh sb="6" eb="8">
      <t>ジギョウ</t>
    </rPh>
    <phoneticPr fontId="13"/>
  </si>
  <si>
    <t>病院事業</t>
    <rPh sb="0" eb="2">
      <t>ビョウイン</t>
    </rPh>
    <rPh sb="2" eb="4">
      <t>ジギョウ</t>
    </rPh>
    <phoneticPr fontId="16"/>
  </si>
  <si>
    <t>病院事業</t>
    <rPh sb="0" eb="2">
      <t>ビョウイン</t>
    </rPh>
    <rPh sb="2" eb="4">
      <t>ジギョウ</t>
    </rPh>
    <phoneticPr fontId="9"/>
  </si>
  <si>
    <t>流域下水道事業</t>
  </si>
  <si>
    <t>令和3年度</t>
    <rPh sb="3" eb="5">
      <t>ネンド</t>
    </rPh>
    <phoneticPr fontId="18"/>
  </si>
  <si>
    <t>令和2年度</t>
    <phoneticPr fontId="16"/>
  </si>
  <si>
    <t>令和5年度</t>
    <phoneticPr fontId="9"/>
  </si>
  <si>
    <t>令和4年度</t>
    <rPh sb="3" eb="5">
      <t>ネンド</t>
    </rPh>
    <phoneticPr fontId="18"/>
  </si>
  <si>
    <t>山形県土地開発公社</t>
    <rPh sb="0" eb="3">
      <t>ヤマガタケン</t>
    </rPh>
    <rPh sb="3" eb="5">
      <t>トチ</t>
    </rPh>
    <rPh sb="5" eb="7">
      <t>カイハツ</t>
    </rPh>
    <rPh sb="7" eb="9">
      <t>コウシャ</t>
    </rPh>
    <phoneticPr fontId="14"/>
  </si>
  <si>
    <t>山形県道路公社</t>
    <rPh sb="0" eb="3">
      <t>ヤマガタケン</t>
    </rPh>
    <rPh sb="3" eb="5">
      <t>ドウロ</t>
    </rPh>
    <rPh sb="5" eb="7">
      <t>コウシャ</t>
    </rPh>
    <phoneticPr fontId="14"/>
  </si>
  <si>
    <t>山形県住宅供給公社</t>
    <rPh sb="0" eb="3">
      <t>ヤマガタケン</t>
    </rPh>
    <rPh sb="3" eb="5">
      <t>ジュウタク</t>
    </rPh>
    <rPh sb="5" eb="7">
      <t>キョウキュウ</t>
    </rPh>
    <rPh sb="7" eb="9">
      <t>コウシャ</t>
    </rPh>
    <phoneticPr fontId="14"/>
  </si>
  <si>
    <t>山形県</t>
    <rPh sb="0" eb="3">
      <t>ヤマガタケン</t>
    </rPh>
    <phoneticPr fontId="16"/>
  </si>
  <si>
    <t>土地取得事業</t>
    <rPh sb="0" eb="6">
      <t>トチシュトクジギョウ</t>
    </rPh>
    <phoneticPr fontId="9"/>
  </si>
  <si>
    <t>港湾整備事業</t>
    <rPh sb="0" eb="4">
      <t>コウワンセイビ</t>
    </rPh>
    <rPh sb="4" eb="6">
      <t>ジギョウ</t>
    </rPh>
    <phoneticPr fontId="9"/>
  </si>
  <si>
    <t>土地取得事業</t>
    <rPh sb="0" eb="6">
      <t>トチシュトクジギョウ</t>
    </rPh>
    <phoneticPr fontId="16"/>
  </si>
  <si>
    <t>港湾整備事業</t>
    <rPh sb="0" eb="6">
      <t>コウワンセイビジギョウ</t>
    </rPh>
    <phoneticPr fontId="16"/>
  </si>
  <si>
    <t>特定環境保全公共下水道事業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ジギョウ</t>
    </rPh>
    <phoneticPr fontId="16"/>
  </si>
  <si>
    <t>農業集落排水事業</t>
    <rPh sb="0" eb="2">
      <t>ノウギョウ</t>
    </rPh>
    <rPh sb="2" eb="4">
      <t>シュウラク</t>
    </rPh>
    <rPh sb="4" eb="8">
      <t>ハイスイジギョウ</t>
    </rPh>
    <phoneticPr fontId="16"/>
  </si>
  <si>
    <t>（注1）平成29年度～令和元年度は平成27年度国勢調査、令和2年度～令和3年度は令和2年度国勢調査を基に計上している。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</si>
</sst>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0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32">
    <xf numFmtId="0" fontId="0" fillId="0" borderId="0" xfId="0"/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41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177" fontId="2" fillId="0" borderId="10" xfId="1" applyNumberForma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177" fontId="2" fillId="0" borderId="10" xfId="1" applyNumberFormat="1" applyBorder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177" fontId="0" fillId="0" borderId="10" xfId="1" applyNumberFormat="1" applyFont="1" applyBorder="1" applyAlignment="1">
      <alignment vertical="center"/>
    </xf>
    <xf numFmtId="177" fontId="2" fillId="0" borderId="10" xfId="1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177" fontId="2" fillId="0" borderId="10" xfId="1" applyNumberFormat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2" fillId="0" borderId="11" xfId="1" applyNumberFormat="1" applyBorder="1" applyAlignment="1">
      <alignment vertical="center"/>
    </xf>
    <xf numFmtId="177" fontId="2" fillId="0" borderId="13" xfId="1" applyNumberFormat="1" applyBorder="1" applyAlignment="1">
      <alignment vertical="center"/>
    </xf>
    <xf numFmtId="0" fontId="1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Border="1" applyAlignment="1">
      <alignment vertical="center"/>
    </xf>
    <xf numFmtId="0" fontId="12" fillId="0" borderId="10" xfId="2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Border="1" applyAlignment="1">
      <alignment vertical="center" textRotation="255"/>
    </xf>
    <xf numFmtId="41" fontId="17" fillId="0" borderId="10" xfId="0" applyNumberFormat="1" applyFont="1" applyBorder="1" applyAlignment="1">
      <alignment horizontal="right" vertical="center"/>
    </xf>
    <xf numFmtId="41" fontId="0" fillId="0" borderId="10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/>
    <cellStyle name="標準_地方債公営企業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view="pageBreakPreview" zoomScaleNormal="100" zoomScaleSheetLayoutView="100" workbookViewId="0">
      <pane xSplit="5" ySplit="8" topLeftCell="F38" activePane="bottomRight" state="frozen"/>
      <selection pane="topRight" activeCell="F1" sqref="F1"/>
      <selection pane="bottomLeft" activeCell="A9" sqref="A9"/>
      <selection pane="bottomRight" activeCell="F45" sqref="F45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6" t="s">
        <v>0</v>
      </c>
      <c r="B1" s="16"/>
      <c r="C1" s="16"/>
      <c r="D1" s="16"/>
      <c r="E1" s="21" t="s">
        <v>249</v>
      </c>
      <c r="F1" s="1"/>
    </row>
    <row r="3" spans="1:11" ht="14.25">
      <c r="A3" s="10" t="s">
        <v>92</v>
      </c>
    </row>
    <row r="5" spans="1:11">
      <c r="A5" s="17" t="s">
        <v>237</v>
      </c>
      <c r="B5" s="17"/>
      <c r="C5" s="17"/>
      <c r="D5" s="17"/>
      <c r="E5" s="17"/>
    </row>
    <row r="6" spans="1:11" ht="14.25">
      <c r="A6" s="3"/>
      <c r="H6" s="4"/>
      <c r="I6" s="9" t="s">
        <v>1</v>
      </c>
    </row>
    <row r="7" spans="1:11" ht="27" customHeight="1">
      <c r="A7" s="5"/>
      <c r="B7" s="6"/>
      <c r="C7" s="6"/>
      <c r="D7" s="6"/>
      <c r="E7" s="58"/>
      <c r="F7" s="48" t="s">
        <v>238</v>
      </c>
      <c r="G7" s="48"/>
      <c r="H7" s="48" t="s">
        <v>247</v>
      </c>
      <c r="I7" s="49" t="s">
        <v>21</v>
      </c>
    </row>
    <row r="8" spans="1:11" ht="17.100000000000001" customHeight="1">
      <c r="A8" s="18"/>
      <c r="B8" s="19"/>
      <c r="C8" s="19"/>
      <c r="D8" s="19"/>
      <c r="E8" s="59"/>
      <c r="F8" s="51" t="s">
        <v>90</v>
      </c>
      <c r="G8" s="51" t="s">
        <v>2</v>
      </c>
      <c r="H8" s="51" t="s">
        <v>235</v>
      </c>
      <c r="I8" s="52"/>
    </row>
    <row r="9" spans="1:11" ht="18" customHeight="1">
      <c r="A9" s="108" t="s">
        <v>87</v>
      </c>
      <c r="B9" s="108" t="s">
        <v>89</v>
      </c>
      <c r="C9" s="60" t="s">
        <v>3</v>
      </c>
      <c r="D9" s="53"/>
      <c r="E9" s="53"/>
      <c r="F9" s="54">
        <v>144499</v>
      </c>
      <c r="G9" s="55">
        <f>F9/$F$27*100</f>
        <v>21.901088241535057</v>
      </c>
      <c r="H9" s="86">
        <v>139870</v>
      </c>
      <c r="I9" s="55">
        <f>(F9/H9-1)*100</f>
        <v>3.3095016801315547</v>
      </c>
      <c r="K9" s="25"/>
    </row>
    <row r="10" spans="1:11" ht="18" customHeight="1">
      <c r="A10" s="108"/>
      <c r="B10" s="108"/>
      <c r="C10" s="62"/>
      <c r="D10" s="64" t="s">
        <v>22</v>
      </c>
      <c r="E10" s="53"/>
      <c r="F10" s="54">
        <v>35381</v>
      </c>
      <c r="G10" s="55">
        <f t="shared" ref="G10:G26" si="0">F10/$F$27*100</f>
        <v>5.3625450907878385</v>
      </c>
      <c r="H10" s="86">
        <v>35825</v>
      </c>
      <c r="I10" s="55">
        <f t="shared" ref="I10:I27" si="1">(F10/H10-1)*100</f>
        <v>-1.2393579902302831</v>
      </c>
    </row>
    <row r="11" spans="1:11" ht="18" customHeight="1">
      <c r="A11" s="108"/>
      <c r="B11" s="108"/>
      <c r="C11" s="62"/>
      <c r="D11" s="62"/>
      <c r="E11" s="47" t="s">
        <v>23</v>
      </c>
      <c r="F11" s="54">
        <v>30346</v>
      </c>
      <c r="G11" s="55">
        <f t="shared" si="0"/>
        <v>4.5994119251871837</v>
      </c>
      <c r="H11" s="86">
        <v>30121</v>
      </c>
      <c r="I11" s="55">
        <f t="shared" si="1"/>
        <v>0.74698715182099917</v>
      </c>
    </row>
    <row r="12" spans="1:11" ht="18" customHeight="1">
      <c r="A12" s="108"/>
      <c r="B12" s="108"/>
      <c r="C12" s="62"/>
      <c r="D12" s="62"/>
      <c r="E12" s="47" t="s">
        <v>24</v>
      </c>
      <c r="F12" s="54">
        <v>1283</v>
      </c>
      <c r="G12" s="55">
        <f t="shared" si="0"/>
        <v>0.19445875898026616</v>
      </c>
      <c r="H12" s="86">
        <v>1266</v>
      </c>
      <c r="I12" s="55">
        <f t="shared" si="1"/>
        <v>1.3428120063191162</v>
      </c>
    </row>
    <row r="13" spans="1:11" ht="18" customHeight="1">
      <c r="A13" s="108"/>
      <c r="B13" s="108"/>
      <c r="C13" s="62"/>
      <c r="D13" s="63"/>
      <c r="E13" s="47" t="s">
        <v>25</v>
      </c>
      <c r="F13" s="54">
        <v>70</v>
      </c>
      <c r="G13" s="55">
        <f t="shared" si="0"/>
        <v>1.0609597138440086E-2</v>
      </c>
      <c r="H13" s="86">
        <v>141</v>
      </c>
      <c r="I13" s="55">
        <f t="shared" si="1"/>
        <v>-50.354609929078009</v>
      </c>
    </row>
    <row r="14" spans="1:11" ht="18" customHeight="1">
      <c r="A14" s="108"/>
      <c r="B14" s="108"/>
      <c r="C14" s="62"/>
      <c r="D14" s="60" t="s">
        <v>26</v>
      </c>
      <c r="E14" s="53"/>
      <c r="F14" s="54">
        <v>23882</v>
      </c>
      <c r="G14" s="55">
        <f t="shared" si="0"/>
        <v>3.6196914122889448</v>
      </c>
      <c r="H14" s="86">
        <v>23005</v>
      </c>
      <c r="I14" s="55">
        <f t="shared" si="1"/>
        <v>3.8122147359269665</v>
      </c>
    </row>
    <row r="15" spans="1:11" ht="18" customHeight="1">
      <c r="A15" s="108"/>
      <c r="B15" s="108"/>
      <c r="C15" s="62"/>
      <c r="D15" s="62"/>
      <c r="E15" s="47" t="s">
        <v>27</v>
      </c>
      <c r="F15" s="54">
        <v>1090</v>
      </c>
      <c r="G15" s="55">
        <f t="shared" si="0"/>
        <v>0.16520658401285276</v>
      </c>
      <c r="H15" s="86">
        <v>1112</v>
      </c>
      <c r="I15" s="55">
        <f t="shared" si="1"/>
        <v>-1.9784172661870492</v>
      </c>
    </row>
    <row r="16" spans="1:11" ht="18" customHeight="1">
      <c r="A16" s="108"/>
      <c r="B16" s="108"/>
      <c r="C16" s="62"/>
      <c r="D16" s="63"/>
      <c r="E16" s="47" t="s">
        <v>28</v>
      </c>
      <c r="F16" s="54">
        <v>22792</v>
      </c>
      <c r="G16" s="55">
        <f t="shared" si="0"/>
        <v>3.454484828276092</v>
      </c>
      <c r="H16" s="86">
        <v>21893</v>
      </c>
      <c r="I16" s="55">
        <f t="shared" si="1"/>
        <v>4.1063353583337125</v>
      </c>
      <c r="K16" s="26"/>
    </row>
    <row r="17" spans="1:26" ht="18" customHeight="1">
      <c r="A17" s="108"/>
      <c r="B17" s="108"/>
      <c r="C17" s="62"/>
      <c r="D17" s="109" t="s">
        <v>29</v>
      </c>
      <c r="E17" s="110"/>
      <c r="F17" s="54">
        <v>56422</v>
      </c>
      <c r="G17" s="55">
        <f t="shared" si="0"/>
        <v>8.5516384249295232</v>
      </c>
      <c r="H17" s="86">
        <v>51938</v>
      </c>
      <c r="I17" s="55">
        <f t="shared" si="1"/>
        <v>8.633370557202813</v>
      </c>
    </row>
    <row r="18" spans="1:26" ht="18" customHeight="1">
      <c r="A18" s="108"/>
      <c r="B18" s="108"/>
      <c r="C18" s="62"/>
      <c r="D18" s="109" t="s">
        <v>93</v>
      </c>
      <c r="E18" s="111"/>
      <c r="F18" s="54">
        <v>1797</v>
      </c>
      <c r="G18" s="55">
        <f t="shared" si="0"/>
        <v>0.27236351511109763</v>
      </c>
      <c r="H18" s="86">
        <v>1832</v>
      </c>
      <c r="I18" s="55">
        <f t="shared" si="1"/>
        <v>-1.9104803493449785</v>
      </c>
    </row>
    <row r="19" spans="1:26" ht="18" customHeight="1">
      <c r="A19" s="108"/>
      <c r="B19" s="108"/>
      <c r="C19" s="61"/>
      <c r="D19" s="109" t="s">
        <v>94</v>
      </c>
      <c r="E19" s="111"/>
      <c r="F19" s="87">
        <v>0</v>
      </c>
      <c r="G19" s="55">
        <f t="shared" si="0"/>
        <v>0</v>
      </c>
      <c r="H19" s="87">
        <v>0</v>
      </c>
      <c r="I19" s="55">
        <v>0</v>
      </c>
      <c r="Z19" s="2" t="s">
        <v>95</v>
      </c>
    </row>
    <row r="20" spans="1:26" ht="18" customHeight="1">
      <c r="A20" s="108"/>
      <c r="B20" s="108"/>
      <c r="C20" s="53" t="s">
        <v>4</v>
      </c>
      <c r="D20" s="53"/>
      <c r="E20" s="53"/>
      <c r="F20" s="54">
        <v>21111</v>
      </c>
      <c r="G20" s="55">
        <f t="shared" si="0"/>
        <v>3.199702931280124</v>
      </c>
      <c r="H20" s="86">
        <v>21132</v>
      </c>
      <c r="I20" s="55">
        <f t="shared" si="1"/>
        <v>-9.937535491197913E-2</v>
      </c>
    </row>
    <row r="21" spans="1:26" ht="18" customHeight="1">
      <c r="A21" s="108"/>
      <c r="B21" s="108"/>
      <c r="C21" s="53" t="s">
        <v>5</v>
      </c>
      <c r="D21" s="53"/>
      <c r="E21" s="53"/>
      <c r="F21" s="54">
        <v>180400</v>
      </c>
      <c r="G21" s="55">
        <f t="shared" si="0"/>
        <v>27.342447482494165</v>
      </c>
      <c r="H21" s="86">
        <v>177900</v>
      </c>
      <c r="I21" s="55">
        <f t="shared" si="1"/>
        <v>1.4052838673412005</v>
      </c>
    </row>
    <row r="22" spans="1:26" ht="18" customHeight="1">
      <c r="A22" s="108"/>
      <c r="B22" s="108"/>
      <c r="C22" s="53" t="s">
        <v>30</v>
      </c>
      <c r="D22" s="53"/>
      <c r="E22" s="53"/>
      <c r="F22" s="54">
        <v>6612</v>
      </c>
      <c r="G22" s="55">
        <f t="shared" si="0"/>
        <v>1.0021522325623693</v>
      </c>
      <c r="H22" s="86">
        <v>6701</v>
      </c>
      <c r="I22" s="55">
        <f t="shared" si="1"/>
        <v>-1.3281599761229668</v>
      </c>
    </row>
    <row r="23" spans="1:26" ht="18" customHeight="1">
      <c r="A23" s="108"/>
      <c r="B23" s="108"/>
      <c r="C23" s="53" t="s">
        <v>6</v>
      </c>
      <c r="D23" s="53"/>
      <c r="E23" s="53"/>
      <c r="F23" s="54">
        <v>92298</v>
      </c>
      <c r="G23" s="55">
        <f t="shared" si="0"/>
        <v>13.989208524053472</v>
      </c>
      <c r="H23" s="86">
        <v>90394</v>
      </c>
      <c r="I23" s="55">
        <f t="shared" si="1"/>
        <v>2.1063344912273019</v>
      </c>
    </row>
    <row r="24" spans="1:26" ht="18" customHeight="1">
      <c r="A24" s="108"/>
      <c r="B24" s="108"/>
      <c r="C24" s="53" t="s">
        <v>31</v>
      </c>
      <c r="D24" s="53"/>
      <c r="E24" s="53"/>
      <c r="F24" s="54">
        <v>1881</v>
      </c>
      <c r="G24" s="55">
        <f t="shared" si="0"/>
        <v>0.28509503167722572</v>
      </c>
      <c r="H24" s="86">
        <v>1233</v>
      </c>
      <c r="I24" s="55">
        <f t="shared" si="1"/>
        <v>52.554744525547449</v>
      </c>
    </row>
    <row r="25" spans="1:26" ht="18" customHeight="1">
      <c r="A25" s="108"/>
      <c r="B25" s="108"/>
      <c r="C25" s="53" t="s">
        <v>7</v>
      </c>
      <c r="D25" s="53"/>
      <c r="E25" s="53"/>
      <c r="F25" s="54">
        <v>50836</v>
      </c>
      <c r="G25" s="55">
        <f t="shared" si="0"/>
        <v>7.704992573282003</v>
      </c>
      <c r="H25" s="86">
        <v>53383</v>
      </c>
      <c r="I25" s="55">
        <f t="shared" si="1"/>
        <v>-4.7711818369143728</v>
      </c>
    </row>
    <row r="26" spans="1:26" ht="18" customHeight="1">
      <c r="A26" s="108"/>
      <c r="B26" s="108"/>
      <c r="C26" s="53" t="s">
        <v>8</v>
      </c>
      <c r="D26" s="53"/>
      <c r="E26" s="53"/>
      <c r="F26" s="54">
        <v>162144</v>
      </c>
      <c r="G26" s="55">
        <f t="shared" si="0"/>
        <v>24.57546454878899</v>
      </c>
      <c r="H26" s="86">
        <v>170372</v>
      </c>
      <c r="I26" s="55">
        <f t="shared" si="1"/>
        <v>-4.8294320663019752</v>
      </c>
    </row>
    <row r="27" spans="1:26" ht="18" customHeight="1">
      <c r="A27" s="108"/>
      <c r="B27" s="108"/>
      <c r="C27" s="53" t="s">
        <v>9</v>
      </c>
      <c r="D27" s="53"/>
      <c r="E27" s="53"/>
      <c r="F27" s="54">
        <v>659780</v>
      </c>
      <c r="G27" s="55">
        <f>F27/$F$27*100</f>
        <v>100</v>
      </c>
      <c r="H27" s="54">
        <f>SUM(H9,H20:H26)</f>
        <v>660985</v>
      </c>
      <c r="I27" s="55">
        <f t="shared" si="1"/>
        <v>-0.18230368313956191</v>
      </c>
    </row>
    <row r="28" spans="1:26" ht="18" customHeight="1">
      <c r="A28" s="108"/>
      <c r="B28" s="108" t="s">
        <v>88</v>
      </c>
      <c r="C28" s="60" t="s">
        <v>10</v>
      </c>
      <c r="D28" s="53"/>
      <c r="E28" s="53"/>
      <c r="F28" s="90">
        <v>240591</v>
      </c>
      <c r="G28" s="55">
        <f>F28/$F$45*100</f>
        <v>36.465336930491979</v>
      </c>
      <c r="H28" s="88">
        <v>247134</v>
      </c>
      <c r="I28" s="55">
        <f>(F28/H28-1)*100</f>
        <v>-2.6475515307485042</v>
      </c>
    </row>
    <row r="29" spans="1:26" ht="18" customHeight="1">
      <c r="A29" s="108"/>
      <c r="B29" s="108"/>
      <c r="C29" s="62"/>
      <c r="D29" s="53" t="s">
        <v>11</v>
      </c>
      <c r="E29" s="53"/>
      <c r="F29" s="54">
        <v>142916</v>
      </c>
      <c r="G29" s="55">
        <f t="shared" ref="G29:G44" si="2">F29/$F$45*100</f>
        <v>21.661159780532905</v>
      </c>
      <c r="H29" s="88">
        <v>150345</v>
      </c>
      <c r="I29" s="55">
        <f t="shared" ref="I29:I45" si="3">(F29/H29-1)*100</f>
        <v>-4.9413016728191872</v>
      </c>
    </row>
    <row r="30" spans="1:26" ht="18" customHeight="1">
      <c r="A30" s="108"/>
      <c r="B30" s="108"/>
      <c r="C30" s="62"/>
      <c r="D30" s="53" t="s">
        <v>32</v>
      </c>
      <c r="E30" s="53"/>
      <c r="F30" s="54">
        <v>9705</v>
      </c>
      <c r="G30" s="55">
        <f t="shared" si="2"/>
        <v>1.4709448604080149</v>
      </c>
      <c r="H30" s="88">
        <v>9369</v>
      </c>
      <c r="I30" s="55">
        <f t="shared" si="3"/>
        <v>3.5862952289465344</v>
      </c>
    </row>
    <row r="31" spans="1:26" ht="18" customHeight="1">
      <c r="A31" s="108"/>
      <c r="B31" s="108"/>
      <c r="C31" s="61"/>
      <c r="D31" s="53" t="s">
        <v>12</v>
      </c>
      <c r="E31" s="53"/>
      <c r="F31" s="54">
        <v>87969</v>
      </c>
      <c r="G31" s="55">
        <f t="shared" si="2"/>
        <v>13.333080723877655</v>
      </c>
      <c r="H31" s="88">
        <v>87420</v>
      </c>
      <c r="I31" s="55">
        <f t="shared" si="3"/>
        <v>0.62800274536718437</v>
      </c>
    </row>
    <row r="32" spans="1:26" ht="18" customHeight="1">
      <c r="A32" s="108"/>
      <c r="B32" s="108"/>
      <c r="C32" s="60" t="s">
        <v>13</v>
      </c>
      <c r="D32" s="53"/>
      <c r="E32" s="53"/>
      <c r="F32" s="54">
        <v>329564</v>
      </c>
      <c r="G32" s="55">
        <f t="shared" si="2"/>
        <v>49.950589590469555</v>
      </c>
      <c r="H32" s="88">
        <v>331593</v>
      </c>
      <c r="I32" s="55">
        <f t="shared" si="3"/>
        <v>-0.61189470224040088</v>
      </c>
    </row>
    <row r="33" spans="1:9" ht="18" customHeight="1">
      <c r="A33" s="108"/>
      <c r="B33" s="108"/>
      <c r="C33" s="62"/>
      <c r="D33" s="53" t="s">
        <v>14</v>
      </c>
      <c r="E33" s="53"/>
      <c r="F33" s="54">
        <v>31736</v>
      </c>
      <c r="G33" s="55">
        <f t="shared" si="2"/>
        <v>4.8100882112219221</v>
      </c>
      <c r="H33" s="88">
        <v>25626</v>
      </c>
      <c r="I33" s="55">
        <f t="shared" si="3"/>
        <v>23.842971981581208</v>
      </c>
    </row>
    <row r="34" spans="1:9" ht="18" customHeight="1">
      <c r="A34" s="108"/>
      <c r="B34" s="108"/>
      <c r="C34" s="62"/>
      <c r="D34" s="53" t="s">
        <v>33</v>
      </c>
      <c r="E34" s="53"/>
      <c r="F34" s="54">
        <v>9363</v>
      </c>
      <c r="G34" s="55">
        <f t="shared" si="2"/>
        <v>1.4191094001030646</v>
      </c>
      <c r="H34" s="88">
        <v>9138</v>
      </c>
      <c r="I34" s="55">
        <f t="shared" si="3"/>
        <v>2.4622455679579769</v>
      </c>
    </row>
    <row r="35" spans="1:9" ht="18" customHeight="1">
      <c r="A35" s="108"/>
      <c r="B35" s="108"/>
      <c r="C35" s="62"/>
      <c r="D35" s="53" t="s">
        <v>34</v>
      </c>
      <c r="E35" s="53"/>
      <c r="F35" s="54">
        <v>156461</v>
      </c>
      <c r="G35" s="55">
        <f t="shared" si="2"/>
        <v>23.714116826821062</v>
      </c>
      <c r="H35" s="88">
        <v>157867</v>
      </c>
      <c r="I35" s="55">
        <f t="shared" si="3"/>
        <v>-0.89062311946132011</v>
      </c>
    </row>
    <row r="36" spans="1:9" ht="18" customHeight="1">
      <c r="A36" s="108"/>
      <c r="B36" s="108"/>
      <c r="C36" s="62"/>
      <c r="D36" s="53" t="s">
        <v>35</v>
      </c>
      <c r="E36" s="53"/>
      <c r="F36" s="54">
        <v>6654</v>
      </c>
      <c r="G36" s="55">
        <f t="shared" si="2"/>
        <v>1.0085179908454334</v>
      </c>
      <c r="H36" s="88">
        <v>5191</v>
      </c>
      <c r="I36" s="55">
        <f t="shared" si="3"/>
        <v>28.183394336351377</v>
      </c>
    </row>
    <row r="37" spans="1:9" ht="18" customHeight="1">
      <c r="A37" s="108"/>
      <c r="B37" s="108"/>
      <c r="C37" s="62"/>
      <c r="D37" s="53" t="s">
        <v>15</v>
      </c>
      <c r="E37" s="53"/>
      <c r="F37" s="54">
        <v>3432</v>
      </c>
      <c r="G37" s="55">
        <f t="shared" si="2"/>
        <v>0.52017339113037675</v>
      </c>
      <c r="H37" s="88">
        <v>3264</v>
      </c>
      <c r="I37" s="55">
        <f t="shared" si="3"/>
        <v>5.1470588235294157</v>
      </c>
    </row>
    <row r="38" spans="1:9" ht="18" customHeight="1">
      <c r="A38" s="108"/>
      <c r="B38" s="108"/>
      <c r="C38" s="61"/>
      <c r="D38" s="53" t="s">
        <v>36</v>
      </c>
      <c r="E38" s="53"/>
      <c r="F38" s="54">
        <v>121918</v>
      </c>
      <c r="G38" s="55">
        <f t="shared" si="2"/>
        <v>18.478583770347694</v>
      </c>
      <c r="H38" s="88">
        <v>130506</v>
      </c>
      <c r="I38" s="55">
        <f t="shared" si="3"/>
        <v>-6.5805403582977036</v>
      </c>
    </row>
    <row r="39" spans="1:9" ht="18" customHeight="1">
      <c r="A39" s="108"/>
      <c r="B39" s="108"/>
      <c r="C39" s="60" t="s">
        <v>16</v>
      </c>
      <c r="D39" s="53"/>
      <c r="E39" s="53"/>
      <c r="F39" s="54">
        <v>89626</v>
      </c>
      <c r="G39" s="55">
        <f t="shared" si="2"/>
        <v>13.584225044711873</v>
      </c>
      <c r="H39" s="88">
        <v>82258</v>
      </c>
      <c r="I39" s="55">
        <f t="shared" si="3"/>
        <v>8.9571834958301899</v>
      </c>
    </row>
    <row r="40" spans="1:9" ht="18" customHeight="1">
      <c r="A40" s="108"/>
      <c r="B40" s="108"/>
      <c r="C40" s="62"/>
      <c r="D40" s="60" t="s">
        <v>17</v>
      </c>
      <c r="E40" s="53"/>
      <c r="F40" s="54">
        <v>78255</v>
      </c>
      <c r="G40" s="55">
        <f t="shared" si="2"/>
        <v>11.860771772408985</v>
      </c>
      <c r="H40" s="88">
        <v>74336</v>
      </c>
      <c r="I40" s="55">
        <f t="shared" si="3"/>
        <v>5.2720081790787798</v>
      </c>
    </row>
    <row r="41" spans="1:9" ht="18" customHeight="1">
      <c r="A41" s="108"/>
      <c r="B41" s="108"/>
      <c r="C41" s="62"/>
      <c r="D41" s="62"/>
      <c r="E41" s="56" t="s">
        <v>91</v>
      </c>
      <c r="F41" s="54">
        <v>47116</v>
      </c>
      <c r="G41" s="55">
        <f t="shared" si="2"/>
        <v>7.141168268210615</v>
      </c>
      <c r="H41" s="88">
        <v>46259</v>
      </c>
      <c r="I41" s="57">
        <f t="shared" si="3"/>
        <v>1.8526124646014885</v>
      </c>
    </row>
    <row r="42" spans="1:9" ht="18" customHeight="1">
      <c r="A42" s="108"/>
      <c r="B42" s="108"/>
      <c r="C42" s="62"/>
      <c r="D42" s="61"/>
      <c r="E42" s="47" t="s">
        <v>37</v>
      </c>
      <c r="F42" s="54">
        <v>31139</v>
      </c>
      <c r="G42" s="55">
        <f t="shared" si="2"/>
        <v>4.7196035041983695</v>
      </c>
      <c r="H42" s="88">
        <v>28077</v>
      </c>
      <c r="I42" s="57">
        <f t="shared" si="3"/>
        <v>10.905723545962886</v>
      </c>
    </row>
    <row r="43" spans="1:9" ht="18" customHeight="1">
      <c r="A43" s="108"/>
      <c r="B43" s="108"/>
      <c r="C43" s="62"/>
      <c r="D43" s="53" t="s">
        <v>38</v>
      </c>
      <c r="E43" s="53"/>
      <c r="F43" s="54">
        <v>11371</v>
      </c>
      <c r="G43" s="55">
        <f t="shared" si="2"/>
        <v>1.7234532723028888</v>
      </c>
      <c r="H43" s="88">
        <v>7922</v>
      </c>
      <c r="I43" s="57">
        <f t="shared" si="3"/>
        <v>43.536985609694526</v>
      </c>
    </row>
    <row r="44" spans="1:9" ht="18" customHeight="1">
      <c r="A44" s="108"/>
      <c r="B44" s="108"/>
      <c r="C44" s="61"/>
      <c r="D44" s="53" t="s">
        <v>39</v>
      </c>
      <c r="E44" s="53"/>
      <c r="F44" s="54">
        <v>0</v>
      </c>
      <c r="G44" s="55">
        <f t="shared" si="2"/>
        <v>0</v>
      </c>
      <c r="H44" s="88">
        <v>0</v>
      </c>
      <c r="I44" s="55">
        <v>0</v>
      </c>
    </row>
    <row r="45" spans="1:9" ht="18" customHeight="1">
      <c r="A45" s="108"/>
      <c r="B45" s="108"/>
      <c r="C45" s="47" t="s">
        <v>18</v>
      </c>
      <c r="D45" s="47"/>
      <c r="E45" s="47"/>
      <c r="F45" s="54">
        <v>659780</v>
      </c>
      <c r="G45" s="55">
        <f>F45/$F$45*100</f>
        <v>100</v>
      </c>
      <c r="H45" s="54">
        <f>SUM(H28,H32,H39)</f>
        <v>660985</v>
      </c>
      <c r="I45" s="55">
        <f t="shared" si="3"/>
        <v>-0.18230368313956191</v>
      </c>
    </row>
    <row r="46" spans="1:9">
      <c r="A46" s="23" t="s">
        <v>19</v>
      </c>
    </row>
    <row r="47" spans="1:9">
      <c r="A47" s="24" t="s">
        <v>20</v>
      </c>
    </row>
    <row r="48" spans="1:9">
      <c r="A48" s="24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68" zoomScaleNormal="100" zoomScaleSheetLayoutView="68" workbookViewId="0">
      <pane xSplit="5" ySplit="7" topLeftCell="F31" activePane="bottomRight" state="frozen"/>
      <selection activeCell="L8" sqref="L8"/>
      <selection pane="topRight" activeCell="L8" sqref="L8"/>
      <selection pane="bottomLeft" activeCell="L8" sqref="L8"/>
      <selection pane="bottomRight" activeCell="H45" sqref="H45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0" t="s">
        <v>0</v>
      </c>
      <c r="B1" s="11"/>
      <c r="C1" s="11"/>
      <c r="D1" s="22" t="s">
        <v>252</v>
      </c>
      <c r="E1" s="13"/>
      <c r="F1" s="13"/>
      <c r="G1" s="13"/>
    </row>
    <row r="2" spans="1:25" ht="15" customHeight="1"/>
    <row r="3" spans="1:25" ht="15" customHeight="1">
      <c r="A3" s="14" t="s">
        <v>46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5" customHeight="1">
      <c r="A5" s="12" t="s">
        <v>239</v>
      </c>
      <c r="B5" s="12"/>
      <c r="C5" s="12"/>
      <c r="D5" s="12"/>
      <c r="K5" s="15"/>
      <c r="O5" s="15"/>
      <c r="Q5" s="15" t="s">
        <v>47</v>
      </c>
    </row>
    <row r="6" spans="1:25" ht="15.95" customHeight="1">
      <c r="A6" s="123" t="s">
        <v>48</v>
      </c>
      <c r="B6" s="124"/>
      <c r="C6" s="124"/>
      <c r="D6" s="124"/>
      <c r="E6" s="124"/>
      <c r="F6" s="117" t="s">
        <v>253</v>
      </c>
      <c r="G6" s="117"/>
      <c r="H6" s="117" t="s">
        <v>254</v>
      </c>
      <c r="I6" s="117"/>
      <c r="J6" s="117" t="s">
        <v>255</v>
      </c>
      <c r="K6" s="117"/>
      <c r="L6" s="117" t="s">
        <v>256</v>
      </c>
      <c r="M6" s="117"/>
      <c r="N6" s="118" t="s">
        <v>262</v>
      </c>
      <c r="O6" s="112"/>
      <c r="P6" s="112" t="s">
        <v>263</v>
      </c>
      <c r="Q6" s="112"/>
    </row>
    <row r="7" spans="1:25" ht="15.95" customHeight="1">
      <c r="A7" s="124"/>
      <c r="B7" s="124"/>
      <c r="C7" s="124"/>
      <c r="D7" s="124"/>
      <c r="E7" s="124"/>
      <c r="F7" s="99" t="s">
        <v>240</v>
      </c>
      <c r="G7" s="99" t="s">
        <v>247</v>
      </c>
      <c r="H7" s="98" t="s">
        <v>240</v>
      </c>
      <c r="I7" s="98" t="s">
        <v>247</v>
      </c>
      <c r="J7" s="98" t="s">
        <v>240</v>
      </c>
      <c r="K7" s="98" t="s">
        <v>247</v>
      </c>
      <c r="L7" s="98" t="s">
        <v>240</v>
      </c>
      <c r="M7" s="98" t="s">
        <v>247</v>
      </c>
      <c r="N7" s="51" t="s">
        <v>240</v>
      </c>
      <c r="O7" s="51" t="s">
        <v>247</v>
      </c>
      <c r="P7" s="103" t="s">
        <v>266</v>
      </c>
      <c r="Q7" s="103" t="s">
        <v>267</v>
      </c>
    </row>
    <row r="8" spans="1:25" ht="15.95" customHeight="1">
      <c r="A8" s="121" t="s">
        <v>82</v>
      </c>
      <c r="B8" s="60" t="s">
        <v>49</v>
      </c>
      <c r="C8" s="53"/>
      <c r="D8" s="53"/>
      <c r="E8" s="65" t="s">
        <v>40</v>
      </c>
      <c r="F8" s="104">
        <v>5690</v>
      </c>
      <c r="G8" s="104">
        <v>5947</v>
      </c>
      <c r="H8" s="104">
        <v>547</v>
      </c>
      <c r="I8" s="104">
        <v>553</v>
      </c>
      <c r="J8" s="104">
        <v>155</v>
      </c>
      <c r="K8" s="104">
        <v>156</v>
      </c>
      <c r="L8" s="104">
        <v>6199</v>
      </c>
      <c r="M8" s="104">
        <v>6356</v>
      </c>
      <c r="N8" s="54">
        <v>42837</v>
      </c>
      <c r="O8" s="54">
        <v>41942</v>
      </c>
      <c r="P8" s="104">
        <v>5313</v>
      </c>
      <c r="Q8" s="104">
        <v>5262</v>
      </c>
      <c r="R8" s="27"/>
      <c r="S8" s="27"/>
      <c r="T8" s="27"/>
      <c r="U8" s="27"/>
      <c r="V8" s="27"/>
      <c r="W8" s="27"/>
      <c r="X8" s="27"/>
      <c r="Y8" s="27"/>
    </row>
    <row r="9" spans="1:25" ht="15.95" customHeight="1">
      <c r="A9" s="121"/>
      <c r="B9" s="62"/>
      <c r="C9" s="53" t="s">
        <v>50</v>
      </c>
      <c r="D9" s="53"/>
      <c r="E9" s="65" t="s">
        <v>41</v>
      </c>
      <c r="F9" s="104">
        <v>5690</v>
      </c>
      <c r="G9" s="104">
        <v>5947</v>
      </c>
      <c r="H9" s="105">
        <v>547</v>
      </c>
      <c r="I9" s="105">
        <v>553</v>
      </c>
      <c r="J9" s="105">
        <v>155</v>
      </c>
      <c r="K9" s="105">
        <v>156</v>
      </c>
      <c r="L9" s="104">
        <v>6199</v>
      </c>
      <c r="M9" s="104">
        <v>6356</v>
      </c>
      <c r="N9" s="54">
        <v>42357</v>
      </c>
      <c r="O9" s="54">
        <v>41750</v>
      </c>
      <c r="P9" s="104">
        <v>5313</v>
      </c>
      <c r="Q9" s="104">
        <v>5262</v>
      </c>
      <c r="R9" s="27"/>
      <c r="S9" s="27"/>
      <c r="T9" s="27"/>
      <c r="U9" s="27"/>
      <c r="V9" s="27"/>
      <c r="W9" s="27"/>
      <c r="X9" s="27"/>
      <c r="Y9" s="27"/>
    </row>
    <row r="10" spans="1:25" ht="15.95" customHeight="1">
      <c r="A10" s="121"/>
      <c r="B10" s="61"/>
      <c r="C10" s="53" t="s">
        <v>51</v>
      </c>
      <c r="D10" s="53"/>
      <c r="E10" s="65" t="s">
        <v>42</v>
      </c>
      <c r="F10" s="100">
        <v>0</v>
      </c>
      <c r="G10" s="100">
        <v>0</v>
      </c>
      <c r="H10" s="100">
        <v>0</v>
      </c>
      <c r="I10" s="100">
        <v>0</v>
      </c>
      <c r="J10" s="101">
        <v>0</v>
      </c>
      <c r="K10" s="101">
        <v>0</v>
      </c>
      <c r="L10" s="100">
        <v>0</v>
      </c>
      <c r="M10" s="100">
        <v>0</v>
      </c>
      <c r="N10" s="54">
        <v>480</v>
      </c>
      <c r="O10" s="54">
        <v>192</v>
      </c>
      <c r="P10" s="104">
        <v>0</v>
      </c>
      <c r="Q10" s="104">
        <v>0</v>
      </c>
      <c r="R10" s="27"/>
      <c r="S10" s="27"/>
      <c r="T10" s="27"/>
      <c r="U10" s="27"/>
      <c r="V10" s="27"/>
      <c r="W10" s="27"/>
      <c r="X10" s="27"/>
      <c r="Y10" s="27"/>
    </row>
    <row r="11" spans="1:25" ht="15.95" customHeight="1">
      <c r="A11" s="121"/>
      <c r="B11" s="60" t="s">
        <v>52</v>
      </c>
      <c r="C11" s="53"/>
      <c r="D11" s="53"/>
      <c r="E11" s="65" t="s">
        <v>43</v>
      </c>
      <c r="F11" s="104">
        <v>4201</v>
      </c>
      <c r="G11" s="104">
        <v>3810</v>
      </c>
      <c r="H11" s="104">
        <v>523</v>
      </c>
      <c r="I11" s="104">
        <v>510</v>
      </c>
      <c r="J11" s="104">
        <v>143</v>
      </c>
      <c r="K11" s="104">
        <v>144</v>
      </c>
      <c r="L11" s="104">
        <v>5809</v>
      </c>
      <c r="M11" s="104">
        <v>5766</v>
      </c>
      <c r="N11" s="54">
        <v>43918</v>
      </c>
      <c r="O11" s="54">
        <v>41508</v>
      </c>
      <c r="P11" s="104">
        <v>5466</v>
      </c>
      <c r="Q11" s="104">
        <v>5369</v>
      </c>
      <c r="R11" s="27"/>
      <c r="S11" s="27"/>
      <c r="T11" s="27"/>
      <c r="U11" s="27"/>
      <c r="V11" s="27"/>
      <c r="W11" s="27"/>
      <c r="X11" s="27"/>
      <c r="Y11" s="27"/>
    </row>
    <row r="12" spans="1:25" ht="15.95" customHeight="1">
      <c r="A12" s="121"/>
      <c r="B12" s="62"/>
      <c r="C12" s="53" t="s">
        <v>53</v>
      </c>
      <c r="D12" s="53"/>
      <c r="E12" s="65" t="s">
        <v>44</v>
      </c>
      <c r="F12" s="104">
        <v>4201</v>
      </c>
      <c r="G12" s="104">
        <v>3810</v>
      </c>
      <c r="H12" s="104">
        <v>523</v>
      </c>
      <c r="I12" s="104">
        <v>510</v>
      </c>
      <c r="J12" s="104">
        <v>143</v>
      </c>
      <c r="K12" s="104">
        <v>144</v>
      </c>
      <c r="L12" s="104">
        <v>5809</v>
      </c>
      <c r="M12" s="104">
        <v>5766</v>
      </c>
      <c r="N12" s="54">
        <v>42528</v>
      </c>
      <c r="O12" s="54">
        <v>41466</v>
      </c>
      <c r="P12" s="104">
        <v>5466</v>
      </c>
      <c r="Q12" s="104">
        <v>5369</v>
      </c>
      <c r="R12" s="27"/>
      <c r="S12" s="27"/>
      <c r="T12" s="27"/>
      <c r="U12" s="27"/>
      <c r="V12" s="27"/>
      <c r="W12" s="27"/>
      <c r="X12" s="27"/>
      <c r="Y12" s="27"/>
    </row>
    <row r="13" spans="1:25" ht="15.95" customHeight="1">
      <c r="A13" s="121"/>
      <c r="B13" s="61"/>
      <c r="C13" s="53" t="s">
        <v>54</v>
      </c>
      <c r="D13" s="53"/>
      <c r="E13" s="65" t="s">
        <v>45</v>
      </c>
      <c r="F13" s="104">
        <v>0</v>
      </c>
      <c r="G13" s="104">
        <v>0</v>
      </c>
      <c r="H13" s="105">
        <v>0</v>
      </c>
      <c r="I13" s="105">
        <v>0</v>
      </c>
      <c r="J13" s="105">
        <v>0</v>
      </c>
      <c r="K13" s="105">
        <v>0</v>
      </c>
      <c r="L13" s="104">
        <v>0</v>
      </c>
      <c r="M13" s="104">
        <v>0</v>
      </c>
      <c r="N13" s="54">
        <v>1391</v>
      </c>
      <c r="O13" s="54">
        <v>42</v>
      </c>
      <c r="P13" s="104">
        <v>0</v>
      </c>
      <c r="Q13" s="104">
        <v>0</v>
      </c>
      <c r="R13" s="27"/>
      <c r="S13" s="27"/>
      <c r="T13" s="27"/>
      <c r="U13" s="27"/>
      <c r="V13" s="27"/>
      <c r="W13" s="27"/>
      <c r="X13" s="27"/>
      <c r="Y13" s="27"/>
    </row>
    <row r="14" spans="1:25" ht="15.95" customHeight="1">
      <c r="A14" s="121"/>
      <c r="B14" s="53" t="s">
        <v>55</v>
      </c>
      <c r="C14" s="53"/>
      <c r="D14" s="53"/>
      <c r="E14" s="65" t="s">
        <v>96</v>
      </c>
      <c r="F14" s="100">
        <f t="shared" ref="F14:O14" si="0">F9-F12</f>
        <v>1489</v>
      </c>
      <c r="G14" s="100">
        <f t="shared" si="0"/>
        <v>2137</v>
      </c>
      <c r="H14" s="100">
        <f t="shared" si="0"/>
        <v>24</v>
      </c>
      <c r="I14" s="100">
        <f t="shared" si="0"/>
        <v>43</v>
      </c>
      <c r="J14" s="100">
        <f t="shared" si="0"/>
        <v>12</v>
      </c>
      <c r="K14" s="100">
        <f t="shared" si="0"/>
        <v>12</v>
      </c>
      <c r="L14" s="100">
        <f t="shared" si="0"/>
        <v>390</v>
      </c>
      <c r="M14" s="100">
        <f t="shared" si="0"/>
        <v>590</v>
      </c>
      <c r="N14" s="54">
        <f t="shared" si="0"/>
        <v>-171</v>
      </c>
      <c r="O14" s="54">
        <f t="shared" si="0"/>
        <v>284</v>
      </c>
      <c r="P14" s="104">
        <f t="shared" ref="P14:Q14" si="1">P9-P12</f>
        <v>-153</v>
      </c>
      <c r="Q14" s="104">
        <f t="shared" si="1"/>
        <v>-107</v>
      </c>
      <c r="R14" s="27"/>
      <c r="S14" s="27"/>
      <c r="T14" s="27"/>
      <c r="U14" s="27"/>
      <c r="V14" s="27"/>
      <c r="W14" s="27"/>
      <c r="X14" s="27"/>
      <c r="Y14" s="27"/>
    </row>
    <row r="15" spans="1:25" ht="15.95" customHeight="1">
      <c r="A15" s="121"/>
      <c r="B15" s="53" t="s">
        <v>56</v>
      </c>
      <c r="C15" s="53"/>
      <c r="D15" s="53"/>
      <c r="E15" s="65" t="s">
        <v>97</v>
      </c>
      <c r="F15" s="100">
        <f t="shared" ref="F15:O15" si="2">F10-F13</f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54">
        <f t="shared" si="2"/>
        <v>-911</v>
      </c>
      <c r="O15" s="54">
        <f t="shared" si="2"/>
        <v>150</v>
      </c>
      <c r="P15" s="104">
        <f t="shared" ref="P15:Q15" si="3">P10-P13</f>
        <v>0</v>
      </c>
      <c r="Q15" s="104">
        <f t="shared" si="3"/>
        <v>0</v>
      </c>
      <c r="R15" s="27"/>
      <c r="S15" s="27"/>
      <c r="T15" s="27"/>
      <c r="U15" s="27"/>
      <c r="V15" s="27"/>
      <c r="W15" s="27"/>
      <c r="X15" s="27"/>
      <c r="Y15" s="27"/>
    </row>
    <row r="16" spans="1:25" ht="15.95" customHeight="1">
      <c r="A16" s="121"/>
      <c r="B16" s="53" t="s">
        <v>57</v>
      </c>
      <c r="C16" s="53"/>
      <c r="D16" s="53"/>
      <c r="E16" s="65" t="s">
        <v>98</v>
      </c>
      <c r="F16" s="100">
        <f t="shared" ref="F16:O16" si="4">F8-F11</f>
        <v>1489</v>
      </c>
      <c r="G16" s="100">
        <f t="shared" si="4"/>
        <v>2137</v>
      </c>
      <c r="H16" s="100">
        <f t="shared" si="4"/>
        <v>24</v>
      </c>
      <c r="I16" s="100">
        <f t="shared" si="4"/>
        <v>43</v>
      </c>
      <c r="J16" s="100">
        <f t="shared" si="4"/>
        <v>12</v>
      </c>
      <c r="K16" s="100">
        <f t="shared" si="4"/>
        <v>12</v>
      </c>
      <c r="L16" s="100">
        <f t="shared" si="4"/>
        <v>390</v>
      </c>
      <c r="M16" s="100">
        <f t="shared" si="4"/>
        <v>590</v>
      </c>
      <c r="N16" s="54">
        <f t="shared" si="4"/>
        <v>-1081</v>
      </c>
      <c r="O16" s="54">
        <f t="shared" si="4"/>
        <v>434</v>
      </c>
      <c r="P16" s="104">
        <f t="shared" ref="P16:Q16" si="5">P8-P11</f>
        <v>-153</v>
      </c>
      <c r="Q16" s="104">
        <f t="shared" si="5"/>
        <v>-107</v>
      </c>
      <c r="R16" s="27"/>
      <c r="S16" s="27"/>
      <c r="T16" s="27"/>
      <c r="U16" s="27"/>
      <c r="V16" s="27"/>
      <c r="W16" s="27"/>
      <c r="X16" s="27"/>
      <c r="Y16" s="27"/>
    </row>
    <row r="17" spans="1:25" ht="15.95" customHeight="1">
      <c r="A17" s="121"/>
      <c r="B17" s="53" t="s">
        <v>58</v>
      </c>
      <c r="C17" s="53"/>
      <c r="D17" s="53"/>
      <c r="E17" s="51"/>
      <c r="F17" s="100"/>
      <c r="G17" s="100"/>
      <c r="H17" s="101"/>
      <c r="I17" s="101"/>
      <c r="J17" s="100"/>
      <c r="K17" s="100"/>
      <c r="L17" s="100"/>
      <c r="M17" s="100"/>
      <c r="N17" s="66">
        <v>36992</v>
      </c>
      <c r="O17" s="67">
        <v>35911</v>
      </c>
      <c r="P17" s="105">
        <v>0</v>
      </c>
      <c r="Q17" s="106">
        <v>0</v>
      </c>
      <c r="R17" s="27"/>
      <c r="S17" s="27"/>
      <c r="T17" s="27"/>
      <c r="U17" s="27"/>
      <c r="V17" s="27"/>
      <c r="W17" s="27"/>
      <c r="X17" s="27"/>
      <c r="Y17" s="27"/>
    </row>
    <row r="18" spans="1:25" ht="15.95" customHeight="1">
      <c r="A18" s="121"/>
      <c r="B18" s="53" t="s">
        <v>59</v>
      </c>
      <c r="C18" s="53"/>
      <c r="D18" s="53"/>
      <c r="E18" s="51"/>
      <c r="F18" s="102"/>
      <c r="G18" s="102"/>
      <c r="H18" s="102"/>
      <c r="I18" s="102"/>
      <c r="J18" s="102"/>
      <c r="K18" s="102"/>
      <c r="L18" s="102"/>
      <c r="M18" s="102"/>
      <c r="N18" s="67">
        <v>3627</v>
      </c>
      <c r="O18" s="67">
        <v>4604</v>
      </c>
      <c r="P18" s="106">
        <v>0</v>
      </c>
      <c r="Q18" s="106">
        <v>0</v>
      </c>
      <c r="R18" s="27"/>
      <c r="S18" s="27"/>
      <c r="T18" s="27"/>
      <c r="U18" s="27"/>
      <c r="V18" s="27"/>
      <c r="W18" s="27"/>
      <c r="X18" s="27"/>
      <c r="Y18" s="27"/>
    </row>
    <row r="19" spans="1:25" ht="15.95" customHeight="1">
      <c r="A19" s="121" t="s">
        <v>83</v>
      </c>
      <c r="B19" s="60" t="s">
        <v>60</v>
      </c>
      <c r="C19" s="53"/>
      <c r="D19" s="53"/>
      <c r="E19" s="65"/>
      <c r="F19" s="100">
        <v>19</v>
      </c>
      <c r="G19" s="100">
        <v>20</v>
      </c>
      <c r="H19" s="100">
        <v>0</v>
      </c>
      <c r="I19" s="100">
        <v>6</v>
      </c>
      <c r="J19" s="100">
        <v>358</v>
      </c>
      <c r="K19" s="100">
        <v>363</v>
      </c>
      <c r="L19" s="100">
        <v>9</v>
      </c>
      <c r="M19" s="100">
        <v>0</v>
      </c>
      <c r="N19" s="54">
        <v>6922</v>
      </c>
      <c r="O19" s="54">
        <v>14728</v>
      </c>
      <c r="P19" s="104">
        <v>2273</v>
      </c>
      <c r="Q19" s="104">
        <v>1770</v>
      </c>
      <c r="R19" s="27"/>
      <c r="S19" s="27"/>
      <c r="T19" s="27"/>
      <c r="U19" s="27"/>
      <c r="V19" s="27"/>
      <c r="W19" s="27"/>
      <c r="X19" s="27"/>
      <c r="Y19" s="27"/>
    </row>
    <row r="20" spans="1:25" ht="15.95" customHeight="1">
      <c r="A20" s="121"/>
      <c r="B20" s="61"/>
      <c r="C20" s="53" t="s">
        <v>61</v>
      </c>
      <c r="D20" s="53"/>
      <c r="E20" s="65"/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1">
        <v>0</v>
      </c>
      <c r="L20" s="100">
        <v>0</v>
      </c>
      <c r="M20" s="100">
        <v>0</v>
      </c>
      <c r="N20" s="54">
        <v>4727</v>
      </c>
      <c r="O20" s="54">
        <v>12354</v>
      </c>
      <c r="P20" s="104">
        <v>560</v>
      </c>
      <c r="Q20" s="104">
        <v>431</v>
      </c>
      <c r="R20" s="27"/>
      <c r="S20" s="27"/>
      <c r="T20" s="27"/>
      <c r="U20" s="27"/>
      <c r="V20" s="27"/>
      <c r="W20" s="27"/>
      <c r="X20" s="27"/>
      <c r="Y20" s="27"/>
    </row>
    <row r="21" spans="1:25" ht="15.95" customHeight="1">
      <c r="A21" s="121"/>
      <c r="B21" s="53" t="s">
        <v>62</v>
      </c>
      <c r="C21" s="53"/>
      <c r="D21" s="53"/>
      <c r="E21" s="65" t="s">
        <v>99</v>
      </c>
      <c r="F21" s="100">
        <v>19</v>
      </c>
      <c r="G21" s="100">
        <v>20</v>
      </c>
      <c r="H21" s="100">
        <v>0</v>
      </c>
      <c r="I21" s="100">
        <v>6</v>
      </c>
      <c r="J21" s="100">
        <v>358</v>
      </c>
      <c r="K21" s="100">
        <v>363</v>
      </c>
      <c r="L21" s="100">
        <v>9</v>
      </c>
      <c r="M21" s="100">
        <v>0</v>
      </c>
      <c r="N21" s="54">
        <v>6922</v>
      </c>
      <c r="O21" s="54">
        <v>14728</v>
      </c>
      <c r="P21" s="104">
        <v>2273</v>
      </c>
      <c r="Q21" s="104">
        <v>1770</v>
      </c>
      <c r="R21" s="27"/>
      <c r="S21" s="27"/>
      <c r="T21" s="27"/>
      <c r="U21" s="27"/>
      <c r="V21" s="27"/>
      <c r="W21" s="27"/>
      <c r="X21" s="27"/>
      <c r="Y21" s="27"/>
    </row>
    <row r="22" spans="1:25" ht="15.95" customHeight="1">
      <c r="A22" s="121"/>
      <c r="B22" s="60" t="s">
        <v>63</v>
      </c>
      <c r="C22" s="53"/>
      <c r="D22" s="53"/>
      <c r="E22" s="65" t="s">
        <v>100</v>
      </c>
      <c r="F22" s="100">
        <v>1059</v>
      </c>
      <c r="G22" s="100">
        <v>1222</v>
      </c>
      <c r="H22" s="100">
        <v>158</v>
      </c>
      <c r="I22" s="100">
        <v>311</v>
      </c>
      <c r="J22" s="100">
        <v>621</v>
      </c>
      <c r="K22" s="100">
        <v>552</v>
      </c>
      <c r="L22" s="100">
        <v>5037</v>
      </c>
      <c r="M22" s="100">
        <v>5075</v>
      </c>
      <c r="N22" s="54">
        <v>8443</v>
      </c>
      <c r="O22" s="54">
        <v>16273</v>
      </c>
      <c r="P22" s="104">
        <v>2883</v>
      </c>
      <c r="Q22" s="104">
        <v>2369</v>
      </c>
      <c r="R22" s="27"/>
      <c r="S22" s="27"/>
      <c r="T22" s="27"/>
      <c r="U22" s="27"/>
      <c r="V22" s="27"/>
      <c r="W22" s="27"/>
      <c r="X22" s="27"/>
      <c r="Y22" s="27"/>
    </row>
    <row r="23" spans="1:25" ht="15.95" customHeight="1">
      <c r="A23" s="121"/>
      <c r="B23" s="61" t="s">
        <v>64</v>
      </c>
      <c r="C23" s="53" t="s">
        <v>65</v>
      </c>
      <c r="D23" s="53"/>
      <c r="E23" s="65"/>
      <c r="F23" s="100">
        <v>163</v>
      </c>
      <c r="G23" s="100">
        <v>191</v>
      </c>
      <c r="H23" s="100">
        <v>0</v>
      </c>
      <c r="I23" s="100">
        <v>0</v>
      </c>
      <c r="J23" s="100">
        <v>0</v>
      </c>
      <c r="K23" s="100">
        <v>0</v>
      </c>
      <c r="L23" s="100">
        <v>943</v>
      </c>
      <c r="M23" s="100">
        <v>1027</v>
      </c>
      <c r="N23" s="54">
        <v>3753</v>
      </c>
      <c r="O23" s="54">
        <v>3499</v>
      </c>
      <c r="P23" s="104">
        <v>606</v>
      </c>
      <c r="Q23" s="104">
        <v>595</v>
      </c>
      <c r="R23" s="27"/>
      <c r="S23" s="27"/>
      <c r="T23" s="27"/>
      <c r="U23" s="27"/>
      <c r="V23" s="27"/>
      <c r="W23" s="27"/>
      <c r="X23" s="27"/>
      <c r="Y23" s="27"/>
    </row>
    <row r="24" spans="1:25" ht="15.95" customHeight="1">
      <c r="A24" s="121"/>
      <c r="B24" s="53" t="s">
        <v>101</v>
      </c>
      <c r="C24" s="53"/>
      <c r="D24" s="53"/>
      <c r="E24" s="65" t="s">
        <v>102</v>
      </c>
      <c r="F24" s="100">
        <f t="shared" ref="F24:O24" si="6">F21-F22</f>
        <v>-1040</v>
      </c>
      <c r="G24" s="100">
        <f t="shared" si="6"/>
        <v>-1202</v>
      </c>
      <c r="H24" s="100">
        <f t="shared" si="6"/>
        <v>-158</v>
      </c>
      <c r="I24" s="100">
        <f t="shared" si="6"/>
        <v>-305</v>
      </c>
      <c r="J24" s="100">
        <f t="shared" si="6"/>
        <v>-263</v>
      </c>
      <c r="K24" s="100">
        <f t="shared" si="6"/>
        <v>-189</v>
      </c>
      <c r="L24" s="100">
        <f t="shared" si="6"/>
        <v>-5028</v>
      </c>
      <c r="M24" s="100">
        <f t="shared" si="6"/>
        <v>-5075</v>
      </c>
      <c r="N24" s="54">
        <f t="shared" si="6"/>
        <v>-1521</v>
      </c>
      <c r="O24" s="54">
        <f t="shared" si="6"/>
        <v>-1545</v>
      </c>
      <c r="P24" s="104">
        <f t="shared" ref="P24:Q24" si="7">P21-P22</f>
        <v>-610</v>
      </c>
      <c r="Q24" s="104">
        <f t="shared" si="7"/>
        <v>-599</v>
      </c>
      <c r="R24" s="27"/>
      <c r="S24" s="27"/>
      <c r="T24" s="27"/>
      <c r="U24" s="27"/>
      <c r="V24" s="27"/>
      <c r="W24" s="27"/>
      <c r="X24" s="27"/>
      <c r="Y24" s="27"/>
    </row>
    <row r="25" spans="1:25" ht="15.95" customHeight="1">
      <c r="A25" s="121"/>
      <c r="B25" s="60" t="s">
        <v>66</v>
      </c>
      <c r="C25" s="60"/>
      <c r="D25" s="60"/>
      <c r="E25" s="125" t="s">
        <v>103</v>
      </c>
      <c r="F25" s="115">
        <v>1040</v>
      </c>
      <c r="G25" s="115">
        <v>1202</v>
      </c>
      <c r="H25" s="115">
        <v>158</v>
      </c>
      <c r="I25" s="115">
        <v>305</v>
      </c>
      <c r="J25" s="115">
        <v>263</v>
      </c>
      <c r="K25" s="115">
        <v>189</v>
      </c>
      <c r="L25" s="115">
        <v>5028</v>
      </c>
      <c r="M25" s="115">
        <v>5075</v>
      </c>
      <c r="N25" s="113">
        <v>1521</v>
      </c>
      <c r="O25" s="113">
        <v>1545</v>
      </c>
      <c r="P25" s="113">
        <v>610</v>
      </c>
      <c r="Q25" s="113">
        <v>599</v>
      </c>
      <c r="R25" s="27"/>
      <c r="S25" s="27"/>
      <c r="T25" s="27"/>
      <c r="U25" s="27"/>
      <c r="V25" s="27"/>
      <c r="W25" s="27"/>
      <c r="X25" s="27"/>
      <c r="Y25" s="27"/>
    </row>
    <row r="26" spans="1:25" ht="15.95" customHeight="1">
      <c r="A26" s="121"/>
      <c r="B26" s="78" t="s">
        <v>67</v>
      </c>
      <c r="C26" s="78"/>
      <c r="D26" s="78"/>
      <c r="E26" s="126"/>
      <c r="F26" s="116"/>
      <c r="G26" s="116"/>
      <c r="H26" s="116"/>
      <c r="I26" s="116"/>
      <c r="J26" s="116"/>
      <c r="K26" s="116"/>
      <c r="L26" s="116"/>
      <c r="M26" s="116"/>
      <c r="N26" s="114"/>
      <c r="O26" s="114"/>
      <c r="P26" s="114">
        <v>0</v>
      </c>
      <c r="Q26" s="114">
        <v>0</v>
      </c>
      <c r="R26" s="27"/>
      <c r="S26" s="27"/>
      <c r="T26" s="27"/>
      <c r="U26" s="27"/>
      <c r="V26" s="27"/>
      <c r="W26" s="27"/>
      <c r="X26" s="27"/>
      <c r="Y26" s="27"/>
    </row>
    <row r="27" spans="1:25" ht="15.95" customHeight="1">
      <c r="A27" s="121"/>
      <c r="B27" s="53" t="s">
        <v>104</v>
      </c>
      <c r="C27" s="53"/>
      <c r="D27" s="53"/>
      <c r="E27" s="65" t="s">
        <v>105</v>
      </c>
      <c r="F27" s="100">
        <f>F24+F25</f>
        <v>0</v>
      </c>
      <c r="G27" s="100">
        <f t="shared" ref="G27:O27" si="8">G24+G25</f>
        <v>0</v>
      </c>
      <c r="H27" s="100">
        <f t="shared" si="8"/>
        <v>0</v>
      </c>
      <c r="I27" s="100">
        <f t="shared" si="8"/>
        <v>0</v>
      </c>
      <c r="J27" s="100">
        <f t="shared" si="8"/>
        <v>0</v>
      </c>
      <c r="K27" s="100">
        <f t="shared" si="8"/>
        <v>0</v>
      </c>
      <c r="L27" s="100">
        <f t="shared" si="8"/>
        <v>0</v>
      </c>
      <c r="M27" s="100">
        <f t="shared" si="8"/>
        <v>0</v>
      </c>
      <c r="N27" s="54">
        <f t="shared" si="8"/>
        <v>0</v>
      </c>
      <c r="O27" s="54">
        <f t="shared" si="8"/>
        <v>0</v>
      </c>
      <c r="P27" s="104">
        <f t="shared" ref="P27:Q27" si="9">P24+P25</f>
        <v>0</v>
      </c>
      <c r="Q27" s="104">
        <f t="shared" si="9"/>
        <v>0</v>
      </c>
      <c r="R27" s="27"/>
      <c r="S27" s="27"/>
      <c r="T27" s="27"/>
      <c r="U27" s="27"/>
      <c r="V27" s="27"/>
      <c r="W27" s="27"/>
      <c r="X27" s="27"/>
      <c r="Y27" s="27"/>
    </row>
    <row r="28" spans="1:25" ht="15.95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5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106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5.95" customHeight="1">
      <c r="A30" s="124" t="s">
        <v>68</v>
      </c>
      <c r="B30" s="124"/>
      <c r="C30" s="124"/>
      <c r="D30" s="124"/>
      <c r="E30" s="124"/>
      <c r="F30" s="120" t="s">
        <v>272</v>
      </c>
      <c r="G30" s="119"/>
      <c r="H30" s="120" t="s">
        <v>273</v>
      </c>
      <c r="I30" s="119"/>
      <c r="J30" s="119"/>
      <c r="K30" s="119"/>
      <c r="L30" s="119"/>
      <c r="M30" s="119"/>
      <c r="N30" s="119"/>
      <c r="O30" s="119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5" customHeight="1">
      <c r="A31" s="124"/>
      <c r="B31" s="124"/>
      <c r="C31" s="124"/>
      <c r="D31" s="124"/>
      <c r="E31" s="124"/>
      <c r="F31" s="51" t="s">
        <v>240</v>
      </c>
      <c r="G31" s="51" t="s">
        <v>247</v>
      </c>
      <c r="H31" s="51" t="s">
        <v>240</v>
      </c>
      <c r="I31" s="51" t="s">
        <v>247</v>
      </c>
      <c r="J31" s="51" t="s">
        <v>240</v>
      </c>
      <c r="K31" s="51" t="s">
        <v>247</v>
      </c>
      <c r="L31" s="51" t="s">
        <v>240</v>
      </c>
      <c r="M31" s="51" t="s">
        <v>247</v>
      </c>
      <c r="N31" s="51" t="s">
        <v>240</v>
      </c>
      <c r="O31" s="51" t="s">
        <v>247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5" customHeight="1">
      <c r="A32" s="121" t="s">
        <v>84</v>
      </c>
      <c r="B32" s="60" t="s">
        <v>49</v>
      </c>
      <c r="C32" s="53"/>
      <c r="D32" s="53"/>
      <c r="E32" s="65" t="s">
        <v>40</v>
      </c>
      <c r="F32" s="54">
        <v>23</v>
      </c>
      <c r="G32" s="54">
        <v>19</v>
      </c>
      <c r="H32" s="54">
        <v>178</v>
      </c>
      <c r="I32" s="54">
        <v>178</v>
      </c>
      <c r="J32" s="54"/>
      <c r="K32" s="54"/>
      <c r="L32" s="54"/>
      <c r="M32" s="54"/>
      <c r="N32" s="54"/>
      <c r="O32" s="54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5" customHeight="1">
      <c r="A33" s="127"/>
      <c r="B33" s="62"/>
      <c r="C33" s="60" t="s">
        <v>69</v>
      </c>
      <c r="D33" s="53"/>
      <c r="E33" s="65"/>
      <c r="F33" s="54">
        <v>23</v>
      </c>
      <c r="G33" s="54">
        <v>19</v>
      </c>
      <c r="H33" s="54">
        <v>144</v>
      </c>
      <c r="I33" s="54">
        <v>160</v>
      </c>
      <c r="J33" s="54"/>
      <c r="K33" s="54"/>
      <c r="L33" s="54"/>
      <c r="M33" s="54"/>
      <c r="N33" s="54"/>
      <c r="O33" s="54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5" customHeight="1">
      <c r="A34" s="127"/>
      <c r="B34" s="62"/>
      <c r="C34" s="61"/>
      <c r="D34" s="53" t="s">
        <v>70</v>
      </c>
      <c r="E34" s="65"/>
      <c r="F34" s="54">
        <v>0</v>
      </c>
      <c r="G34" s="54">
        <v>0</v>
      </c>
      <c r="H34" s="54">
        <v>144</v>
      </c>
      <c r="I34" s="54">
        <v>160</v>
      </c>
      <c r="J34" s="54"/>
      <c r="K34" s="54"/>
      <c r="L34" s="54"/>
      <c r="M34" s="54"/>
      <c r="N34" s="54"/>
      <c r="O34" s="54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5" customHeight="1">
      <c r="A35" s="127"/>
      <c r="B35" s="61"/>
      <c r="C35" s="53" t="s">
        <v>71</v>
      </c>
      <c r="D35" s="53"/>
      <c r="E35" s="65"/>
      <c r="F35" s="54">
        <v>0</v>
      </c>
      <c r="G35" s="54">
        <v>0</v>
      </c>
      <c r="H35" s="54">
        <v>35</v>
      </c>
      <c r="I35" s="54">
        <v>18</v>
      </c>
      <c r="J35" s="67"/>
      <c r="K35" s="67"/>
      <c r="L35" s="54"/>
      <c r="M35" s="54"/>
      <c r="N35" s="54"/>
      <c r="O35" s="54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5" customHeight="1">
      <c r="A36" s="127"/>
      <c r="B36" s="60" t="s">
        <v>52</v>
      </c>
      <c r="C36" s="53"/>
      <c r="D36" s="53"/>
      <c r="E36" s="65" t="s">
        <v>41</v>
      </c>
      <c r="F36" s="54">
        <v>38</v>
      </c>
      <c r="G36" s="54">
        <v>39</v>
      </c>
      <c r="H36" s="54">
        <v>178</v>
      </c>
      <c r="I36" s="54">
        <v>189</v>
      </c>
      <c r="J36" s="54"/>
      <c r="K36" s="54"/>
      <c r="L36" s="54"/>
      <c r="M36" s="54"/>
      <c r="N36" s="54"/>
      <c r="O36" s="54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5" customHeight="1">
      <c r="A37" s="127"/>
      <c r="B37" s="62"/>
      <c r="C37" s="53" t="s">
        <v>72</v>
      </c>
      <c r="D37" s="53"/>
      <c r="E37" s="65"/>
      <c r="F37" s="54">
        <v>0</v>
      </c>
      <c r="G37" s="54">
        <v>0</v>
      </c>
      <c r="H37" s="54">
        <v>155</v>
      </c>
      <c r="I37" s="54">
        <v>163</v>
      </c>
      <c r="J37" s="54"/>
      <c r="K37" s="54"/>
      <c r="L37" s="54"/>
      <c r="M37" s="54"/>
      <c r="N37" s="54"/>
      <c r="O37" s="54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5" customHeight="1">
      <c r="A38" s="127"/>
      <c r="B38" s="61"/>
      <c r="C38" s="53" t="s">
        <v>73</v>
      </c>
      <c r="D38" s="53"/>
      <c r="E38" s="65"/>
      <c r="F38" s="54">
        <v>38</v>
      </c>
      <c r="G38" s="54">
        <v>39</v>
      </c>
      <c r="H38" s="54">
        <v>24</v>
      </c>
      <c r="I38" s="54">
        <v>26</v>
      </c>
      <c r="J38" s="54"/>
      <c r="K38" s="67"/>
      <c r="L38" s="54"/>
      <c r="M38" s="54"/>
      <c r="N38" s="54"/>
      <c r="O38" s="54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5" customHeight="1">
      <c r="A39" s="127"/>
      <c r="B39" s="47" t="s">
        <v>74</v>
      </c>
      <c r="C39" s="47"/>
      <c r="D39" s="47"/>
      <c r="E39" s="65" t="s">
        <v>107</v>
      </c>
      <c r="F39" s="54">
        <v>-15</v>
      </c>
      <c r="G39" s="54">
        <f t="shared" ref="G39:O39" si="10">G32-G36</f>
        <v>-20</v>
      </c>
      <c r="H39" s="54">
        <v>0</v>
      </c>
      <c r="I39" s="107">
        <f t="shared" si="10"/>
        <v>-11</v>
      </c>
      <c r="J39" s="54">
        <f t="shared" si="10"/>
        <v>0</v>
      </c>
      <c r="K39" s="54">
        <f t="shared" si="10"/>
        <v>0</v>
      </c>
      <c r="L39" s="54">
        <f t="shared" si="10"/>
        <v>0</v>
      </c>
      <c r="M39" s="54">
        <f t="shared" si="10"/>
        <v>0</v>
      </c>
      <c r="N39" s="54">
        <f t="shared" si="10"/>
        <v>0</v>
      </c>
      <c r="O39" s="54">
        <f t="shared" si="10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5" customHeight="1">
      <c r="A40" s="121" t="s">
        <v>85</v>
      </c>
      <c r="B40" s="60" t="s">
        <v>75</v>
      </c>
      <c r="C40" s="53"/>
      <c r="D40" s="53"/>
      <c r="E40" s="65" t="s">
        <v>43</v>
      </c>
      <c r="F40" s="54">
        <v>124</v>
      </c>
      <c r="G40" s="54">
        <v>123</v>
      </c>
      <c r="H40" s="54">
        <v>610</v>
      </c>
      <c r="I40" s="54">
        <v>302</v>
      </c>
      <c r="J40" s="54"/>
      <c r="K40" s="54"/>
      <c r="L40" s="54"/>
      <c r="M40" s="54"/>
      <c r="N40" s="54"/>
      <c r="O40" s="54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5" customHeight="1">
      <c r="A41" s="122"/>
      <c r="B41" s="61"/>
      <c r="C41" s="53" t="s">
        <v>76</v>
      </c>
      <c r="D41" s="53"/>
      <c r="E41" s="65"/>
      <c r="F41" s="67">
        <v>0</v>
      </c>
      <c r="G41" s="67">
        <v>0</v>
      </c>
      <c r="H41" s="67">
        <v>363</v>
      </c>
      <c r="I41" s="67">
        <v>59</v>
      </c>
      <c r="J41" s="54"/>
      <c r="K41" s="54"/>
      <c r="L41" s="54"/>
      <c r="M41" s="54"/>
      <c r="N41" s="54"/>
      <c r="O41" s="54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5" customHeight="1">
      <c r="A42" s="122"/>
      <c r="B42" s="60" t="s">
        <v>63</v>
      </c>
      <c r="C42" s="53"/>
      <c r="D42" s="53"/>
      <c r="E42" s="65" t="s">
        <v>44</v>
      </c>
      <c r="F42" s="54">
        <v>108</v>
      </c>
      <c r="G42" s="54">
        <v>103</v>
      </c>
      <c r="H42" s="54">
        <v>610</v>
      </c>
      <c r="I42" s="54">
        <v>291</v>
      </c>
      <c r="J42" s="54"/>
      <c r="K42" s="54"/>
      <c r="L42" s="54"/>
      <c r="M42" s="54"/>
      <c r="N42" s="54"/>
      <c r="O42" s="54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5" customHeight="1">
      <c r="A43" s="122"/>
      <c r="B43" s="61"/>
      <c r="C43" s="53" t="s">
        <v>77</v>
      </c>
      <c r="D43" s="53"/>
      <c r="E43" s="65"/>
      <c r="F43" s="54">
        <v>1</v>
      </c>
      <c r="G43" s="54">
        <v>0</v>
      </c>
      <c r="H43" s="54">
        <v>247</v>
      </c>
      <c r="I43" s="54">
        <v>232</v>
      </c>
      <c r="J43" s="67"/>
      <c r="K43" s="67"/>
      <c r="L43" s="54"/>
      <c r="M43" s="54"/>
      <c r="N43" s="54"/>
      <c r="O43" s="54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5" customHeight="1">
      <c r="A44" s="122"/>
      <c r="B44" s="53" t="s">
        <v>74</v>
      </c>
      <c r="C44" s="53"/>
      <c r="D44" s="53"/>
      <c r="E44" s="65" t="s">
        <v>108</v>
      </c>
      <c r="F44" s="67">
        <v>16</v>
      </c>
      <c r="G44" s="67">
        <f t="shared" ref="G44:O44" si="11">G40-G42</f>
        <v>20</v>
      </c>
      <c r="H44" s="67">
        <v>0</v>
      </c>
      <c r="I44" s="67">
        <f t="shared" si="11"/>
        <v>11</v>
      </c>
      <c r="J44" s="67">
        <f t="shared" si="11"/>
        <v>0</v>
      </c>
      <c r="K44" s="67">
        <f t="shared" si="11"/>
        <v>0</v>
      </c>
      <c r="L44" s="67">
        <f t="shared" si="11"/>
        <v>0</v>
      </c>
      <c r="M44" s="67">
        <f t="shared" si="11"/>
        <v>0</v>
      </c>
      <c r="N44" s="67">
        <f t="shared" si="11"/>
        <v>0</v>
      </c>
      <c r="O44" s="67">
        <f t="shared" si="11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5" customHeight="1">
      <c r="A45" s="121" t="s">
        <v>86</v>
      </c>
      <c r="B45" s="47" t="s">
        <v>78</v>
      </c>
      <c r="C45" s="47"/>
      <c r="D45" s="47"/>
      <c r="E45" s="65" t="s">
        <v>109</v>
      </c>
      <c r="F45" s="54">
        <v>1</v>
      </c>
      <c r="G45" s="54">
        <f t="shared" ref="G45:O45" si="12">G39+G44</f>
        <v>0</v>
      </c>
      <c r="H45" s="54">
        <v>0</v>
      </c>
      <c r="I45" s="54">
        <f t="shared" si="12"/>
        <v>0</v>
      </c>
      <c r="J45" s="54">
        <f t="shared" si="12"/>
        <v>0</v>
      </c>
      <c r="K45" s="54">
        <f t="shared" si="12"/>
        <v>0</v>
      </c>
      <c r="L45" s="54">
        <f t="shared" si="12"/>
        <v>0</v>
      </c>
      <c r="M45" s="54">
        <f t="shared" si="12"/>
        <v>0</v>
      </c>
      <c r="N45" s="54">
        <f t="shared" si="12"/>
        <v>0</v>
      </c>
      <c r="O45" s="54">
        <f t="shared" si="12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5" customHeight="1">
      <c r="A46" s="122"/>
      <c r="B46" s="53" t="s">
        <v>79</v>
      </c>
      <c r="C46" s="53"/>
      <c r="D46" s="53"/>
      <c r="E46" s="53"/>
      <c r="F46" s="67">
        <v>0</v>
      </c>
      <c r="G46" s="67">
        <v>0</v>
      </c>
      <c r="H46" s="67">
        <v>0</v>
      </c>
      <c r="I46" s="67">
        <v>0</v>
      </c>
      <c r="J46" s="67"/>
      <c r="K46" s="67"/>
      <c r="L46" s="54"/>
      <c r="M46" s="54"/>
      <c r="N46" s="67"/>
      <c r="O46" s="67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5" customHeight="1">
      <c r="A47" s="122"/>
      <c r="B47" s="53" t="s">
        <v>80</v>
      </c>
      <c r="C47" s="53"/>
      <c r="D47" s="53"/>
      <c r="E47" s="53"/>
      <c r="F47" s="54">
        <v>0</v>
      </c>
      <c r="G47" s="54">
        <v>0</v>
      </c>
      <c r="H47" s="54">
        <v>0</v>
      </c>
      <c r="I47" s="54">
        <v>0</v>
      </c>
      <c r="J47" s="54"/>
      <c r="K47" s="54"/>
      <c r="L47" s="54"/>
      <c r="M47" s="54"/>
      <c r="N47" s="54"/>
      <c r="O47" s="54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5" customHeight="1">
      <c r="A48" s="122"/>
      <c r="B48" s="53" t="s">
        <v>81</v>
      </c>
      <c r="C48" s="53"/>
      <c r="D48" s="53"/>
      <c r="E48" s="53"/>
      <c r="F48" s="54">
        <v>0</v>
      </c>
      <c r="G48" s="54">
        <v>0</v>
      </c>
      <c r="H48" s="54">
        <v>0</v>
      </c>
      <c r="I48" s="54">
        <v>0</v>
      </c>
      <c r="J48" s="54"/>
      <c r="K48" s="54"/>
      <c r="L48" s="54"/>
      <c r="M48" s="54"/>
      <c r="N48" s="54"/>
      <c r="O48" s="54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" ht="15.95" customHeight="1">
      <c r="A49" s="8" t="s">
        <v>110</v>
      </c>
    </row>
    <row r="50" spans="1:1" ht="15.95" customHeight="1">
      <c r="A50" s="8"/>
    </row>
  </sheetData>
  <mergeCells count="31">
    <mergeCell ref="A45:A48"/>
    <mergeCell ref="A6:E7"/>
    <mergeCell ref="A30:E31"/>
    <mergeCell ref="A8:A18"/>
    <mergeCell ref="A19:A27"/>
    <mergeCell ref="E25:E26"/>
    <mergeCell ref="A32:A39"/>
    <mergeCell ref="A40:A44"/>
    <mergeCell ref="F25:F26"/>
    <mergeCell ref="G25:G26"/>
    <mergeCell ref="H25:H26"/>
    <mergeCell ref="F6:G6"/>
    <mergeCell ref="H6:I6"/>
    <mergeCell ref="I25:I26"/>
    <mergeCell ref="N30:O30"/>
    <mergeCell ref="F30:G30"/>
    <mergeCell ref="H30:I30"/>
    <mergeCell ref="J30:K30"/>
    <mergeCell ref="L30:M30"/>
    <mergeCell ref="P6:Q6"/>
    <mergeCell ref="P25:P26"/>
    <mergeCell ref="Q25:Q26"/>
    <mergeCell ref="J25:J26"/>
    <mergeCell ref="K25:K26"/>
    <mergeCell ref="L25:L26"/>
    <mergeCell ref="M25:M26"/>
    <mergeCell ref="L6:M6"/>
    <mergeCell ref="J6:K6"/>
    <mergeCell ref="N25:N26"/>
    <mergeCell ref="O25:O26"/>
    <mergeCell ref="N6:O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67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view="pageBreakPreview" zoomScaleNormal="100" zoomScaleSheetLayoutView="100" workbookViewId="0">
      <pane xSplit="5" ySplit="8" topLeftCell="F26" activePane="bottomRight" state="frozen"/>
      <selection activeCell="L8" sqref="L8"/>
      <selection pane="topRight" activeCell="L8" sqref="L8"/>
      <selection pane="bottomLeft" activeCell="L8" sqref="L8"/>
      <selection pane="bottomRight" activeCell="H42" sqref="H42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6" t="s">
        <v>0</v>
      </c>
      <c r="B1" s="16"/>
      <c r="C1" s="16"/>
      <c r="D1" s="16"/>
      <c r="E1" s="21" t="s">
        <v>250</v>
      </c>
      <c r="F1" s="1"/>
    </row>
    <row r="3" spans="1:9" ht="14.25">
      <c r="A3" s="10" t="s">
        <v>111</v>
      </c>
    </row>
    <row r="5" spans="1:9">
      <c r="A5" s="17" t="s">
        <v>241</v>
      </c>
      <c r="B5" s="17"/>
      <c r="C5" s="17"/>
      <c r="D5" s="17"/>
      <c r="E5" s="17"/>
    </row>
    <row r="6" spans="1:9" ht="14.25">
      <c r="A6" s="3"/>
      <c r="H6" s="4"/>
      <c r="I6" s="9" t="s">
        <v>1</v>
      </c>
    </row>
    <row r="7" spans="1:9" ht="27" customHeight="1">
      <c r="A7" s="5"/>
      <c r="B7" s="6"/>
      <c r="C7" s="6"/>
      <c r="D7" s="6"/>
      <c r="E7" s="58"/>
      <c r="F7" s="48" t="s">
        <v>242</v>
      </c>
      <c r="G7" s="48"/>
      <c r="H7" s="48" t="s">
        <v>245</v>
      </c>
      <c r="I7" s="68" t="s">
        <v>21</v>
      </c>
    </row>
    <row r="8" spans="1:9" ht="17.100000000000001" customHeight="1">
      <c r="A8" s="18"/>
      <c r="B8" s="19"/>
      <c r="C8" s="19"/>
      <c r="D8" s="19"/>
      <c r="E8" s="59"/>
      <c r="F8" s="51" t="s">
        <v>236</v>
      </c>
      <c r="G8" s="51" t="s">
        <v>2</v>
      </c>
      <c r="H8" s="51" t="s">
        <v>236</v>
      </c>
      <c r="I8" s="52"/>
    </row>
    <row r="9" spans="1:9" ht="18" customHeight="1">
      <c r="A9" s="108" t="s">
        <v>87</v>
      </c>
      <c r="B9" s="108" t="s">
        <v>89</v>
      </c>
      <c r="C9" s="60" t="s">
        <v>3</v>
      </c>
      <c r="D9" s="53"/>
      <c r="E9" s="53"/>
      <c r="F9" s="54">
        <v>145634</v>
      </c>
      <c r="G9" s="55">
        <f>F9/$F$27*100</f>
        <v>20.096484764183622</v>
      </c>
      <c r="H9" s="91">
        <v>136461</v>
      </c>
      <c r="I9" s="55">
        <f t="shared" ref="I9:I45" si="0">(F9/H9-1)*100</f>
        <v>6.7220671107495855</v>
      </c>
    </row>
    <row r="10" spans="1:9" ht="18" customHeight="1">
      <c r="A10" s="108"/>
      <c r="B10" s="108"/>
      <c r="C10" s="62"/>
      <c r="D10" s="60" t="s">
        <v>22</v>
      </c>
      <c r="E10" s="53"/>
      <c r="F10" s="54">
        <v>36146</v>
      </c>
      <c r="G10" s="55">
        <f t="shared" ref="G10:G27" si="1">F10/$F$27*100</f>
        <v>4.9878980065519114</v>
      </c>
      <c r="H10" s="91">
        <v>36356</v>
      </c>
      <c r="I10" s="55">
        <f t="shared" si="0"/>
        <v>-0.57762130047309679</v>
      </c>
    </row>
    <row r="11" spans="1:9" ht="18" customHeight="1">
      <c r="A11" s="108"/>
      <c r="B11" s="108"/>
      <c r="C11" s="62"/>
      <c r="D11" s="62"/>
      <c r="E11" s="47" t="s">
        <v>23</v>
      </c>
      <c r="F11" s="54">
        <v>30234</v>
      </c>
      <c r="G11" s="55">
        <f t="shared" si="1"/>
        <v>4.1720828952052926</v>
      </c>
      <c r="H11" s="91">
        <v>30784</v>
      </c>
      <c r="I11" s="55">
        <f t="shared" si="0"/>
        <v>-1.786642411642414</v>
      </c>
    </row>
    <row r="12" spans="1:9" ht="18" customHeight="1">
      <c r="A12" s="108"/>
      <c r="B12" s="108"/>
      <c r="C12" s="62"/>
      <c r="D12" s="62"/>
      <c r="E12" s="47" t="s">
        <v>24</v>
      </c>
      <c r="F12" s="54">
        <v>1492</v>
      </c>
      <c r="G12" s="55">
        <f t="shared" si="1"/>
        <v>0.20588568100966781</v>
      </c>
      <c r="H12" s="91">
        <v>1635</v>
      </c>
      <c r="I12" s="55">
        <f t="shared" si="0"/>
        <v>-8.7461773700305834</v>
      </c>
    </row>
    <row r="13" spans="1:9" ht="18" customHeight="1">
      <c r="A13" s="108"/>
      <c r="B13" s="108"/>
      <c r="C13" s="62"/>
      <c r="D13" s="61"/>
      <c r="E13" s="47" t="s">
        <v>25</v>
      </c>
      <c r="F13" s="54">
        <v>138</v>
      </c>
      <c r="G13" s="55">
        <f t="shared" si="1"/>
        <v>1.9043045562556406E-2</v>
      </c>
      <c r="H13" s="91">
        <v>197</v>
      </c>
      <c r="I13" s="55">
        <v>0</v>
      </c>
    </row>
    <row r="14" spans="1:9" ht="18" customHeight="1">
      <c r="A14" s="108"/>
      <c r="B14" s="108"/>
      <c r="C14" s="62"/>
      <c r="D14" s="60" t="s">
        <v>26</v>
      </c>
      <c r="E14" s="53"/>
      <c r="F14" s="54">
        <v>25800</v>
      </c>
      <c r="G14" s="55">
        <f t="shared" si="1"/>
        <v>3.5602215616953279</v>
      </c>
      <c r="H14" s="91">
        <v>21288</v>
      </c>
      <c r="I14" s="55">
        <f t="shared" si="0"/>
        <v>21.195039458850061</v>
      </c>
    </row>
    <row r="15" spans="1:9" ht="18" customHeight="1">
      <c r="A15" s="108"/>
      <c r="B15" s="108"/>
      <c r="C15" s="62"/>
      <c r="D15" s="62"/>
      <c r="E15" s="47" t="s">
        <v>27</v>
      </c>
      <c r="F15" s="54">
        <v>1209</v>
      </c>
      <c r="G15" s="55">
        <f t="shared" si="1"/>
        <v>0.16683363829804851</v>
      </c>
      <c r="H15" s="91">
        <v>1099</v>
      </c>
      <c r="I15" s="55">
        <f t="shared" si="0"/>
        <v>10.009099181073712</v>
      </c>
    </row>
    <row r="16" spans="1:9" ht="18" customHeight="1">
      <c r="A16" s="108"/>
      <c r="B16" s="108"/>
      <c r="C16" s="62"/>
      <c r="D16" s="61"/>
      <c r="E16" s="47" t="s">
        <v>28</v>
      </c>
      <c r="F16" s="54">
        <v>24591</v>
      </c>
      <c r="G16" s="55">
        <f t="shared" si="1"/>
        <v>3.3933879233972792</v>
      </c>
      <c r="H16" s="91">
        <v>20189</v>
      </c>
      <c r="I16" s="55">
        <f t="shared" si="0"/>
        <v>21.803952647481296</v>
      </c>
    </row>
    <row r="17" spans="1:9" ht="18" customHeight="1">
      <c r="A17" s="108"/>
      <c r="B17" s="108"/>
      <c r="C17" s="62"/>
      <c r="D17" s="109" t="s">
        <v>29</v>
      </c>
      <c r="E17" s="110"/>
      <c r="F17" s="54">
        <v>54116</v>
      </c>
      <c r="G17" s="55">
        <f t="shared" si="1"/>
        <v>7.467633722197843</v>
      </c>
      <c r="H17" s="91">
        <v>49498</v>
      </c>
      <c r="I17" s="55">
        <f t="shared" si="0"/>
        <v>9.3296698856519367</v>
      </c>
    </row>
    <row r="18" spans="1:9" ht="18" customHeight="1">
      <c r="A18" s="108"/>
      <c r="B18" s="108"/>
      <c r="C18" s="62"/>
      <c r="D18" s="109" t="s">
        <v>93</v>
      </c>
      <c r="E18" s="111"/>
      <c r="F18" s="54">
        <v>2081</v>
      </c>
      <c r="G18" s="55">
        <f t="shared" si="1"/>
        <v>0.28716360735999913</v>
      </c>
      <c r="H18" s="91">
        <v>2116</v>
      </c>
      <c r="I18" s="55">
        <f t="shared" si="0"/>
        <v>-1.6540642722117194</v>
      </c>
    </row>
    <row r="19" spans="1:9" ht="18" customHeight="1">
      <c r="A19" s="108"/>
      <c r="B19" s="108"/>
      <c r="C19" s="61"/>
      <c r="D19" s="109" t="s">
        <v>94</v>
      </c>
      <c r="E19" s="111"/>
      <c r="F19" s="54">
        <v>0</v>
      </c>
      <c r="G19" s="55">
        <f t="shared" si="1"/>
        <v>0</v>
      </c>
      <c r="H19" s="91">
        <v>0</v>
      </c>
      <c r="I19" s="55">
        <v>0</v>
      </c>
    </row>
    <row r="20" spans="1:9" ht="18" customHeight="1">
      <c r="A20" s="108"/>
      <c r="B20" s="108"/>
      <c r="C20" s="53" t="s">
        <v>4</v>
      </c>
      <c r="D20" s="53"/>
      <c r="E20" s="53"/>
      <c r="F20" s="54">
        <v>20573</v>
      </c>
      <c r="G20" s="55">
        <f t="shared" si="1"/>
        <v>2.8389317127425575</v>
      </c>
      <c r="H20" s="91">
        <v>18842</v>
      </c>
      <c r="I20" s="55">
        <f t="shared" si="0"/>
        <v>9.1869228319711347</v>
      </c>
    </row>
    <row r="21" spans="1:9" ht="18" customHeight="1">
      <c r="A21" s="108"/>
      <c r="B21" s="108"/>
      <c r="C21" s="53" t="s">
        <v>5</v>
      </c>
      <c r="D21" s="53"/>
      <c r="E21" s="53"/>
      <c r="F21" s="54">
        <v>198591</v>
      </c>
      <c r="G21" s="55">
        <f t="shared" si="1"/>
        <v>27.404184502272745</v>
      </c>
      <c r="H21" s="91">
        <v>180031</v>
      </c>
      <c r="I21" s="55">
        <f t="shared" si="0"/>
        <v>10.309335614421954</v>
      </c>
    </row>
    <row r="22" spans="1:9" ht="18" customHeight="1">
      <c r="A22" s="108"/>
      <c r="B22" s="108"/>
      <c r="C22" s="53" t="s">
        <v>30</v>
      </c>
      <c r="D22" s="53"/>
      <c r="E22" s="53"/>
      <c r="F22" s="54">
        <v>6550</v>
      </c>
      <c r="G22" s="55">
        <f t="shared" si="1"/>
        <v>0.90385469880249603</v>
      </c>
      <c r="H22" s="91">
        <v>6618</v>
      </c>
      <c r="I22" s="55">
        <f t="shared" si="0"/>
        <v>-1.0275007555152649</v>
      </c>
    </row>
    <row r="23" spans="1:9" ht="18" customHeight="1">
      <c r="A23" s="108"/>
      <c r="B23" s="108"/>
      <c r="C23" s="53" t="s">
        <v>6</v>
      </c>
      <c r="D23" s="53"/>
      <c r="E23" s="53"/>
      <c r="F23" s="54">
        <v>122987</v>
      </c>
      <c r="G23" s="55">
        <f t="shared" si="1"/>
        <v>16.971355395667569</v>
      </c>
      <c r="H23" s="91">
        <v>132854</v>
      </c>
      <c r="I23" s="55">
        <f t="shared" si="0"/>
        <v>-7.4269498848359872</v>
      </c>
    </row>
    <row r="24" spans="1:9" ht="18" customHeight="1">
      <c r="A24" s="108"/>
      <c r="B24" s="108"/>
      <c r="C24" s="53" t="s">
        <v>31</v>
      </c>
      <c r="D24" s="53"/>
      <c r="E24" s="53"/>
      <c r="F24" s="54">
        <v>1489</v>
      </c>
      <c r="G24" s="55">
        <f t="shared" si="1"/>
        <v>0.2054717017583079</v>
      </c>
      <c r="H24" s="91">
        <v>1472</v>
      </c>
      <c r="I24" s="55">
        <f t="shared" si="0"/>
        <v>1.1548913043478271</v>
      </c>
    </row>
    <row r="25" spans="1:9" ht="18" customHeight="1">
      <c r="A25" s="108"/>
      <c r="B25" s="108"/>
      <c r="C25" s="53" t="s">
        <v>7</v>
      </c>
      <c r="D25" s="53"/>
      <c r="E25" s="53"/>
      <c r="F25" s="54">
        <v>79570</v>
      </c>
      <c r="G25" s="55">
        <f t="shared" si="1"/>
        <v>10.980109676902995</v>
      </c>
      <c r="H25" s="91">
        <v>88633</v>
      </c>
      <c r="I25" s="55">
        <f t="shared" si="0"/>
        <v>-10.225311114370495</v>
      </c>
    </row>
    <row r="26" spans="1:9" ht="18" customHeight="1">
      <c r="A26" s="108"/>
      <c r="B26" s="108"/>
      <c r="C26" s="53" t="s">
        <v>8</v>
      </c>
      <c r="D26" s="53"/>
      <c r="E26" s="53"/>
      <c r="F26" s="54">
        <v>149281</v>
      </c>
      <c r="G26" s="55">
        <f t="shared" si="1"/>
        <v>20.599745540753496</v>
      </c>
      <c r="H26" s="91">
        <v>131032</v>
      </c>
      <c r="I26" s="55">
        <f t="shared" si="0"/>
        <v>13.927132303559443</v>
      </c>
    </row>
    <row r="27" spans="1:9" ht="18" customHeight="1">
      <c r="A27" s="108"/>
      <c r="B27" s="108"/>
      <c r="C27" s="53" t="s">
        <v>9</v>
      </c>
      <c r="D27" s="53"/>
      <c r="E27" s="53"/>
      <c r="F27" s="54">
        <v>724674</v>
      </c>
      <c r="G27" s="55">
        <f t="shared" si="1"/>
        <v>100</v>
      </c>
      <c r="H27" s="91">
        <v>695943</v>
      </c>
      <c r="I27" s="55">
        <f t="shared" si="0"/>
        <v>4.1283553394459105</v>
      </c>
    </row>
    <row r="28" spans="1:9" ht="18" customHeight="1">
      <c r="A28" s="108"/>
      <c r="B28" s="108" t="s">
        <v>88</v>
      </c>
      <c r="C28" s="60" t="s">
        <v>10</v>
      </c>
      <c r="D28" s="53"/>
      <c r="E28" s="53"/>
      <c r="F28" s="54">
        <v>244350</v>
      </c>
      <c r="G28" s="55">
        <f t="shared" ref="G28:G45" si="2">F28/$F$45*100</f>
        <v>34.400327742840126</v>
      </c>
      <c r="H28" s="91">
        <v>244091</v>
      </c>
      <c r="I28" s="55">
        <f t="shared" si="0"/>
        <v>0.10610796793000254</v>
      </c>
    </row>
    <row r="29" spans="1:9" ht="18" customHeight="1">
      <c r="A29" s="108"/>
      <c r="B29" s="108"/>
      <c r="C29" s="62"/>
      <c r="D29" s="53" t="s">
        <v>11</v>
      </c>
      <c r="E29" s="53"/>
      <c r="F29" s="54">
        <v>148219</v>
      </c>
      <c r="G29" s="55">
        <f t="shared" si="2"/>
        <v>20.866716503851119</v>
      </c>
      <c r="H29" s="91">
        <v>148907</v>
      </c>
      <c r="I29" s="55">
        <f t="shared" si="0"/>
        <v>-0.46203334967462872</v>
      </c>
    </row>
    <row r="30" spans="1:9" ht="18" customHeight="1">
      <c r="A30" s="108"/>
      <c r="B30" s="108"/>
      <c r="C30" s="62"/>
      <c r="D30" s="53" t="s">
        <v>32</v>
      </c>
      <c r="E30" s="53"/>
      <c r="F30" s="54">
        <v>8799</v>
      </c>
      <c r="G30" s="55">
        <f t="shared" si="2"/>
        <v>1.2387496779588716</v>
      </c>
      <c r="H30" s="91">
        <v>8191</v>
      </c>
      <c r="I30" s="55">
        <f t="shared" si="0"/>
        <v>7.422781101208642</v>
      </c>
    </row>
    <row r="31" spans="1:9" ht="18" customHeight="1">
      <c r="A31" s="108"/>
      <c r="B31" s="108"/>
      <c r="C31" s="61"/>
      <c r="D31" s="53" t="s">
        <v>12</v>
      </c>
      <c r="E31" s="53"/>
      <c r="F31" s="54">
        <v>87332</v>
      </c>
      <c r="G31" s="55">
        <f t="shared" si="2"/>
        <v>12.294861561030137</v>
      </c>
      <c r="H31" s="91">
        <v>86993</v>
      </c>
      <c r="I31" s="55">
        <f t="shared" si="0"/>
        <v>0.38968652650213098</v>
      </c>
    </row>
    <row r="32" spans="1:9" ht="18" customHeight="1">
      <c r="A32" s="108"/>
      <c r="B32" s="108"/>
      <c r="C32" s="60" t="s">
        <v>13</v>
      </c>
      <c r="D32" s="53"/>
      <c r="E32" s="53"/>
      <c r="F32" s="54">
        <v>345019</v>
      </c>
      <c r="G32" s="55">
        <f t="shared" si="2"/>
        <v>48.572812267268091</v>
      </c>
      <c r="H32" s="91">
        <v>312273</v>
      </c>
      <c r="I32" s="55">
        <f t="shared" si="0"/>
        <v>10.486337275396851</v>
      </c>
    </row>
    <row r="33" spans="1:9" ht="18" customHeight="1">
      <c r="A33" s="108"/>
      <c r="B33" s="108"/>
      <c r="C33" s="62"/>
      <c r="D33" s="53" t="s">
        <v>14</v>
      </c>
      <c r="E33" s="53"/>
      <c r="F33" s="54">
        <v>27273</v>
      </c>
      <c r="G33" s="55">
        <f t="shared" si="2"/>
        <v>3.8395749479454828</v>
      </c>
      <c r="H33" s="91">
        <v>29996</v>
      </c>
      <c r="I33" s="55">
        <f t="shared" si="0"/>
        <v>-9.0778770502733757</v>
      </c>
    </row>
    <row r="34" spans="1:9" ht="18" customHeight="1">
      <c r="A34" s="108"/>
      <c r="B34" s="108"/>
      <c r="C34" s="62"/>
      <c r="D34" s="53" t="s">
        <v>33</v>
      </c>
      <c r="E34" s="53"/>
      <c r="F34" s="54">
        <v>13410</v>
      </c>
      <c r="G34" s="55">
        <f t="shared" si="2"/>
        <v>1.887900122903565</v>
      </c>
      <c r="H34" s="91">
        <v>11910</v>
      </c>
      <c r="I34" s="55">
        <f t="shared" si="0"/>
        <v>12.594458438287148</v>
      </c>
    </row>
    <row r="35" spans="1:9" ht="18" customHeight="1">
      <c r="A35" s="108"/>
      <c r="B35" s="108"/>
      <c r="C35" s="62"/>
      <c r="D35" s="53" t="s">
        <v>34</v>
      </c>
      <c r="E35" s="53"/>
      <c r="F35" s="54">
        <v>165945</v>
      </c>
      <c r="G35" s="55">
        <f t="shared" si="2"/>
        <v>23.362236084655638</v>
      </c>
      <c r="H35" s="91">
        <v>147473</v>
      </c>
      <c r="I35" s="55">
        <f t="shared" si="0"/>
        <v>12.525682667335714</v>
      </c>
    </row>
    <row r="36" spans="1:9" ht="18" customHeight="1">
      <c r="A36" s="108"/>
      <c r="B36" s="108"/>
      <c r="C36" s="62"/>
      <c r="D36" s="53" t="s">
        <v>35</v>
      </c>
      <c r="E36" s="53"/>
      <c r="F36" s="54">
        <v>6151</v>
      </c>
      <c r="G36" s="55">
        <f t="shared" si="2"/>
        <v>0.86595627561370825</v>
      </c>
      <c r="H36" s="91">
        <v>5797</v>
      </c>
      <c r="I36" s="55">
        <f t="shared" si="0"/>
        <v>6.1066068656201455</v>
      </c>
    </row>
    <row r="37" spans="1:9" ht="18" customHeight="1">
      <c r="A37" s="108"/>
      <c r="B37" s="108"/>
      <c r="C37" s="62"/>
      <c r="D37" s="53" t="s">
        <v>15</v>
      </c>
      <c r="E37" s="53"/>
      <c r="F37" s="54">
        <v>27257</v>
      </c>
      <c r="G37" s="55">
        <f t="shared" si="2"/>
        <v>3.8373224198346363</v>
      </c>
      <c r="H37" s="91">
        <v>15146</v>
      </c>
      <c r="I37" s="55">
        <f t="shared" si="0"/>
        <v>79.961706061006211</v>
      </c>
    </row>
    <row r="38" spans="1:9" ht="18" customHeight="1">
      <c r="A38" s="108"/>
      <c r="B38" s="108"/>
      <c r="C38" s="61"/>
      <c r="D38" s="53" t="s">
        <v>36</v>
      </c>
      <c r="E38" s="53"/>
      <c r="F38" s="54">
        <v>104983</v>
      </c>
      <c r="G38" s="55">
        <f t="shared" si="2"/>
        <v>14.779822416315062</v>
      </c>
      <c r="H38" s="91">
        <v>101951</v>
      </c>
      <c r="I38" s="55">
        <f t="shared" si="0"/>
        <v>2.9739776951672958</v>
      </c>
    </row>
    <row r="39" spans="1:9" ht="18" customHeight="1">
      <c r="A39" s="108"/>
      <c r="B39" s="108"/>
      <c r="C39" s="60" t="s">
        <v>16</v>
      </c>
      <c r="D39" s="53"/>
      <c r="E39" s="53"/>
      <c r="F39" s="54">
        <v>120944</v>
      </c>
      <c r="G39" s="55">
        <f t="shared" si="2"/>
        <v>17.026859989891779</v>
      </c>
      <c r="H39" s="91">
        <v>117875</v>
      </c>
      <c r="I39" s="55">
        <f t="shared" si="0"/>
        <v>2.6036055143160208</v>
      </c>
    </row>
    <row r="40" spans="1:9" ht="18" customHeight="1">
      <c r="A40" s="108"/>
      <c r="B40" s="108"/>
      <c r="C40" s="62"/>
      <c r="D40" s="60" t="s">
        <v>17</v>
      </c>
      <c r="E40" s="53"/>
      <c r="F40" s="54">
        <v>111025</v>
      </c>
      <c r="G40" s="55">
        <f t="shared" si="2"/>
        <v>15.630433344173625</v>
      </c>
      <c r="H40" s="91">
        <v>108166</v>
      </c>
      <c r="I40" s="55">
        <f t="shared" si="0"/>
        <v>2.6431595880406</v>
      </c>
    </row>
    <row r="41" spans="1:9" ht="18" customHeight="1">
      <c r="A41" s="108"/>
      <c r="B41" s="108"/>
      <c r="C41" s="62"/>
      <c r="D41" s="62"/>
      <c r="E41" s="56" t="s">
        <v>91</v>
      </c>
      <c r="F41" s="54">
        <v>83041</v>
      </c>
      <c r="G41" s="55">
        <f t="shared" si="2"/>
        <v>11.690761678302382</v>
      </c>
      <c r="H41" s="91">
        <v>83579</v>
      </c>
      <c r="I41" s="57">
        <f t="shared" si="0"/>
        <v>-0.64370236542672377</v>
      </c>
    </row>
    <row r="42" spans="1:9" ht="18" customHeight="1">
      <c r="A42" s="108"/>
      <c r="B42" s="108"/>
      <c r="C42" s="62"/>
      <c r="D42" s="61"/>
      <c r="E42" s="47" t="s">
        <v>37</v>
      </c>
      <c r="F42" s="54">
        <v>27984</v>
      </c>
      <c r="G42" s="55">
        <f t="shared" si="2"/>
        <v>3.9396716658712432</v>
      </c>
      <c r="H42" s="91">
        <v>24587</v>
      </c>
      <c r="I42" s="57">
        <f t="shared" si="0"/>
        <v>13.816244356773911</v>
      </c>
    </row>
    <row r="43" spans="1:9" ht="18" customHeight="1">
      <c r="A43" s="108"/>
      <c r="B43" s="108"/>
      <c r="C43" s="62"/>
      <c r="D43" s="53" t="s">
        <v>38</v>
      </c>
      <c r="E43" s="53"/>
      <c r="F43" s="54">
        <v>9919</v>
      </c>
      <c r="G43" s="55">
        <f t="shared" si="2"/>
        <v>1.3964266457181553</v>
      </c>
      <c r="H43" s="91">
        <v>9708</v>
      </c>
      <c r="I43" s="57">
        <f t="shared" si="0"/>
        <v>2.1734651833539287</v>
      </c>
    </row>
    <row r="44" spans="1:9" ht="18" customHeight="1">
      <c r="A44" s="108"/>
      <c r="B44" s="108"/>
      <c r="C44" s="61"/>
      <c r="D44" s="53" t="s">
        <v>39</v>
      </c>
      <c r="E44" s="53"/>
      <c r="F44" s="54">
        <v>0</v>
      </c>
      <c r="G44" s="55">
        <f t="shared" si="2"/>
        <v>0</v>
      </c>
      <c r="H44" s="91">
        <v>0</v>
      </c>
      <c r="I44" s="55">
        <v>0</v>
      </c>
    </row>
    <row r="45" spans="1:9" ht="18" customHeight="1">
      <c r="A45" s="108"/>
      <c r="B45" s="108"/>
      <c r="C45" s="47" t="s">
        <v>18</v>
      </c>
      <c r="D45" s="47"/>
      <c r="E45" s="47"/>
      <c r="F45" s="54">
        <v>710313</v>
      </c>
      <c r="G45" s="55">
        <f t="shared" si="2"/>
        <v>100</v>
      </c>
      <c r="H45" s="54">
        <f>SUM(H28,H32,H39)</f>
        <v>674239</v>
      </c>
      <c r="I45" s="55">
        <f t="shared" si="0"/>
        <v>5.3503282960493337</v>
      </c>
    </row>
    <row r="46" spans="1:9">
      <c r="A46" s="23" t="s">
        <v>19</v>
      </c>
    </row>
    <row r="47" spans="1:9">
      <c r="A47" s="24" t="s">
        <v>20</v>
      </c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="85" zoomScaleNormal="100" zoomScaleSheetLayoutView="85" workbookViewId="0">
      <pane xSplit="4" ySplit="6" topLeftCell="E28" activePane="bottomRight" state="frozen"/>
      <selection activeCell="L8" sqref="L8"/>
      <selection pane="topRight" activeCell="L8" sqref="L8"/>
      <selection pane="bottomLeft" activeCell="L8" sqref="L8"/>
      <selection pane="bottomRight" activeCell="I35" sqref="I35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33" t="s">
        <v>0</v>
      </c>
      <c r="B1" s="33"/>
      <c r="C1" s="21" t="s">
        <v>250</v>
      </c>
      <c r="D1" s="34"/>
      <c r="E1" s="34"/>
    </row>
    <row r="4" spans="1:9">
      <c r="A4" s="35" t="s">
        <v>112</v>
      </c>
    </row>
    <row r="5" spans="1:9">
      <c r="I5" s="9" t="s">
        <v>113</v>
      </c>
    </row>
    <row r="6" spans="1:9" s="37" customFormat="1" ht="29.25" customHeight="1">
      <c r="A6" s="50" t="s">
        <v>114</v>
      </c>
      <c r="B6" s="48"/>
      <c r="C6" s="48"/>
      <c r="D6" s="48"/>
      <c r="E6" s="36" t="s">
        <v>231</v>
      </c>
      <c r="F6" s="36" t="s">
        <v>232</v>
      </c>
      <c r="G6" s="36" t="s">
        <v>233</v>
      </c>
      <c r="H6" s="36" t="s">
        <v>234</v>
      </c>
      <c r="I6" s="36" t="s">
        <v>248</v>
      </c>
    </row>
    <row r="7" spans="1:9" ht="27" customHeight="1">
      <c r="A7" s="108" t="s">
        <v>115</v>
      </c>
      <c r="B7" s="60" t="s">
        <v>116</v>
      </c>
      <c r="C7" s="53"/>
      <c r="D7" s="65" t="s">
        <v>117</v>
      </c>
      <c r="E7" s="69">
        <v>578427</v>
      </c>
      <c r="F7" s="89">
        <v>576333</v>
      </c>
      <c r="G7" s="89">
        <v>589381</v>
      </c>
      <c r="H7" s="89">
        <v>695943</v>
      </c>
      <c r="I7" s="36">
        <v>724674</v>
      </c>
    </row>
    <row r="8" spans="1:9" ht="27" customHeight="1">
      <c r="A8" s="108"/>
      <c r="B8" s="78"/>
      <c r="C8" s="53" t="s">
        <v>118</v>
      </c>
      <c r="D8" s="65" t="s">
        <v>41</v>
      </c>
      <c r="E8" s="93">
        <v>331305</v>
      </c>
      <c r="F8" s="93">
        <v>331687</v>
      </c>
      <c r="G8" s="93">
        <v>328323</v>
      </c>
      <c r="H8" s="93">
        <v>336074</v>
      </c>
      <c r="I8" s="71">
        <v>365498</v>
      </c>
    </row>
    <row r="9" spans="1:9" ht="27" customHeight="1">
      <c r="A9" s="108"/>
      <c r="B9" s="53" t="s">
        <v>119</v>
      </c>
      <c r="C9" s="53"/>
      <c r="D9" s="65"/>
      <c r="E9" s="93">
        <v>569507</v>
      </c>
      <c r="F9" s="93">
        <v>567280</v>
      </c>
      <c r="G9" s="93">
        <v>580059</v>
      </c>
      <c r="H9" s="93">
        <v>674239</v>
      </c>
      <c r="I9" s="72">
        <v>710313</v>
      </c>
    </row>
    <row r="10" spans="1:9" ht="27" customHeight="1">
      <c r="A10" s="108"/>
      <c r="B10" s="53" t="s">
        <v>120</v>
      </c>
      <c r="C10" s="53"/>
      <c r="D10" s="65"/>
      <c r="E10" s="93">
        <v>8920</v>
      </c>
      <c r="F10" s="93">
        <v>9053</v>
      </c>
      <c r="G10" s="93">
        <v>9322</v>
      </c>
      <c r="H10" s="93">
        <v>21704</v>
      </c>
      <c r="I10" s="72">
        <v>14360</v>
      </c>
    </row>
    <row r="11" spans="1:9" ht="27" customHeight="1">
      <c r="A11" s="108"/>
      <c r="B11" s="53" t="s">
        <v>121</v>
      </c>
      <c r="C11" s="53"/>
      <c r="D11" s="65"/>
      <c r="E11" s="93">
        <v>4465</v>
      </c>
      <c r="F11" s="93">
        <v>4477</v>
      </c>
      <c r="G11" s="93">
        <v>4347</v>
      </c>
      <c r="H11" s="93">
        <v>5554</v>
      </c>
      <c r="I11" s="72">
        <v>8124</v>
      </c>
    </row>
    <row r="12" spans="1:9" ht="27" customHeight="1">
      <c r="A12" s="108"/>
      <c r="B12" s="53" t="s">
        <v>122</v>
      </c>
      <c r="C12" s="53"/>
      <c r="D12" s="65"/>
      <c r="E12" s="93">
        <v>4455</v>
      </c>
      <c r="F12" s="93">
        <v>4576</v>
      </c>
      <c r="G12" s="93">
        <v>4975</v>
      </c>
      <c r="H12" s="93">
        <v>16150</v>
      </c>
      <c r="I12" s="72">
        <v>6236</v>
      </c>
    </row>
    <row r="13" spans="1:9" ht="27" customHeight="1">
      <c r="A13" s="108"/>
      <c r="B13" s="53" t="s">
        <v>123</v>
      </c>
      <c r="C13" s="53"/>
      <c r="D13" s="65"/>
      <c r="E13" s="93">
        <v>673</v>
      </c>
      <c r="F13" s="93">
        <v>121</v>
      </c>
      <c r="G13" s="93">
        <v>399</v>
      </c>
      <c r="H13" s="93">
        <v>11175</v>
      </c>
      <c r="I13" s="72">
        <v>-9914</v>
      </c>
    </row>
    <row r="14" spans="1:9" ht="27" customHeight="1">
      <c r="A14" s="108"/>
      <c r="B14" s="53" t="s">
        <v>124</v>
      </c>
      <c r="C14" s="53"/>
      <c r="D14" s="65"/>
      <c r="E14" s="93" t="s">
        <v>251</v>
      </c>
      <c r="F14" s="93" t="s">
        <v>251</v>
      </c>
      <c r="G14" s="93" t="s">
        <v>251</v>
      </c>
      <c r="H14" s="93" t="s">
        <v>251</v>
      </c>
      <c r="I14" s="72">
        <v>0</v>
      </c>
    </row>
    <row r="15" spans="1:9" ht="27" customHeight="1">
      <c r="A15" s="108"/>
      <c r="B15" s="53" t="s">
        <v>125</v>
      </c>
      <c r="C15" s="53"/>
      <c r="D15" s="65"/>
      <c r="E15" s="93">
        <v>544</v>
      </c>
      <c r="F15" s="93">
        <v>2094</v>
      </c>
      <c r="G15" s="93">
        <v>1615</v>
      </c>
      <c r="H15" s="93">
        <v>13663</v>
      </c>
      <c r="I15" s="72">
        <v>-1839</v>
      </c>
    </row>
    <row r="16" spans="1:9" ht="27" customHeight="1">
      <c r="A16" s="108"/>
      <c r="B16" s="53" t="s">
        <v>126</v>
      </c>
      <c r="C16" s="53"/>
      <c r="D16" s="65" t="s">
        <v>42</v>
      </c>
      <c r="E16" s="93">
        <v>39150</v>
      </c>
      <c r="F16" s="93">
        <v>41833</v>
      </c>
      <c r="G16" s="93">
        <v>37183</v>
      </c>
      <c r="H16" s="93">
        <v>49279</v>
      </c>
      <c r="I16" s="72">
        <v>72173</v>
      </c>
    </row>
    <row r="17" spans="1:9" ht="27" customHeight="1">
      <c r="A17" s="108"/>
      <c r="B17" s="53" t="s">
        <v>127</v>
      </c>
      <c r="C17" s="53"/>
      <c r="D17" s="65" t="s">
        <v>43</v>
      </c>
      <c r="E17" s="93">
        <v>32686</v>
      </c>
      <c r="F17" s="93">
        <v>34979</v>
      </c>
      <c r="G17" s="93">
        <v>27208</v>
      </c>
      <c r="H17" s="93">
        <v>36310</v>
      </c>
      <c r="I17" s="72">
        <v>31453</v>
      </c>
    </row>
    <row r="18" spans="1:9" ht="27" customHeight="1">
      <c r="A18" s="108"/>
      <c r="B18" s="53" t="s">
        <v>128</v>
      </c>
      <c r="C18" s="53"/>
      <c r="D18" s="65" t="s">
        <v>44</v>
      </c>
      <c r="E18" s="93">
        <v>1162626</v>
      </c>
      <c r="F18" s="93">
        <v>1166967</v>
      </c>
      <c r="G18" s="93">
        <v>1172714</v>
      </c>
      <c r="H18" s="93">
        <v>1181496</v>
      </c>
      <c r="I18" s="72">
        <v>1179863</v>
      </c>
    </row>
    <row r="19" spans="1:9" ht="27" customHeight="1">
      <c r="A19" s="108"/>
      <c r="B19" s="53" t="s">
        <v>129</v>
      </c>
      <c r="C19" s="53"/>
      <c r="D19" s="65" t="s">
        <v>130</v>
      </c>
      <c r="E19" s="93">
        <v>1156162</v>
      </c>
      <c r="F19" s="93">
        <v>1160113</v>
      </c>
      <c r="G19" s="93">
        <v>1162739</v>
      </c>
      <c r="H19" s="93">
        <v>1168527</v>
      </c>
      <c r="I19" s="70">
        <f>I17+I18-I16</f>
        <v>1139143</v>
      </c>
    </row>
    <row r="20" spans="1:9" ht="27" customHeight="1">
      <c r="A20" s="108"/>
      <c r="B20" s="53" t="s">
        <v>131</v>
      </c>
      <c r="C20" s="53"/>
      <c r="D20" s="65" t="s">
        <v>132</v>
      </c>
      <c r="E20" s="95">
        <v>3.51</v>
      </c>
      <c r="F20" s="95">
        <v>3.52</v>
      </c>
      <c r="G20" s="95">
        <v>3.57</v>
      </c>
      <c r="H20" s="95">
        <v>3.52</v>
      </c>
      <c r="I20" s="73">
        <f>I18/I8</f>
        <v>3.2280970073707653</v>
      </c>
    </row>
    <row r="21" spans="1:9" ht="27" customHeight="1">
      <c r="A21" s="108"/>
      <c r="B21" s="53" t="s">
        <v>133</v>
      </c>
      <c r="C21" s="53"/>
      <c r="D21" s="65" t="s">
        <v>134</v>
      </c>
      <c r="E21" s="95">
        <v>3.49</v>
      </c>
      <c r="F21" s="95">
        <v>3.5</v>
      </c>
      <c r="G21" s="95">
        <v>3.54</v>
      </c>
      <c r="H21" s="95">
        <v>3.48</v>
      </c>
      <c r="I21" s="73">
        <f>I19/I8</f>
        <v>3.1166873690143313</v>
      </c>
    </row>
    <row r="22" spans="1:9" ht="27" customHeight="1">
      <c r="A22" s="108"/>
      <c r="B22" s="53" t="s">
        <v>135</v>
      </c>
      <c r="C22" s="53"/>
      <c r="D22" s="65" t="s">
        <v>136</v>
      </c>
      <c r="E22" s="93">
        <v>1034465</v>
      </c>
      <c r="F22" s="93">
        <v>1038328</v>
      </c>
      <c r="G22" s="93">
        <v>1043441</v>
      </c>
      <c r="H22" s="93">
        <v>1106242</v>
      </c>
      <c r="I22" s="70">
        <f>I18/I24*1000000</f>
        <v>1104712.7085738468</v>
      </c>
    </row>
    <row r="23" spans="1:9" ht="27" customHeight="1">
      <c r="A23" s="108"/>
      <c r="B23" s="53" t="s">
        <v>137</v>
      </c>
      <c r="C23" s="53"/>
      <c r="D23" s="65" t="s">
        <v>138</v>
      </c>
      <c r="E23" s="93">
        <v>1028714</v>
      </c>
      <c r="F23" s="93">
        <v>1032229</v>
      </c>
      <c r="G23" s="93">
        <v>1034566</v>
      </c>
      <c r="H23" s="93">
        <v>1094099</v>
      </c>
      <c r="I23" s="70">
        <f>I19/I24*1000000</f>
        <v>1066586.3316189572</v>
      </c>
    </row>
    <row r="24" spans="1:9" ht="27" customHeight="1">
      <c r="A24" s="108"/>
      <c r="B24" s="74" t="s">
        <v>139</v>
      </c>
      <c r="C24" s="75"/>
      <c r="D24" s="65" t="s">
        <v>140</v>
      </c>
      <c r="E24" s="93">
        <v>1123891</v>
      </c>
      <c r="F24" s="93">
        <v>1123891</v>
      </c>
      <c r="G24" s="93">
        <v>1123891</v>
      </c>
      <c r="H24" s="94">
        <v>1068027</v>
      </c>
      <c r="I24" s="94">
        <v>1068027</v>
      </c>
    </row>
    <row r="25" spans="1:9" ht="27" customHeight="1">
      <c r="A25" s="108"/>
      <c r="B25" s="47" t="s">
        <v>141</v>
      </c>
      <c r="C25" s="47"/>
      <c r="D25" s="47"/>
      <c r="E25" s="93">
        <v>328186</v>
      </c>
      <c r="F25" s="93">
        <v>326771</v>
      </c>
      <c r="G25" s="93">
        <v>322854</v>
      </c>
      <c r="H25" s="93">
        <v>325877</v>
      </c>
      <c r="I25" s="54">
        <v>340995</v>
      </c>
    </row>
    <row r="26" spans="1:9" ht="27" customHeight="1">
      <c r="A26" s="108"/>
      <c r="B26" s="47" t="s">
        <v>142</v>
      </c>
      <c r="C26" s="47"/>
      <c r="D26" s="47"/>
      <c r="E26" s="96">
        <v>0.36099999999999999</v>
      </c>
      <c r="F26" s="96">
        <v>0.36599999999999999</v>
      </c>
      <c r="G26" s="96">
        <v>0.374</v>
      </c>
      <c r="H26" s="96">
        <v>0.379</v>
      </c>
      <c r="I26" s="76">
        <v>0.36199999999999999</v>
      </c>
    </row>
    <row r="27" spans="1:9" ht="27" customHeight="1">
      <c r="A27" s="108"/>
      <c r="B27" s="47" t="s">
        <v>143</v>
      </c>
      <c r="C27" s="47"/>
      <c r="D27" s="47"/>
      <c r="E27" s="92">
        <v>1.4</v>
      </c>
      <c r="F27" s="92">
        <v>1.4</v>
      </c>
      <c r="G27" s="92">
        <v>1.5</v>
      </c>
      <c r="H27" s="92">
        <v>5</v>
      </c>
      <c r="I27" s="55">
        <v>1.8</v>
      </c>
    </row>
    <row r="28" spans="1:9" ht="27" customHeight="1">
      <c r="A28" s="108"/>
      <c r="B28" s="47" t="s">
        <v>144</v>
      </c>
      <c r="C28" s="47"/>
      <c r="D28" s="47"/>
      <c r="E28" s="92">
        <v>95</v>
      </c>
      <c r="F28" s="92">
        <v>95.5</v>
      </c>
      <c r="G28" s="92">
        <v>95.7</v>
      </c>
      <c r="H28" s="92">
        <v>94.5</v>
      </c>
      <c r="I28" s="55">
        <v>88.7</v>
      </c>
    </row>
    <row r="29" spans="1:9" ht="27" customHeight="1">
      <c r="A29" s="108"/>
      <c r="B29" s="47" t="s">
        <v>145</v>
      </c>
      <c r="C29" s="47"/>
      <c r="D29" s="47"/>
      <c r="E29" s="92">
        <v>40.1</v>
      </c>
      <c r="F29" s="92">
        <v>39.299999999999997</v>
      </c>
      <c r="G29" s="92">
        <v>38.299999999999997</v>
      </c>
      <c r="H29" s="92">
        <v>39.200000000000003</v>
      </c>
      <c r="I29" s="55">
        <v>41.4</v>
      </c>
    </row>
    <row r="30" spans="1:9" ht="27" customHeight="1">
      <c r="A30" s="108"/>
      <c r="B30" s="108" t="s">
        <v>146</v>
      </c>
      <c r="C30" s="47" t="s">
        <v>147</v>
      </c>
      <c r="D30" s="47"/>
      <c r="E30" s="92" t="s">
        <v>251</v>
      </c>
      <c r="F30" s="92" t="s">
        <v>251</v>
      </c>
      <c r="G30" s="92" t="s">
        <v>251</v>
      </c>
      <c r="H30" s="92" t="s">
        <v>251</v>
      </c>
      <c r="I30" s="55">
        <v>0</v>
      </c>
    </row>
    <row r="31" spans="1:9" ht="27" customHeight="1">
      <c r="A31" s="108"/>
      <c r="B31" s="108"/>
      <c r="C31" s="47" t="s">
        <v>148</v>
      </c>
      <c r="D31" s="47"/>
      <c r="E31" s="92" t="s">
        <v>251</v>
      </c>
      <c r="F31" s="92" t="s">
        <v>251</v>
      </c>
      <c r="G31" s="92" t="s">
        <v>251</v>
      </c>
      <c r="H31" s="92" t="s">
        <v>251</v>
      </c>
      <c r="I31" s="55">
        <v>0</v>
      </c>
    </row>
    <row r="32" spans="1:9" ht="27" customHeight="1">
      <c r="A32" s="108"/>
      <c r="B32" s="108"/>
      <c r="C32" s="47" t="s">
        <v>149</v>
      </c>
      <c r="D32" s="47"/>
      <c r="E32" s="92">
        <v>12.5</v>
      </c>
      <c r="F32" s="92">
        <v>12.1</v>
      </c>
      <c r="G32" s="92">
        <v>11.9</v>
      </c>
      <c r="H32" s="92">
        <v>11.9</v>
      </c>
      <c r="I32" s="55">
        <v>12</v>
      </c>
    </row>
    <row r="33" spans="1:9" ht="27" customHeight="1">
      <c r="A33" s="108"/>
      <c r="B33" s="108"/>
      <c r="C33" s="47" t="s">
        <v>150</v>
      </c>
      <c r="D33" s="47"/>
      <c r="E33" s="92">
        <v>236.6</v>
      </c>
      <c r="F33" s="92">
        <v>236.8</v>
      </c>
      <c r="G33" s="92">
        <v>246</v>
      </c>
      <c r="H33" s="92">
        <v>235</v>
      </c>
      <c r="I33" s="77">
        <v>211.5</v>
      </c>
    </row>
    <row r="34" spans="1:9" ht="27" customHeight="1">
      <c r="A34" s="2" t="s">
        <v>278</v>
      </c>
      <c r="E34" s="38"/>
      <c r="F34" s="38"/>
      <c r="G34" s="38"/>
      <c r="H34" s="38"/>
      <c r="I34" s="39"/>
    </row>
    <row r="35" spans="1:9" ht="27" customHeight="1">
      <c r="A35" s="8" t="s">
        <v>110</v>
      </c>
    </row>
    <row r="36" spans="1:9">
      <c r="A36" s="40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85" zoomScaleNormal="100" zoomScaleSheetLayoutView="85" workbookViewId="0">
      <pane xSplit="5" ySplit="7" topLeftCell="F34" activePane="bottomRight" state="frozen"/>
      <selection activeCell="L8" sqref="L8"/>
      <selection pane="topRight" activeCell="L8" sqref="L8"/>
      <selection pane="bottomLeft" activeCell="L8" sqref="L8"/>
      <selection pane="bottomRight" activeCell="H44" sqref="H44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0" t="s">
        <v>0</v>
      </c>
      <c r="B1" s="11"/>
      <c r="C1" s="11"/>
      <c r="D1" s="22" t="s">
        <v>271</v>
      </c>
      <c r="E1" s="13"/>
      <c r="F1" s="13"/>
      <c r="G1" s="13"/>
    </row>
    <row r="2" spans="1:25" ht="15" customHeight="1"/>
    <row r="3" spans="1:25" ht="15" customHeight="1">
      <c r="A3" s="14" t="s">
        <v>151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5" customHeight="1">
      <c r="A5" s="12" t="s">
        <v>243</v>
      </c>
      <c r="B5" s="12"/>
      <c r="C5" s="12"/>
      <c r="D5" s="12"/>
      <c r="K5" s="15"/>
      <c r="O5" s="15"/>
      <c r="Q5" s="15" t="s">
        <v>47</v>
      </c>
    </row>
    <row r="6" spans="1:25" ht="15.95" customHeight="1">
      <c r="A6" s="123" t="s">
        <v>48</v>
      </c>
      <c r="B6" s="124"/>
      <c r="C6" s="124"/>
      <c r="D6" s="124"/>
      <c r="E6" s="124"/>
      <c r="F6" s="112" t="s">
        <v>257</v>
      </c>
      <c r="G6" s="112"/>
      <c r="H6" s="112" t="s">
        <v>258</v>
      </c>
      <c r="I6" s="112"/>
      <c r="J6" s="112" t="s">
        <v>259</v>
      </c>
      <c r="K6" s="112"/>
      <c r="L6" s="112" t="s">
        <v>260</v>
      </c>
      <c r="M6" s="112"/>
      <c r="N6" s="118" t="s">
        <v>261</v>
      </c>
      <c r="O6" s="112"/>
      <c r="P6" s="112" t="s">
        <v>263</v>
      </c>
      <c r="Q6" s="112"/>
    </row>
    <row r="7" spans="1:25" ht="15.95" customHeight="1">
      <c r="A7" s="124"/>
      <c r="B7" s="124"/>
      <c r="C7" s="124"/>
      <c r="D7" s="124"/>
      <c r="E7" s="124"/>
      <c r="F7" s="51" t="s">
        <v>242</v>
      </c>
      <c r="G7" s="51" t="s">
        <v>246</v>
      </c>
      <c r="H7" s="51" t="s">
        <v>242</v>
      </c>
      <c r="I7" s="79" t="s">
        <v>245</v>
      </c>
      <c r="J7" s="51" t="s">
        <v>242</v>
      </c>
      <c r="K7" s="79" t="s">
        <v>245</v>
      </c>
      <c r="L7" s="51" t="s">
        <v>242</v>
      </c>
      <c r="M7" s="79" t="s">
        <v>245</v>
      </c>
      <c r="N7" s="51" t="s">
        <v>242</v>
      </c>
      <c r="O7" s="79" t="s">
        <v>245</v>
      </c>
      <c r="P7" s="103" t="s">
        <v>264</v>
      </c>
      <c r="Q7" s="97" t="s">
        <v>265</v>
      </c>
    </row>
    <row r="8" spans="1:25" ht="15.95" customHeight="1">
      <c r="A8" s="121" t="s">
        <v>82</v>
      </c>
      <c r="B8" s="60" t="s">
        <v>49</v>
      </c>
      <c r="C8" s="53"/>
      <c r="D8" s="53"/>
      <c r="E8" s="65" t="s">
        <v>40</v>
      </c>
      <c r="F8" s="54">
        <v>6248</v>
      </c>
      <c r="G8" s="54">
        <v>5936</v>
      </c>
      <c r="H8" s="54">
        <v>558</v>
      </c>
      <c r="I8" s="54">
        <v>552</v>
      </c>
      <c r="J8" s="54">
        <v>212</v>
      </c>
      <c r="K8" s="54">
        <v>139</v>
      </c>
      <c r="L8" s="54">
        <v>6297</v>
      </c>
      <c r="M8" s="54">
        <v>6281</v>
      </c>
      <c r="N8" s="54">
        <v>42485</v>
      </c>
      <c r="O8" s="54">
        <v>41240</v>
      </c>
      <c r="P8" s="104">
        <v>5012</v>
      </c>
      <c r="Q8" s="104">
        <v>5004</v>
      </c>
      <c r="R8" s="27"/>
      <c r="S8" s="27"/>
      <c r="T8" s="27"/>
      <c r="U8" s="27"/>
      <c r="V8" s="27"/>
      <c r="W8" s="27"/>
      <c r="X8" s="27"/>
      <c r="Y8" s="27"/>
    </row>
    <row r="9" spans="1:25" ht="15.95" customHeight="1">
      <c r="A9" s="121"/>
      <c r="B9" s="62"/>
      <c r="C9" s="53" t="s">
        <v>50</v>
      </c>
      <c r="D9" s="53"/>
      <c r="E9" s="65" t="s">
        <v>41</v>
      </c>
      <c r="F9" s="54">
        <v>6248</v>
      </c>
      <c r="G9" s="54">
        <v>5936</v>
      </c>
      <c r="H9" s="54">
        <v>558</v>
      </c>
      <c r="I9" s="54">
        <v>552</v>
      </c>
      <c r="J9" s="54">
        <v>212</v>
      </c>
      <c r="K9" s="54">
        <v>139</v>
      </c>
      <c r="L9" s="54">
        <v>6297</v>
      </c>
      <c r="M9" s="54">
        <v>6281</v>
      </c>
      <c r="N9" s="54">
        <v>41646</v>
      </c>
      <c r="O9" s="54">
        <v>39978</v>
      </c>
      <c r="P9" s="104">
        <v>5012</v>
      </c>
      <c r="Q9" s="104">
        <v>4994</v>
      </c>
      <c r="R9" s="27"/>
      <c r="S9" s="27"/>
      <c r="T9" s="27"/>
      <c r="U9" s="27"/>
      <c r="V9" s="27"/>
      <c r="W9" s="27"/>
      <c r="X9" s="27"/>
      <c r="Y9" s="27"/>
    </row>
    <row r="10" spans="1:25" ht="15.95" customHeight="1">
      <c r="A10" s="121"/>
      <c r="B10" s="61"/>
      <c r="C10" s="53" t="s">
        <v>51</v>
      </c>
      <c r="D10" s="53"/>
      <c r="E10" s="65" t="s">
        <v>42</v>
      </c>
      <c r="F10" s="54">
        <v>0</v>
      </c>
      <c r="G10" s="54">
        <v>0</v>
      </c>
      <c r="H10" s="54">
        <v>0</v>
      </c>
      <c r="I10" s="54">
        <v>0</v>
      </c>
      <c r="J10" s="66">
        <v>0</v>
      </c>
      <c r="K10" s="66">
        <v>0</v>
      </c>
      <c r="L10" s="54">
        <v>0</v>
      </c>
      <c r="M10" s="54">
        <v>0</v>
      </c>
      <c r="N10" s="54">
        <v>839</v>
      </c>
      <c r="O10" s="54">
        <v>1262</v>
      </c>
      <c r="P10" s="104">
        <v>0</v>
      </c>
      <c r="Q10" s="104">
        <v>9</v>
      </c>
      <c r="R10" s="27"/>
      <c r="S10" s="27"/>
      <c r="T10" s="27"/>
      <c r="U10" s="27"/>
      <c r="V10" s="27"/>
      <c r="W10" s="27"/>
      <c r="X10" s="27"/>
      <c r="Y10" s="27"/>
    </row>
    <row r="11" spans="1:25" ht="15.95" customHeight="1">
      <c r="A11" s="121"/>
      <c r="B11" s="60" t="s">
        <v>52</v>
      </c>
      <c r="C11" s="53"/>
      <c r="D11" s="53"/>
      <c r="E11" s="65" t="s">
        <v>43</v>
      </c>
      <c r="F11" s="54">
        <v>3586</v>
      </c>
      <c r="G11" s="54">
        <v>2920</v>
      </c>
      <c r="H11" s="54">
        <v>456</v>
      </c>
      <c r="I11" s="54">
        <v>427</v>
      </c>
      <c r="J11" s="54">
        <v>129</v>
      </c>
      <c r="K11" s="54">
        <v>121</v>
      </c>
      <c r="L11" s="54">
        <v>5430</v>
      </c>
      <c r="M11" s="54">
        <v>5431</v>
      </c>
      <c r="N11" s="54">
        <v>40042</v>
      </c>
      <c r="O11" s="54">
        <v>39668</v>
      </c>
      <c r="P11" s="104">
        <v>4839</v>
      </c>
      <c r="Q11" s="104">
        <v>4833</v>
      </c>
      <c r="R11" s="27"/>
      <c r="S11" s="27"/>
      <c r="T11" s="27"/>
      <c r="U11" s="27"/>
      <c r="V11" s="27"/>
      <c r="W11" s="27"/>
      <c r="X11" s="27"/>
      <c r="Y11" s="27"/>
    </row>
    <row r="12" spans="1:25" ht="15.95" customHeight="1">
      <c r="A12" s="121"/>
      <c r="B12" s="62"/>
      <c r="C12" s="53" t="s">
        <v>53</v>
      </c>
      <c r="D12" s="53"/>
      <c r="E12" s="65" t="s">
        <v>44</v>
      </c>
      <c r="F12" s="54">
        <v>3586</v>
      </c>
      <c r="G12" s="54">
        <v>2920</v>
      </c>
      <c r="H12" s="54">
        <v>456</v>
      </c>
      <c r="I12" s="54">
        <v>427</v>
      </c>
      <c r="J12" s="54">
        <v>129</v>
      </c>
      <c r="K12" s="54">
        <v>121</v>
      </c>
      <c r="L12" s="54">
        <v>5430</v>
      </c>
      <c r="M12" s="54">
        <v>5431</v>
      </c>
      <c r="N12" s="54">
        <v>40013</v>
      </c>
      <c r="O12" s="54">
        <v>39018</v>
      </c>
      <c r="P12" s="104">
        <v>4839</v>
      </c>
      <c r="Q12" s="104">
        <v>4816</v>
      </c>
      <c r="R12" s="27"/>
      <c r="S12" s="27"/>
      <c r="T12" s="27"/>
      <c r="U12" s="27"/>
      <c r="V12" s="27"/>
      <c r="W12" s="27"/>
      <c r="X12" s="27"/>
      <c r="Y12" s="27"/>
    </row>
    <row r="13" spans="1:25" ht="15.95" customHeight="1">
      <c r="A13" s="121"/>
      <c r="B13" s="61"/>
      <c r="C13" s="53" t="s">
        <v>54</v>
      </c>
      <c r="D13" s="53"/>
      <c r="E13" s="65" t="s">
        <v>45</v>
      </c>
      <c r="F13" s="54">
        <v>0</v>
      </c>
      <c r="G13" s="54">
        <v>0</v>
      </c>
      <c r="H13" s="66">
        <v>0</v>
      </c>
      <c r="I13" s="66">
        <v>0</v>
      </c>
      <c r="J13" s="66">
        <v>0</v>
      </c>
      <c r="K13" s="66">
        <v>0</v>
      </c>
      <c r="L13" s="54">
        <v>0</v>
      </c>
      <c r="M13" s="54">
        <v>0</v>
      </c>
      <c r="N13" s="54">
        <v>28</v>
      </c>
      <c r="O13" s="54">
        <v>650</v>
      </c>
      <c r="P13" s="104">
        <v>0</v>
      </c>
      <c r="Q13" s="104">
        <v>17</v>
      </c>
      <c r="R13" s="27"/>
      <c r="S13" s="27"/>
      <c r="T13" s="27"/>
      <c r="U13" s="27"/>
      <c r="V13" s="27"/>
      <c r="W13" s="27"/>
      <c r="X13" s="27"/>
      <c r="Y13" s="27"/>
    </row>
    <row r="14" spans="1:25" ht="15.95" customHeight="1">
      <c r="A14" s="121"/>
      <c r="B14" s="53" t="s">
        <v>55</v>
      </c>
      <c r="C14" s="53"/>
      <c r="D14" s="53"/>
      <c r="E14" s="65" t="s">
        <v>152</v>
      </c>
      <c r="F14" s="54">
        <f t="shared" ref="F14:O15" si="0">F9-F12</f>
        <v>2662</v>
      </c>
      <c r="G14" s="54">
        <f t="shared" si="0"/>
        <v>3016</v>
      </c>
      <c r="H14" s="54">
        <f t="shared" si="0"/>
        <v>102</v>
      </c>
      <c r="I14" s="54">
        <f t="shared" si="0"/>
        <v>125</v>
      </c>
      <c r="J14" s="54">
        <f t="shared" si="0"/>
        <v>83</v>
      </c>
      <c r="K14" s="54">
        <f t="shared" si="0"/>
        <v>18</v>
      </c>
      <c r="L14" s="54">
        <f t="shared" si="0"/>
        <v>867</v>
      </c>
      <c r="M14" s="54">
        <f t="shared" si="0"/>
        <v>850</v>
      </c>
      <c r="N14" s="54">
        <f t="shared" si="0"/>
        <v>1633</v>
      </c>
      <c r="O14" s="54">
        <f t="shared" si="0"/>
        <v>960</v>
      </c>
      <c r="P14" s="104">
        <f t="shared" ref="P14:Q14" si="1">P9-P12</f>
        <v>173</v>
      </c>
      <c r="Q14" s="104">
        <f t="shared" si="1"/>
        <v>178</v>
      </c>
      <c r="R14" s="27"/>
      <c r="S14" s="27"/>
      <c r="T14" s="27"/>
      <c r="U14" s="27"/>
      <c r="V14" s="27"/>
      <c r="W14" s="27"/>
      <c r="X14" s="27"/>
      <c r="Y14" s="27"/>
    </row>
    <row r="15" spans="1:25" ht="15.95" customHeight="1">
      <c r="A15" s="121"/>
      <c r="B15" s="53" t="s">
        <v>56</v>
      </c>
      <c r="C15" s="53"/>
      <c r="D15" s="53"/>
      <c r="E15" s="65" t="s">
        <v>153</v>
      </c>
      <c r="F15" s="54">
        <f t="shared" si="0"/>
        <v>0</v>
      </c>
      <c r="G15" s="54">
        <f t="shared" si="0"/>
        <v>0</v>
      </c>
      <c r="H15" s="54">
        <f t="shared" si="0"/>
        <v>0</v>
      </c>
      <c r="I15" s="54">
        <f t="shared" si="0"/>
        <v>0</v>
      </c>
      <c r="J15" s="54">
        <f t="shared" si="0"/>
        <v>0</v>
      </c>
      <c r="K15" s="54">
        <f t="shared" si="0"/>
        <v>0</v>
      </c>
      <c r="L15" s="54">
        <f t="shared" si="0"/>
        <v>0</v>
      </c>
      <c r="M15" s="54">
        <f t="shared" si="0"/>
        <v>0</v>
      </c>
      <c r="N15" s="54">
        <f t="shared" si="0"/>
        <v>811</v>
      </c>
      <c r="O15" s="54">
        <f t="shared" si="0"/>
        <v>612</v>
      </c>
      <c r="P15" s="104">
        <f t="shared" ref="P15:Q15" si="2">P10-P13</f>
        <v>0</v>
      </c>
      <c r="Q15" s="104">
        <f t="shared" si="2"/>
        <v>-8</v>
      </c>
      <c r="R15" s="27"/>
      <c r="S15" s="27"/>
      <c r="T15" s="27"/>
      <c r="U15" s="27"/>
      <c r="V15" s="27"/>
      <c r="W15" s="27"/>
      <c r="X15" s="27"/>
      <c r="Y15" s="27"/>
    </row>
    <row r="16" spans="1:25" ht="15.95" customHeight="1">
      <c r="A16" s="121"/>
      <c r="B16" s="53" t="s">
        <v>57</v>
      </c>
      <c r="C16" s="53"/>
      <c r="D16" s="53"/>
      <c r="E16" s="65" t="s">
        <v>154</v>
      </c>
      <c r="F16" s="54">
        <f t="shared" ref="F16:O16" si="3">F8-F11</f>
        <v>2662</v>
      </c>
      <c r="G16" s="54">
        <f t="shared" si="3"/>
        <v>3016</v>
      </c>
      <c r="H16" s="54">
        <f t="shared" si="3"/>
        <v>102</v>
      </c>
      <c r="I16" s="54">
        <f t="shared" si="3"/>
        <v>125</v>
      </c>
      <c r="J16" s="54">
        <f t="shared" si="3"/>
        <v>83</v>
      </c>
      <c r="K16" s="54">
        <f t="shared" si="3"/>
        <v>18</v>
      </c>
      <c r="L16" s="54">
        <f t="shared" si="3"/>
        <v>867</v>
      </c>
      <c r="M16" s="54">
        <f t="shared" si="3"/>
        <v>850</v>
      </c>
      <c r="N16" s="54">
        <f t="shared" si="3"/>
        <v>2443</v>
      </c>
      <c r="O16" s="54">
        <f t="shared" si="3"/>
        <v>1572</v>
      </c>
      <c r="P16" s="104">
        <f t="shared" ref="P16:Q16" si="4">P8-P11</f>
        <v>173</v>
      </c>
      <c r="Q16" s="104">
        <f t="shared" si="4"/>
        <v>171</v>
      </c>
      <c r="R16" s="27"/>
      <c r="S16" s="27"/>
      <c r="T16" s="27"/>
      <c r="U16" s="27"/>
      <c r="V16" s="27"/>
      <c r="W16" s="27"/>
      <c r="X16" s="27"/>
      <c r="Y16" s="27"/>
    </row>
    <row r="17" spans="1:25" ht="15.95" customHeight="1">
      <c r="A17" s="121"/>
      <c r="B17" s="53" t="s">
        <v>58</v>
      </c>
      <c r="C17" s="53"/>
      <c r="D17" s="53"/>
      <c r="E17" s="51"/>
      <c r="F17" s="66"/>
      <c r="G17" s="66"/>
      <c r="H17" s="66"/>
      <c r="I17" s="66"/>
      <c r="J17" s="54"/>
      <c r="K17" s="54"/>
      <c r="L17" s="54"/>
      <c r="M17" s="54"/>
      <c r="N17" s="66">
        <v>37335</v>
      </c>
      <c r="O17" s="67">
        <v>39779</v>
      </c>
      <c r="P17" s="105">
        <v>0</v>
      </c>
      <c r="Q17" s="106">
        <v>0</v>
      </c>
      <c r="R17" s="27"/>
      <c r="S17" s="27"/>
      <c r="T17" s="27"/>
      <c r="U17" s="27"/>
      <c r="V17" s="27"/>
      <c r="W17" s="27"/>
      <c r="X17" s="27"/>
      <c r="Y17" s="27"/>
    </row>
    <row r="18" spans="1:25" ht="15.95" customHeight="1">
      <c r="A18" s="121"/>
      <c r="B18" s="53" t="s">
        <v>59</v>
      </c>
      <c r="C18" s="53"/>
      <c r="D18" s="53"/>
      <c r="E18" s="51"/>
      <c r="F18" s="67"/>
      <c r="G18" s="67"/>
      <c r="H18" s="67"/>
      <c r="I18" s="67"/>
      <c r="J18" s="67"/>
      <c r="K18" s="67"/>
      <c r="L18" s="67"/>
      <c r="M18" s="67"/>
      <c r="N18" s="67">
        <v>2068</v>
      </c>
      <c r="O18" s="67">
        <v>4338</v>
      </c>
      <c r="P18" s="106">
        <v>0</v>
      </c>
      <c r="Q18" s="106">
        <v>0</v>
      </c>
      <c r="R18" s="27"/>
      <c r="S18" s="27"/>
      <c r="T18" s="27"/>
      <c r="U18" s="27"/>
      <c r="V18" s="27"/>
      <c r="W18" s="27"/>
      <c r="X18" s="27"/>
      <c r="Y18" s="27"/>
    </row>
    <row r="19" spans="1:25" ht="15.95" customHeight="1">
      <c r="A19" s="121" t="s">
        <v>83</v>
      </c>
      <c r="B19" s="60" t="s">
        <v>60</v>
      </c>
      <c r="C19" s="53"/>
      <c r="D19" s="53"/>
      <c r="E19" s="65"/>
      <c r="F19" s="54">
        <v>0</v>
      </c>
      <c r="G19" s="54">
        <v>148</v>
      </c>
      <c r="H19" s="54">
        <v>0</v>
      </c>
      <c r="I19" s="54">
        <v>0</v>
      </c>
      <c r="J19" s="54">
        <v>96</v>
      </c>
      <c r="K19" s="54">
        <v>94</v>
      </c>
      <c r="L19" s="54">
        <v>6</v>
      </c>
      <c r="M19" s="54">
        <v>16</v>
      </c>
      <c r="N19" s="54">
        <v>6739</v>
      </c>
      <c r="O19" s="54">
        <v>3461</v>
      </c>
      <c r="P19" s="104">
        <v>2123</v>
      </c>
      <c r="Q19" s="104">
        <v>1734</v>
      </c>
      <c r="R19" s="27"/>
      <c r="S19" s="27"/>
      <c r="T19" s="27"/>
      <c r="U19" s="27"/>
      <c r="V19" s="27"/>
      <c r="W19" s="27"/>
      <c r="X19" s="27"/>
      <c r="Y19" s="27"/>
    </row>
    <row r="20" spans="1:25" ht="15.95" customHeight="1">
      <c r="A20" s="121"/>
      <c r="B20" s="61"/>
      <c r="C20" s="53" t="s">
        <v>61</v>
      </c>
      <c r="D20" s="53"/>
      <c r="E20" s="65"/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66">
        <v>0</v>
      </c>
      <c r="L20" s="54">
        <v>0</v>
      </c>
      <c r="M20" s="54">
        <v>0</v>
      </c>
      <c r="N20" s="54">
        <v>3836</v>
      </c>
      <c r="O20" s="54">
        <v>1086</v>
      </c>
      <c r="P20" s="104">
        <v>622</v>
      </c>
      <c r="Q20" s="104">
        <v>468</v>
      </c>
      <c r="R20" s="27"/>
      <c r="S20" s="27"/>
      <c r="T20" s="27"/>
      <c r="U20" s="27"/>
      <c r="V20" s="27"/>
      <c r="W20" s="27"/>
      <c r="X20" s="27"/>
      <c r="Y20" s="27"/>
    </row>
    <row r="21" spans="1:25" ht="15.95" customHeight="1">
      <c r="A21" s="121"/>
      <c r="B21" s="78" t="s">
        <v>62</v>
      </c>
      <c r="C21" s="53"/>
      <c r="D21" s="53"/>
      <c r="E21" s="65" t="s">
        <v>155</v>
      </c>
      <c r="F21" s="54">
        <v>0</v>
      </c>
      <c r="G21" s="54">
        <v>148</v>
      </c>
      <c r="H21" s="54">
        <v>0</v>
      </c>
      <c r="I21" s="54">
        <v>0</v>
      </c>
      <c r="J21" s="54">
        <v>2</v>
      </c>
      <c r="K21" s="54">
        <v>0</v>
      </c>
      <c r="L21" s="54">
        <v>6</v>
      </c>
      <c r="M21" s="54">
        <v>16</v>
      </c>
      <c r="N21" s="54">
        <v>6739</v>
      </c>
      <c r="O21" s="54">
        <v>3461</v>
      </c>
      <c r="P21" s="104">
        <v>2123</v>
      </c>
      <c r="Q21" s="104">
        <v>1734</v>
      </c>
      <c r="R21" s="27"/>
      <c r="S21" s="27"/>
      <c r="T21" s="27"/>
      <c r="U21" s="27"/>
      <c r="V21" s="27"/>
      <c r="W21" s="27"/>
      <c r="X21" s="27"/>
      <c r="Y21" s="27"/>
    </row>
    <row r="22" spans="1:25" ht="15.95" customHeight="1">
      <c r="A22" s="121"/>
      <c r="B22" s="60" t="s">
        <v>63</v>
      </c>
      <c r="C22" s="53"/>
      <c r="D22" s="53"/>
      <c r="E22" s="65" t="s">
        <v>156</v>
      </c>
      <c r="F22" s="54">
        <v>2894</v>
      </c>
      <c r="G22" s="54">
        <v>6762</v>
      </c>
      <c r="H22" s="54">
        <v>124</v>
      </c>
      <c r="I22" s="54">
        <v>110</v>
      </c>
      <c r="J22" s="54">
        <v>535</v>
      </c>
      <c r="K22" s="54">
        <v>9</v>
      </c>
      <c r="L22" s="54">
        <v>4851</v>
      </c>
      <c r="M22" s="54">
        <v>1458</v>
      </c>
      <c r="N22" s="54">
        <v>8314</v>
      </c>
      <c r="O22" s="54">
        <v>5003</v>
      </c>
      <c r="P22" s="104">
        <v>3011</v>
      </c>
      <c r="Q22" s="104">
        <v>2508</v>
      </c>
      <c r="R22" s="27"/>
      <c r="S22" s="27"/>
      <c r="T22" s="27"/>
      <c r="U22" s="27"/>
      <c r="V22" s="27"/>
      <c r="W22" s="27"/>
      <c r="X22" s="27"/>
      <c r="Y22" s="27"/>
    </row>
    <row r="23" spans="1:25" ht="15.95" customHeight="1">
      <c r="A23" s="121"/>
      <c r="B23" s="61" t="s">
        <v>64</v>
      </c>
      <c r="C23" s="53" t="s">
        <v>65</v>
      </c>
      <c r="D23" s="53"/>
      <c r="E23" s="65"/>
      <c r="F23" s="54">
        <v>215</v>
      </c>
      <c r="G23" s="54">
        <v>219</v>
      </c>
      <c r="H23" s="54">
        <v>0</v>
      </c>
      <c r="I23" s="54">
        <v>0</v>
      </c>
      <c r="J23" s="54">
        <v>0</v>
      </c>
      <c r="K23" s="54">
        <v>0</v>
      </c>
      <c r="L23" s="54">
        <v>1082</v>
      </c>
      <c r="M23" s="54">
        <v>1107</v>
      </c>
      <c r="N23" s="54">
        <v>3565</v>
      </c>
      <c r="O23" s="54">
        <v>3447</v>
      </c>
      <c r="P23" s="104">
        <v>584</v>
      </c>
      <c r="Q23" s="104">
        <v>559</v>
      </c>
      <c r="R23" s="27"/>
      <c r="S23" s="27"/>
      <c r="T23" s="27"/>
      <c r="U23" s="27"/>
      <c r="V23" s="27"/>
      <c r="W23" s="27"/>
      <c r="X23" s="27"/>
      <c r="Y23" s="27"/>
    </row>
    <row r="24" spans="1:25" ht="15.95" customHeight="1">
      <c r="A24" s="121"/>
      <c r="B24" s="53" t="s">
        <v>157</v>
      </c>
      <c r="C24" s="53"/>
      <c r="D24" s="53"/>
      <c r="E24" s="65" t="s">
        <v>158</v>
      </c>
      <c r="F24" s="54">
        <f t="shared" ref="F24:Q24" si="5">F21-F22</f>
        <v>-2894</v>
      </c>
      <c r="G24" s="54">
        <f t="shared" si="5"/>
        <v>-6614</v>
      </c>
      <c r="H24" s="54">
        <f t="shared" si="5"/>
        <v>-124</v>
      </c>
      <c r="I24" s="54">
        <f t="shared" si="5"/>
        <v>-110</v>
      </c>
      <c r="J24" s="54">
        <f t="shared" si="5"/>
        <v>-533</v>
      </c>
      <c r="K24" s="54">
        <f t="shared" si="5"/>
        <v>-9</v>
      </c>
      <c r="L24" s="54">
        <f t="shared" si="5"/>
        <v>-4845</v>
      </c>
      <c r="M24" s="54">
        <f t="shared" si="5"/>
        <v>-1442</v>
      </c>
      <c r="N24" s="54">
        <f t="shared" si="5"/>
        <v>-1575</v>
      </c>
      <c r="O24" s="54">
        <f t="shared" si="5"/>
        <v>-1542</v>
      </c>
      <c r="P24" s="104">
        <f t="shared" si="5"/>
        <v>-888</v>
      </c>
      <c r="Q24" s="104">
        <f t="shared" si="5"/>
        <v>-774</v>
      </c>
      <c r="R24" s="27"/>
      <c r="S24" s="27"/>
      <c r="T24" s="27"/>
      <c r="U24" s="27"/>
      <c r="V24" s="27"/>
      <c r="W24" s="27"/>
      <c r="X24" s="27"/>
      <c r="Y24" s="27"/>
    </row>
    <row r="25" spans="1:25" ht="15.95" customHeight="1">
      <c r="A25" s="121"/>
      <c r="B25" s="60" t="s">
        <v>66</v>
      </c>
      <c r="C25" s="60"/>
      <c r="D25" s="60"/>
      <c r="E25" s="125" t="s">
        <v>159</v>
      </c>
      <c r="F25" s="113">
        <v>2894</v>
      </c>
      <c r="G25" s="113">
        <v>6614</v>
      </c>
      <c r="H25" s="113">
        <v>124</v>
      </c>
      <c r="I25" s="113">
        <v>110</v>
      </c>
      <c r="J25" s="113">
        <v>533</v>
      </c>
      <c r="K25" s="113">
        <v>9</v>
      </c>
      <c r="L25" s="113">
        <v>4845</v>
      </c>
      <c r="M25" s="113">
        <v>1442</v>
      </c>
      <c r="N25" s="113">
        <v>7</v>
      </c>
      <c r="O25" s="113">
        <v>1542</v>
      </c>
      <c r="P25" s="113">
        <v>888</v>
      </c>
      <c r="Q25" s="113">
        <v>774</v>
      </c>
      <c r="R25" s="27"/>
      <c r="S25" s="27"/>
      <c r="T25" s="27"/>
      <c r="U25" s="27"/>
      <c r="V25" s="27"/>
      <c r="W25" s="27"/>
      <c r="X25" s="27"/>
      <c r="Y25" s="27"/>
    </row>
    <row r="26" spans="1:25" ht="15.95" customHeight="1">
      <c r="A26" s="121"/>
      <c r="B26" s="78" t="s">
        <v>67</v>
      </c>
      <c r="C26" s="78"/>
      <c r="D26" s="78"/>
      <c r="E26" s="126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>
        <v>0</v>
      </c>
      <c r="Q26" s="114">
        <v>0</v>
      </c>
      <c r="R26" s="27"/>
      <c r="S26" s="27"/>
      <c r="T26" s="27"/>
      <c r="U26" s="27"/>
      <c r="V26" s="27"/>
      <c r="W26" s="27"/>
      <c r="X26" s="27"/>
      <c r="Y26" s="27"/>
    </row>
    <row r="27" spans="1:25" ht="15.95" customHeight="1">
      <c r="A27" s="121"/>
      <c r="B27" s="53" t="s">
        <v>160</v>
      </c>
      <c r="C27" s="53"/>
      <c r="D27" s="53"/>
      <c r="E27" s="65" t="s">
        <v>161</v>
      </c>
      <c r="F27" s="54">
        <f t="shared" ref="F27:Q27" si="6">F24+F25</f>
        <v>0</v>
      </c>
      <c r="G27" s="54">
        <f t="shared" si="6"/>
        <v>0</v>
      </c>
      <c r="H27" s="54">
        <f t="shared" si="6"/>
        <v>0</v>
      </c>
      <c r="I27" s="54">
        <f t="shared" si="6"/>
        <v>0</v>
      </c>
      <c r="J27" s="54">
        <f t="shared" si="6"/>
        <v>0</v>
      </c>
      <c r="K27" s="54">
        <f t="shared" si="6"/>
        <v>0</v>
      </c>
      <c r="L27" s="54">
        <f t="shared" si="6"/>
        <v>0</v>
      </c>
      <c r="M27" s="54">
        <f t="shared" si="6"/>
        <v>0</v>
      </c>
      <c r="N27" s="54">
        <f t="shared" si="6"/>
        <v>-1568</v>
      </c>
      <c r="O27" s="54">
        <f t="shared" si="6"/>
        <v>0</v>
      </c>
      <c r="P27" s="104">
        <f t="shared" si="6"/>
        <v>0</v>
      </c>
      <c r="Q27" s="104">
        <f t="shared" si="6"/>
        <v>0</v>
      </c>
      <c r="R27" s="27"/>
      <c r="S27" s="27"/>
      <c r="T27" s="27"/>
      <c r="U27" s="27"/>
      <c r="V27" s="27"/>
      <c r="W27" s="27"/>
      <c r="X27" s="27"/>
      <c r="Y27" s="27"/>
    </row>
    <row r="28" spans="1:25" ht="15.95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5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162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5.95" customHeight="1">
      <c r="A30" s="124" t="s">
        <v>68</v>
      </c>
      <c r="B30" s="124"/>
      <c r="C30" s="124"/>
      <c r="D30" s="124"/>
      <c r="E30" s="124"/>
      <c r="F30" s="120" t="s">
        <v>274</v>
      </c>
      <c r="G30" s="119"/>
      <c r="H30" s="120" t="s">
        <v>275</v>
      </c>
      <c r="I30" s="119"/>
      <c r="J30" s="120" t="s">
        <v>276</v>
      </c>
      <c r="K30" s="119"/>
      <c r="L30" s="120" t="s">
        <v>277</v>
      </c>
      <c r="M30" s="119"/>
      <c r="N30" s="119"/>
      <c r="O30" s="119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5" customHeight="1">
      <c r="A31" s="124"/>
      <c r="B31" s="124"/>
      <c r="C31" s="124"/>
      <c r="D31" s="124"/>
      <c r="E31" s="124"/>
      <c r="F31" s="51" t="s">
        <v>242</v>
      </c>
      <c r="G31" s="79" t="s">
        <v>245</v>
      </c>
      <c r="H31" s="51" t="s">
        <v>242</v>
      </c>
      <c r="I31" s="79" t="s">
        <v>245</v>
      </c>
      <c r="J31" s="51" t="s">
        <v>242</v>
      </c>
      <c r="K31" s="79" t="s">
        <v>245</v>
      </c>
      <c r="L31" s="51" t="s">
        <v>242</v>
      </c>
      <c r="M31" s="79" t="s">
        <v>245</v>
      </c>
      <c r="N31" s="51" t="s">
        <v>242</v>
      </c>
      <c r="O31" s="79" t="s">
        <v>245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5" customHeight="1">
      <c r="A32" s="121" t="s">
        <v>84</v>
      </c>
      <c r="B32" s="60" t="s">
        <v>49</v>
      </c>
      <c r="C32" s="53"/>
      <c r="D32" s="53"/>
      <c r="E32" s="65" t="s">
        <v>40</v>
      </c>
      <c r="F32" s="54">
        <v>375</v>
      </c>
      <c r="G32" s="54">
        <v>8</v>
      </c>
      <c r="H32" s="54">
        <v>217</v>
      </c>
      <c r="I32" s="54">
        <v>308</v>
      </c>
      <c r="J32" s="54">
        <v>0</v>
      </c>
      <c r="K32" s="54">
        <v>0</v>
      </c>
      <c r="L32" s="54">
        <v>0</v>
      </c>
      <c r="M32" s="54">
        <v>0</v>
      </c>
      <c r="N32" s="54"/>
      <c r="O32" s="54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5" customHeight="1">
      <c r="A33" s="127"/>
      <c r="B33" s="62"/>
      <c r="C33" s="60" t="s">
        <v>69</v>
      </c>
      <c r="D33" s="53"/>
      <c r="E33" s="65"/>
      <c r="F33" s="54">
        <v>375</v>
      </c>
      <c r="G33" s="54">
        <v>8</v>
      </c>
      <c r="H33" s="54">
        <v>157</v>
      </c>
      <c r="I33" s="54">
        <v>190</v>
      </c>
      <c r="J33" s="54">
        <v>0</v>
      </c>
      <c r="K33" s="54">
        <v>0</v>
      </c>
      <c r="L33" s="54">
        <v>0</v>
      </c>
      <c r="M33" s="54">
        <v>0</v>
      </c>
      <c r="N33" s="54"/>
      <c r="O33" s="54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5" customHeight="1">
      <c r="A34" s="127"/>
      <c r="B34" s="62"/>
      <c r="C34" s="61"/>
      <c r="D34" s="53" t="s">
        <v>70</v>
      </c>
      <c r="E34" s="65"/>
      <c r="F34" s="54">
        <v>362</v>
      </c>
      <c r="G34" s="54">
        <v>0</v>
      </c>
      <c r="H34" s="54">
        <v>157</v>
      </c>
      <c r="I34" s="54">
        <v>190</v>
      </c>
      <c r="J34" s="54">
        <v>0</v>
      </c>
      <c r="K34" s="54">
        <v>0</v>
      </c>
      <c r="L34" s="54">
        <v>0</v>
      </c>
      <c r="M34" s="54">
        <v>0</v>
      </c>
      <c r="N34" s="54"/>
      <c r="O34" s="54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5" customHeight="1">
      <c r="A35" s="127"/>
      <c r="B35" s="61"/>
      <c r="C35" s="78" t="s">
        <v>71</v>
      </c>
      <c r="D35" s="53"/>
      <c r="E35" s="65"/>
      <c r="F35" s="54">
        <v>0</v>
      </c>
      <c r="G35" s="54">
        <v>0</v>
      </c>
      <c r="H35" s="54">
        <v>60</v>
      </c>
      <c r="I35" s="54">
        <v>118</v>
      </c>
      <c r="J35" s="67">
        <v>0</v>
      </c>
      <c r="K35" s="67">
        <v>0</v>
      </c>
      <c r="L35" s="54">
        <v>0</v>
      </c>
      <c r="M35" s="54">
        <v>0</v>
      </c>
      <c r="N35" s="54"/>
      <c r="O35" s="54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5" customHeight="1">
      <c r="A36" s="127"/>
      <c r="B36" s="60" t="s">
        <v>52</v>
      </c>
      <c r="C36" s="53"/>
      <c r="D36" s="53"/>
      <c r="E36" s="65" t="s">
        <v>41</v>
      </c>
      <c r="F36" s="54">
        <v>1</v>
      </c>
      <c r="G36" s="54">
        <v>1</v>
      </c>
      <c r="H36" s="54">
        <v>179</v>
      </c>
      <c r="I36" s="54">
        <v>189</v>
      </c>
      <c r="J36" s="54">
        <v>0</v>
      </c>
      <c r="K36" s="54">
        <v>0</v>
      </c>
      <c r="L36" s="54">
        <v>0</v>
      </c>
      <c r="M36" s="54">
        <v>0</v>
      </c>
      <c r="N36" s="54"/>
      <c r="O36" s="54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5" customHeight="1">
      <c r="A37" s="127"/>
      <c r="B37" s="62"/>
      <c r="C37" s="53" t="s">
        <v>72</v>
      </c>
      <c r="D37" s="53"/>
      <c r="E37" s="65"/>
      <c r="F37" s="54">
        <v>0</v>
      </c>
      <c r="G37" s="54">
        <v>0</v>
      </c>
      <c r="H37" s="54">
        <v>154</v>
      </c>
      <c r="I37" s="54">
        <v>163</v>
      </c>
      <c r="J37" s="54">
        <v>0</v>
      </c>
      <c r="K37" s="54">
        <v>0</v>
      </c>
      <c r="L37" s="54">
        <v>0</v>
      </c>
      <c r="M37" s="54">
        <v>0</v>
      </c>
      <c r="N37" s="54"/>
      <c r="O37" s="54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5" customHeight="1">
      <c r="A38" s="127"/>
      <c r="B38" s="61"/>
      <c r="C38" s="53" t="s">
        <v>73</v>
      </c>
      <c r="D38" s="53"/>
      <c r="E38" s="65"/>
      <c r="F38" s="54">
        <v>1</v>
      </c>
      <c r="G38" s="54">
        <v>1</v>
      </c>
      <c r="H38" s="54">
        <v>25</v>
      </c>
      <c r="I38" s="54">
        <v>25</v>
      </c>
      <c r="J38" s="54">
        <v>0</v>
      </c>
      <c r="K38" s="67">
        <v>0</v>
      </c>
      <c r="L38" s="54">
        <v>0</v>
      </c>
      <c r="M38" s="54">
        <v>0</v>
      </c>
      <c r="N38" s="54"/>
      <c r="O38" s="54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5" customHeight="1">
      <c r="A39" s="127"/>
      <c r="B39" s="47" t="s">
        <v>74</v>
      </c>
      <c r="C39" s="47"/>
      <c r="D39" s="47"/>
      <c r="E39" s="65" t="s">
        <v>163</v>
      </c>
      <c r="F39" s="54">
        <v>375</v>
      </c>
      <c r="G39" s="54">
        <f t="shared" ref="G39:O39" si="7">G32-G36</f>
        <v>7</v>
      </c>
      <c r="H39" s="54">
        <v>38</v>
      </c>
      <c r="I39" s="54">
        <f t="shared" si="7"/>
        <v>119</v>
      </c>
      <c r="J39" s="54">
        <v>0</v>
      </c>
      <c r="K39" s="54">
        <f t="shared" si="7"/>
        <v>0</v>
      </c>
      <c r="L39" s="54">
        <v>0</v>
      </c>
      <c r="M39" s="54">
        <f t="shared" si="7"/>
        <v>0</v>
      </c>
      <c r="N39" s="54">
        <f t="shared" si="7"/>
        <v>0</v>
      </c>
      <c r="O39" s="54">
        <f t="shared" si="7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5" customHeight="1">
      <c r="A40" s="121" t="s">
        <v>85</v>
      </c>
      <c r="B40" s="60" t="s">
        <v>75</v>
      </c>
      <c r="C40" s="53"/>
      <c r="D40" s="53"/>
      <c r="E40" s="65" t="s">
        <v>43</v>
      </c>
      <c r="F40" s="54">
        <v>54</v>
      </c>
      <c r="G40" s="54">
        <v>42</v>
      </c>
      <c r="H40" s="54">
        <v>287</v>
      </c>
      <c r="I40" s="54">
        <v>513</v>
      </c>
      <c r="J40" s="54">
        <v>84</v>
      </c>
      <c r="K40" s="54">
        <v>84</v>
      </c>
      <c r="L40" s="54">
        <v>91</v>
      </c>
      <c r="M40" s="54">
        <v>93</v>
      </c>
      <c r="N40" s="54"/>
      <c r="O40" s="54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5" customHeight="1">
      <c r="A41" s="122"/>
      <c r="B41" s="61"/>
      <c r="C41" s="53" t="s">
        <v>76</v>
      </c>
      <c r="D41" s="53"/>
      <c r="E41" s="65"/>
      <c r="F41" s="67">
        <v>0</v>
      </c>
      <c r="G41" s="67">
        <v>0</v>
      </c>
      <c r="H41" s="67">
        <v>88</v>
      </c>
      <c r="I41" s="67">
        <v>404</v>
      </c>
      <c r="J41" s="54">
        <v>0</v>
      </c>
      <c r="K41" s="54">
        <v>0</v>
      </c>
      <c r="L41" s="54">
        <v>0</v>
      </c>
      <c r="M41" s="54">
        <v>0</v>
      </c>
      <c r="N41" s="54"/>
      <c r="O41" s="54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5" customHeight="1">
      <c r="A42" s="122"/>
      <c r="B42" s="60" t="s">
        <v>63</v>
      </c>
      <c r="C42" s="53"/>
      <c r="D42" s="53"/>
      <c r="E42" s="65" t="s">
        <v>44</v>
      </c>
      <c r="F42" s="54">
        <v>213</v>
      </c>
      <c r="G42" s="54">
        <v>100</v>
      </c>
      <c r="H42" s="54">
        <v>305</v>
      </c>
      <c r="I42" s="54">
        <v>623</v>
      </c>
      <c r="J42" s="54">
        <v>84</v>
      </c>
      <c r="K42" s="54">
        <v>84</v>
      </c>
      <c r="L42" s="54">
        <v>91</v>
      </c>
      <c r="M42" s="54">
        <v>93</v>
      </c>
      <c r="N42" s="54"/>
      <c r="O42" s="54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5" customHeight="1">
      <c r="A43" s="122"/>
      <c r="B43" s="61"/>
      <c r="C43" s="53" t="s">
        <v>77</v>
      </c>
      <c r="D43" s="53"/>
      <c r="E43" s="65"/>
      <c r="F43" s="54">
        <v>38</v>
      </c>
      <c r="G43" s="54">
        <v>32</v>
      </c>
      <c r="H43" s="54">
        <v>217</v>
      </c>
      <c r="I43" s="54">
        <v>219</v>
      </c>
      <c r="J43" s="67">
        <v>72</v>
      </c>
      <c r="K43" s="67">
        <v>71</v>
      </c>
      <c r="L43" s="54">
        <v>77</v>
      </c>
      <c r="M43" s="54">
        <v>78</v>
      </c>
      <c r="N43" s="54"/>
      <c r="O43" s="54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5" customHeight="1">
      <c r="A44" s="122"/>
      <c r="B44" s="53" t="s">
        <v>74</v>
      </c>
      <c r="C44" s="53"/>
      <c r="D44" s="53"/>
      <c r="E44" s="65" t="s">
        <v>164</v>
      </c>
      <c r="F44" s="67">
        <v>-160</v>
      </c>
      <c r="G44" s="67">
        <f t="shared" ref="G44:O44" si="8">G40-G42</f>
        <v>-58</v>
      </c>
      <c r="H44" s="67">
        <v>-18</v>
      </c>
      <c r="I44" s="67">
        <f t="shared" si="8"/>
        <v>-110</v>
      </c>
      <c r="J44" s="67">
        <v>0</v>
      </c>
      <c r="K44" s="67">
        <f t="shared" si="8"/>
        <v>0</v>
      </c>
      <c r="L44" s="67">
        <v>0</v>
      </c>
      <c r="M44" s="67">
        <f t="shared" si="8"/>
        <v>0</v>
      </c>
      <c r="N44" s="67">
        <f t="shared" si="8"/>
        <v>0</v>
      </c>
      <c r="O44" s="67">
        <f t="shared" si="8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5" customHeight="1">
      <c r="A45" s="121" t="s">
        <v>86</v>
      </c>
      <c r="B45" s="47" t="s">
        <v>78</v>
      </c>
      <c r="C45" s="47"/>
      <c r="D45" s="47"/>
      <c r="E45" s="65" t="s">
        <v>165</v>
      </c>
      <c r="F45" s="54">
        <v>215</v>
      </c>
      <c r="G45" s="54">
        <f t="shared" ref="G45:O45" si="9">G39+G44</f>
        <v>-51</v>
      </c>
      <c r="H45" s="54">
        <v>20</v>
      </c>
      <c r="I45" s="54">
        <f t="shared" si="9"/>
        <v>9</v>
      </c>
      <c r="J45" s="54">
        <v>0</v>
      </c>
      <c r="K45" s="54">
        <f t="shared" si="9"/>
        <v>0</v>
      </c>
      <c r="L45" s="54">
        <v>0</v>
      </c>
      <c r="M45" s="54">
        <f t="shared" si="9"/>
        <v>0</v>
      </c>
      <c r="N45" s="54">
        <f t="shared" si="9"/>
        <v>0</v>
      </c>
      <c r="O45" s="54">
        <f t="shared" si="9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5" customHeight="1">
      <c r="A46" s="122"/>
      <c r="B46" s="53" t="s">
        <v>79</v>
      </c>
      <c r="C46" s="53"/>
      <c r="D46" s="53"/>
      <c r="E46" s="53"/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54">
        <v>0</v>
      </c>
      <c r="M46" s="54">
        <v>0</v>
      </c>
      <c r="N46" s="67"/>
      <c r="O46" s="67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5" customHeight="1">
      <c r="A47" s="122"/>
      <c r="B47" s="53" t="s">
        <v>80</v>
      </c>
      <c r="C47" s="53"/>
      <c r="D47" s="53"/>
      <c r="E47" s="53"/>
      <c r="F47" s="54">
        <v>299</v>
      </c>
      <c r="G47" s="54">
        <v>85</v>
      </c>
      <c r="H47" s="54">
        <v>32</v>
      </c>
      <c r="I47" s="54">
        <v>12</v>
      </c>
      <c r="J47" s="54">
        <v>0</v>
      </c>
      <c r="K47" s="54">
        <v>0</v>
      </c>
      <c r="L47" s="54">
        <v>0</v>
      </c>
      <c r="M47" s="54">
        <v>0</v>
      </c>
      <c r="N47" s="54"/>
      <c r="O47" s="54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5" customHeight="1">
      <c r="A48" s="122"/>
      <c r="B48" s="53" t="s">
        <v>81</v>
      </c>
      <c r="C48" s="53"/>
      <c r="D48" s="53"/>
      <c r="E48" s="53"/>
      <c r="F48" s="54">
        <v>299</v>
      </c>
      <c r="G48" s="54">
        <v>73</v>
      </c>
      <c r="H48" s="54">
        <v>7</v>
      </c>
      <c r="I48" s="54">
        <v>12</v>
      </c>
      <c r="J48" s="54">
        <v>0</v>
      </c>
      <c r="K48" s="54">
        <v>0</v>
      </c>
      <c r="L48" s="54">
        <v>0</v>
      </c>
      <c r="M48" s="54">
        <v>0</v>
      </c>
      <c r="N48" s="54"/>
      <c r="O48" s="54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5" ht="15.95" customHeight="1">
      <c r="A49" s="8" t="s">
        <v>166</v>
      </c>
      <c r="O49" s="6"/>
    </row>
    <row r="50" spans="1:15" ht="15.95" customHeight="1">
      <c r="A50" s="8"/>
    </row>
  </sheetData>
  <mergeCells count="31">
    <mergeCell ref="A32:A39"/>
    <mergeCell ref="A40:A44"/>
    <mergeCell ref="A45:A48"/>
    <mergeCell ref="J6:K6"/>
    <mergeCell ref="L6:M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P6:Q6"/>
    <mergeCell ref="P25:P26"/>
    <mergeCell ref="Q25:Q26"/>
    <mergeCell ref="O25:O26"/>
    <mergeCell ref="A30:E31"/>
    <mergeCell ref="F30:G30"/>
    <mergeCell ref="H30:I30"/>
    <mergeCell ref="J30:K30"/>
    <mergeCell ref="L30:M30"/>
    <mergeCell ref="N30:O30"/>
    <mergeCell ref="F6:G6"/>
    <mergeCell ref="H6:I6"/>
    <mergeCell ref="N6:O6"/>
    <mergeCell ref="N25:N26"/>
    <mergeCell ref="A6:E7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67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view="pageBreakPreview" zoomScale="85" zoomScaleNormal="100" zoomScaleSheetLayoutView="85" workbookViewId="0">
      <selection activeCell="I10" sqref="I10"/>
    </sheetView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33" t="s">
        <v>0</v>
      </c>
      <c r="B1" s="33"/>
      <c r="C1" s="41" t="s">
        <v>271</v>
      </c>
      <c r="D1" s="42"/>
    </row>
    <row r="3" spans="1:14" ht="15" customHeight="1">
      <c r="A3" s="14" t="s">
        <v>167</v>
      </c>
      <c r="B3" s="14"/>
      <c r="C3" s="14"/>
      <c r="D3" s="14"/>
      <c r="E3" s="14"/>
      <c r="F3" s="14"/>
      <c r="I3" s="14"/>
      <c r="J3" s="14"/>
    </row>
    <row r="4" spans="1:14" ht="15" customHeight="1">
      <c r="A4" s="14"/>
      <c r="B4" s="14"/>
      <c r="C4" s="14"/>
      <c r="D4" s="14"/>
      <c r="E4" s="14"/>
      <c r="F4" s="14"/>
      <c r="I4" s="14"/>
      <c r="J4" s="14"/>
    </row>
    <row r="5" spans="1:14" ht="15" customHeight="1">
      <c r="A5" s="43"/>
      <c r="B5" s="43" t="s">
        <v>244</v>
      </c>
      <c r="C5" s="43"/>
      <c r="D5" s="43"/>
      <c r="H5" s="15"/>
      <c r="L5" s="15"/>
      <c r="N5" s="15" t="s">
        <v>168</v>
      </c>
    </row>
    <row r="6" spans="1:14" ht="15" customHeight="1">
      <c r="A6" s="44"/>
      <c r="B6" s="45"/>
      <c r="C6" s="45"/>
      <c r="D6" s="85"/>
      <c r="E6" s="129" t="s">
        <v>268</v>
      </c>
      <c r="F6" s="129"/>
      <c r="G6" s="129" t="s">
        <v>269</v>
      </c>
      <c r="H6" s="129"/>
      <c r="I6" s="130" t="s">
        <v>270</v>
      </c>
      <c r="J6" s="131"/>
      <c r="K6" s="129"/>
      <c r="L6" s="129"/>
      <c r="M6" s="129"/>
      <c r="N6" s="129"/>
    </row>
    <row r="7" spans="1:14" ht="15" customHeight="1">
      <c r="A7" s="18"/>
      <c r="B7" s="19"/>
      <c r="C7" s="19"/>
      <c r="D7" s="59"/>
      <c r="E7" s="36" t="s">
        <v>242</v>
      </c>
      <c r="F7" s="36" t="s">
        <v>245</v>
      </c>
      <c r="G7" s="36" t="s">
        <v>242</v>
      </c>
      <c r="H7" s="36" t="s">
        <v>245</v>
      </c>
      <c r="I7" s="36" t="s">
        <v>242</v>
      </c>
      <c r="J7" s="36" t="s">
        <v>245</v>
      </c>
      <c r="K7" s="36" t="s">
        <v>242</v>
      </c>
      <c r="L7" s="36" t="s">
        <v>245</v>
      </c>
      <c r="M7" s="36" t="s">
        <v>242</v>
      </c>
      <c r="N7" s="36" t="s">
        <v>245</v>
      </c>
    </row>
    <row r="8" spans="1:14" ht="18" customHeight="1">
      <c r="A8" s="108" t="s">
        <v>169</v>
      </c>
      <c r="B8" s="80" t="s">
        <v>170</v>
      </c>
      <c r="C8" s="81"/>
      <c r="D8" s="81"/>
      <c r="E8" s="82">
        <v>1</v>
      </c>
      <c r="F8" s="82">
        <v>1</v>
      </c>
      <c r="G8" s="82">
        <v>1</v>
      </c>
      <c r="H8" s="82">
        <v>1</v>
      </c>
      <c r="I8" s="82">
        <v>14</v>
      </c>
      <c r="J8" s="82">
        <v>14</v>
      </c>
      <c r="K8" s="82"/>
      <c r="L8" s="82"/>
      <c r="M8" s="82"/>
      <c r="N8" s="82"/>
    </row>
    <row r="9" spans="1:14" ht="18" customHeight="1">
      <c r="A9" s="108"/>
      <c r="B9" s="108" t="s">
        <v>171</v>
      </c>
      <c r="C9" s="53" t="s">
        <v>172</v>
      </c>
      <c r="D9" s="53"/>
      <c r="E9" s="82">
        <v>30</v>
      </c>
      <c r="F9" s="82">
        <v>30</v>
      </c>
      <c r="G9" s="82">
        <v>366</v>
      </c>
      <c r="H9" s="82">
        <v>366</v>
      </c>
      <c r="I9" s="82">
        <v>26</v>
      </c>
      <c r="J9" s="82">
        <v>26</v>
      </c>
      <c r="K9" s="82"/>
      <c r="L9" s="82"/>
      <c r="M9" s="82"/>
      <c r="N9" s="82"/>
    </row>
    <row r="10" spans="1:14" ht="18" customHeight="1">
      <c r="A10" s="108"/>
      <c r="B10" s="108"/>
      <c r="C10" s="53" t="s">
        <v>173</v>
      </c>
      <c r="D10" s="53"/>
      <c r="E10" s="82">
        <v>30</v>
      </c>
      <c r="F10" s="82">
        <v>30</v>
      </c>
      <c r="G10" s="82">
        <v>366</v>
      </c>
      <c r="H10" s="82">
        <v>366</v>
      </c>
      <c r="I10" s="82">
        <v>13</v>
      </c>
      <c r="J10" s="82">
        <v>13</v>
      </c>
      <c r="K10" s="82"/>
      <c r="L10" s="82"/>
      <c r="M10" s="82"/>
      <c r="N10" s="82"/>
    </row>
    <row r="11" spans="1:14" ht="18" customHeight="1">
      <c r="A11" s="108"/>
      <c r="B11" s="108"/>
      <c r="C11" s="53" t="s">
        <v>174</v>
      </c>
      <c r="D11" s="53"/>
      <c r="E11" s="82">
        <v>0</v>
      </c>
      <c r="F11" s="82">
        <v>0</v>
      </c>
      <c r="G11" s="82">
        <v>0</v>
      </c>
      <c r="H11" s="82">
        <v>0</v>
      </c>
      <c r="I11" s="82">
        <v>13</v>
      </c>
      <c r="J11" s="82">
        <v>13</v>
      </c>
      <c r="K11" s="82"/>
      <c r="L11" s="82"/>
      <c r="M11" s="82"/>
      <c r="N11" s="82"/>
    </row>
    <row r="12" spans="1:14" ht="18" customHeight="1">
      <c r="A12" s="108"/>
      <c r="B12" s="108"/>
      <c r="C12" s="53" t="s">
        <v>175</v>
      </c>
      <c r="D12" s="53"/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/>
      <c r="L12" s="82"/>
      <c r="M12" s="82"/>
      <c r="N12" s="82"/>
    </row>
    <row r="13" spans="1:14" ht="18" customHeight="1">
      <c r="A13" s="108"/>
      <c r="B13" s="108"/>
      <c r="C13" s="53" t="s">
        <v>176</v>
      </c>
      <c r="D13" s="53"/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/>
      <c r="L13" s="82"/>
      <c r="M13" s="82"/>
      <c r="N13" s="82"/>
    </row>
    <row r="14" spans="1:14" ht="18" customHeight="1">
      <c r="A14" s="108"/>
      <c r="B14" s="108"/>
      <c r="C14" s="53" t="s">
        <v>177</v>
      </c>
      <c r="D14" s="53"/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/>
      <c r="L14" s="82"/>
      <c r="M14" s="82"/>
      <c r="N14" s="82"/>
    </row>
    <row r="15" spans="1:14" ht="18" customHeight="1">
      <c r="A15" s="108" t="s">
        <v>178</v>
      </c>
      <c r="B15" s="108" t="s">
        <v>179</v>
      </c>
      <c r="C15" s="53" t="s">
        <v>180</v>
      </c>
      <c r="D15" s="53"/>
      <c r="E15" s="54">
        <v>762</v>
      </c>
      <c r="F15" s="54">
        <v>761</v>
      </c>
      <c r="G15" s="54">
        <v>148.50553500000001</v>
      </c>
      <c r="H15" s="54">
        <v>136.19207900000001</v>
      </c>
      <c r="I15" s="54">
        <v>5104</v>
      </c>
      <c r="J15" s="54">
        <v>5178</v>
      </c>
      <c r="K15" s="54"/>
      <c r="L15" s="54"/>
      <c r="M15" s="54"/>
      <c r="N15" s="54"/>
    </row>
    <row r="16" spans="1:14" ht="18" customHeight="1">
      <c r="A16" s="108"/>
      <c r="B16" s="108"/>
      <c r="C16" s="53" t="s">
        <v>181</v>
      </c>
      <c r="D16" s="53"/>
      <c r="E16" s="54">
        <v>30</v>
      </c>
      <c r="F16" s="54">
        <v>31</v>
      </c>
      <c r="G16" s="54">
        <v>1221.1661320000001</v>
      </c>
      <c r="H16" s="54">
        <v>1221.656536</v>
      </c>
      <c r="I16" s="54">
        <v>2734</v>
      </c>
      <c r="J16" s="54">
        <v>2680</v>
      </c>
      <c r="K16" s="54"/>
      <c r="L16" s="54"/>
      <c r="M16" s="54"/>
      <c r="N16" s="54"/>
    </row>
    <row r="17" spans="1:15" ht="18" customHeight="1">
      <c r="A17" s="108"/>
      <c r="B17" s="108"/>
      <c r="C17" s="53" t="s">
        <v>182</v>
      </c>
      <c r="D17" s="53"/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/>
      <c r="L17" s="54"/>
      <c r="M17" s="54"/>
      <c r="N17" s="54"/>
    </row>
    <row r="18" spans="1:15" ht="18" customHeight="1">
      <c r="A18" s="108"/>
      <c r="B18" s="108"/>
      <c r="C18" s="53" t="s">
        <v>183</v>
      </c>
      <c r="D18" s="53"/>
      <c r="E18" s="54">
        <v>793</v>
      </c>
      <c r="F18" s="54">
        <v>791</v>
      </c>
      <c r="G18" s="54">
        <v>1369.6716670000001</v>
      </c>
      <c r="H18" s="54">
        <v>1357.8486149999999</v>
      </c>
      <c r="I18" s="54">
        <v>7839</v>
      </c>
      <c r="J18" s="54">
        <v>7858</v>
      </c>
      <c r="K18" s="54"/>
      <c r="L18" s="54"/>
      <c r="M18" s="54"/>
      <c r="N18" s="54"/>
    </row>
    <row r="19" spans="1:15" ht="18" customHeight="1">
      <c r="A19" s="108"/>
      <c r="B19" s="108" t="s">
        <v>184</v>
      </c>
      <c r="C19" s="53" t="s">
        <v>185</v>
      </c>
      <c r="D19" s="53"/>
      <c r="E19" s="54">
        <v>8</v>
      </c>
      <c r="F19" s="54">
        <v>8</v>
      </c>
      <c r="G19" s="54">
        <v>6.3099850000000002</v>
      </c>
      <c r="H19" s="54">
        <v>3.8564970000000001</v>
      </c>
      <c r="I19" s="54">
        <v>77</v>
      </c>
      <c r="J19" s="54">
        <v>112</v>
      </c>
      <c r="K19" s="54"/>
      <c r="L19" s="54"/>
      <c r="M19" s="54"/>
      <c r="N19" s="54"/>
    </row>
    <row r="20" spans="1:15" ht="18" customHeight="1">
      <c r="A20" s="108"/>
      <c r="B20" s="108"/>
      <c r="C20" s="53" t="s">
        <v>186</v>
      </c>
      <c r="D20" s="53"/>
      <c r="E20" s="54">
        <v>156</v>
      </c>
      <c r="F20" s="54">
        <v>156</v>
      </c>
      <c r="G20" s="54">
        <v>17.745654999999999</v>
      </c>
      <c r="H20" s="54">
        <v>17.745654999999999</v>
      </c>
      <c r="I20" s="54">
        <v>246</v>
      </c>
      <c r="J20" s="54">
        <v>285</v>
      </c>
      <c r="K20" s="54"/>
      <c r="L20" s="54"/>
      <c r="M20" s="54"/>
      <c r="N20" s="54"/>
    </row>
    <row r="21" spans="1:15" ht="18" customHeight="1">
      <c r="A21" s="108"/>
      <c r="B21" s="108"/>
      <c r="C21" s="53" t="s">
        <v>187</v>
      </c>
      <c r="D21" s="53"/>
      <c r="E21" s="83">
        <v>0</v>
      </c>
      <c r="F21" s="83">
        <v>0</v>
      </c>
      <c r="G21" s="83">
        <v>979.61602700000003</v>
      </c>
      <c r="H21" s="83">
        <v>970.24646299999995</v>
      </c>
      <c r="I21" s="83">
        <v>0</v>
      </c>
      <c r="J21" s="83">
        <v>0</v>
      </c>
      <c r="K21" s="83"/>
      <c r="L21" s="83"/>
      <c r="M21" s="83"/>
      <c r="N21" s="83"/>
    </row>
    <row r="22" spans="1:15" ht="18" customHeight="1">
      <c r="A22" s="108"/>
      <c r="B22" s="108"/>
      <c r="C22" s="47" t="s">
        <v>188</v>
      </c>
      <c r="D22" s="47"/>
      <c r="E22" s="54">
        <v>164</v>
      </c>
      <c r="F22" s="54">
        <v>164</v>
      </c>
      <c r="G22" s="54">
        <v>1003.6716670000001</v>
      </c>
      <c r="H22" s="54">
        <v>991.848615</v>
      </c>
      <c r="I22" s="54">
        <v>323</v>
      </c>
      <c r="J22" s="54">
        <v>396</v>
      </c>
      <c r="K22" s="54"/>
      <c r="L22" s="54"/>
      <c r="M22" s="54"/>
      <c r="N22" s="54"/>
    </row>
    <row r="23" spans="1:15" ht="18" customHeight="1">
      <c r="A23" s="108"/>
      <c r="B23" s="108" t="s">
        <v>189</v>
      </c>
      <c r="C23" s="53" t="s">
        <v>190</v>
      </c>
      <c r="D23" s="53"/>
      <c r="E23" s="54">
        <v>30</v>
      </c>
      <c r="F23" s="54">
        <v>30</v>
      </c>
      <c r="G23" s="54">
        <v>366</v>
      </c>
      <c r="H23" s="54">
        <v>366</v>
      </c>
      <c r="I23" s="54">
        <v>26</v>
      </c>
      <c r="J23" s="54">
        <v>26</v>
      </c>
      <c r="K23" s="54"/>
      <c r="L23" s="54"/>
      <c r="M23" s="54"/>
      <c r="N23" s="54"/>
    </row>
    <row r="24" spans="1:15" ht="18" customHeight="1">
      <c r="A24" s="108"/>
      <c r="B24" s="108"/>
      <c r="C24" s="53" t="s">
        <v>191</v>
      </c>
      <c r="D24" s="53"/>
      <c r="E24" s="54">
        <v>1</v>
      </c>
      <c r="F24" s="54">
        <v>-8</v>
      </c>
      <c r="G24" s="54">
        <v>0</v>
      </c>
      <c r="H24" s="54">
        <v>0</v>
      </c>
      <c r="I24" s="54">
        <v>7489</v>
      </c>
      <c r="J24" s="54">
        <v>7435</v>
      </c>
      <c r="K24" s="54"/>
      <c r="L24" s="54"/>
      <c r="M24" s="54"/>
      <c r="N24" s="54"/>
    </row>
    <row r="25" spans="1:15" ht="18" customHeight="1">
      <c r="A25" s="108"/>
      <c r="B25" s="108"/>
      <c r="C25" s="53" t="s">
        <v>192</v>
      </c>
      <c r="D25" s="53"/>
      <c r="E25" s="54">
        <v>598</v>
      </c>
      <c r="F25" s="54">
        <v>605</v>
      </c>
      <c r="G25" s="54">
        <v>0</v>
      </c>
      <c r="H25" s="54">
        <v>0</v>
      </c>
      <c r="I25" s="54">
        <v>0</v>
      </c>
      <c r="J25" s="54">
        <v>0</v>
      </c>
      <c r="K25" s="54"/>
      <c r="L25" s="54"/>
      <c r="M25" s="54"/>
      <c r="N25" s="54"/>
    </row>
    <row r="26" spans="1:15" ht="18" customHeight="1">
      <c r="A26" s="108"/>
      <c r="B26" s="108"/>
      <c r="C26" s="53" t="s">
        <v>193</v>
      </c>
      <c r="D26" s="53"/>
      <c r="E26" s="54">
        <v>628</v>
      </c>
      <c r="F26" s="54">
        <v>628</v>
      </c>
      <c r="G26" s="54">
        <v>366</v>
      </c>
      <c r="H26" s="54">
        <v>366</v>
      </c>
      <c r="I26" s="54">
        <v>7515</v>
      </c>
      <c r="J26" s="54">
        <v>7461</v>
      </c>
      <c r="K26" s="54"/>
      <c r="L26" s="54"/>
      <c r="M26" s="54"/>
      <c r="N26" s="54"/>
    </row>
    <row r="27" spans="1:15" ht="18" customHeight="1">
      <c r="A27" s="108"/>
      <c r="B27" s="53" t="s">
        <v>194</v>
      </c>
      <c r="C27" s="53"/>
      <c r="D27" s="53"/>
      <c r="E27" s="54">
        <v>793</v>
      </c>
      <c r="F27" s="54">
        <v>791</v>
      </c>
      <c r="G27" s="54">
        <v>1369.6716670000001</v>
      </c>
      <c r="H27" s="54">
        <v>1357.8486149999999</v>
      </c>
      <c r="I27" s="54">
        <v>7839</v>
      </c>
      <c r="J27" s="54">
        <v>7858</v>
      </c>
      <c r="K27" s="54"/>
      <c r="L27" s="54"/>
      <c r="M27" s="54"/>
      <c r="N27" s="54"/>
    </row>
    <row r="28" spans="1:15" ht="18" customHeight="1">
      <c r="A28" s="108" t="s">
        <v>195</v>
      </c>
      <c r="B28" s="108" t="s">
        <v>196</v>
      </c>
      <c r="C28" s="53" t="s">
        <v>197</v>
      </c>
      <c r="D28" s="84" t="s">
        <v>40</v>
      </c>
      <c r="E28" s="54">
        <v>234</v>
      </c>
      <c r="F28" s="54">
        <v>225</v>
      </c>
      <c r="G28" s="54">
        <v>102</v>
      </c>
      <c r="H28" s="54">
        <v>94</v>
      </c>
      <c r="I28" s="54">
        <v>500</v>
      </c>
      <c r="J28" s="54">
        <v>598</v>
      </c>
      <c r="K28" s="54"/>
      <c r="L28" s="54"/>
      <c r="M28" s="54"/>
      <c r="N28" s="54"/>
    </row>
    <row r="29" spans="1:15" ht="18" customHeight="1">
      <c r="A29" s="108"/>
      <c r="B29" s="108"/>
      <c r="C29" s="53" t="s">
        <v>198</v>
      </c>
      <c r="D29" s="84" t="s">
        <v>41</v>
      </c>
      <c r="E29" s="54">
        <v>210</v>
      </c>
      <c r="F29" s="54">
        <v>209</v>
      </c>
      <c r="G29" s="54">
        <v>87</v>
      </c>
      <c r="H29" s="54">
        <v>83</v>
      </c>
      <c r="I29" s="54">
        <v>454</v>
      </c>
      <c r="J29" s="54">
        <v>509</v>
      </c>
      <c r="K29" s="54"/>
      <c r="L29" s="54"/>
      <c r="M29" s="54"/>
      <c r="N29" s="54"/>
    </row>
    <row r="30" spans="1:15" ht="18" customHeight="1">
      <c r="A30" s="108"/>
      <c r="B30" s="108"/>
      <c r="C30" s="53" t="s">
        <v>199</v>
      </c>
      <c r="D30" s="84" t="s">
        <v>200</v>
      </c>
      <c r="E30" s="54">
        <v>28</v>
      </c>
      <c r="F30" s="54">
        <v>43</v>
      </c>
      <c r="G30" s="54">
        <v>16</v>
      </c>
      <c r="H30" s="54">
        <v>15</v>
      </c>
      <c r="I30" s="54">
        <v>40</v>
      </c>
      <c r="J30" s="54">
        <v>55</v>
      </c>
      <c r="K30" s="54"/>
      <c r="L30" s="54"/>
      <c r="M30" s="54"/>
      <c r="N30" s="54"/>
    </row>
    <row r="31" spans="1:15" ht="18" customHeight="1">
      <c r="A31" s="108"/>
      <c r="B31" s="108"/>
      <c r="C31" s="47" t="s">
        <v>201</v>
      </c>
      <c r="D31" s="84" t="s">
        <v>202</v>
      </c>
      <c r="E31" s="54">
        <f t="shared" ref="E31:N31" si="0">E28-E29-E30</f>
        <v>-4</v>
      </c>
      <c r="F31" s="54">
        <f t="shared" si="0"/>
        <v>-27</v>
      </c>
      <c r="G31" s="54">
        <f t="shared" si="0"/>
        <v>-1</v>
      </c>
      <c r="H31" s="54">
        <f t="shared" si="0"/>
        <v>-4</v>
      </c>
      <c r="I31" s="54">
        <f t="shared" si="0"/>
        <v>6</v>
      </c>
      <c r="J31" s="54">
        <f t="shared" si="0"/>
        <v>34</v>
      </c>
      <c r="K31" s="54">
        <f t="shared" si="0"/>
        <v>0</v>
      </c>
      <c r="L31" s="54">
        <f t="shared" si="0"/>
        <v>0</v>
      </c>
      <c r="M31" s="54">
        <f t="shared" si="0"/>
        <v>0</v>
      </c>
      <c r="N31" s="54">
        <f t="shared" si="0"/>
        <v>0</v>
      </c>
      <c r="O31" s="7"/>
    </row>
    <row r="32" spans="1:15" ht="18" customHeight="1">
      <c r="A32" s="108"/>
      <c r="B32" s="108"/>
      <c r="C32" s="53" t="s">
        <v>203</v>
      </c>
      <c r="D32" s="84" t="s">
        <v>204</v>
      </c>
      <c r="E32" s="54">
        <v>5</v>
      </c>
      <c r="F32" s="54">
        <v>19</v>
      </c>
      <c r="G32" s="54">
        <v>1</v>
      </c>
      <c r="H32" s="54">
        <v>4</v>
      </c>
      <c r="I32" s="54">
        <v>2</v>
      </c>
      <c r="J32" s="54">
        <v>1</v>
      </c>
      <c r="K32" s="54"/>
      <c r="L32" s="54"/>
      <c r="M32" s="54"/>
      <c r="N32" s="54"/>
    </row>
    <row r="33" spans="1:14" ht="18" customHeight="1">
      <c r="A33" s="108"/>
      <c r="B33" s="108"/>
      <c r="C33" s="53" t="s">
        <v>205</v>
      </c>
      <c r="D33" s="84" t="s">
        <v>206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/>
      <c r="L33" s="54"/>
      <c r="M33" s="54"/>
      <c r="N33" s="54"/>
    </row>
    <row r="34" spans="1:14" ht="18" customHeight="1">
      <c r="A34" s="108"/>
      <c r="B34" s="108"/>
      <c r="C34" s="47" t="s">
        <v>207</v>
      </c>
      <c r="D34" s="84" t="s">
        <v>208</v>
      </c>
      <c r="E34" s="54">
        <f t="shared" ref="E34:N34" si="1">E31+E32-E33</f>
        <v>1</v>
      </c>
      <c r="F34" s="54">
        <f t="shared" si="1"/>
        <v>-8</v>
      </c>
      <c r="G34" s="54">
        <f t="shared" si="1"/>
        <v>0</v>
      </c>
      <c r="H34" s="54">
        <f t="shared" si="1"/>
        <v>0</v>
      </c>
      <c r="I34" s="54">
        <f t="shared" si="1"/>
        <v>8</v>
      </c>
      <c r="J34" s="54">
        <f t="shared" si="1"/>
        <v>35</v>
      </c>
      <c r="K34" s="54">
        <f t="shared" si="1"/>
        <v>0</v>
      </c>
      <c r="L34" s="54">
        <f t="shared" si="1"/>
        <v>0</v>
      </c>
      <c r="M34" s="54">
        <f t="shared" si="1"/>
        <v>0</v>
      </c>
      <c r="N34" s="54">
        <f t="shared" si="1"/>
        <v>0</v>
      </c>
    </row>
    <row r="35" spans="1:14" ht="18" customHeight="1">
      <c r="A35" s="108"/>
      <c r="B35" s="108" t="s">
        <v>209</v>
      </c>
      <c r="C35" s="53" t="s">
        <v>210</v>
      </c>
      <c r="D35" s="84" t="s">
        <v>211</v>
      </c>
      <c r="E35" s="54">
        <v>0</v>
      </c>
      <c r="F35" s="54">
        <v>0</v>
      </c>
      <c r="G35" s="54">
        <v>0</v>
      </c>
      <c r="H35" s="54">
        <v>0</v>
      </c>
      <c r="I35" s="54">
        <v>46</v>
      </c>
      <c r="J35" s="54">
        <v>15</v>
      </c>
      <c r="K35" s="54"/>
      <c r="L35" s="54"/>
      <c r="M35" s="54"/>
      <c r="N35" s="54"/>
    </row>
    <row r="36" spans="1:14" ht="18" customHeight="1">
      <c r="A36" s="108"/>
      <c r="B36" s="108"/>
      <c r="C36" s="53" t="s">
        <v>212</v>
      </c>
      <c r="D36" s="84" t="s">
        <v>213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/>
      <c r="L36" s="54"/>
      <c r="M36" s="54"/>
      <c r="N36" s="54"/>
    </row>
    <row r="37" spans="1:14" ht="18" customHeight="1">
      <c r="A37" s="108"/>
      <c r="B37" s="108"/>
      <c r="C37" s="53" t="s">
        <v>214</v>
      </c>
      <c r="D37" s="84" t="s">
        <v>215</v>
      </c>
      <c r="E37" s="54">
        <f t="shared" ref="E37:N37" si="2">E34+E35-E36</f>
        <v>1</v>
      </c>
      <c r="F37" s="54">
        <f t="shared" si="2"/>
        <v>-8</v>
      </c>
      <c r="G37" s="54">
        <f t="shared" si="2"/>
        <v>0</v>
      </c>
      <c r="H37" s="54">
        <f t="shared" si="2"/>
        <v>0</v>
      </c>
      <c r="I37" s="54">
        <f t="shared" si="2"/>
        <v>54</v>
      </c>
      <c r="J37" s="54">
        <f t="shared" si="2"/>
        <v>50</v>
      </c>
      <c r="K37" s="54">
        <f t="shared" si="2"/>
        <v>0</v>
      </c>
      <c r="L37" s="54">
        <f t="shared" si="2"/>
        <v>0</v>
      </c>
      <c r="M37" s="54">
        <f t="shared" si="2"/>
        <v>0</v>
      </c>
      <c r="N37" s="54">
        <f t="shared" si="2"/>
        <v>0</v>
      </c>
    </row>
    <row r="38" spans="1:14" ht="18" customHeight="1">
      <c r="A38" s="108"/>
      <c r="B38" s="108"/>
      <c r="C38" s="53" t="s">
        <v>216</v>
      </c>
      <c r="D38" s="84" t="s">
        <v>217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/>
      <c r="L38" s="54"/>
      <c r="M38" s="54"/>
      <c r="N38" s="54"/>
    </row>
    <row r="39" spans="1:14" ht="18" customHeight="1">
      <c r="A39" s="108"/>
      <c r="B39" s="108"/>
      <c r="C39" s="53" t="s">
        <v>218</v>
      </c>
      <c r="D39" s="84" t="s">
        <v>219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/>
      <c r="L39" s="54"/>
      <c r="M39" s="54"/>
      <c r="N39" s="54"/>
    </row>
    <row r="40" spans="1:14" ht="18" customHeight="1">
      <c r="A40" s="108"/>
      <c r="B40" s="108"/>
      <c r="C40" s="53" t="s">
        <v>220</v>
      </c>
      <c r="D40" s="84" t="s">
        <v>221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/>
      <c r="L40" s="54"/>
      <c r="M40" s="54"/>
      <c r="N40" s="54"/>
    </row>
    <row r="41" spans="1:14" ht="18" customHeight="1">
      <c r="A41" s="108"/>
      <c r="B41" s="108"/>
      <c r="C41" s="47" t="s">
        <v>222</v>
      </c>
      <c r="D41" s="84" t="s">
        <v>223</v>
      </c>
      <c r="E41" s="54">
        <f t="shared" ref="E41:N41" si="3">E34+E35-E36-E40</f>
        <v>1</v>
      </c>
      <c r="F41" s="54">
        <f t="shared" si="3"/>
        <v>-8</v>
      </c>
      <c r="G41" s="54">
        <f t="shared" si="3"/>
        <v>0</v>
      </c>
      <c r="H41" s="54">
        <f t="shared" si="3"/>
        <v>0</v>
      </c>
      <c r="I41" s="54">
        <f t="shared" si="3"/>
        <v>54</v>
      </c>
      <c r="J41" s="54">
        <f t="shared" si="3"/>
        <v>50</v>
      </c>
      <c r="K41" s="54">
        <f t="shared" si="3"/>
        <v>0</v>
      </c>
      <c r="L41" s="54">
        <f t="shared" si="3"/>
        <v>0</v>
      </c>
      <c r="M41" s="54">
        <f t="shared" si="3"/>
        <v>0</v>
      </c>
      <c r="N41" s="54">
        <f t="shared" si="3"/>
        <v>0</v>
      </c>
    </row>
    <row r="42" spans="1:14" ht="18" customHeight="1">
      <c r="A42" s="108"/>
      <c r="B42" s="108"/>
      <c r="C42" s="128" t="s">
        <v>224</v>
      </c>
      <c r="D42" s="128"/>
      <c r="E42" s="54">
        <f t="shared" ref="E42:N42" si="4">E37+E38-E39-E40</f>
        <v>1</v>
      </c>
      <c r="F42" s="54">
        <f t="shared" si="4"/>
        <v>-8</v>
      </c>
      <c r="G42" s="54">
        <f t="shared" si="4"/>
        <v>0</v>
      </c>
      <c r="H42" s="54">
        <f t="shared" si="4"/>
        <v>0</v>
      </c>
      <c r="I42" s="54">
        <f t="shared" si="4"/>
        <v>54</v>
      </c>
      <c r="J42" s="54">
        <f t="shared" si="4"/>
        <v>50</v>
      </c>
      <c r="K42" s="54">
        <f t="shared" si="4"/>
        <v>0</v>
      </c>
      <c r="L42" s="54">
        <f t="shared" si="4"/>
        <v>0</v>
      </c>
      <c r="M42" s="54">
        <f t="shared" si="4"/>
        <v>0</v>
      </c>
      <c r="N42" s="54">
        <f t="shared" si="4"/>
        <v>0</v>
      </c>
    </row>
    <row r="43" spans="1:14" ht="18" customHeight="1">
      <c r="A43" s="108"/>
      <c r="B43" s="108"/>
      <c r="C43" s="53" t="s">
        <v>225</v>
      </c>
      <c r="D43" s="84" t="s">
        <v>226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/>
      <c r="L43" s="54"/>
      <c r="M43" s="54"/>
      <c r="N43" s="54"/>
    </row>
    <row r="44" spans="1:14" ht="18" customHeight="1">
      <c r="A44" s="108"/>
      <c r="B44" s="108"/>
      <c r="C44" s="47" t="s">
        <v>227</v>
      </c>
      <c r="D44" s="65" t="s">
        <v>228</v>
      </c>
      <c r="E44" s="54">
        <f t="shared" ref="E44:N44" si="5">E41+E43</f>
        <v>1</v>
      </c>
      <c r="F44" s="54">
        <f t="shared" si="5"/>
        <v>-8</v>
      </c>
      <c r="G44" s="54">
        <f t="shared" si="5"/>
        <v>0</v>
      </c>
      <c r="H44" s="54">
        <f t="shared" si="5"/>
        <v>0</v>
      </c>
      <c r="I44" s="54">
        <f t="shared" si="5"/>
        <v>54</v>
      </c>
      <c r="J44" s="54">
        <f t="shared" si="5"/>
        <v>50</v>
      </c>
      <c r="K44" s="54">
        <f t="shared" si="5"/>
        <v>0</v>
      </c>
      <c r="L44" s="54">
        <f t="shared" si="5"/>
        <v>0</v>
      </c>
      <c r="M44" s="54">
        <f t="shared" si="5"/>
        <v>0</v>
      </c>
      <c r="N44" s="54">
        <f t="shared" si="5"/>
        <v>0</v>
      </c>
    </row>
    <row r="45" spans="1:14" ht="14.1" customHeight="1">
      <c r="A45" s="8" t="s">
        <v>229</v>
      </c>
    </row>
    <row r="46" spans="1:14" ht="14.1" customHeight="1">
      <c r="A46" s="8" t="s">
        <v>230</v>
      </c>
    </row>
    <row r="47" spans="1:14">
      <c r="A47" s="46"/>
    </row>
  </sheetData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75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1.普通会計予算(R4-5年度)</vt:lpstr>
      <vt:lpstr>2.公営企業会計予算(R4-5年度)</vt:lpstr>
      <vt:lpstr>3.(1)普通会計決算（R2-3年度)</vt:lpstr>
      <vt:lpstr>3.(2)財政指標等（H29‐R3年度）</vt:lpstr>
      <vt:lpstr>4.公営企業会計決算（R2-3年度）</vt:lpstr>
      <vt:lpstr>5.三セク決算（R2-3年度）</vt:lpstr>
      <vt:lpstr>'1.普通会計予算(R4-5年度)'!Print_Area</vt:lpstr>
      <vt:lpstr>'2.公営企業会計予算(R4-5年度)'!Print_Area</vt:lpstr>
      <vt:lpstr>'3.(1)普通会計決算（R2-3年度)'!Print_Area</vt:lpstr>
      <vt:lpstr>'3.(2)財政指標等（H29‐R3年度）'!Print_Area</vt:lpstr>
      <vt:lpstr>'4.公営企業会計決算（R2-3年度）'!Print_Area</vt:lpstr>
      <vt:lpstr>'5.三セク決算（R2-3年度）'!Print_Area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逸見諒太</cp:lastModifiedBy>
  <cp:lastPrinted>2023-08-10T01:37:30Z</cp:lastPrinted>
  <dcterms:modified xsi:type="dcterms:W3CDTF">2023-08-21T00:48:00Z</dcterms:modified>
</cp:coreProperties>
</file>