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0.5.136\共有フォルダ\08財政計画班\01 民間資金担当\R5（大塚）\90_各種照会\★★★地方債協会★★★\04_財政状況 ８月２６日（金）〆\03_提出\"/>
    </mc:Choice>
  </mc:AlternateContent>
  <bookViews>
    <workbookView xWindow="0" yWindow="0" windowWidth="28800" windowHeight="11685" tabRatio="767" activeTab="3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8" l="1"/>
  <c r="K44" i="7" l="1"/>
  <c r="J44" i="7"/>
  <c r="I44" i="7"/>
  <c r="H44" i="7"/>
  <c r="K39" i="7"/>
  <c r="K45" i="7" s="1"/>
  <c r="J39" i="7"/>
  <c r="J45" i="7" s="1"/>
  <c r="I39" i="7"/>
  <c r="I45" i="7" s="1"/>
  <c r="H39" i="7"/>
  <c r="H45" i="7" s="1"/>
  <c r="I9" i="2" l="1"/>
  <c r="F45" i="2"/>
  <c r="G45" i="2" s="1"/>
  <c r="F27" i="2"/>
  <c r="G27" i="2" s="1"/>
  <c r="F24" i="6"/>
  <c r="F22" i="6" s="1"/>
  <c r="E22" i="6"/>
  <c r="E19" i="6"/>
  <c r="E23" i="6" s="1"/>
  <c r="H45" i="5"/>
  <c r="F45" i="5"/>
  <c r="G44" i="5" s="1"/>
  <c r="H27" i="5"/>
  <c r="F27" i="5"/>
  <c r="G19" i="5" s="1"/>
  <c r="F44" i="4"/>
  <c r="F39" i="4"/>
  <c r="H27" i="2"/>
  <c r="H45" i="2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G31" i="8"/>
  <c r="G34" i="8" s="1"/>
  <c r="G41" i="8" s="1"/>
  <c r="G44" i="8" s="1"/>
  <c r="F31" i="8"/>
  <c r="F34" i="8" s="1"/>
  <c r="E31" i="8"/>
  <c r="E34" i="8" s="1"/>
  <c r="O44" i="7"/>
  <c r="N44" i="7"/>
  <c r="M44" i="7"/>
  <c r="L44" i="7"/>
  <c r="G44" i="7"/>
  <c r="F44" i="7"/>
  <c r="O39" i="7"/>
  <c r="O45" i="7" s="1"/>
  <c r="N39" i="7"/>
  <c r="M39" i="7"/>
  <c r="L39" i="7"/>
  <c r="G39" i="7"/>
  <c r="F39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I20" i="6"/>
  <c r="H20" i="6"/>
  <c r="G20" i="6"/>
  <c r="F20" i="6"/>
  <c r="E20" i="6"/>
  <c r="I19" i="6"/>
  <c r="I21" i="6" s="1"/>
  <c r="H19" i="6"/>
  <c r="H21" i="6" s="1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K39" i="4"/>
  <c r="K44" i="4"/>
  <c r="K45" i="4"/>
  <c r="J39" i="4"/>
  <c r="J44" i="4"/>
  <c r="I39" i="4"/>
  <c r="I44" i="4"/>
  <c r="H39" i="4"/>
  <c r="H44" i="4"/>
  <c r="G39" i="4"/>
  <c r="G44" i="4"/>
  <c r="O24" i="4"/>
  <c r="O27" i="4" s="1"/>
  <c r="N24" i="4"/>
  <c r="N27" i="4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G41" i="2"/>
  <c r="G29" i="2"/>
  <c r="F45" i="4" l="1"/>
  <c r="G37" i="5"/>
  <c r="G42" i="5"/>
  <c r="G38" i="5"/>
  <c r="G33" i="5"/>
  <c r="G40" i="5"/>
  <c r="G34" i="5"/>
  <c r="G41" i="5"/>
  <c r="G35" i="5"/>
  <c r="G28" i="5"/>
  <c r="G30" i="5"/>
  <c r="G39" i="5"/>
  <c r="G14" i="2"/>
  <c r="G24" i="6"/>
  <c r="E21" i="6"/>
  <c r="M45" i="7"/>
  <c r="I45" i="4"/>
  <c r="G45" i="4"/>
  <c r="I45" i="5"/>
  <c r="G45" i="5"/>
  <c r="G29" i="5"/>
  <c r="G28" i="2"/>
  <c r="J37" i="8"/>
  <c r="J42" i="8" s="1"/>
  <c r="H45" i="4"/>
  <c r="G21" i="2"/>
  <c r="G43" i="5"/>
  <c r="G16" i="2"/>
  <c r="G45" i="7"/>
  <c r="G18" i="2"/>
  <c r="G36" i="5"/>
  <c r="G31" i="5"/>
  <c r="G32" i="5"/>
  <c r="G9" i="2"/>
  <c r="J45" i="4"/>
  <c r="O45" i="4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G26" i="2"/>
  <c r="G32" i="2"/>
  <c r="G13" i="2"/>
  <c r="G40" i="2"/>
  <c r="G20" i="2"/>
  <c r="G17" i="2"/>
  <c r="G10" i="2"/>
  <c r="G31" i="2"/>
  <c r="N45" i="7"/>
  <c r="I23" i="6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<sst xmlns="http://schemas.openxmlformats.org/spreadsheetml/2006/main" count="441" uniqueCount="265">
  <si>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</si>
  <si>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</si>
  <si>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</si>
  <si>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</si>
  <si>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</si>
  <si>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</si>
  <si>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</si>
  <si>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</si>
  <si>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</si>
  <si>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</si>
  <si>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</si>
  <si>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</si>
  <si>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</si>
  <si>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</si>
  <si>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</si>
  <si>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</si>
  <si>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</si>
  <si>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</si>
  <si>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</si>
  <si>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</si>
  <si>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</si>
  <si>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</si>
  <si>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</si>
  <si>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</si>
  <si>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</si>
  <si>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</si>
  <si>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</si>
  <si>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</si>
  <si>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</si>
  <si>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</si>
  <si>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</si>
  <si>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</si>
  <si>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</si>
  <si>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</si>
  <si>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</si>
  <si>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</si>
  <si>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</si>
  <si>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</si>
  <si>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</si>
  <si>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</si>
  <si>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</si>
  <si>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</si>
  <si>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</si>
  <si>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</si>
  <si>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</si>
  <si>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</si>
  <si>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</si>
  <si>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</si>
  <si>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</si>
  <si>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</si>
  <si>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</si>
  <si>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</si>
  <si>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</si>
  <si>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</si>
  <si>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</si>
  <si>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</si>
  <si>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</si>
  <si>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</si>
  <si>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</si>
  <si>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</si>
  <si>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</si>
  <si>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</si>
  <si>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</si>
  <si>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</si>
  <si>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</si>
  <si>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</si>
  <si>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</si>
  <si>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</si>
  <si>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</si>
  <si>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</si>
  <si>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</si>
  <si>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</si>
  <si>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</si>
  <si>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</si>
  <si>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</si>
  <si>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</si>
  <si>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</si>
  <si>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</si>
  <si>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</si>
  <si>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</si>
  <si>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</si>
  <si>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</si>
  <si>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</si>
  <si>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</si>
  <si>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</si>
  <si>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</si>
  <si>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</si>
  <si>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</si>
  <si>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</si>
  <si>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</si>
  <si>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</si>
  <si>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</si>
  <si>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</si>
  <si>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</si>
  <si>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</si>
  <si>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</si>
  <si>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</si>
  <si>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</si>
  <si>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</si>
  <si>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</si>
  <si>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</si>
  <si>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</si>
  <si>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</si>
  <si>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</si>
  <si>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</si>
  <si>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</si>
  <si>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</si>
  <si>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</si>
  <si>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</si>
  <si>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</si>
  <si>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</si>
  <si>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</si>
  <si>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</si>
  <si>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</si>
  <si>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</si>
  <si>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</si>
  <si>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</si>
  <si>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</si>
  <si>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</si>
  <si>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</si>
  <si>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</si>
  <si>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</si>
  <si>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</si>
  <si>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</si>
  <si>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</si>
  <si>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</si>
  <si>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</si>
  <si>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</si>
  <si>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</si>
  <si>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</si>
  <si>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</si>
  <si>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</si>
  <si>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</si>
  <si>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</si>
  <si>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</si>
  <si>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</si>
  <si>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</si>
  <si>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</si>
  <si>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</si>
  <si>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</si>
  <si>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</si>
  <si>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</si>
  <si>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</si>
  <si>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</si>
  <si>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</si>
  <si>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</si>
  <si>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</si>
  <si>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</si>
  <si>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</si>
  <si>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</si>
  <si>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</si>
  <si>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</si>
  <si>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</si>
  <si>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</si>
  <si>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</si>
  <si>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</si>
  <si>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</si>
  <si>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</si>
  <si>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</si>
  <si>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</si>
  <si>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</si>
  <si>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</si>
  <si>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</si>
  <si>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</si>
  <si>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</si>
  <si>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</si>
  <si>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</si>
  <si>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</si>
  <si>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</si>
  <si>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</si>
  <si>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</si>
  <si>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</si>
  <si>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</si>
  <si>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</si>
  <si>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</si>
  <si>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</si>
  <si>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</si>
  <si>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</si>
  <si>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</si>
  <si>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</si>
  <si>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</si>
  <si>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</si>
  <si>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</si>
  <si>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</si>
  <si>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</si>
  <si>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</si>
  <si>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</si>
  <si>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</si>
  <si>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</si>
  <si>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</si>
  <si>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</si>
  <si>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</si>
  <si>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</si>
  <si>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</si>
  <si>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</si>
  <si>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</si>
  <si>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</si>
  <si>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</si>
  <si>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</si>
  <si>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</si>
  <si>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</si>
  <si>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</si>
  <si>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</si>
  <si>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</si>
  <si>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</si>
  <si>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</si>
  <si>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</si>
  <si>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</si>
  <si>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</si>
  <si>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</si>
  <si>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</si>
  <si>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</si>
  <si>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</si>
  <si>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</si>
  <si>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</si>
  <si>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</si>
  <si>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</si>
  <si>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</si>
  <si>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</si>
  <si>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</si>
  <si>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</si>
  <si>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</si>
  <si>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</si>
  <si>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</si>
  <si>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</si>
  <si>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</si>
  <si>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</si>
  <si>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</si>
  <si>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</si>
  <si>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</si>
  <si>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</si>
  <si>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</si>
  <si>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</si>
  <si>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</si>
  <si>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</si>
  <si>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</si>
  <si>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</si>
  <si>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</si>
  <si>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</si>
  <si>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</si>
  <si>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</si>
  <si>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</si>
  <si>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</si>
  <si>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</si>
  <si>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</si>
  <si>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</si>
  <si>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</si>
  <si>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</si>
  <si>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</si>
  <si>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</si>
  <si>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水道用水供給事業</t>
    <rPh sb="0" eb="2">
      <t>スイドウ</t>
    </rPh>
    <rPh sb="2" eb="4">
      <t>ヨウスイ</t>
    </rPh>
    <rPh sb="4" eb="6">
      <t>キョウキュウ</t>
    </rPh>
    <rPh sb="6" eb="8">
      <t>ジギョウ</t>
    </rPh>
    <phoneticPr fontId="9"/>
  </si>
  <si>
    <t>工業用水事業</t>
    <rPh sb="0" eb="3">
      <t>コウギョウヨウ</t>
    </rPh>
    <rPh sb="4" eb="6">
      <t>ジギョウ</t>
    </rPh>
    <phoneticPr fontId="9"/>
  </si>
  <si>
    <t>地域整備事業</t>
    <rPh sb="0" eb="2">
      <t>チイキ</t>
    </rPh>
    <rPh sb="2" eb="4">
      <t>セイビ</t>
    </rPh>
    <rPh sb="4" eb="6">
      <t>ジギョウ</t>
    </rPh>
    <phoneticPr fontId="9"/>
  </si>
  <si>
    <t>下水道事業</t>
    <rPh sb="0" eb="3">
      <t>ゲスイドウ</t>
    </rPh>
    <rPh sb="3" eb="5">
      <t>ジギョウ</t>
    </rPh>
    <phoneticPr fontId="8"/>
  </si>
  <si>
    <t>港湾整備事業</t>
    <rPh sb="0" eb="2">
      <t>コウワン</t>
    </rPh>
    <rPh sb="2" eb="4">
      <t>セイビ</t>
    </rPh>
    <rPh sb="4" eb="6">
      <t>ジギョウ</t>
    </rPh>
    <phoneticPr fontId="8"/>
  </si>
  <si>
    <t>宅地造成事業（港湾）</t>
    <rPh sb="0" eb="2">
      <t>タクチ</t>
    </rPh>
    <rPh sb="2" eb="4">
      <t>ゾウセイ</t>
    </rPh>
    <rPh sb="4" eb="6">
      <t>ジギョウ</t>
    </rPh>
    <rPh sb="7" eb="9">
      <t>コウワン</t>
    </rPh>
    <phoneticPr fontId="8"/>
  </si>
  <si>
    <t>下水道事業（流域下水道）</t>
  </si>
  <si>
    <t>宅地造成（臨海土地造成）</t>
    <rPh sb="0" eb="2">
      <t>タクチ</t>
    </rPh>
    <rPh sb="2" eb="4">
      <t>ゾウセイ</t>
    </rPh>
    <rPh sb="5" eb="7">
      <t>リンカイ</t>
    </rPh>
    <rPh sb="7" eb="9">
      <t>トチ</t>
    </rPh>
    <rPh sb="9" eb="11">
      <t>ゾウセイ</t>
    </rPh>
    <phoneticPr fontId="8"/>
  </si>
  <si>
    <t>港湾整備</t>
    <rPh sb="0" eb="2">
      <t>コウワン</t>
    </rPh>
    <rPh sb="2" eb="4">
      <t>セイビ</t>
    </rPh>
    <phoneticPr fontId="8"/>
  </si>
  <si>
    <t>下水道事業（特定環境保全）</t>
    <rPh sb="0" eb="3">
      <t>ゲスイドウ</t>
    </rPh>
    <rPh sb="3" eb="5">
      <t>ジギョウ</t>
    </rPh>
    <rPh sb="6" eb="8">
      <t>トクテイ</t>
    </rPh>
    <rPh sb="8" eb="10">
      <t>カンキョウ</t>
    </rPh>
    <rPh sb="10" eb="12">
      <t>ホゼン</t>
    </rPh>
    <phoneticPr fontId="8"/>
  </si>
  <si>
    <t>宮城県土地開発公社</t>
    <rPh sb="3" eb="5">
      <t>トチ</t>
    </rPh>
    <rPh sb="5" eb="7">
      <t>カイハツ</t>
    </rPh>
    <phoneticPr fontId="14"/>
  </si>
  <si>
    <t>宮城県道路公社</t>
    <phoneticPr fontId="14"/>
  </si>
  <si>
    <t>宮城県住宅供給公社</t>
    <phoneticPr fontId="14"/>
  </si>
  <si>
    <t>仙台空港鉄道（株）</t>
    <rPh sb="6" eb="9">
      <t>カブ</t>
    </rPh>
    <phoneticPr fontId="14"/>
  </si>
  <si>
    <t>宮城県</t>
    <rPh sb="0" eb="3">
      <t>ミヤギケン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</si>
</sst>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5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0" fillId="0" borderId="10" xfId="0" quotePrefix="1" applyNumberFormat="1" applyFill="1" applyBorder="1" applyAlignment="1">
      <alignment horizontal="right" vertical="center"/>
    </xf>
    <xf numFmtId="177" fontId="2" fillId="0" borderId="10" xfId="1" applyNumberForma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11" sqref="F11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264</v>
      </c>
      <c r="F1" s="1"/>
    </row>
    <row r="3" spans="1:11" ht="14.25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7"/>
      <c r="F7" s="46" t="s">
        <v>239</v>
      </c>
      <c r="G7" s="46"/>
      <c r="H7" s="46" t="s">
        <v>248</v>
      </c>
      <c r="I7" s="47" t="s">
        <v>21</v>
      </c>
    </row>
    <row r="8" spans="1:11" ht="17.100000000000001" customHeight="1">
      <c r="A8" s="18"/>
      <c r="B8" s="19"/>
      <c r="C8" s="19"/>
      <c r="D8" s="19"/>
      <c r="E8" s="58"/>
      <c r="F8" s="49" t="s">
        <v>90</v>
      </c>
      <c r="G8" s="49" t="s">
        <v>2</v>
      </c>
      <c r="H8" s="49" t="s">
        <v>236</v>
      </c>
      <c r="I8" s="50"/>
    </row>
    <row r="9" spans="1:11" ht="18" customHeight="1">
      <c r="A9" s="92" t="s">
        <v>87</v>
      </c>
      <c r="B9" s="92" t="s">
        <v>89</v>
      </c>
      <c r="C9" s="59" t="s">
        <v>3</v>
      </c>
      <c r="D9" s="51"/>
      <c r="E9" s="51"/>
      <c r="F9" s="52">
        <v>307400</v>
      </c>
      <c r="G9" s="53">
        <f>F9/$F$27*100</f>
        <v>25.367389783065082</v>
      </c>
      <c r="H9" s="52">
        <v>305200</v>
      </c>
      <c r="I9" s="53">
        <f>(F9/H9-1)*100</f>
        <v>0.72083879423328057</v>
      </c>
      <c r="K9" s="24"/>
    </row>
    <row r="10" spans="1:11" ht="18" customHeight="1">
      <c r="A10" s="92"/>
      <c r="B10" s="92"/>
      <c r="C10" s="61"/>
      <c r="D10" s="63" t="s">
        <v>22</v>
      </c>
      <c r="E10" s="51"/>
      <c r="F10" s="52">
        <v>69952</v>
      </c>
      <c r="G10" s="53">
        <f t="shared" ref="G10:G26" si="0">F10/$F$27*100</f>
        <v>5.7726078402894228</v>
      </c>
      <c r="H10" s="52">
        <v>72836</v>
      </c>
      <c r="I10" s="53">
        <f t="shared" ref="I10:I27" si="1">(F10/H10-1)*100</f>
        <v>-3.9595804272612445</v>
      </c>
    </row>
    <row r="11" spans="1:11" ht="18" customHeight="1">
      <c r="A11" s="92"/>
      <c r="B11" s="92"/>
      <c r="C11" s="61"/>
      <c r="D11" s="61"/>
      <c r="E11" s="45" t="s">
        <v>23</v>
      </c>
      <c r="F11" s="52">
        <v>58042</v>
      </c>
      <c r="G11" s="53">
        <f t="shared" si="0"/>
        <v>4.789765900418554</v>
      </c>
      <c r="H11" s="52">
        <v>59615</v>
      </c>
      <c r="I11" s="53">
        <f t="shared" si="1"/>
        <v>-2.6385976683720558</v>
      </c>
    </row>
    <row r="12" spans="1:11" ht="18" customHeight="1">
      <c r="A12" s="92"/>
      <c r="B12" s="92"/>
      <c r="C12" s="61"/>
      <c r="D12" s="61"/>
      <c r="E12" s="45" t="s">
        <v>24</v>
      </c>
      <c r="F12" s="52">
        <v>4651</v>
      </c>
      <c r="G12" s="53">
        <f t="shared" si="0"/>
        <v>0.38381174326947198</v>
      </c>
      <c r="H12" s="52">
        <v>4704</v>
      </c>
      <c r="I12" s="53">
        <f t="shared" si="1"/>
        <v>-1.126700680272108</v>
      </c>
    </row>
    <row r="13" spans="1:11" ht="18" customHeight="1">
      <c r="A13" s="92"/>
      <c r="B13" s="92"/>
      <c r="C13" s="61"/>
      <c r="D13" s="62"/>
      <c r="E13" s="45" t="s">
        <v>25</v>
      </c>
      <c r="F13" s="52">
        <v>134</v>
      </c>
      <c r="G13" s="53">
        <f t="shared" si="0"/>
        <v>1.1058003353710868E-2</v>
      </c>
      <c r="H13" s="52">
        <v>211</v>
      </c>
      <c r="I13" s="53">
        <f t="shared" si="1"/>
        <v>-36.492890995260666</v>
      </c>
    </row>
    <row r="14" spans="1:11" ht="18" customHeight="1">
      <c r="A14" s="92"/>
      <c r="B14" s="92"/>
      <c r="C14" s="61"/>
      <c r="D14" s="59" t="s">
        <v>26</v>
      </c>
      <c r="E14" s="51"/>
      <c r="F14" s="52">
        <v>86804</v>
      </c>
      <c r="G14" s="53">
        <f t="shared" si="0"/>
        <v>7.1632755456381956</v>
      </c>
      <c r="H14" s="52">
        <v>81687</v>
      </c>
      <c r="I14" s="53">
        <f t="shared" si="1"/>
        <v>6.2641546390490577</v>
      </c>
    </row>
    <row r="15" spans="1:11" ht="18" customHeight="1">
      <c r="A15" s="92"/>
      <c r="B15" s="92"/>
      <c r="C15" s="61"/>
      <c r="D15" s="61"/>
      <c r="E15" s="45" t="s">
        <v>27</v>
      </c>
      <c r="F15" s="52">
        <v>3151</v>
      </c>
      <c r="G15" s="53">
        <f t="shared" si="0"/>
        <v>0.26002812363838018</v>
      </c>
      <c r="H15" s="52">
        <v>3078</v>
      </c>
      <c r="I15" s="53">
        <f t="shared" si="1"/>
        <v>2.3716699155295728</v>
      </c>
    </row>
    <row r="16" spans="1:11" ht="18" customHeight="1">
      <c r="A16" s="92"/>
      <c r="B16" s="92"/>
      <c r="C16" s="61"/>
      <c r="D16" s="62"/>
      <c r="E16" s="45" t="s">
        <v>28</v>
      </c>
      <c r="F16" s="52">
        <v>83653</v>
      </c>
      <c r="G16" s="53">
        <f t="shared" si="0"/>
        <v>6.9032474219998159</v>
      </c>
      <c r="H16" s="52">
        <v>78609</v>
      </c>
      <c r="I16" s="53">
        <f t="shared" si="1"/>
        <v>6.4165680774465939</v>
      </c>
      <c r="K16" s="25"/>
    </row>
    <row r="17" spans="1:26" ht="18" customHeight="1">
      <c r="A17" s="92"/>
      <c r="B17" s="92"/>
      <c r="C17" s="61"/>
      <c r="D17" s="93" t="s">
        <v>29</v>
      </c>
      <c r="E17" s="94"/>
      <c r="F17" s="52">
        <v>81237</v>
      </c>
      <c r="G17" s="53">
        <f t="shared" si="0"/>
        <v>6.7038732719806706</v>
      </c>
      <c r="H17" s="52">
        <v>81461</v>
      </c>
      <c r="I17" s="53">
        <f t="shared" si="1"/>
        <v>-0.27497821043198645</v>
      </c>
    </row>
    <row r="18" spans="1:26" ht="18" customHeight="1">
      <c r="A18" s="92"/>
      <c r="B18" s="92"/>
      <c r="C18" s="61"/>
      <c r="D18" s="93" t="s">
        <v>93</v>
      </c>
      <c r="E18" s="95"/>
      <c r="F18" s="52">
        <v>6688</v>
      </c>
      <c r="G18" s="53">
        <f t="shared" si="0"/>
        <v>0.55190989872849461</v>
      </c>
      <c r="H18" s="52">
        <v>6518</v>
      </c>
      <c r="I18" s="53">
        <f t="shared" si="1"/>
        <v>2.6081620128873828</v>
      </c>
    </row>
    <row r="19" spans="1:26" ht="18" customHeight="1">
      <c r="A19" s="92"/>
      <c r="B19" s="92"/>
      <c r="C19" s="60"/>
      <c r="D19" s="93" t="s">
        <v>94</v>
      </c>
      <c r="E19" s="95"/>
      <c r="F19" s="54">
        <v>0</v>
      </c>
      <c r="G19" s="53">
        <f t="shared" si="0"/>
        <v>0</v>
      </c>
      <c r="H19" s="52">
        <v>0</v>
      </c>
      <c r="I19" s="53" t="e">
        <f t="shared" si="1"/>
        <v>#DIV/0!</v>
      </c>
      <c r="Z19" s="2" t="s">
        <v>95</v>
      </c>
    </row>
    <row r="20" spans="1:26" ht="18" customHeight="1">
      <c r="A20" s="92"/>
      <c r="B20" s="92"/>
      <c r="C20" s="51" t="s">
        <v>4</v>
      </c>
      <c r="D20" s="51"/>
      <c r="E20" s="51"/>
      <c r="F20" s="52">
        <v>41880</v>
      </c>
      <c r="G20" s="53">
        <f t="shared" si="0"/>
        <v>3.456038660100083</v>
      </c>
      <c r="H20" s="52">
        <v>41565</v>
      </c>
      <c r="I20" s="53">
        <f t="shared" si="1"/>
        <v>0.75784915193071178</v>
      </c>
    </row>
    <row r="21" spans="1:26" ht="18" customHeight="1">
      <c r="A21" s="92"/>
      <c r="B21" s="92"/>
      <c r="C21" s="51" t="s">
        <v>5</v>
      </c>
      <c r="D21" s="51"/>
      <c r="E21" s="51"/>
      <c r="F21" s="52">
        <v>153500</v>
      </c>
      <c r="G21" s="53">
        <f t="shared" si="0"/>
        <v>12.66719040891506</v>
      </c>
      <c r="H21" s="52">
        <v>155400</v>
      </c>
      <c r="I21" s="53">
        <f t="shared" si="1"/>
        <v>-1.2226512226512276</v>
      </c>
    </row>
    <row r="22" spans="1:26" ht="18" customHeight="1">
      <c r="A22" s="92"/>
      <c r="B22" s="92"/>
      <c r="C22" s="51" t="s">
        <v>30</v>
      </c>
      <c r="D22" s="51"/>
      <c r="E22" s="51"/>
      <c r="F22" s="52">
        <v>12140</v>
      </c>
      <c r="G22" s="53">
        <f t="shared" si="0"/>
        <v>1.0018220948809697</v>
      </c>
      <c r="H22" s="52">
        <v>13305</v>
      </c>
      <c r="I22" s="53">
        <f t="shared" si="1"/>
        <v>-8.7561067267944441</v>
      </c>
    </row>
    <row r="23" spans="1:26" ht="18" customHeight="1">
      <c r="A23" s="92"/>
      <c r="B23" s="92"/>
      <c r="C23" s="51" t="s">
        <v>6</v>
      </c>
      <c r="D23" s="51"/>
      <c r="E23" s="51"/>
      <c r="F23" s="52">
        <v>181923</v>
      </c>
      <c r="G23" s="53">
        <f t="shared" si="0"/>
        <v>15.012724956098076</v>
      </c>
      <c r="H23" s="52">
        <v>204159</v>
      </c>
      <c r="I23" s="53">
        <f t="shared" si="1"/>
        <v>-10.891511028169221</v>
      </c>
    </row>
    <row r="24" spans="1:26" ht="18" customHeight="1">
      <c r="A24" s="92"/>
      <c r="B24" s="92"/>
      <c r="C24" s="51" t="s">
        <v>31</v>
      </c>
      <c r="D24" s="51"/>
      <c r="E24" s="51"/>
      <c r="F24" s="52">
        <v>1369</v>
      </c>
      <c r="G24" s="53">
        <f t="shared" si="0"/>
        <v>0.11297318351664312</v>
      </c>
      <c r="H24" s="52">
        <v>1330</v>
      </c>
      <c r="I24" s="53">
        <f t="shared" si="1"/>
        <v>2.9323308270676751</v>
      </c>
    </row>
    <row r="25" spans="1:26" ht="18" customHeight="1">
      <c r="A25" s="92"/>
      <c r="B25" s="92"/>
      <c r="C25" s="51" t="s">
        <v>7</v>
      </c>
      <c r="D25" s="51"/>
      <c r="E25" s="51"/>
      <c r="F25" s="52">
        <v>159579</v>
      </c>
      <c r="G25" s="53">
        <f t="shared" si="0"/>
        <v>13.168844158073334</v>
      </c>
      <c r="H25" s="52">
        <v>165176</v>
      </c>
      <c r="I25" s="53">
        <f t="shared" si="1"/>
        <v>-3.3885068048626898</v>
      </c>
    </row>
    <row r="26" spans="1:26" ht="18" customHeight="1">
      <c r="A26" s="92"/>
      <c r="B26" s="92"/>
      <c r="C26" s="51" t="s">
        <v>8</v>
      </c>
      <c r="D26" s="51"/>
      <c r="E26" s="51"/>
      <c r="F26" s="52">
        <v>354001</v>
      </c>
      <c r="G26" s="53">
        <f t="shared" si="0"/>
        <v>29.21301675535075</v>
      </c>
      <c r="H26" s="52">
        <v>359092</v>
      </c>
      <c r="I26" s="53">
        <f t="shared" si="1"/>
        <v>-1.4177425283771306</v>
      </c>
    </row>
    <row r="27" spans="1:26" ht="18" customHeight="1">
      <c r="A27" s="92"/>
      <c r="B27" s="92"/>
      <c r="C27" s="51" t="s">
        <v>9</v>
      </c>
      <c r="D27" s="51"/>
      <c r="E27" s="51"/>
      <c r="F27" s="52">
        <f>SUM(F9,F20:F26)</f>
        <v>1211792</v>
      </c>
      <c r="G27" s="53">
        <f>F27/$F$27*100</f>
        <v>100</v>
      </c>
      <c r="H27" s="52">
        <f>SUM(H9,H20:H26)</f>
        <v>1245227</v>
      </c>
      <c r="I27" s="53">
        <f t="shared" si="1"/>
        <v>-2.6850526048664225</v>
      </c>
    </row>
    <row r="28" spans="1:26" ht="18" customHeight="1">
      <c r="A28" s="92"/>
      <c r="B28" s="92" t="s">
        <v>88</v>
      </c>
      <c r="C28" s="59" t="s">
        <v>10</v>
      </c>
      <c r="D28" s="51"/>
      <c r="E28" s="51"/>
      <c r="F28" s="52">
        <v>491276</v>
      </c>
      <c r="G28" s="53">
        <f>F28/$F$45*100</f>
        <v>40.541247556307056</v>
      </c>
      <c r="H28" s="52">
        <v>495502</v>
      </c>
      <c r="I28" s="53">
        <f>(F28/H28-1)*100</f>
        <v>-0.85287244047450583</v>
      </c>
    </row>
    <row r="29" spans="1:26" ht="18" customHeight="1">
      <c r="A29" s="92"/>
      <c r="B29" s="92"/>
      <c r="C29" s="61"/>
      <c r="D29" s="51" t="s">
        <v>11</v>
      </c>
      <c r="E29" s="51"/>
      <c r="F29" s="52">
        <v>201498</v>
      </c>
      <c r="G29" s="53">
        <f t="shared" ref="G29:G44" si="2">F29/$F$45*100</f>
        <v>16.628087470384795</v>
      </c>
      <c r="H29" s="52">
        <v>213712</v>
      </c>
      <c r="I29" s="53">
        <f t="shared" ref="I29:I45" si="3">(F29/H29-1)*100</f>
        <v>-5.7151680766639235</v>
      </c>
    </row>
    <row r="30" spans="1:26" ht="18" customHeight="1">
      <c r="A30" s="92"/>
      <c r="B30" s="92"/>
      <c r="C30" s="61"/>
      <c r="D30" s="51" t="s">
        <v>32</v>
      </c>
      <c r="E30" s="51"/>
      <c r="F30" s="52">
        <v>50223</v>
      </c>
      <c r="G30" s="53">
        <f t="shared" si="2"/>
        <v>4.1445197323305223</v>
      </c>
      <c r="H30" s="52">
        <v>48203</v>
      </c>
      <c r="I30" s="53">
        <f t="shared" si="3"/>
        <v>4.1906105429122764</v>
      </c>
    </row>
    <row r="31" spans="1:26" ht="18" customHeight="1">
      <c r="A31" s="92"/>
      <c r="B31" s="92"/>
      <c r="C31" s="60"/>
      <c r="D31" s="51" t="s">
        <v>12</v>
      </c>
      <c r="E31" s="51"/>
      <c r="F31" s="52">
        <v>239555</v>
      </c>
      <c r="G31" s="53">
        <f t="shared" si="2"/>
        <v>19.768640353591742</v>
      </c>
      <c r="H31" s="52">
        <v>233587</v>
      </c>
      <c r="I31" s="53">
        <f t="shared" si="3"/>
        <v>2.5549367045255122</v>
      </c>
    </row>
    <row r="32" spans="1:26" ht="18" customHeight="1">
      <c r="A32" s="92"/>
      <c r="B32" s="92"/>
      <c r="C32" s="59" t="s">
        <v>13</v>
      </c>
      <c r="D32" s="51"/>
      <c r="E32" s="51"/>
      <c r="F32" s="52">
        <v>597738</v>
      </c>
      <c r="G32" s="53">
        <f t="shared" si="2"/>
        <v>49.326741448415696</v>
      </c>
      <c r="H32" s="52">
        <v>638634</v>
      </c>
      <c r="I32" s="53">
        <f t="shared" si="3"/>
        <v>-6.4036678285214972</v>
      </c>
    </row>
    <row r="33" spans="1:9" ht="18" customHeight="1">
      <c r="A33" s="92"/>
      <c r="B33" s="92"/>
      <c r="C33" s="61"/>
      <c r="D33" s="51" t="s">
        <v>14</v>
      </c>
      <c r="E33" s="51"/>
      <c r="F33" s="52">
        <v>83204</v>
      </c>
      <c r="G33" s="53">
        <f t="shared" si="2"/>
        <v>6.8661891923785658</v>
      </c>
      <c r="H33" s="52">
        <v>63040</v>
      </c>
      <c r="I33" s="53">
        <f t="shared" si="3"/>
        <v>31.986040609137056</v>
      </c>
    </row>
    <row r="34" spans="1:9" ht="18" customHeight="1">
      <c r="A34" s="92"/>
      <c r="B34" s="92"/>
      <c r="C34" s="61"/>
      <c r="D34" s="51" t="s">
        <v>33</v>
      </c>
      <c r="E34" s="51"/>
      <c r="F34" s="52">
        <v>9523</v>
      </c>
      <c r="G34" s="53">
        <f t="shared" si="2"/>
        <v>0.78586029132038226</v>
      </c>
      <c r="H34" s="52">
        <v>8405</v>
      </c>
      <c r="I34" s="53">
        <f t="shared" si="3"/>
        <v>13.301606186793569</v>
      </c>
    </row>
    <row r="35" spans="1:9" ht="18" customHeight="1">
      <c r="A35" s="92"/>
      <c r="B35" s="92"/>
      <c r="C35" s="61"/>
      <c r="D35" s="51" t="s">
        <v>34</v>
      </c>
      <c r="E35" s="51"/>
      <c r="F35" s="52">
        <v>353342</v>
      </c>
      <c r="G35" s="53">
        <f t="shared" si="2"/>
        <v>29.158610422737219</v>
      </c>
      <c r="H35" s="52">
        <v>396254</v>
      </c>
      <c r="I35" s="53">
        <f t="shared" si="3"/>
        <v>-10.829417494839166</v>
      </c>
    </row>
    <row r="36" spans="1:9" ht="18" customHeight="1">
      <c r="A36" s="92"/>
      <c r="B36" s="92"/>
      <c r="C36" s="61"/>
      <c r="D36" s="51" t="s">
        <v>35</v>
      </c>
      <c r="E36" s="51"/>
      <c r="F36" s="52">
        <v>13023</v>
      </c>
      <c r="G36" s="53">
        <f t="shared" si="2"/>
        <v>1.0746884987782568</v>
      </c>
      <c r="H36" s="52">
        <v>12684</v>
      </c>
      <c r="I36" s="53">
        <f t="shared" si="3"/>
        <v>2.6726584673604448</v>
      </c>
    </row>
    <row r="37" spans="1:9" ht="18" customHeight="1">
      <c r="A37" s="92"/>
      <c r="B37" s="92"/>
      <c r="C37" s="61"/>
      <c r="D37" s="51" t="s">
        <v>15</v>
      </c>
      <c r="E37" s="51"/>
      <c r="F37" s="52">
        <v>15424</v>
      </c>
      <c r="G37" s="53">
        <f t="shared" si="2"/>
        <v>1.2728246490943584</v>
      </c>
      <c r="H37" s="52">
        <v>12135</v>
      </c>
      <c r="I37" s="53">
        <f t="shared" si="3"/>
        <v>27.103419859909362</v>
      </c>
    </row>
    <row r="38" spans="1:9" ht="18" customHeight="1">
      <c r="A38" s="92"/>
      <c r="B38" s="92"/>
      <c r="C38" s="60"/>
      <c r="D38" s="51" t="s">
        <v>36</v>
      </c>
      <c r="E38" s="51"/>
      <c r="F38" s="52">
        <v>122221</v>
      </c>
      <c r="G38" s="53">
        <f t="shared" si="2"/>
        <v>10.085963526773963</v>
      </c>
      <c r="H38" s="52">
        <v>145116</v>
      </c>
      <c r="I38" s="53">
        <f t="shared" si="3"/>
        <v>-15.777033545577336</v>
      </c>
    </row>
    <row r="39" spans="1:9" ht="18" customHeight="1">
      <c r="A39" s="92"/>
      <c r="B39" s="92"/>
      <c r="C39" s="59" t="s">
        <v>16</v>
      </c>
      <c r="D39" s="51"/>
      <c r="E39" s="51"/>
      <c r="F39" s="52">
        <v>122779</v>
      </c>
      <c r="G39" s="53">
        <f t="shared" si="2"/>
        <v>10.132010995277247</v>
      </c>
      <c r="H39" s="52">
        <v>111090</v>
      </c>
      <c r="I39" s="53">
        <f t="shared" si="3"/>
        <v>10.522099198847791</v>
      </c>
    </row>
    <row r="40" spans="1:9" ht="18" customHeight="1">
      <c r="A40" s="92"/>
      <c r="B40" s="92"/>
      <c r="C40" s="61"/>
      <c r="D40" s="59" t="s">
        <v>17</v>
      </c>
      <c r="E40" s="51"/>
      <c r="F40" s="52">
        <v>111906</v>
      </c>
      <c r="G40" s="53">
        <f t="shared" si="2"/>
        <v>9.2347455382231125</v>
      </c>
      <c r="H40" s="52">
        <v>102952</v>
      </c>
      <c r="I40" s="53">
        <f t="shared" si="3"/>
        <v>8.6972569741238672</v>
      </c>
    </row>
    <row r="41" spans="1:9" ht="18" customHeight="1">
      <c r="A41" s="92"/>
      <c r="B41" s="92"/>
      <c r="C41" s="61"/>
      <c r="D41" s="61"/>
      <c r="E41" s="55" t="s">
        <v>91</v>
      </c>
      <c r="F41" s="52">
        <v>59981</v>
      </c>
      <c r="G41" s="53">
        <f t="shared" si="2"/>
        <v>4.9497727747230753</v>
      </c>
      <c r="H41" s="52">
        <v>53111</v>
      </c>
      <c r="I41" s="56">
        <f t="shared" si="3"/>
        <v>12.93517350454707</v>
      </c>
    </row>
    <row r="42" spans="1:9" ht="18" customHeight="1">
      <c r="A42" s="92"/>
      <c r="B42" s="92"/>
      <c r="C42" s="61"/>
      <c r="D42" s="60"/>
      <c r="E42" s="45" t="s">
        <v>37</v>
      </c>
      <c r="F42" s="52">
        <v>51206</v>
      </c>
      <c r="G42" s="53">
        <f t="shared" si="2"/>
        <v>4.2256391974536909</v>
      </c>
      <c r="H42" s="52">
        <v>47794</v>
      </c>
      <c r="I42" s="56">
        <f t="shared" si="3"/>
        <v>7.1389714190065678</v>
      </c>
    </row>
    <row r="43" spans="1:9" ht="18" customHeight="1">
      <c r="A43" s="92"/>
      <c r="B43" s="92"/>
      <c r="C43" s="61"/>
      <c r="D43" s="51" t="s">
        <v>38</v>
      </c>
      <c r="E43" s="51"/>
      <c r="F43" s="52">
        <v>10873</v>
      </c>
      <c r="G43" s="53">
        <f t="shared" si="2"/>
        <v>0.89726545705413385</v>
      </c>
      <c r="H43" s="52">
        <v>8138</v>
      </c>
      <c r="I43" s="56">
        <f t="shared" si="3"/>
        <v>33.607766035881049</v>
      </c>
    </row>
    <row r="44" spans="1:9" ht="18" customHeight="1">
      <c r="A44" s="92"/>
      <c r="B44" s="92"/>
      <c r="C44" s="60"/>
      <c r="D44" s="51" t="s">
        <v>39</v>
      </c>
      <c r="E44" s="51"/>
      <c r="F44" s="52">
        <v>0</v>
      </c>
      <c r="G44" s="53">
        <f t="shared" si="2"/>
        <v>0</v>
      </c>
      <c r="H44" s="52">
        <v>0</v>
      </c>
      <c r="I44" s="53" t="e">
        <f t="shared" si="3"/>
        <v>#DIV/0!</v>
      </c>
    </row>
    <row r="45" spans="1:9" ht="18" customHeight="1">
      <c r="A45" s="92"/>
      <c r="B45" s="92"/>
      <c r="C45" s="45" t="s">
        <v>18</v>
      </c>
      <c r="D45" s="45"/>
      <c r="E45" s="45"/>
      <c r="F45" s="52">
        <f>SUM(F28,F32,F39)</f>
        <v>1211793</v>
      </c>
      <c r="G45" s="53">
        <f>F45/$F$45*100</f>
        <v>100</v>
      </c>
      <c r="H45" s="52">
        <f>SUM(H28,H32,H39)</f>
        <v>1245226</v>
      </c>
      <c r="I45" s="53">
        <f t="shared" si="3"/>
        <v>-2.6848941477290111</v>
      </c>
    </row>
    <row r="46" spans="1:9">
      <c r="A46" s="22" t="s">
        <v>19</v>
      </c>
    </row>
    <row r="47" spans="1:9">
      <c r="A47" s="23" t="s">
        <v>20</v>
      </c>
    </row>
    <row r="48" spans="1:9">
      <c r="A48" s="23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23" activePane="bottomRight" state="frozen"/>
      <selection activeCell="L8" sqref="L8"/>
      <selection pane="topRight" activeCell="L8" sqref="L8"/>
      <selection pane="bottomLeft" activeCell="L8" sqref="L8"/>
      <selection pane="bottomRight" activeCell="H45" sqref="H45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1" t="s">
        <v>264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5.95" customHeight="1">
      <c r="A6" s="98" t="s">
        <v>48</v>
      </c>
      <c r="B6" s="99"/>
      <c r="C6" s="99"/>
      <c r="D6" s="99"/>
      <c r="E6" s="99"/>
      <c r="F6" s="103" t="s">
        <v>250</v>
      </c>
      <c r="G6" s="103"/>
      <c r="H6" s="103" t="s">
        <v>251</v>
      </c>
      <c r="I6" s="103"/>
      <c r="J6" s="103" t="s">
        <v>252</v>
      </c>
      <c r="K6" s="103"/>
      <c r="L6" s="103" t="s">
        <v>253</v>
      </c>
      <c r="M6" s="103"/>
      <c r="N6" s="103"/>
      <c r="O6" s="103"/>
    </row>
    <row r="7" spans="1:25" ht="15.95" customHeight="1">
      <c r="A7" s="99"/>
      <c r="B7" s="99"/>
      <c r="C7" s="99"/>
      <c r="D7" s="99"/>
      <c r="E7" s="99"/>
      <c r="F7" s="49" t="s">
        <v>241</v>
      </c>
      <c r="G7" s="49" t="s">
        <v>248</v>
      </c>
      <c r="H7" s="49" t="s">
        <v>241</v>
      </c>
      <c r="I7" s="49" t="s">
        <v>248</v>
      </c>
      <c r="J7" s="49" t="s">
        <v>241</v>
      </c>
      <c r="K7" s="49" t="s">
        <v>248</v>
      </c>
      <c r="L7" s="49" t="s">
        <v>241</v>
      </c>
      <c r="M7" s="49" t="s">
        <v>248</v>
      </c>
      <c r="N7" s="49" t="s">
        <v>241</v>
      </c>
      <c r="O7" s="49" t="s">
        <v>248</v>
      </c>
    </row>
    <row r="8" spans="1:25" ht="15.95" customHeight="1">
      <c r="A8" s="96" t="s">
        <v>82</v>
      </c>
      <c r="B8" s="59" t="s">
        <v>49</v>
      </c>
      <c r="C8" s="51"/>
      <c r="D8" s="51"/>
      <c r="E8" s="64" t="s">
        <v>40</v>
      </c>
      <c r="F8" s="83">
        <v>10255</v>
      </c>
      <c r="G8" s="52">
        <v>10134</v>
      </c>
      <c r="H8" s="83">
        <v>1449</v>
      </c>
      <c r="I8" s="52">
        <v>1470</v>
      </c>
      <c r="J8" s="83">
        <v>673</v>
      </c>
      <c r="K8" s="52">
        <v>524</v>
      </c>
      <c r="L8" s="83">
        <v>11183</v>
      </c>
      <c r="M8" s="52">
        <v>12310</v>
      </c>
      <c r="N8" s="52"/>
      <c r="O8" s="52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5.95" customHeight="1">
      <c r="A9" s="96"/>
      <c r="B9" s="61"/>
      <c r="C9" s="51" t="s">
        <v>50</v>
      </c>
      <c r="D9" s="51"/>
      <c r="E9" s="64" t="s">
        <v>41</v>
      </c>
      <c r="F9" s="83">
        <v>10255</v>
      </c>
      <c r="G9" s="52">
        <v>10130</v>
      </c>
      <c r="H9" s="83">
        <v>1449</v>
      </c>
      <c r="I9" s="52">
        <v>1452</v>
      </c>
      <c r="J9" s="83">
        <v>673</v>
      </c>
      <c r="K9" s="52">
        <v>524</v>
      </c>
      <c r="L9" s="83">
        <v>10985</v>
      </c>
      <c r="M9" s="52">
        <v>12057</v>
      </c>
      <c r="N9" s="52"/>
      <c r="O9" s="52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5.95" customHeight="1">
      <c r="A10" s="96"/>
      <c r="B10" s="60"/>
      <c r="C10" s="51" t="s">
        <v>51</v>
      </c>
      <c r="D10" s="51"/>
      <c r="E10" s="64" t="s">
        <v>42</v>
      </c>
      <c r="F10" s="83">
        <v>0</v>
      </c>
      <c r="G10" s="52">
        <v>4</v>
      </c>
      <c r="H10" s="83">
        <v>0</v>
      </c>
      <c r="I10" s="52">
        <v>18</v>
      </c>
      <c r="J10" s="90">
        <v>0</v>
      </c>
      <c r="K10" s="65">
        <v>0</v>
      </c>
      <c r="L10" s="83">
        <v>199</v>
      </c>
      <c r="M10" s="52">
        <v>253</v>
      </c>
      <c r="N10" s="52"/>
      <c r="O10" s="52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5.95" customHeight="1">
      <c r="A11" s="96"/>
      <c r="B11" s="59" t="s">
        <v>52</v>
      </c>
      <c r="C11" s="51"/>
      <c r="D11" s="51"/>
      <c r="E11" s="64" t="s">
        <v>43</v>
      </c>
      <c r="F11" s="83">
        <v>10675</v>
      </c>
      <c r="G11" s="52">
        <v>10634</v>
      </c>
      <c r="H11" s="83">
        <v>1632</v>
      </c>
      <c r="I11" s="52">
        <v>1439</v>
      </c>
      <c r="J11" s="83">
        <v>510</v>
      </c>
      <c r="K11" s="52">
        <v>295</v>
      </c>
      <c r="L11" s="83">
        <v>10694</v>
      </c>
      <c r="M11" s="52">
        <v>10974</v>
      </c>
      <c r="N11" s="52"/>
      <c r="O11" s="52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5.95" customHeight="1">
      <c r="A12" s="96"/>
      <c r="B12" s="61"/>
      <c r="C12" s="51" t="s">
        <v>53</v>
      </c>
      <c r="D12" s="51"/>
      <c r="E12" s="64" t="s">
        <v>44</v>
      </c>
      <c r="F12" s="83">
        <v>10675</v>
      </c>
      <c r="G12" s="52">
        <v>10569</v>
      </c>
      <c r="H12" s="83">
        <v>1632</v>
      </c>
      <c r="I12" s="52">
        <v>1418</v>
      </c>
      <c r="J12" s="83">
        <v>510</v>
      </c>
      <c r="K12" s="52">
        <v>295</v>
      </c>
      <c r="L12" s="83">
        <v>10424</v>
      </c>
      <c r="M12" s="52">
        <v>10637</v>
      </c>
      <c r="N12" s="52"/>
      <c r="O12" s="52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5.95" customHeight="1">
      <c r="A13" s="96"/>
      <c r="B13" s="60"/>
      <c r="C13" s="51" t="s">
        <v>54</v>
      </c>
      <c r="D13" s="51"/>
      <c r="E13" s="64" t="s">
        <v>45</v>
      </c>
      <c r="F13" s="83">
        <v>0</v>
      </c>
      <c r="G13" s="52">
        <v>65</v>
      </c>
      <c r="H13" s="90">
        <v>0</v>
      </c>
      <c r="I13" s="65">
        <v>21</v>
      </c>
      <c r="J13" s="90">
        <v>0</v>
      </c>
      <c r="K13" s="65">
        <v>0</v>
      </c>
      <c r="L13" s="83">
        <v>271</v>
      </c>
      <c r="M13" s="52">
        <v>337</v>
      </c>
      <c r="N13" s="52"/>
      <c r="O13" s="52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5.95" customHeight="1">
      <c r="A14" s="96"/>
      <c r="B14" s="51" t="s">
        <v>55</v>
      </c>
      <c r="C14" s="51"/>
      <c r="D14" s="51"/>
      <c r="E14" s="64" t="s">
        <v>96</v>
      </c>
      <c r="F14" s="83">
        <f t="shared" ref="F14:O14" si="0">F9-F12</f>
        <v>-420</v>
      </c>
      <c r="G14" s="52">
        <f t="shared" si="0"/>
        <v>-439</v>
      </c>
      <c r="H14" s="83">
        <f t="shared" si="0"/>
        <v>-183</v>
      </c>
      <c r="I14" s="52">
        <f t="shared" si="0"/>
        <v>34</v>
      </c>
      <c r="J14" s="83">
        <f t="shared" si="0"/>
        <v>163</v>
      </c>
      <c r="K14" s="52">
        <f t="shared" si="0"/>
        <v>229</v>
      </c>
      <c r="L14" s="83">
        <f t="shared" si="0"/>
        <v>561</v>
      </c>
      <c r="M14" s="52">
        <f t="shared" si="0"/>
        <v>1420</v>
      </c>
      <c r="N14" s="52">
        <f t="shared" si="0"/>
        <v>0</v>
      </c>
      <c r="O14" s="52">
        <f t="shared" si="0"/>
        <v>0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5.95" customHeight="1">
      <c r="A15" s="96"/>
      <c r="B15" s="51" t="s">
        <v>56</v>
      </c>
      <c r="C15" s="51"/>
      <c r="D15" s="51"/>
      <c r="E15" s="64" t="s">
        <v>97</v>
      </c>
      <c r="F15" s="83">
        <f t="shared" ref="F15:O15" si="1">F10-F13</f>
        <v>0</v>
      </c>
      <c r="G15" s="52">
        <f t="shared" si="1"/>
        <v>-61</v>
      </c>
      <c r="H15" s="83">
        <f t="shared" si="1"/>
        <v>0</v>
      </c>
      <c r="I15" s="52">
        <f t="shared" si="1"/>
        <v>-3</v>
      </c>
      <c r="J15" s="83">
        <f t="shared" si="1"/>
        <v>0</v>
      </c>
      <c r="K15" s="52">
        <f t="shared" si="1"/>
        <v>0</v>
      </c>
      <c r="L15" s="83">
        <f t="shared" si="1"/>
        <v>-72</v>
      </c>
      <c r="M15" s="52">
        <f t="shared" si="1"/>
        <v>-84</v>
      </c>
      <c r="N15" s="52">
        <f t="shared" si="1"/>
        <v>0</v>
      </c>
      <c r="O15" s="52">
        <f t="shared" si="1"/>
        <v>0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5.95" customHeight="1">
      <c r="A16" s="96"/>
      <c r="B16" s="51" t="s">
        <v>57</v>
      </c>
      <c r="C16" s="51"/>
      <c r="D16" s="51"/>
      <c r="E16" s="64" t="s">
        <v>98</v>
      </c>
      <c r="F16" s="83">
        <f t="shared" ref="F16:O16" si="2">F8-F11</f>
        <v>-420</v>
      </c>
      <c r="G16" s="52">
        <f t="shared" si="2"/>
        <v>-500</v>
      </c>
      <c r="H16" s="83">
        <f t="shared" si="2"/>
        <v>-183</v>
      </c>
      <c r="I16" s="52">
        <f t="shared" si="2"/>
        <v>31</v>
      </c>
      <c r="J16" s="83">
        <f t="shared" si="2"/>
        <v>163</v>
      </c>
      <c r="K16" s="52">
        <f t="shared" si="2"/>
        <v>229</v>
      </c>
      <c r="L16" s="83">
        <f t="shared" si="2"/>
        <v>489</v>
      </c>
      <c r="M16" s="52">
        <f t="shared" si="2"/>
        <v>1336</v>
      </c>
      <c r="N16" s="52">
        <f t="shared" si="2"/>
        <v>0</v>
      </c>
      <c r="O16" s="52">
        <f t="shared" si="2"/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5.95" customHeight="1">
      <c r="A17" s="96"/>
      <c r="B17" s="51" t="s">
        <v>58</v>
      </c>
      <c r="C17" s="51"/>
      <c r="D17" s="51"/>
      <c r="E17" s="49"/>
      <c r="F17" s="83">
        <v>0</v>
      </c>
      <c r="G17" s="52">
        <v>0</v>
      </c>
      <c r="H17" s="90">
        <v>0</v>
      </c>
      <c r="I17" s="65">
        <v>0</v>
      </c>
      <c r="J17" s="83">
        <v>0</v>
      </c>
      <c r="K17" s="52">
        <v>0</v>
      </c>
      <c r="L17" s="83">
        <v>0</v>
      </c>
      <c r="M17" s="52">
        <v>0</v>
      </c>
      <c r="N17" s="65"/>
      <c r="O17" s="6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5.95" customHeight="1">
      <c r="A18" s="96"/>
      <c r="B18" s="51" t="s">
        <v>59</v>
      </c>
      <c r="C18" s="51"/>
      <c r="D18" s="51"/>
      <c r="E18" s="49"/>
      <c r="F18" s="89">
        <v>0</v>
      </c>
      <c r="G18" s="66">
        <v>0</v>
      </c>
      <c r="H18" s="89">
        <v>0</v>
      </c>
      <c r="I18" s="66">
        <v>0</v>
      </c>
      <c r="J18" s="89">
        <v>0</v>
      </c>
      <c r="K18" s="66">
        <v>0</v>
      </c>
      <c r="L18" s="89">
        <v>0</v>
      </c>
      <c r="M18" s="66">
        <v>0</v>
      </c>
      <c r="N18" s="66"/>
      <c r="O18" s="6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5.95" customHeight="1">
      <c r="A19" s="96" t="s">
        <v>83</v>
      </c>
      <c r="B19" s="59" t="s">
        <v>60</v>
      </c>
      <c r="C19" s="51"/>
      <c r="D19" s="51"/>
      <c r="E19" s="64"/>
      <c r="F19" s="83">
        <v>536</v>
      </c>
      <c r="G19" s="52">
        <v>213</v>
      </c>
      <c r="H19" s="83">
        <v>70</v>
      </c>
      <c r="I19" s="52">
        <v>236</v>
      </c>
      <c r="J19" s="83">
        <v>700</v>
      </c>
      <c r="K19" s="52">
        <v>698</v>
      </c>
      <c r="L19" s="83">
        <v>8271</v>
      </c>
      <c r="M19" s="52">
        <v>4603</v>
      </c>
      <c r="N19" s="52"/>
      <c r="O19" s="52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5.95" customHeight="1">
      <c r="A20" s="96"/>
      <c r="B20" s="60"/>
      <c r="C20" s="51" t="s">
        <v>61</v>
      </c>
      <c r="D20" s="51"/>
      <c r="E20" s="64"/>
      <c r="F20" s="83">
        <v>0</v>
      </c>
      <c r="G20" s="52">
        <v>0</v>
      </c>
      <c r="H20" s="83">
        <v>0</v>
      </c>
      <c r="I20" s="52">
        <v>0</v>
      </c>
      <c r="J20" s="83">
        <v>0</v>
      </c>
      <c r="K20" s="65">
        <v>0</v>
      </c>
      <c r="L20" s="83">
        <v>1868</v>
      </c>
      <c r="M20" s="52">
        <v>1066</v>
      </c>
      <c r="N20" s="52"/>
      <c r="O20" s="52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5.95" customHeight="1">
      <c r="A21" s="96"/>
      <c r="B21" s="51" t="s">
        <v>62</v>
      </c>
      <c r="C21" s="51"/>
      <c r="D21" s="51"/>
      <c r="E21" s="64" t="s">
        <v>99</v>
      </c>
      <c r="F21" s="83">
        <v>536</v>
      </c>
      <c r="G21" s="52">
        <v>213</v>
      </c>
      <c r="H21" s="83">
        <v>70</v>
      </c>
      <c r="I21" s="52">
        <v>236</v>
      </c>
      <c r="J21" s="83">
        <v>700</v>
      </c>
      <c r="K21" s="52">
        <v>698</v>
      </c>
      <c r="L21" s="83">
        <v>8271</v>
      </c>
      <c r="M21" s="52">
        <v>4603</v>
      </c>
      <c r="N21" s="52"/>
      <c r="O21" s="52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5.95" customHeight="1">
      <c r="A22" s="96"/>
      <c r="B22" s="59" t="s">
        <v>63</v>
      </c>
      <c r="C22" s="51"/>
      <c r="D22" s="51"/>
      <c r="E22" s="64" t="s">
        <v>100</v>
      </c>
      <c r="F22" s="83">
        <v>3669</v>
      </c>
      <c r="G22" s="52">
        <v>4207</v>
      </c>
      <c r="H22" s="83">
        <v>868</v>
      </c>
      <c r="I22" s="52">
        <v>905</v>
      </c>
      <c r="J22" s="83">
        <v>1482</v>
      </c>
      <c r="K22" s="52">
        <v>700</v>
      </c>
      <c r="L22" s="83">
        <v>8924</v>
      </c>
      <c r="M22" s="52">
        <v>6020</v>
      </c>
      <c r="N22" s="52"/>
      <c r="O22" s="52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5.95" customHeight="1">
      <c r="A23" s="96"/>
      <c r="B23" s="60" t="s">
        <v>64</v>
      </c>
      <c r="C23" s="51" t="s">
        <v>65</v>
      </c>
      <c r="D23" s="51"/>
      <c r="E23" s="64"/>
      <c r="F23" s="83">
        <v>2115</v>
      </c>
      <c r="G23" s="52">
        <v>3139</v>
      </c>
      <c r="H23" s="83">
        <v>129</v>
      </c>
      <c r="I23" s="52">
        <v>101</v>
      </c>
      <c r="J23" s="83">
        <v>0</v>
      </c>
      <c r="K23" s="52">
        <v>0</v>
      </c>
      <c r="L23" s="83">
        <v>1791</v>
      </c>
      <c r="M23" s="52">
        <v>1710</v>
      </c>
      <c r="N23" s="52"/>
      <c r="O23" s="52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5.95" customHeight="1">
      <c r="A24" s="96"/>
      <c r="B24" s="51" t="s">
        <v>101</v>
      </c>
      <c r="C24" s="51"/>
      <c r="D24" s="51"/>
      <c r="E24" s="64" t="s">
        <v>102</v>
      </c>
      <c r="F24" s="83">
        <f t="shared" ref="F24:O24" si="3">F21-F22</f>
        <v>-3133</v>
      </c>
      <c r="G24" s="52">
        <f t="shared" si="3"/>
        <v>-3994</v>
      </c>
      <c r="H24" s="83">
        <f t="shared" si="3"/>
        <v>-798</v>
      </c>
      <c r="I24" s="52">
        <f t="shared" si="3"/>
        <v>-669</v>
      </c>
      <c r="J24" s="83">
        <f t="shared" si="3"/>
        <v>-782</v>
      </c>
      <c r="K24" s="52">
        <f t="shared" si="3"/>
        <v>-2</v>
      </c>
      <c r="L24" s="83">
        <f t="shared" si="3"/>
        <v>-653</v>
      </c>
      <c r="M24" s="52">
        <f t="shared" si="3"/>
        <v>-1417</v>
      </c>
      <c r="N24" s="52">
        <f t="shared" si="3"/>
        <v>0</v>
      </c>
      <c r="O24" s="52">
        <f t="shared" si="3"/>
        <v>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5.95" customHeight="1">
      <c r="A25" s="96"/>
      <c r="B25" s="59" t="s">
        <v>66</v>
      </c>
      <c r="C25" s="59"/>
      <c r="D25" s="59"/>
      <c r="E25" s="100" t="s">
        <v>103</v>
      </c>
      <c r="F25" s="104">
        <v>3133</v>
      </c>
      <c r="G25" s="106">
        <v>3994</v>
      </c>
      <c r="H25" s="104">
        <v>798</v>
      </c>
      <c r="I25" s="106">
        <v>669</v>
      </c>
      <c r="J25" s="104">
        <v>782</v>
      </c>
      <c r="K25" s="106">
        <v>2</v>
      </c>
      <c r="L25" s="104">
        <v>653</v>
      </c>
      <c r="M25" s="106">
        <v>1417</v>
      </c>
      <c r="N25" s="106"/>
      <c r="O25" s="10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5.95" customHeight="1">
      <c r="A26" s="96"/>
      <c r="B26" s="78" t="s">
        <v>67</v>
      </c>
      <c r="C26" s="78"/>
      <c r="D26" s="78"/>
      <c r="E26" s="101"/>
      <c r="F26" s="105"/>
      <c r="G26" s="107"/>
      <c r="H26" s="105"/>
      <c r="I26" s="107"/>
      <c r="J26" s="105"/>
      <c r="K26" s="107"/>
      <c r="L26" s="105"/>
      <c r="M26" s="107"/>
      <c r="N26" s="107"/>
      <c r="O26" s="107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5.95" customHeight="1">
      <c r="A27" s="96"/>
      <c r="B27" s="51" t="s">
        <v>104</v>
      </c>
      <c r="C27" s="51"/>
      <c r="D27" s="51"/>
      <c r="E27" s="64" t="s">
        <v>105</v>
      </c>
      <c r="F27" s="83">
        <f>F24+F25</f>
        <v>0</v>
      </c>
      <c r="G27" s="52">
        <f t="shared" ref="G27:O27" si="4">G24+G25</f>
        <v>0</v>
      </c>
      <c r="H27" s="83">
        <f t="shared" si="4"/>
        <v>0</v>
      </c>
      <c r="I27" s="52">
        <f t="shared" si="4"/>
        <v>0</v>
      </c>
      <c r="J27" s="83">
        <f t="shared" si="4"/>
        <v>0</v>
      </c>
      <c r="K27" s="52">
        <f t="shared" si="4"/>
        <v>0</v>
      </c>
      <c r="L27" s="83">
        <f t="shared" si="4"/>
        <v>0</v>
      </c>
      <c r="M27" s="52">
        <f t="shared" si="4"/>
        <v>0</v>
      </c>
      <c r="N27" s="52">
        <f t="shared" si="4"/>
        <v>0</v>
      </c>
      <c r="O27" s="52">
        <f t="shared" si="4"/>
        <v>0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5.95" customHeight="1">
      <c r="A28" s="8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5.95" customHeight="1">
      <c r="A29" s="12"/>
      <c r="F29" s="26"/>
      <c r="G29" s="26"/>
      <c r="H29" s="26"/>
      <c r="I29" s="26"/>
      <c r="J29" s="27"/>
      <c r="K29" s="27"/>
      <c r="L29" s="26"/>
      <c r="M29" s="26"/>
      <c r="N29" s="26"/>
      <c r="O29" s="27" t="s">
        <v>106</v>
      </c>
      <c r="P29" s="26"/>
      <c r="Q29" s="26"/>
      <c r="R29" s="26"/>
      <c r="S29" s="26"/>
      <c r="T29" s="26"/>
      <c r="U29" s="26"/>
      <c r="V29" s="26"/>
      <c r="W29" s="26"/>
      <c r="X29" s="26"/>
      <c r="Y29" s="27"/>
    </row>
    <row r="30" spans="1:25" ht="15.95" customHeight="1">
      <c r="A30" s="99" t="s">
        <v>68</v>
      </c>
      <c r="B30" s="99"/>
      <c r="C30" s="99"/>
      <c r="D30" s="99"/>
      <c r="E30" s="99"/>
      <c r="F30" s="108" t="s">
        <v>254</v>
      </c>
      <c r="G30" s="108"/>
      <c r="H30" s="108" t="s">
        <v>255</v>
      </c>
      <c r="I30" s="108"/>
      <c r="J30" s="108"/>
      <c r="K30" s="108"/>
      <c r="L30" s="108"/>
      <c r="M30" s="108"/>
      <c r="N30" s="108"/>
      <c r="O30" s="108"/>
      <c r="P30" s="28"/>
      <c r="Q30" s="26"/>
      <c r="R30" s="28"/>
      <c r="S30" s="26"/>
      <c r="T30" s="28"/>
      <c r="U30" s="26"/>
      <c r="V30" s="28"/>
      <c r="W30" s="26"/>
      <c r="X30" s="28"/>
      <c r="Y30" s="26"/>
    </row>
    <row r="31" spans="1:25" ht="15.95" customHeight="1">
      <c r="A31" s="99"/>
      <c r="B31" s="99"/>
      <c r="C31" s="99"/>
      <c r="D31" s="99"/>
      <c r="E31" s="99"/>
      <c r="F31" s="49" t="s">
        <v>241</v>
      </c>
      <c r="G31" s="49" t="s">
        <v>248</v>
      </c>
      <c r="H31" s="49" t="s">
        <v>241</v>
      </c>
      <c r="I31" s="49" t="s">
        <v>248</v>
      </c>
      <c r="J31" s="49" t="s">
        <v>241</v>
      </c>
      <c r="K31" s="49" t="s">
        <v>248</v>
      </c>
      <c r="L31" s="49" t="s">
        <v>241</v>
      </c>
      <c r="M31" s="49" t="s">
        <v>248</v>
      </c>
      <c r="N31" s="49" t="s">
        <v>241</v>
      </c>
      <c r="O31" s="49" t="s">
        <v>248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5.95" customHeight="1">
      <c r="A32" s="96" t="s">
        <v>84</v>
      </c>
      <c r="B32" s="59" t="s">
        <v>49</v>
      </c>
      <c r="C32" s="51"/>
      <c r="D32" s="51"/>
      <c r="E32" s="64" t="s">
        <v>40</v>
      </c>
      <c r="F32" s="91">
        <v>1470</v>
      </c>
      <c r="G32" s="52">
        <v>1442</v>
      </c>
      <c r="H32" s="91">
        <v>0.13600000000000001</v>
      </c>
      <c r="I32" s="52">
        <v>0.1</v>
      </c>
      <c r="J32" s="52"/>
      <c r="K32" s="52"/>
      <c r="L32" s="52"/>
      <c r="M32" s="52"/>
      <c r="N32" s="52"/>
      <c r="O32" s="52"/>
      <c r="P32" s="30"/>
      <c r="Q32" s="30"/>
      <c r="R32" s="30"/>
      <c r="S32" s="30"/>
      <c r="T32" s="31"/>
      <c r="U32" s="31"/>
      <c r="V32" s="30"/>
      <c r="W32" s="30"/>
      <c r="X32" s="31"/>
      <c r="Y32" s="31"/>
    </row>
    <row r="33" spans="1:25" ht="15.95" customHeight="1">
      <c r="A33" s="102"/>
      <c r="B33" s="61"/>
      <c r="C33" s="59" t="s">
        <v>69</v>
      </c>
      <c r="D33" s="51"/>
      <c r="E33" s="64"/>
      <c r="F33" s="91">
        <v>1311</v>
      </c>
      <c r="G33" s="52">
        <v>1314</v>
      </c>
      <c r="H33" s="91">
        <v>0</v>
      </c>
      <c r="I33" s="52">
        <v>0</v>
      </c>
      <c r="J33" s="52"/>
      <c r="K33" s="52"/>
      <c r="L33" s="52"/>
      <c r="M33" s="52"/>
      <c r="N33" s="52"/>
      <c r="O33" s="52"/>
      <c r="P33" s="30"/>
      <c r="Q33" s="30"/>
      <c r="R33" s="30"/>
      <c r="S33" s="30"/>
      <c r="T33" s="31"/>
      <c r="U33" s="31"/>
      <c r="V33" s="30"/>
      <c r="W33" s="30"/>
      <c r="X33" s="31"/>
      <c r="Y33" s="31"/>
    </row>
    <row r="34" spans="1:25" ht="15.95" customHeight="1">
      <c r="A34" s="102"/>
      <c r="B34" s="61"/>
      <c r="C34" s="60"/>
      <c r="D34" s="51" t="s">
        <v>70</v>
      </c>
      <c r="E34" s="64"/>
      <c r="F34" s="91">
        <v>1311</v>
      </c>
      <c r="G34" s="52">
        <v>1314</v>
      </c>
      <c r="H34" s="91">
        <v>0</v>
      </c>
      <c r="I34" s="52">
        <v>0</v>
      </c>
      <c r="J34" s="52"/>
      <c r="K34" s="52"/>
      <c r="L34" s="52"/>
      <c r="M34" s="52"/>
      <c r="N34" s="52"/>
      <c r="O34" s="52"/>
      <c r="P34" s="30"/>
      <c r="Q34" s="30"/>
      <c r="R34" s="30"/>
      <c r="S34" s="30"/>
      <c r="T34" s="31"/>
      <c r="U34" s="31"/>
      <c r="V34" s="30"/>
      <c r="W34" s="30"/>
      <c r="X34" s="31"/>
      <c r="Y34" s="31"/>
    </row>
    <row r="35" spans="1:25" ht="15.95" customHeight="1">
      <c r="A35" s="102"/>
      <c r="B35" s="60"/>
      <c r="C35" s="51" t="s">
        <v>71</v>
      </c>
      <c r="D35" s="51"/>
      <c r="E35" s="64"/>
      <c r="F35" s="91">
        <v>159</v>
      </c>
      <c r="G35" s="52">
        <v>127</v>
      </c>
      <c r="H35" s="91">
        <v>0.13600000000000001</v>
      </c>
      <c r="I35" s="52">
        <v>0.1</v>
      </c>
      <c r="J35" s="66"/>
      <c r="K35" s="66"/>
      <c r="L35" s="52"/>
      <c r="M35" s="52"/>
      <c r="N35" s="52"/>
      <c r="O35" s="52"/>
      <c r="P35" s="30"/>
      <c r="Q35" s="30"/>
      <c r="R35" s="30"/>
      <c r="S35" s="30"/>
      <c r="T35" s="31"/>
      <c r="U35" s="31"/>
      <c r="V35" s="30"/>
      <c r="W35" s="30"/>
      <c r="X35" s="31"/>
      <c r="Y35" s="31"/>
    </row>
    <row r="36" spans="1:25" ht="15.95" customHeight="1">
      <c r="A36" s="102"/>
      <c r="B36" s="59" t="s">
        <v>52</v>
      </c>
      <c r="C36" s="51"/>
      <c r="D36" s="51"/>
      <c r="E36" s="64" t="s">
        <v>41</v>
      </c>
      <c r="F36" s="91">
        <v>585</v>
      </c>
      <c r="G36" s="52">
        <v>605</v>
      </c>
      <c r="H36" s="91">
        <v>0.13600000000000001</v>
      </c>
      <c r="I36" s="52">
        <v>0.1</v>
      </c>
      <c r="J36" s="52"/>
      <c r="K36" s="52"/>
      <c r="L36" s="52"/>
      <c r="M36" s="52"/>
      <c r="N36" s="52"/>
      <c r="O36" s="52"/>
      <c r="P36" s="30"/>
      <c r="Q36" s="30"/>
      <c r="R36" s="30"/>
      <c r="S36" s="30"/>
      <c r="T36" s="30"/>
      <c r="U36" s="30"/>
      <c r="V36" s="30"/>
      <c r="W36" s="30"/>
      <c r="X36" s="31"/>
      <c r="Y36" s="31"/>
    </row>
    <row r="37" spans="1:25" ht="15.95" customHeight="1">
      <c r="A37" s="102"/>
      <c r="B37" s="61"/>
      <c r="C37" s="51" t="s">
        <v>72</v>
      </c>
      <c r="D37" s="51"/>
      <c r="E37" s="64"/>
      <c r="F37" s="91">
        <v>452</v>
      </c>
      <c r="G37" s="52">
        <v>458</v>
      </c>
      <c r="H37" s="91">
        <v>0.13600000000000001</v>
      </c>
      <c r="I37" s="52">
        <v>0.1</v>
      </c>
      <c r="J37" s="52"/>
      <c r="K37" s="52"/>
      <c r="L37" s="52"/>
      <c r="M37" s="52"/>
      <c r="N37" s="52"/>
      <c r="O37" s="52"/>
      <c r="P37" s="30"/>
      <c r="Q37" s="30"/>
      <c r="R37" s="30"/>
      <c r="S37" s="30"/>
      <c r="T37" s="30"/>
      <c r="U37" s="30"/>
      <c r="V37" s="30"/>
      <c r="W37" s="30"/>
      <c r="X37" s="31"/>
      <c r="Y37" s="31"/>
    </row>
    <row r="38" spans="1:25" ht="15.95" customHeight="1">
      <c r="A38" s="102"/>
      <c r="B38" s="60"/>
      <c r="C38" s="51" t="s">
        <v>73</v>
      </c>
      <c r="D38" s="51"/>
      <c r="E38" s="64"/>
      <c r="F38" s="91">
        <v>133</v>
      </c>
      <c r="G38" s="52">
        <v>147</v>
      </c>
      <c r="H38" s="91">
        <v>0</v>
      </c>
      <c r="I38" s="52">
        <v>0</v>
      </c>
      <c r="J38" s="52"/>
      <c r="K38" s="66"/>
      <c r="L38" s="52"/>
      <c r="M38" s="52"/>
      <c r="N38" s="52"/>
      <c r="O38" s="52"/>
      <c r="P38" s="30"/>
      <c r="Q38" s="30"/>
      <c r="R38" s="31"/>
      <c r="S38" s="31"/>
      <c r="T38" s="30"/>
      <c r="U38" s="30"/>
      <c r="V38" s="30"/>
      <c r="W38" s="30"/>
      <c r="X38" s="31"/>
      <c r="Y38" s="31"/>
    </row>
    <row r="39" spans="1:25" ht="15.95" customHeight="1">
      <c r="A39" s="102"/>
      <c r="B39" s="45" t="s">
        <v>74</v>
      </c>
      <c r="C39" s="45"/>
      <c r="D39" s="45"/>
      <c r="E39" s="64" t="s">
        <v>107</v>
      </c>
      <c r="F39" s="91">
        <f>F32-F36</f>
        <v>885</v>
      </c>
      <c r="G39" s="52">
        <f t="shared" ref="G39:O39" si="5">G32-G36</f>
        <v>837</v>
      </c>
      <c r="H39" s="91">
        <f t="shared" si="5"/>
        <v>0</v>
      </c>
      <c r="I39" s="52">
        <f t="shared" si="5"/>
        <v>0</v>
      </c>
      <c r="J39" s="52">
        <f t="shared" si="5"/>
        <v>0</v>
      </c>
      <c r="K39" s="52">
        <f t="shared" si="5"/>
        <v>0</v>
      </c>
      <c r="L39" s="52">
        <f t="shared" si="5"/>
        <v>0</v>
      </c>
      <c r="M39" s="52">
        <f t="shared" si="5"/>
        <v>0</v>
      </c>
      <c r="N39" s="52">
        <f t="shared" si="5"/>
        <v>0</v>
      </c>
      <c r="O39" s="52">
        <f t="shared" si="5"/>
        <v>0</v>
      </c>
      <c r="P39" s="30"/>
      <c r="Q39" s="30"/>
      <c r="R39" s="30"/>
      <c r="S39" s="30"/>
      <c r="T39" s="30"/>
      <c r="U39" s="30"/>
      <c r="V39" s="30"/>
      <c r="W39" s="30"/>
      <c r="X39" s="31"/>
      <c r="Y39" s="31"/>
    </row>
    <row r="40" spans="1:25" ht="15.95" customHeight="1">
      <c r="A40" s="96" t="s">
        <v>85</v>
      </c>
      <c r="B40" s="59" t="s">
        <v>75</v>
      </c>
      <c r="C40" s="51"/>
      <c r="D40" s="51"/>
      <c r="E40" s="64" t="s">
        <v>43</v>
      </c>
      <c r="F40" s="91">
        <v>5185</v>
      </c>
      <c r="G40" s="52">
        <v>5573</v>
      </c>
      <c r="H40" s="91">
        <v>0</v>
      </c>
      <c r="I40" s="52">
        <v>0</v>
      </c>
      <c r="J40" s="52"/>
      <c r="K40" s="52"/>
      <c r="L40" s="52"/>
      <c r="M40" s="52"/>
      <c r="N40" s="52"/>
      <c r="O40" s="52"/>
      <c r="P40" s="30"/>
      <c r="Q40" s="30"/>
      <c r="R40" s="30"/>
      <c r="S40" s="30"/>
      <c r="T40" s="31"/>
      <c r="U40" s="31"/>
      <c r="V40" s="31"/>
      <c r="W40" s="31"/>
      <c r="X40" s="30"/>
      <c r="Y40" s="30"/>
    </row>
    <row r="41" spans="1:25" ht="15.95" customHeight="1">
      <c r="A41" s="97"/>
      <c r="B41" s="60"/>
      <c r="C41" s="51" t="s">
        <v>76</v>
      </c>
      <c r="D41" s="51"/>
      <c r="E41" s="64"/>
      <c r="F41" s="89">
        <v>4817</v>
      </c>
      <c r="G41" s="66">
        <v>5185</v>
      </c>
      <c r="H41" s="89">
        <v>0</v>
      </c>
      <c r="I41" s="66">
        <v>0</v>
      </c>
      <c r="J41" s="52"/>
      <c r="K41" s="52"/>
      <c r="L41" s="52"/>
      <c r="M41" s="52"/>
      <c r="N41" s="52"/>
      <c r="O41" s="52"/>
      <c r="P41" s="31"/>
      <c r="Q41" s="31"/>
      <c r="R41" s="31"/>
      <c r="S41" s="31"/>
      <c r="T41" s="31"/>
      <c r="U41" s="31"/>
      <c r="V41" s="31"/>
      <c r="W41" s="31"/>
      <c r="X41" s="30"/>
      <c r="Y41" s="30"/>
    </row>
    <row r="42" spans="1:25" ht="15.95" customHeight="1">
      <c r="A42" s="97"/>
      <c r="B42" s="59" t="s">
        <v>63</v>
      </c>
      <c r="C42" s="51"/>
      <c r="D42" s="51"/>
      <c r="E42" s="64" t="s">
        <v>44</v>
      </c>
      <c r="F42" s="91">
        <v>6070</v>
      </c>
      <c r="G42" s="52">
        <v>6410</v>
      </c>
      <c r="H42" s="91">
        <v>0</v>
      </c>
      <c r="I42" s="52">
        <v>0</v>
      </c>
      <c r="J42" s="52"/>
      <c r="K42" s="52"/>
      <c r="L42" s="52"/>
      <c r="M42" s="52"/>
      <c r="N42" s="52"/>
      <c r="O42" s="52"/>
      <c r="P42" s="30"/>
      <c r="Q42" s="30"/>
      <c r="R42" s="30"/>
      <c r="S42" s="30"/>
      <c r="T42" s="31"/>
      <c r="U42" s="31"/>
      <c r="V42" s="30"/>
      <c r="W42" s="30"/>
      <c r="X42" s="30"/>
      <c r="Y42" s="30"/>
    </row>
    <row r="43" spans="1:25" ht="15.95" customHeight="1">
      <c r="A43" s="97"/>
      <c r="B43" s="60"/>
      <c r="C43" s="51" t="s">
        <v>77</v>
      </c>
      <c r="D43" s="51"/>
      <c r="E43" s="64"/>
      <c r="F43" s="91">
        <v>3787</v>
      </c>
      <c r="G43" s="52">
        <v>4362</v>
      </c>
      <c r="H43" s="91">
        <v>0</v>
      </c>
      <c r="I43" s="52">
        <v>0</v>
      </c>
      <c r="J43" s="66"/>
      <c r="K43" s="66"/>
      <c r="L43" s="52"/>
      <c r="M43" s="52"/>
      <c r="N43" s="52"/>
      <c r="O43" s="52"/>
      <c r="P43" s="30"/>
      <c r="Q43" s="30"/>
      <c r="R43" s="31"/>
      <c r="S43" s="30"/>
      <c r="T43" s="31"/>
      <c r="U43" s="31"/>
      <c r="V43" s="30"/>
      <c r="W43" s="30"/>
      <c r="X43" s="31"/>
      <c r="Y43" s="31"/>
    </row>
    <row r="44" spans="1:25" ht="15.95" customHeight="1">
      <c r="A44" s="97"/>
      <c r="B44" s="51" t="s">
        <v>74</v>
      </c>
      <c r="C44" s="51"/>
      <c r="D44" s="51"/>
      <c r="E44" s="64" t="s">
        <v>108</v>
      </c>
      <c r="F44" s="89">
        <f>F40-F42</f>
        <v>-885</v>
      </c>
      <c r="G44" s="66">
        <f t="shared" ref="G44:O44" si="6">G40-G42</f>
        <v>-837</v>
      </c>
      <c r="H44" s="89">
        <f t="shared" si="6"/>
        <v>0</v>
      </c>
      <c r="I44" s="66">
        <f t="shared" si="6"/>
        <v>0</v>
      </c>
      <c r="J44" s="66">
        <f t="shared" si="6"/>
        <v>0</v>
      </c>
      <c r="K44" s="66">
        <f t="shared" si="6"/>
        <v>0</v>
      </c>
      <c r="L44" s="66">
        <f t="shared" si="6"/>
        <v>0</v>
      </c>
      <c r="M44" s="66">
        <f t="shared" si="6"/>
        <v>0</v>
      </c>
      <c r="N44" s="66">
        <f t="shared" si="6"/>
        <v>0</v>
      </c>
      <c r="O44" s="66">
        <f t="shared" si="6"/>
        <v>0</v>
      </c>
      <c r="P44" s="31"/>
      <c r="Q44" s="31"/>
      <c r="R44" s="30"/>
      <c r="S44" s="30"/>
      <c r="T44" s="31"/>
      <c r="U44" s="31"/>
      <c r="V44" s="30"/>
      <c r="W44" s="30"/>
      <c r="X44" s="30"/>
      <c r="Y44" s="30"/>
    </row>
    <row r="45" spans="1:25" ht="15.95" customHeight="1">
      <c r="A45" s="96" t="s">
        <v>86</v>
      </c>
      <c r="B45" s="45" t="s">
        <v>78</v>
      </c>
      <c r="C45" s="45"/>
      <c r="D45" s="45"/>
      <c r="E45" s="64" t="s">
        <v>109</v>
      </c>
      <c r="F45" s="91">
        <f>F39+F44</f>
        <v>0</v>
      </c>
      <c r="G45" s="52">
        <f t="shared" ref="G45:O45" si="7">G39+G44</f>
        <v>0</v>
      </c>
      <c r="H45" s="91">
        <f t="shared" si="7"/>
        <v>0</v>
      </c>
      <c r="I45" s="52">
        <f t="shared" si="7"/>
        <v>0</v>
      </c>
      <c r="J45" s="52">
        <f t="shared" si="7"/>
        <v>0</v>
      </c>
      <c r="K45" s="52">
        <f t="shared" si="7"/>
        <v>0</v>
      </c>
      <c r="L45" s="52">
        <f t="shared" si="7"/>
        <v>0</v>
      </c>
      <c r="M45" s="52">
        <f t="shared" si="7"/>
        <v>0</v>
      </c>
      <c r="N45" s="52">
        <f t="shared" si="7"/>
        <v>0</v>
      </c>
      <c r="O45" s="52">
        <f t="shared" si="7"/>
        <v>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5.95" customHeight="1">
      <c r="A46" s="97"/>
      <c r="B46" s="51" t="s">
        <v>79</v>
      </c>
      <c r="C46" s="51"/>
      <c r="D46" s="51"/>
      <c r="E46" s="51"/>
      <c r="F46" s="89">
        <v>0</v>
      </c>
      <c r="G46" s="66">
        <v>0</v>
      </c>
      <c r="H46" s="89">
        <v>0</v>
      </c>
      <c r="I46" s="66">
        <v>0</v>
      </c>
      <c r="J46" s="66"/>
      <c r="K46" s="66"/>
      <c r="L46" s="52"/>
      <c r="M46" s="52"/>
      <c r="N46" s="66"/>
      <c r="O46" s="66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5.95" customHeight="1">
      <c r="A47" s="97"/>
      <c r="B47" s="51" t="s">
        <v>80</v>
      </c>
      <c r="C47" s="51"/>
      <c r="D47" s="51"/>
      <c r="E47" s="51"/>
      <c r="F47" s="91">
        <v>0</v>
      </c>
      <c r="G47" s="52">
        <v>0</v>
      </c>
      <c r="H47" s="91">
        <v>0</v>
      </c>
      <c r="I47" s="52">
        <v>0</v>
      </c>
      <c r="J47" s="52"/>
      <c r="K47" s="52"/>
      <c r="L47" s="52"/>
      <c r="M47" s="52"/>
      <c r="N47" s="52"/>
      <c r="O47" s="52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5.95" customHeight="1">
      <c r="A48" s="97"/>
      <c r="B48" s="51" t="s">
        <v>81</v>
      </c>
      <c r="C48" s="51"/>
      <c r="D48" s="51"/>
      <c r="E48" s="51"/>
      <c r="F48" s="91">
        <v>0</v>
      </c>
      <c r="G48" s="52">
        <v>0</v>
      </c>
      <c r="H48" s="91">
        <v>0</v>
      </c>
      <c r="I48" s="52">
        <v>0</v>
      </c>
      <c r="J48" s="52"/>
      <c r="K48" s="52"/>
      <c r="L48" s="52"/>
      <c r="M48" s="52"/>
      <c r="N48" s="52"/>
      <c r="O48" s="52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F45" sqref="F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264</v>
      </c>
      <c r="F1" s="1"/>
    </row>
    <row r="3" spans="1:9" ht="14.25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7"/>
      <c r="F7" s="46" t="s">
        <v>243</v>
      </c>
      <c r="G7" s="46"/>
      <c r="H7" s="46" t="s">
        <v>246</v>
      </c>
      <c r="I7" s="67" t="s">
        <v>21</v>
      </c>
    </row>
    <row r="8" spans="1:9" ht="17.100000000000001" customHeight="1">
      <c r="A8" s="18"/>
      <c r="B8" s="19"/>
      <c r="C8" s="19"/>
      <c r="D8" s="19"/>
      <c r="E8" s="58"/>
      <c r="F8" s="49" t="s">
        <v>237</v>
      </c>
      <c r="G8" s="49" t="s">
        <v>2</v>
      </c>
      <c r="H8" s="49" t="s">
        <v>237</v>
      </c>
      <c r="I8" s="50"/>
    </row>
    <row r="9" spans="1:9" ht="18" customHeight="1">
      <c r="A9" s="92" t="s">
        <v>87</v>
      </c>
      <c r="B9" s="92" t="s">
        <v>89</v>
      </c>
      <c r="C9" s="59" t="s">
        <v>3</v>
      </c>
      <c r="D9" s="51"/>
      <c r="E9" s="51"/>
      <c r="F9" s="52">
        <v>340191</v>
      </c>
      <c r="G9" s="53">
        <f>F9/$F$27*100</f>
        <v>27.071950266508992</v>
      </c>
      <c r="H9" s="52">
        <v>320244</v>
      </c>
      <c r="I9" s="53">
        <f t="shared" ref="I9:I45" si="0">(F9/H9-1)*100</f>
        <v>6.2286881253044601</v>
      </c>
    </row>
    <row r="10" spans="1:9" ht="18" customHeight="1">
      <c r="A10" s="92"/>
      <c r="B10" s="92"/>
      <c r="C10" s="61"/>
      <c r="D10" s="59" t="s">
        <v>22</v>
      </c>
      <c r="E10" s="51"/>
      <c r="F10" s="52">
        <v>75210</v>
      </c>
      <c r="G10" s="53">
        <f t="shared" ref="G10:G27" si="1">F10/$F$27*100</f>
        <v>5.9851124207993198</v>
      </c>
      <c r="H10" s="52">
        <v>75691</v>
      </c>
      <c r="I10" s="53">
        <f t="shared" si="0"/>
        <v>-0.63547845846930739</v>
      </c>
    </row>
    <row r="11" spans="1:9" ht="18" customHeight="1">
      <c r="A11" s="92"/>
      <c r="B11" s="92"/>
      <c r="C11" s="61"/>
      <c r="D11" s="61"/>
      <c r="E11" s="45" t="s">
        <v>23</v>
      </c>
      <c r="F11" s="52">
        <v>58314</v>
      </c>
      <c r="G11" s="53">
        <f t="shared" si="1"/>
        <v>4.6405510664338729</v>
      </c>
      <c r="H11" s="52">
        <v>58925</v>
      </c>
      <c r="I11" s="53">
        <f t="shared" si="0"/>
        <v>-1.0369113279592668</v>
      </c>
    </row>
    <row r="12" spans="1:9" ht="18" customHeight="1">
      <c r="A12" s="92"/>
      <c r="B12" s="92"/>
      <c r="C12" s="61"/>
      <c r="D12" s="61"/>
      <c r="E12" s="45" t="s">
        <v>24</v>
      </c>
      <c r="F12" s="52">
        <v>4966</v>
      </c>
      <c r="G12" s="53">
        <f t="shared" si="1"/>
        <v>0.39518771814505288</v>
      </c>
      <c r="H12" s="52">
        <v>6309</v>
      </c>
      <c r="I12" s="53">
        <f t="shared" si="0"/>
        <v>-21.287050245680771</v>
      </c>
    </row>
    <row r="13" spans="1:9" ht="18" customHeight="1">
      <c r="A13" s="92"/>
      <c r="B13" s="92"/>
      <c r="C13" s="61"/>
      <c r="D13" s="60"/>
      <c r="E13" s="45" t="s">
        <v>25</v>
      </c>
      <c r="F13" s="52">
        <v>221</v>
      </c>
      <c r="G13" s="53">
        <f t="shared" si="1"/>
        <v>1.7586887980277219E-2</v>
      </c>
      <c r="H13" s="52">
        <v>296</v>
      </c>
      <c r="I13" s="53">
        <f t="shared" si="0"/>
        <v>-25.337837837837839</v>
      </c>
    </row>
    <row r="14" spans="1:9" ht="18" customHeight="1">
      <c r="A14" s="92"/>
      <c r="B14" s="92"/>
      <c r="C14" s="61"/>
      <c r="D14" s="59" t="s">
        <v>26</v>
      </c>
      <c r="E14" s="51"/>
      <c r="F14" s="52">
        <v>84096</v>
      </c>
      <c r="G14" s="53">
        <f t="shared" si="1"/>
        <v>6.6922485592280232</v>
      </c>
      <c r="H14" s="52">
        <v>76282</v>
      </c>
      <c r="I14" s="53">
        <f t="shared" si="0"/>
        <v>10.243569911643636</v>
      </c>
    </row>
    <row r="15" spans="1:9" ht="18" customHeight="1">
      <c r="A15" s="92"/>
      <c r="B15" s="92"/>
      <c r="C15" s="61"/>
      <c r="D15" s="61"/>
      <c r="E15" s="45" t="s">
        <v>27</v>
      </c>
      <c r="F15" s="52">
        <v>3376</v>
      </c>
      <c r="G15" s="53">
        <f t="shared" si="1"/>
        <v>0.26865761910142938</v>
      </c>
      <c r="H15" s="52">
        <v>3236</v>
      </c>
      <c r="I15" s="53">
        <f t="shared" si="0"/>
        <v>4.3263288009888656</v>
      </c>
    </row>
    <row r="16" spans="1:9" ht="18" customHeight="1">
      <c r="A16" s="92"/>
      <c r="B16" s="92"/>
      <c r="C16" s="61"/>
      <c r="D16" s="60"/>
      <c r="E16" s="45" t="s">
        <v>28</v>
      </c>
      <c r="F16" s="52">
        <v>80720</v>
      </c>
      <c r="G16" s="53">
        <f t="shared" si="1"/>
        <v>6.4235909401265934</v>
      </c>
      <c r="H16" s="52">
        <v>73047</v>
      </c>
      <c r="I16" s="53">
        <f t="shared" si="0"/>
        <v>10.504195928648684</v>
      </c>
    </row>
    <row r="17" spans="1:9" ht="18" customHeight="1">
      <c r="A17" s="92"/>
      <c r="B17" s="92"/>
      <c r="C17" s="61"/>
      <c r="D17" s="93" t="s">
        <v>29</v>
      </c>
      <c r="E17" s="94"/>
      <c r="F17" s="52">
        <v>83617</v>
      </c>
      <c r="G17" s="53">
        <f t="shared" si="1"/>
        <v>6.654130372157649</v>
      </c>
      <c r="H17" s="52">
        <v>75135</v>
      </c>
      <c r="I17" s="53">
        <f t="shared" si="0"/>
        <v>11.289013109735802</v>
      </c>
    </row>
    <row r="18" spans="1:9" ht="18" customHeight="1">
      <c r="A18" s="92"/>
      <c r="B18" s="92"/>
      <c r="C18" s="61"/>
      <c r="D18" s="93" t="s">
        <v>93</v>
      </c>
      <c r="E18" s="95"/>
      <c r="F18" s="52">
        <v>6601</v>
      </c>
      <c r="G18" s="53">
        <f t="shared" si="1"/>
        <v>0.52529885772764673</v>
      </c>
      <c r="H18" s="52">
        <v>6029</v>
      </c>
      <c r="I18" s="53">
        <f t="shared" si="0"/>
        <v>9.4874771935644411</v>
      </c>
    </row>
    <row r="19" spans="1:9" ht="18" customHeight="1">
      <c r="A19" s="92"/>
      <c r="B19" s="92"/>
      <c r="C19" s="60"/>
      <c r="D19" s="93" t="s">
        <v>94</v>
      </c>
      <c r="E19" s="95"/>
      <c r="F19" s="52">
        <v>0</v>
      </c>
      <c r="G19" s="53">
        <f t="shared" si="1"/>
        <v>0</v>
      </c>
      <c r="H19" s="52">
        <v>0</v>
      </c>
      <c r="I19" s="53" t="e">
        <f t="shared" si="0"/>
        <v>#DIV/0!</v>
      </c>
    </row>
    <row r="20" spans="1:9" ht="18" customHeight="1">
      <c r="A20" s="92"/>
      <c r="B20" s="92"/>
      <c r="C20" s="51" t="s">
        <v>4</v>
      </c>
      <c r="D20" s="51"/>
      <c r="E20" s="51"/>
      <c r="F20" s="52">
        <v>39590</v>
      </c>
      <c r="G20" s="53">
        <f t="shared" si="1"/>
        <v>3.1505198875075804</v>
      </c>
      <c r="H20" s="52">
        <v>35669</v>
      </c>
      <c r="I20" s="53">
        <f t="shared" si="0"/>
        <v>10.992738792789257</v>
      </c>
    </row>
    <row r="21" spans="1:9" ht="18" customHeight="1">
      <c r="A21" s="92"/>
      <c r="B21" s="92"/>
      <c r="C21" s="51" t="s">
        <v>5</v>
      </c>
      <c r="D21" s="51"/>
      <c r="E21" s="51"/>
      <c r="F21" s="52">
        <v>174005</v>
      </c>
      <c r="G21" s="53">
        <f t="shared" si="1"/>
        <v>13.847087977412386</v>
      </c>
      <c r="H21" s="52">
        <v>196550</v>
      </c>
      <c r="I21" s="53">
        <f t="shared" si="0"/>
        <v>-11.470363775120839</v>
      </c>
    </row>
    <row r="22" spans="1:9" ht="18" customHeight="1">
      <c r="A22" s="92"/>
      <c r="B22" s="92"/>
      <c r="C22" s="51" t="s">
        <v>30</v>
      </c>
      <c r="D22" s="51"/>
      <c r="E22" s="51"/>
      <c r="F22" s="52">
        <v>13201</v>
      </c>
      <c r="G22" s="53">
        <f t="shared" si="1"/>
        <v>1.0505181367766496</v>
      </c>
      <c r="H22" s="52">
        <v>13269</v>
      </c>
      <c r="I22" s="53">
        <f t="shared" si="0"/>
        <v>-0.51247268068430607</v>
      </c>
    </row>
    <row r="23" spans="1:9" ht="18" customHeight="1">
      <c r="A23" s="92"/>
      <c r="B23" s="92"/>
      <c r="C23" s="51" t="s">
        <v>6</v>
      </c>
      <c r="D23" s="51"/>
      <c r="E23" s="51"/>
      <c r="F23" s="52">
        <v>286595</v>
      </c>
      <c r="G23" s="53">
        <f t="shared" si="1"/>
        <v>22.806851405916515</v>
      </c>
      <c r="H23" s="52">
        <v>266382</v>
      </c>
      <c r="I23" s="53">
        <f t="shared" si="0"/>
        <v>7.5879751634870152</v>
      </c>
    </row>
    <row r="24" spans="1:9" ht="18" customHeight="1">
      <c r="A24" s="92"/>
      <c r="B24" s="92"/>
      <c r="C24" s="51" t="s">
        <v>31</v>
      </c>
      <c r="D24" s="51"/>
      <c r="E24" s="51"/>
      <c r="F24" s="52">
        <v>2253</v>
      </c>
      <c r="G24" s="53">
        <f t="shared" si="1"/>
        <v>0.17929076298445509</v>
      </c>
      <c r="H24" s="52">
        <v>1721</v>
      </c>
      <c r="I24" s="53">
        <f t="shared" si="0"/>
        <v>30.912260313771057</v>
      </c>
    </row>
    <row r="25" spans="1:9" ht="18" customHeight="1">
      <c r="A25" s="92"/>
      <c r="B25" s="92"/>
      <c r="C25" s="51" t="s">
        <v>7</v>
      </c>
      <c r="D25" s="51"/>
      <c r="E25" s="51"/>
      <c r="F25" s="52">
        <v>109401</v>
      </c>
      <c r="G25" s="53">
        <f t="shared" si="1"/>
        <v>8.7059870223090865</v>
      </c>
      <c r="H25" s="52">
        <v>110692</v>
      </c>
      <c r="I25" s="53">
        <f t="shared" si="0"/>
        <v>-1.1662992808875061</v>
      </c>
    </row>
    <row r="26" spans="1:9" ht="18" customHeight="1">
      <c r="A26" s="92"/>
      <c r="B26" s="92"/>
      <c r="C26" s="51" t="s">
        <v>8</v>
      </c>
      <c r="D26" s="51"/>
      <c r="E26" s="51"/>
      <c r="F26" s="52">
        <v>291382</v>
      </c>
      <c r="G26" s="53">
        <f t="shared" si="1"/>
        <v>23.187794540584331</v>
      </c>
      <c r="H26" s="52">
        <v>303145</v>
      </c>
      <c r="I26" s="53">
        <f t="shared" si="0"/>
        <v>-3.880321298388556</v>
      </c>
    </row>
    <row r="27" spans="1:9" ht="18" customHeight="1">
      <c r="A27" s="92"/>
      <c r="B27" s="92"/>
      <c r="C27" s="51" t="s">
        <v>9</v>
      </c>
      <c r="D27" s="51"/>
      <c r="E27" s="51"/>
      <c r="F27" s="52">
        <f>SUM(F9,F20:F26)</f>
        <v>1256618</v>
      </c>
      <c r="G27" s="53">
        <f t="shared" si="1"/>
        <v>100</v>
      </c>
      <c r="H27" s="52">
        <f>SUM(H9,H20:H26)</f>
        <v>1247672</v>
      </c>
      <c r="I27" s="53">
        <f t="shared" si="0"/>
        <v>0.71701536942401223</v>
      </c>
    </row>
    <row r="28" spans="1:9" ht="18" customHeight="1">
      <c r="A28" s="92"/>
      <c r="B28" s="92" t="s">
        <v>88</v>
      </c>
      <c r="C28" s="59" t="s">
        <v>10</v>
      </c>
      <c r="D28" s="51"/>
      <c r="E28" s="51"/>
      <c r="F28" s="52">
        <v>336441</v>
      </c>
      <c r="G28" s="53">
        <f t="shared" ref="G28:G45" si="2">F28/$F$45*100</f>
        <v>28.163202780484376</v>
      </c>
      <c r="H28" s="52">
        <v>338589</v>
      </c>
      <c r="I28" s="53">
        <f t="shared" si="0"/>
        <v>-0.63439745532194447</v>
      </c>
    </row>
    <row r="29" spans="1:9" ht="18" customHeight="1">
      <c r="A29" s="92"/>
      <c r="B29" s="92"/>
      <c r="C29" s="61"/>
      <c r="D29" s="51" t="s">
        <v>11</v>
      </c>
      <c r="E29" s="51"/>
      <c r="F29" s="52">
        <v>210950</v>
      </c>
      <c r="G29" s="53">
        <f t="shared" si="2"/>
        <v>17.658453121180766</v>
      </c>
      <c r="H29" s="52">
        <v>212350</v>
      </c>
      <c r="I29" s="53">
        <f t="shared" si="0"/>
        <v>-0.65928890981870047</v>
      </c>
    </row>
    <row r="30" spans="1:9" ht="18" customHeight="1">
      <c r="A30" s="92"/>
      <c r="B30" s="92"/>
      <c r="C30" s="61"/>
      <c r="D30" s="51" t="s">
        <v>32</v>
      </c>
      <c r="E30" s="51"/>
      <c r="F30" s="52">
        <v>17043</v>
      </c>
      <c r="G30" s="53">
        <f t="shared" si="2"/>
        <v>1.4266556840212554</v>
      </c>
      <c r="H30" s="52">
        <v>16983</v>
      </c>
      <c r="I30" s="53">
        <f t="shared" si="0"/>
        <v>0.35329447094152311</v>
      </c>
    </row>
    <row r="31" spans="1:9" ht="18" customHeight="1">
      <c r="A31" s="92"/>
      <c r="B31" s="92"/>
      <c r="C31" s="60"/>
      <c r="D31" s="51" t="s">
        <v>12</v>
      </c>
      <c r="E31" s="51"/>
      <c r="F31" s="52">
        <v>108448</v>
      </c>
      <c r="G31" s="53">
        <f t="shared" si="2"/>
        <v>9.0780939752823517</v>
      </c>
      <c r="H31" s="52">
        <v>109256</v>
      </c>
      <c r="I31" s="53">
        <f t="shared" si="0"/>
        <v>-0.73954748480632437</v>
      </c>
    </row>
    <row r="32" spans="1:9" ht="18" customHeight="1">
      <c r="A32" s="92"/>
      <c r="B32" s="92"/>
      <c r="C32" s="59" t="s">
        <v>13</v>
      </c>
      <c r="D32" s="51"/>
      <c r="E32" s="51"/>
      <c r="F32" s="52">
        <v>631648</v>
      </c>
      <c r="G32" s="53">
        <f t="shared" si="2"/>
        <v>52.874740920064426</v>
      </c>
      <c r="H32" s="52">
        <v>510971</v>
      </c>
      <c r="I32" s="53">
        <f t="shared" si="0"/>
        <v>23.617191582301157</v>
      </c>
    </row>
    <row r="33" spans="1:9" ht="18" customHeight="1">
      <c r="A33" s="92"/>
      <c r="B33" s="92"/>
      <c r="C33" s="61"/>
      <c r="D33" s="51" t="s">
        <v>14</v>
      </c>
      <c r="E33" s="51"/>
      <c r="F33" s="52">
        <v>57156</v>
      </c>
      <c r="G33" s="53">
        <f t="shared" si="2"/>
        <v>4.7844823256421334</v>
      </c>
      <c r="H33" s="52">
        <v>40651</v>
      </c>
      <c r="I33" s="53">
        <f t="shared" si="0"/>
        <v>40.601707215074654</v>
      </c>
    </row>
    <row r="34" spans="1:9" ht="18" customHeight="1">
      <c r="A34" s="92"/>
      <c r="B34" s="92"/>
      <c r="C34" s="61"/>
      <c r="D34" s="51" t="s">
        <v>33</v>
      </c>
      <c r="E34" s="51"/>
      <c r="F34" s="52">
        <v>5903</v>
      </c>
      <c r="G34" s="53">
        <f t="shared" si="2"/>
        <v>0.49413533431775342</v>
      </c>
      <c r="H34" s="52">
        <v>4582</v>
      </c>
      <c r="I34" s="53">
        <f t="shared" si="0"/>
        <v>28.830205150589272</v>
      </c>
    </row>
    <row r="35" spans="1:9" ht="18" customHeight="1">
      <c r="A35" s="92"/>
      <c r="B35" s="92"/>
      <c r="C35" s="61"/>
      <c r="D35" s="51" t="s">
        <v>34</v>
      </c>
      <c r="E35" s="51"/>
      <c r="F35" s="52">
        <v>370994</v>
      </c>
      <c r="G35" s="53">
        <f t="shared" si="2"/>
        <v>31.055606339129362</v>
      </c>
      <c r="H35" s="52">
        <v>299546</v>
      </c>
      <c r="I35" s="53">
        <f t="shared" si="0"/>
        <v>23.852096172207272</v>
      </c>
    </row>
    <row r="36" spans="1:9" ht="18" customHeight="1">
      <c r="A36" s="92"/>
      <c r="B36" s="92"/>
      <c r="C36" s="61"/>
      <c r="D36" s="51" t="s">
        <v>35</v>
      </c>
      <c r="E36" s="51"/>
      <c r="F36" s="52">
        <v>12998</v>
      </c>
      <c r="G36" s="53">
        <f t="shared" si="2"/>
        <v>1.0880520202375332</v>
      </c>
      <c r="H36" s="52">
        <v>13790</v>
      </c>
      <c r="I36" s="53">
        <f t="shared" si="0"/>
        <v>-5.7432922407541724</v>
      </c>
    </row>
    <row r="37" spans="1:9" ht="18" customHeight="1">
      <c r="A37" s="92"/>
      <c r="B37" s="92"/>
      <c r="C37" s="61"/>
      <c r="D37" s="51" t="s">
        <v>15</v>
      </c>
      <c r="E37" s="51"/>
      <c r="F37" s="52">
        <v>81254</v>
      </c>
      <c r="G37" s="53">
        <f t="shared" si="2"/>
        <v>6.8017063280797441</v>
      </c>
      <c r="H37" s="52">
        <v>35154</v>
      </c>
      <c r="I37" s="53">
        <f t="shared" si="0"/>
        <v>131.13728167491607</v>
      </c>
    </row>
    <row r="38" spans="1:9" ht="18" customHeight="1">
      <c r="A38" s="92"/>
      <c r="B38" s="92"/>
      <c r="C38" s="60"/>
      <c r="D38" s="51" t="s">
        <v>36</v>
      </c>
      <c r="E38" s="51"/>
      <c r="F38" s="52">
        <v>103342</v>
      </c>
      <c r="G38" s="53">
        <f t="shared" si="2"/>
        <v>8.6506748634703143</v>
      </c>
      <c r="H38" s="52">
        <v>36708</v>
      </c>
      <c r="I38" s="53">
        <f t="shared" si="0"/>
        <v>181.52446333224367</v>
      </c>
    </row>
    <row r="39" spans="1:9" ht="18" customHeight="1">
      <c r="A39" s="92"/>
      <c r="B39" s="92"/>
      <c r="C39" s="59" t="s">
        <v>16</v>
      </c>
      <c r="D39" s="51"/>
      <c r="E39" s="51"/>
      <c r="F39" s="52">
        <v>226523</v>
      </c>
      <c r="G39" s="53">
        <f t="shared" si="2"/>
        <v>18.962056299451202</v>
      </c>
      <c r="H39" s="52">
        <v>298627</v>
      </c>
      <c r="I39" s="53">
        <f t="shared" si="0"/>
        <v>-24.145171066246519</v>
      </c>
    </row>
    <row r="40" spans="1:9" ht="18" customHeight="1">
      <c r="A40" s="92"/>
      <c r="B40" s="92"/>
      <c r="C40" s="61"/>
      <c r="D40" s="59" t="s">
        <v>17</v>
      </c>
      <c r="E40" s="51"/>
      <c r="F40" s="52">
        <v>180577</v>
      </c>
      <c r="G40" s="53">
        <f t="shared" si="2"/>
        <v>15.115953966643564</v>
      </c>
      <c r="H40" s="52">
        <v>221757</v>
      </c>
      <c r="I40" s="53">
        <f t="shared" si="0"/>
        <v>-18.569876035480281</v>
      </c>
    </row>
    <row r="41" spans="1:9" ht="18" customHeight="1">
      <c r="A41" s="92"/>
      <c r="B41" s="92"/>
      <c r="C41" s="61"/>
      <c r="D41" s="61"/>
      <c r="E41" s="55" t="s">
        <v>91</v>
      </c>
      <c r="F41" s="52">
        <v>127461</v>
      </c>
      <c r="G41" s="53">
        <f t="shared" si="2"/>
        <v>10.669656758847223</v>
      </c>
      <c r="H41" s="52">
        <v>172486</v>
      </c>
      <c r="I41" s="56">
        <f t="shared" si="0"/>
        <v>-26.10356782579456</v>
      </c>
    </row>
    <row r="42" spans="1:9" ht="18" customHeight="1">
      <c r="A42" s="92"/>
      <c r="B42" s="92"/>
      <c r="C42" s="61"/>
      <c r="D42" s="60"/>
      <c r="E42" s="45" t="s">
        <v>37</v>
      </c>
      <c r="F42" s="52">
        <v>46782</v>
      </c>
      <c r="G42" s="53">
        <f t="shared" si="2"/>
        <v>3.9160832136291948</v>
      </c>
      <c r="H42" s="52">
        <v>46099</v>
      </c>
      <c r="I42" s="56">
        <f t="shared" si="0"/>
        <v>1.4815939608234352</v>
      </c>
    </row>
    <row r="43" spans="1:9" ht="18" customHeight="1">
      <c r="A43" s="92"/>
      <c r="B43" s="92"/>
      <c r="C43" s="61"/>
      <c r="D43" s="51" t="s">
        <v>38</v>
      </c>
      <c r="E43" s="51"/>
      <c r="F43" s="52">
        <v>45946</v>
      </c>
      <c r="G43" s="53">
        <f t="shared" si="2"/>
        <v>3.8461023328076398</v>
      </c>
      <c r="H43" s="52">
        <v>76869</v>
      </c>
      <c r="I43" s="56">
        <f t="shared" si="0"/>
        <v>-40.22818041082882</v>
      </c>
    </row>
    <row r="44" spans="1:9" ht="18" customHeight="1">
      <c r="A44" s="92"/>
      <c r="B44" s="92"/>
      <c r="C44" s="60"/>
      <c r="D44" s="51" t="s">
        <v>39</v>
      </c>
      <c r="E44" s="51"/>
      <c r="F44" s="52">
        <v>0</v>
      </c>
      <c r="G44" s="53">
        <f t="shared" si="2"/>
        <v>0</v>
      </c>
      <c r="H44" s="52">
        <v>0</v>
      </c>
      <c r="I44" s="53" t="e">
        <f t="shared" si="0"/>
        <v>#DIV/0!</v>
      </c>
    </row>
    <row r="45" spans="1:9" ht="18" customHeight="1">
      <c r="A45" s="92"/>
      <c r="B45" s="92"/>
      <c r="C45" s="45" t="s">
        <v>18</v>
      </c>
      <c r="D45" s="45"/>
      <c r="E45" s="45"/>
      <c r="F45" s="52">
        <f>SUM(F28,F32,F39)</f>
        <v>1194612</v>
      </c>
      <c r="G45" s="53">
        <f t="shared" si="2"/>
        <v>100</v>
      </c>
      <c r="H45" s="52">
        <f>SUM(H28,H32,H39)</f>
        <v>1148187</v>
      </c>
      <c r="I45" s="53">
        <f t="shared" si="0"/>
        <v>4.0433309208343315</v>
      </c>
    </row>
    <row r="46" spans="1:9">
      <c r="A46" s="22" t="s">
        <v>19</v>
      </c>
    </row>
    <row r="47" spans="1:9">
      <c r="A47" s="23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85" zoomScaleNormal="100" zoomScaleSheetLayoutView="85" workbookViewId="0">
      <pane xSplit="4" ySplit="6" topLeftCell="E16" activePane="bottomRight" state="frozen"/>
      <selection activeCell="L8" sqref="L8"/>
      <selection pane="topRight" activeCell="L8" sqref="L8"/>
      <selection pane="bottomLeft" activeCell="L8" sqref="L8"/>
      <selection pane="bottomRight" activeCell="K24" sqref="K24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2" t="s">
        <v>0</v>
      </c>
      <c r="B1" s="32"/>
      <c r="C1" s="21" t="s">
        <v>264</v>
      </c>
      <c r="D1" s="33"/>
      <c r="E1" s="33"/>
    </row>
    <row r="4" spans="1:9">
      <c r="A4" s="34" t="s">
        <v>112</v>
      </c>
    </row>
    <row r="5" spans="1:9">
      <c r="I5" s="9" t="s">
        <v>113</v>
      </c>
    </row>
    <row r="6" spans="1:9" s="36" customFormat="1" ht="29.25" customHeight="1">
      <c r="A6" s="48" t="s">
        <v>114</v>
      </c>
      <c r="B6" s="46"/>
      <c r="C6" s="46"/>
      <c r="D6" s="46"/>
      <c r="E6" s="35" t="s">
        <v>232</v>
      </c>
      <c r="F6" s="35" t="s">
        <v>233</v>
      </c>
      <c r="G6" s="35" t="s">
        <v>234</v>
      </c>
      <c r="H6" s="35" t="s">
        <v>235</v>
      </c>
      <c r="I6" s="35" t="s">
        <v>249</v>
      </c>
    </row>
    <row r="7" spans="1:9" ht="27" customHeight="1">
      <c r="A7" s="92" t="s">
        <v>115</v>
      </c>
      <c r="B7" s="59" t="s">
        <v>116</v>
      </c>
      <c r="C7" s="51"/>
      <c r="D7" s="64" t="s">
        <v>117</v>
      </c>
      <c r="E7" s="68">
        <v>1301708</v>
      </c>
      <c r="F7" s="35">
        <v>1174600</v>
      </c>
      <c r="G7" s="35">
        <v>1127971</v>
      </c>
      <c r="H7" s="35">
        <v>1247672</v>
      </c>
      <c r="I7" s="35">
        <v>1256617</v>
      </c>
    </row>
    <row r="8" spans="1:9" ht="27" customHeight="1">
      <c r="A8" s="92"/>
      <c r="B8" s="78"/>
      <c r="C8" s="51" t="s">
        <v>118</v>
      </c>
      <c r="D8" s="64" t="s">
        <v>41</v>
      </c>
      <c r="E8" s="69">
        <v>573823</v>
      </c>
      <c r="F8" s="69">
        <v>553303</v>
      </c>
      <c r="G8" s="69">
        <v>558090</v>
      </c>
      <c r="H8" s="69">
        <v>553943</v>
      </c>
      <c r="I8" s="70">
        <v>555187</v>
      </c>
    </row>
    <row r="9" spans="1:9" ht="27" customHeight="1">
      <c r="A9" s="92"/>
      <c r="B9" s="51" t="s">
        <v>119</v>
      </c>
      <c r="C9" s="51"/>
      <c r="D9" s="64"/>
      <c r="E9" s="69">
        <v>1184973</v>
      </c>
      <c r="F9" s="69">
        <v>1083059</v>
      </c>
      <c r="G9" s="69">
        <v>1032719</v>
      </c>
      <c r="H9" s="69">
        <v>1148186</v>
      </c>
      <c r="I9" s="71">
        <v>1194611</v>
      </c>
    </row>
    <row r="10" spans="1:9" ht="27" customHeight="1">
      <c r="A10" s="92"/>
      <c r="B10" s="51" t="s">
        <v>120</v>
      </c>
      <c r="C10" s="51"/>
      <c r="D10" s="64"/>
      <c r="E10" s="69">
        <v>116735</v>
      </c>
      <c r="F10" s="69">
        <v>91541</v>
      </c>
      <c r="G10" s="69">
        <v>95253</v>
      </c>
      <c r="H10" s="69">
        <v>99485</v>
      </c>
      <c r="I10" s="71">
        <v>62006</v>
      </c>
    </row>
    <row r="11" spans="1:9" ht="27" customHeight="1">
      <c r="A11" s="92"/>
      <c r="B11" s="51" t="s">
        <v>121</v>
      </c>
      <c r="C11" s="51"/>
      <c r="D11" s="64"/>
      <c r="E11" s="69">
        <v>101864</v>
      </c>
      <c r="F11" s="69">
        <v>72469</v>
      </c>
      <c r="G11" s="69">
        <v>80633</v>
      </c>
      <c r="H11" s="69">
        <v>71726</v>
      </c>
      <c r="I11" s="71">
        <v>35074</v>
      </c>
    </row>
    <row r="12" spans="1:9" ht="27" customHeight="1">
      <c r="A12" s="92"/>
      <c r="B12" s="51" t="s">
        <v>122</v>
      </c>
      <c r="C12" s="51"/>
      <c r="D12" s="64"/>
      <c r="E12" s="69">
        <v>14870</v>
      </c>
      <c r="F12" s="69">
        <v>19073</v>
      </c>
      <c r="G12" s="69">
        <v>14619</v>
      </c>
      <c r="H12" s="69">
        <v>27760</v>
      </c>
      <c r="I12" s="71">
        <v>26932</v>
      </c>
    </row>
    <row r="13" spans="1:9" ht="27" customHeight="1">
      <c r="A13" s="92"/>
      <c r="B13" s="51" t="s">
        <v>123</v>
      </c>
      <c r="C13" s="51"/>
      <c r="D13" s="64"/>
      <c r="E13" s="69">
        <v>-411</v>
      </c>
      <c r="F13" s="69">
        <v>4202</v>
      </c>
      <c r="G13" s="69">
        <v>-4453</v>
      </c>
      <c r="H13" s="69">
        <v>13140</v>
      </c>
      <c r="I13" s="71">
        <v>-828</v>
      </c>
    </row>
    <row r="14" spans="1:9" ht="27" customHeight="1">
      <c r="A14" s="92"/>
      <c r="B14" s="51" t="s">
        <v>124</v>
      </c>
      <c r="C14" s="51"/>
      <c r="D14" s="64"/>
      <c r="E14" s="69">
        <v>627</v>
      </c>
      <c r="F14" s="69">
        <v>95</v>
      </c>
      <c r="G14" s="69">
        <v>51</v>
      </c>
      <c r="H14" s="69">
        <v>104</v>
      </c>
      <c r="I14" s="71">
        <v>23</v>
      </c>
    </row>
    <row r="15" spans="1:9" ht="27" customHeight="1">
      <c r="A15" s="92"/>
      <c r="B15" s="51" t="s">
        <v>125</v>
      </c>
      <c r="C15" s="51"/>
      <c r="D15" s="64"/>
      <c r="E15" s="69">
        <v>3163</v>
      </c>
      <c r="F15" s="69">
        <v>4116</v>
      </c>
      <c r="G15" s="69">
        <v>-6533</v>
      </c>
      <c r="H15" s="69">
        <v>12562</v>
      </c>
      <c r="I15" s="71">
        <v>-1280</v>
      </c>
    </row>
    <row r="16" spans="1:9" ht="27" customHeight="1">
      <c r="A16" s="92"/>
      <c r="B16" s="51" t="s">
        <v>126</v>
      </c>
      <c r="C16" s="51"/>
      <c r="D16" s="64" t="s">
        <v>42</v>
      </c>
      <c r="E16" s="69">
        <v>241147</v>
      </c>
      <c r="F16" s="69">
        <v>216714</v>
      </c>
      <c r="G16" s="69">
        <v>197313</v>
      </c>
      <c r="H16" s="69">
        <v>166890</v>
      </c>
      <c r="I16" s="71">
        <v>197349</v>
      </c>
    </row>
    <row r="17" spans="1:9" ht="27" customHeight="1">
      <c r="A17" s="92"/>
      <c r="B17" s="51" t="s">
        <v>127</v>
      </c>
      <c r="C17" s="51"/>
      <c r="D17" s="64" t="s">
        <v>43</v>
      </c>
      <c r="E17" s="69">
        <v>368103</v>
      </c>
      <c r="F17" s="69">
        <v>240418</v>
      </c>
      <c r="G17" s="69">
        <v>237939</v>
      </c>
      <c r="H17" s="69">
        <v>103453</v>
      </c>
      <c r="I17" s="71">
        <v>121128</v>
      </c>
    </row>
    <row r="18" spans="1:9" ht="27" customHeight="1">
      <c r="A18" s="92"/>
      <c r="B18" s="51" t="s">
        <v>128</v>
      </c>
      <c r="C18" s="51"/>
      <c r="D18" s="64" t="s">
        <v>44</v>
      </c>
      <c r="E18" s="69">
        <v>1551050</v>
      </c>
      <c r="F18" s="69">
        <v>1525637</v>
      </c>
      <c r="G18" s="69">
        <v>1500784</v>
      </c>
      <c r="H18" s="69">
        <v>1508400</v>
      </c>
      <c r="I18" s="71">
        <v>1514416</v>
      </c>
    </row>
    <row r="19" spans="1:9" ht="27" customHeight="1">
      <c r="A19" s="92"/>
      <c r="B19" s="51" t="s">
        <v>129</v>
      </c>
      <c r="C19" s="51"/>
      <c r="D19" s="64" t="s">
        <v>130</v>
      </c>
      <c r="E19" s="69">
        <f>E17+E18-E16</f>
        <v>1678006</v>
      </c>
      <c r="F19" s="69">
        <f>F17+F18-F16</f>
        <v>1549341</v>
      </c>
      <c r="G19" s="69">
        <f>G17+G18-G16</f>
        <v>1541410</v>
      </c>
      <c r="H19" s="69">
        <f>H17+H18-H16</f>
        <v>1444963</v>
      </c>
      <c r="I19" s="69">
        <f>I17+I18-I16</f>
        <v>1438195</v>
      </c>
    </row>
    <row r="20" spans="1:9" ht="27" customHeight="1">
      <c r="A20" s="92"/>
      <c r="B20" s="51" t="s">
        <v>131</v>
      </c>
      <c r="C20" s="51"/>
      <c r="D20" s="64" t="s">
        <v>132</v>
      </c>
      <c r="E20" s="72">
        <f>E18/E8</f>
        <v>2.7030112072886587</v>
      </c>
      <c r="F20" s="72">
        <f>F18/F8</f>
        <v>2.7573264558478807</v>
      </c>
      <c r="G20" s="72">
        <f>G18/G8</f>
        <v>2.6891433281370389</v>
      </c>
      <c r="H20" s="72">
        <f>H18/H8</f>
        <v>2.7230238490241776</v>
      </c>
      <c r="I20" s="72">
        <f>I18/I8</f>
        <v>2.7277583949191895</v>
      </c>
    </row>
    <row r="21" spans="1:9" ht="27" customHeight="1">
      <c r="A21" s="92"/>
      <c r="B21" s="51" t="s">
        <v>133</v>
      </c>
      <c r="C21" s="51"/>
      <c r="D21" s="64" t="s">
        <v>134</v>
      </c>
      <c r="E21" s="72">
        <f>E19/E8</f>
        <v>2.9242571315545036</v>
      </c>
      <c r="F21" s="72">
        <f>F19/F8</f>
        <v>2.8001673585720663</v>
      </c>
      <c r="G21" s="72">
        <f>G19/G8</f>
        <v>2.7619380386675982</v>
      </c>
      <c r="H21" s="72">
        <f>H19/H8</f>
        <v>2.608504846166483</v>
      </c>
      <c r="I21" s="72">
        <f>I19/I8</f>
        <v>2.5904695174778949</v>
      </c>
    </row>
    <row r="22" spans="1:9" ht="27" customHeight="1">
      <c r="A22" s="92"/>
      <c r="B22" s="51" t="s">
        <v>135</v>
      </c>
      <c r="C22" s="51"/>
      <c r="D22" s="64" t="s">
        <v>136</v>
      </c>
      <c r="E22" s="69">
        <f>E18/E24*1000000</f>
        <v>664574.60241424327</v>
      </c>
      <c r="F22" s="69">
        <f>F18/F24*1000000</f>
        <v>653685.95641885104</v>
      </c>
      <c r="G22" s="69">
        <f>G18/G24*1000000</f>
        <v>643037.25225470343</v>
      </c>
      <c r="H22" s="69">
        <f>H18/H24*1000000</f>
        <v>655257.43745862285</v>
      </c>
      <c r="I22" s="69">
        <f>I18/I24*1000000</f>
        <v>657870.82166954246</v>
      </c>
    </row>
    <row r="23" spans="1:9" ht="27" customHeight="1">
      <c r="A23" s="92"/>
      <c r="B23" s="51" t="s">
        <v>137</v>
      </c>
      <c r="C23" s="51"/>
      <c r="D23" s="64" t="s">
        <v>138</v>
      </c>
      <c r="E23" s="69">
        <f>E19/E24*1000000</f>
        <v>718971.12942762312</v>
      </c>
      <c r="F23" s="69">
        <f>F19/F24*1000000</f>
        <v>663842.35136139137</v>
      </c>
      <c r="G23" s="69">
        <f>G19/G24*1000000</f>
        <v>660444.1751763894</v>
      </c>
      <c r="H23" s="69">
        <f>H19/H24*1000000</f>
        <v>627700.04813214275</v>
      </c>
      <c r="I23" s="69">
        <f>I19/I24*1000000</f>
        <v>624759.99089485826</v>
      </c>
    </row>
    <row r="24" spans="1:9" ht="27" customHeight="1">
      <c r="A24" s="92"/>
      <c r="B24" s="73" t="s">
        <v>139</v>
      </c>
      <c r="C24" s="74"/>
      <c r="D24" s="64" t="s">
        <v>140</v>
      </c>
      <c r="E24" s="69">
        <v>2333899</v>
      </c>
      <c r="F24" s="69">
        <f>E24</f>
        <v>2333899</v>
      </c>
      <c r="G24" s="69">
        <f>F24</f>
        <v>2333899</v>
      </c>
      <c r="H24" s="71">
        <v>2301996</v>
      </c>
      <c r="I24" s="71">
        <v>2301996</v>
      </c>
    </row>
    <row r="25" spans="1:9" ht="27" customHeight="1">
      <c r="A25" s="92"/>
      <c r="B25" s="45" t="s">
        <v>141</v>
      </c>
      <c r="C25" s="45"/>
      <c r="D25" s="45"/>
      <c r="E25" s="69">
        <v>470515</v>
      </c>
      <c r="F25" s="69">
        <v>469783</v>
      </c>
      <c r="G25" s="69">
        <v>467580</v>
      </c>
      <c r="H25" s="69">
        <v>470420</v>
      </c>
      <c r="I25" s="52">
        <v>489316</v>
      </c>
    </row>
    <row r="26" spans="1:9" ht="27" customHeight="1">
      <c r="A26" s="92"/>
      <c r="B26" s="45" t="s">
        <v>142</v>
      </c>
      <c r="C26" s="45"/>
      <c r="D26" s="45"/>
      <c r="E26" s="75">
        <v>0.628</v>
      </c>
      <c r="F26" s="75">
        <v>0.629</v>
      </c>
      <c r="G26" s="75">
        <v>0.63100000000000001</v>
      </c>
      <c r="H26" s="75">
        <v>0.626</v>
      </c>
      <c r="I26" s="76">
        <v>0.59699999999999998</v>
      </c>
    </row>
    <row r="27" spans="1:9" ht="27" customHeight="1">
      <c r="A27" s="92"/>
      <c r="B27" s="45" t="s">
        <v>143</v>
      </c>
      <c r="C27" s="45"/>
      <c r="D27" s="45"/>
      <c r="E27" s="56">
        <v>3.2</v>
      </c>
      <c r="F27" s="56">
        <v>4.0999999999999996</v>
      </c>
      <c r="G27" s="56">
        <v>3.1</v>
      </c>
      <c r="H27" s="56">
        <v>5.9</v>
      </c>
      <c r="I27" s="53">
        <v>5.5</v>
      </c>
    </row>
    <row r="28" spans="1:9" ht="27" customHeight="1">
      <c r="A28" s="92"/>
      <c r="B28" s="45" t="s">
        <v>144</v>
      </c>
      <c r="C28" s="45"/>
      <c r="D28" s="45"/>
      <c r="E28" s="56">
        <v>97.2</v>
      </c>
      <c r="F28" s="56">
        <v>96.8</v>
      </c>
      <c r="G28" s="56">
        <v>97.9</v>
      </c>
      <c r="H28" s="56">
        <v>96.3</v>
      </c>
      <c r="I28" s="53">
        <v>89</v>
      </c>
    </row>
    <row r="29" spans="1:9" ht="27" customHeight="1">
      <c r="A29" s="92"/>
      <c r="B29" s="45" t="s">
        <v>145</v>
      </c>
      <c r="C29" s="45"/>
      <c r="D29" s="45"/>
      <c r="E29" s="56">
        <v>53.1</v>
      </c>
      <c r="F29" s="56">
        <v>53.3</v>
      </c>
      <c r="G29" s="56">
        <v>52.3</v>
      </c>
      <c r="H29" s="56">
        <v>51</v>
      </c>
      <c r="I29" s="53">
        <v>51.3</v>
      </c>
    </row>
    <row r="30" spans="1:9" ht="27" customHeight="1">
      <c r="A30" s="92"/>
      <c r="B30" s="92" t="s">
        <v>146</v>
      </c>
      <c r="C30" s="45" t="s">
        <v>147</v>
      </c>
      <c r="D30" s="45"/>
      <c r="E30" s="56">
        <v>0</v>
      </c>
      <c r="F30" s="56">
        <v>0</v>
      </c>
      <c r="G30" s="56">
        <v>0</v>
      </c>
      <c r="H30" s="56">
        <v>0</v>
      </c>
      <c r="I30" s="53">
        <v>0</v>
      </c>
    </row>
    <row r="31" spans="1:9" ht="27" customHeight="1">
      <c r="A31" s="92"/>
      <c r="B31" s="92"/>
      <c r="C31" s="45" t="s">
        <v>148</v>
      </c>
      <c r="D31" s="45"/>
      <c r="E31" s="56">
        <v>0</v>
      </c>
      <c r="F31" s="56">
        <v>0</v>
      </c>
      <c r="G31" s="56">
        <v>0</v>
      </c>
      <c r="H31" s="56">
        <v>0</v>
      </c>
      <c r="I31" s="53">
        <v>0</v>
      </c>
    </row>
    <row r="32" spans="1:9" ht="27" customHeight="1">
      <c r="A32" s="92"/>
      <c r="B32" s="92"/>
      <c r="C32" s="45" t="s">
        <v>149</v>
      </c>
      <c r="D32" s="45"/>
      <c r="E32" s="56">
        <v>14.5</v>
      </c>
      <c r="F32" s="56">
        <v>13.6</v>
      </c>
      <c r="G32" s="56">
        <v>12.9</v>
      </c>
      <c r="H32" s="56">
        <v>12</v>
      </c>
      <c r="I32" s="53">
        <v>11.2</v>
      </c>
    </row>
    <row r="33" spans="1:9" ht="27" customHeight="1">
      <c r="A33" s="92"/>
      <c r="B33" s="92"/>
      <c r="C33" s="45" t="s">
        <v>150</v>
      </c>
      <c r="D33" s="45"/>
      <c r="E33" s="56">
        <v>171.7</v>
      </c>
      <c r="F33" s="56">
        <v>164.6</v>
      </c>
      <c r="G33" s="56">
        <v>161.9</v>
      </c>
      <c r="H33" s="56">
        <v>159.1</v>
      </c>
      <c r="I33" s="77">
        <v>146.9</v>
      </c>
    </row>
    <row r="34" spans="1:9" ht="27" customHeight="1">
      <c r="A34" s="2" t="s">
        <v>231</v>
      </c>
      <c r="E34" s="37"/>
      <c r="F34" s="37"/>
      <c r="G34" s="37"/>
      <c r="H34" s="37"/>
      <c r="I34" s="38"/>
    </row>
    <row r="35" spans="1:9" ht="27" customHeight="1">
      <c r="A35" s="8" t="s">
        <v>110</v>
      </c>
    </row>
    <row r="36" spans="1:9">
      <c r="A36" s="39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29" activePane="bottomRight" state="frozen"/>
      <selection activeCell="L8" sqref="L8"/>
      <selection pane="topRight" activeCell="L8" sqref="L8"/>
      <selection pane="bottomLeft" activeCell="L8" sqref="L8"/>
      <selection pane="bottomRight" activeCell="D1" sqref="D1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1" t="s">
        <v>264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5.95" customHeight="1">
      <c r="A6" s="98" t="s">
        <v>48</v>
      </c>
      <c r="B6" s="99"/>
      <c r="C6" s="99"/>
      <c r="D6" s="99"/>
      <c r="E6" s="99"/>
      <c r="F6" s="103" t="s">
        <v>250</v>
      </c>
      <c r="G6" s="103"/>
      <c r="H6" s="103" t="s">
        <v>251</v>
      </c>
      <c r="I6" s="103"/>
      <c r="J6" s="103" t="s">
        <v>252</v>
      </c>
      <c r="K6" s="103"/>
      <c r="L6" s="103" t="s">
        <v>256</v>
      </c>
      <c r="M6" s="103"/>
      <c r="N6" s="103"/>
      <c r="O6" s="103"/>
    </row>
    <row r="7" spans="1:25" ht="15.95" customHeight="1">
      <c r="A7" s="99"/>
      <c r="B7" s="99"/>
      <c r="C7" s="99"/>
      <c r="D7" s="99"/>
      <c r="E7" s="99"/>
      <c r="F7" s="49" t="s">
        <v>243</v>
      </c>
      <c r="G7" s="49" t="s">
        <v>247</v>
      </c>
      <c r="H7" s="49" t="s">
        <v>243</v>
      </c>
      <c r="I7" s="79" t="s">
        <v>246</v>
      </c>
      <c r="J7" s="49" t="s">
        <v>243</v>
      </c>
      <c r="K7" s="79" t="s">
        <v>246</v>
      </c>
      <c r="L7" s="49" t="s">
        <v>243</v>
      </c>
      <c r="M7" s="79" t="s">
        <v>246</v>
      </c>
      <c r="N7" s="49" t="s">
        <v>243</v>
      </c>
      <c r="O7" s="79" t="s">
        <v>246</v>
      </c>
    </row>
    <row r="8" spans="1:25" ht="15.95" customHeight="1">
      <c r="A8" s="96" t="s">
        <v>82</v>
      </c>
      <c r="B8" s="59" t="s">
        <v>49</v>
      </c>
      <c r="C8" s="51"/>
      <c r="D8" s="51"/>
      <c r="E8" s="64" t="s">
        <v>40</v>
      </c>
      <c r="F8" s="52">
        <v>12419</v>
      </c>
      <c r="G8" s="52">
        <v>12507</v>
      </c>
      <c r="H8" s="52">
        <v>1789</v>
      </c>
      <c r="I8" s="52">
        <v>1870</v>
      </c>
      <c r="J8" s="52">
        <v>571</v>
      </c>
      <c r="K8" s="52">
        <v>562</v>
      </c>
      <c r="L8" s="52">
        <v>14787</v>
      </c>
      <c r="M8" s="52">
        <v>15340</v>
      </c>
      <c r="N8" s="52"/>
      <c r="O8" s="52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5.95" customHeight="1">
      <c r="A9" s="96"/>
      <c r="B9" s="61"/>
      <c r="C9" s="51" t="s">
        <v>50</v>
      </c>
      <c r="D9" s="51"/>
      <c r="E9" s="64" t="s">
        <v>41</v>
      </c>
      <c r="F9" s="52">
        <v>12369</v>
      </c>
      <c r="G9" s="52">
        <v>12357</v>
      </c>
      <c r="H9" s="52">
        <v>1759</v>
      </c>
      <c r="I9" s="52">
        <v>1847</v>
      </c>
      <c r="J9" s="52">
        <v>569</v>
      </c>
      <c r="K9" s="52">
        <v>518</v>
      </c>
      <c r="L9" s="52">
        <v>14619</v>
      </c>
      <c r="M9" s="52">
        <v>14805</v>
      </c>
      <c r="N9" s="52"/>
      <c r="O9" s="52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5.95" customHeight="1">
      <c r="A10" s="96"/>
      <c r="B10" s="60"/>
      <c r="C10" s="51" t="s">
        <v>51</v>
      </c>
      <c r="D10" s="51"/>
      <c r="E10" s="64" t="s">
        <v>42</v>
      </c>
      <c r="F10" s="52">
        <v>50</v>
      </c>
      <c r="G10" s="52">
        <v>150</v>
      </c>
      <c r="H10" s="52">
        <v>30</v>
      </c>
      <c r="I10" s="52">
        <v>22</v>
      </c>
      <c r="J10" s="65">
        <v>1</v>
      </c>
      <c r="K10" s="65">
        <v>44</v>
      </c>
      <c r="L10" s="52">
        <v>168</v>
      </c>
      <c r="M10" s="52">
        <v>535</v>
      </c>
      <c r="N10" s="52"/>
      <c r="O10" s="52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5.95" customHeight="1">
      <c r="A11" s="96"/>
      <c r="B11" s="59" t="s">
        <v>52</v>
      </c>
      <c r="C11" s="51"/>
      <c r="D11" s="51"/>
      <c r="E11" s="64" t="s">
        <v>43</v>
      </c>
      <c r="F11" s="52">
        <v>10663</v>
      </c>
      <c r="G11" s="52">
        <v>10844</v>
      </c>
      <c r="H11" s="52">
        <v>1487</v>
      </c>
      <c r="I11" s="52">
        <v>1569</v>
      </c>
      <c r="J11" s="52">
        <v>294</v>
      </c>
      <c r="K11" s="52">
        <v>282</v>
      </c>
      <c r="L11" s="52">
        <v>14311</v>
      </c>
      <c r="M11" s="52">
        <v>15020</v>
      </c>
      <c r="N11" s="52"/>
      <c r="O11" s="52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5.95" customHeight="1">
      <c r="A12" s="96"/>
      <c r="B12" s="61"/>
      <c r="C12" s="51" t="s">
        <v>53</v>
      </c>
      <c r="D12" s="51"/>
      <c r="E12" s="64" t="s">
        <v>44</v>
      </c>
      <c r="F12" s="52">
        <v>10414</v>
      </c>
      <c r="G12" s="52">
        <v>10449</v>
      </c>
      <c r="H12" s="52">
        <v>1427</v>
      </c>
      <c r="I12" s="52">
        <v>1495</v>
      </c>
      <c r="J12" s="52">
        <v>288</v>
      </c>
      <c r="K12" s="52">
        <v>276</v>
      </c>
      <c r="L12" s="52">
        <v>13921</v>
      </c>
      <c r="M12" s="52">
        <v>14012</v>
      </c>
      <c r="N12" s="52"/>
      <c r="O12" s="52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5.95" customHeight="1">
      <c r="A13" s="96"/>
      <c r="B13" s="60"/>
      <c r="C13" s="51" t="s">
        <v>54</v>
      </c>
      <c r="D13" s="51"/>
      <c r="E13" s="64" t="s">
        <v>45</v>
      </c>
      <c r="F13" s="52">
        <v>249</v>
      </c>
      <c r="G13" s="52">
        <v>395</v>
      </c>
      <c r="H13" s="65">
        <v>60</v>
      </c>
      <c r="I13" s="65">
        <v>74</v>
      </c>
      <c r="J13" s="65">
        <v>7</v>
      </c>
      <c r="K13" s="65">
        <v>7</v>
      </c>
      <c r="L13" s="52">
        <v>389</v>
      </c>
      <c r="M13" s="52">
        <v>1008</v>
      </c>
      <c r="N13" s="52"/>
      <c r="O13" s="52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5.95" customHeight="1">
      <c r="A14" s="96"/>
      <c r="B14" s="51" t="s">
        <v>55</v>
      </c>
      <c r="C14" s="51"/>
      <c r="D14" s="51"/>
      <c r="E14" s="64" t="s">
        <v>152</v>
      </c>
      <c r="F14" s="52">
        <f t="shared" ref="F14:O15" si="0">F9-F12</f>
        <v>1955</v>
      </c>
      <c r="G14" s="52">
        <f t="shared" si="0"/>
        <v>1908</v>
      </c>
      <c r="H14" s="52">
        <f t="shared" si="0"/>
        <v>332</v>
      </c>
      <c r="I14" s="52">
        <f t="shared" si="0"/>
        <v>352</v>
      </c>
      <c r="J14" s="52">
        <f t="shared" si="0"/>
        <v>281</v>
      </c>
      <c r="K14" s="52">
        <f t="shared" si="0"/>
        <v>242</v>
      </c>
      <c r="L14" s="52">
        <f t="shared" si="0"/>
        <v>698</v>
      </c>
      <c r="M14" s="52">
        <f t="shared" si="0"/>
        <v>793</v>
      </c>
      <c r="N14" s="52">
        <f t="shared" si="0"/>
        <v>0</v>
      </c>
      <c r="O14" s="52">
        <f t="shared" si="0"/>
        <v>0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5.95" customHeight="1">
      <c r="A15" s="96"/>
      <c r="B15" s="51" t="s">
        <v>56</v>
      </c>
      <c r="C15" s="51"/>
      <c r="D15" s="51"/>
      <c r="E15" s="64" t="s">
        <v>153</v>
      </c>
      <c r="F15" s="52">
        <f t="shared" si="0"/>
        <v>-199</v>
      </c>
      <c r="G15" s="52">
        <f t="shared" si="0"/>
        <v>-245</v>
      </c>
      <c r="H15" s="52">
        <f t="shared" si="0"/>
        <v>-30</v>
      </c>
      <c r="I15" s="52">
        <f t="shared" si="0"/>
        <v>-52</v>
      </c>
      <c r="J15" s="52">
        <f t="shared" si="0"/>
        <v>-6</v>
      </c>
      <c r="K15" s="52">
        <f t="shared" si="0"/>
        <v>37</v>
      </c>
      <c r="L15" s="52">
        <f t="shared" si="0"/>
        <v>-221</v>
      </c>
      <c r="M15" s="52">
        <f t="shared" si="0"/>
        <v>-473</v>
      </c>
      <c r="N15" s="52">
        <f t="shared" si="0"/>
        <v>0</v>
      </c>
      <c r="O15" s="52">
        <f t="shared" si="0"/>
        <v>0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5.95" customHeight="1">
      <c r="A16" s="96"/>
      <c r="B16" s="51" t="s">
        <v>57</v>
      </c>
      <c r="C16" s="51"/>
      <c r="D16" s="51"/>
      <c r="E16" s="64" t="s">
        <v>154</v>
      </c>
      <c r="F16" s="52">
        <f t="shared" ref="F16:O16" si="1">F8-F11</f>
        <v>1756</v>
      </c>
      <c r="G16" s="52">
        <f t="shared" si="1"/>
        <v>1663</v>
      </c>
      <c r="H16" s="52">
        <f t="shared" si="1"/>
        <v>302</v>
      </c>
      <c r="I16" s="52">
        <f t="shared" si="1"/>
        <v>301</v>
      </c>
      <c r="J16" s="52">
        <f t="shared" si="1"/>
        <v>277</v>
      </c>
      <c r="K16" s="52">
        <f t="shared" si="1"/>
        <v>280</v>
      </c>
      <c r="L16" s="52">
        <f t="shared" si="1"/>
        <v>476</v>
      </c>
      <c r="M16" s="52">
        <f t="shared" si="1"/>
        <v>320</v>
      </c>
      <c r="N16" s="52">
        <f t="shared" si="1"/>
        <v>0</v>
      </c>
      <c r="O16" s="52">
        <f t="shared" si="1"/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5.95" customHeight="1">
      <c r="A17" s="96"/>
      <c r="B17" s="51" t="s">
        <v>58</v>
      </c>
      <c r="C17" s="51"/>
      <c r="D17" s="51"/>
      <c r="E17" s="49"/>
      <c r="F17" s="65">
        <v>0</v>
      </c>
      <c r="G17" s="65">
        <v>0</v>
      </c>
      <c r="H17" s="65">
        <v>0</v>
      </c>
      <c r="I17" s="65">
        <v>0</v>
      </c>
      <c r="J17" s="52">
        <v>0</v>
      </c>
      <c r="K17" s="52">
        <v>0</v>
      </c>
      <c r="L17" s="52">
        <v>0</v>
      </c>
      <c r="M17" s="52">
        <v>0</v>
      </c>
      <c r="N17" s="65"/>
      <c r="O17" s="6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5.95" customHeight="1">
      <c r="A18" s="96"/>
      <c r="B18" s="51" t="s">
        <v>59</v>
      </c>
      <c r="C18" s="51"/>
      <c r="D18" s="51"/>
      <c r="E18" s="49"/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/>
      <c r="O18" s="6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5.95" customHeight="1">
      <c r="A19" s="96" t="s">
        <v>83</v>
      </c>
      <c r="B19" s="59" t="s">
        <v>60</v>
      </c>
      <c r="C19" s="51"/>
      <c r="D19" s="51"/>
      <c r="E19" s="64"/>
      <c r="F19" s="52">
        <v>1301</v>
      </c>
      <c r="G19" s="52">
        <v>1010</v>
      </c>
      <c r="H19" s="52">
        <v>1000</v>
      </c>
      <c r="I19" s="52">
        <v>1275</v>
      </c>
      <c r="J19" s="52">
        <v>300</v>
      </c>
      <c r="K19" s="52">
        <v>1429</v>
      </c>
      <c r="L19" s="52">
        <v>3678</v>
      </c>
      <c r="M19" s="52">
        <v>2817</v>
      </c>
      <c r="N19" s="52"/>
      <c r="O19" s="52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5.95" customHeight="1">
      <c r="A20" s="96"/>
      <c r="B20" s="60"/>
      <c r="C20" s="51" t="s">
        <v>61</v>
      </c>
      <c r="D20" s="51"/>
      <c r="E20" s="64"/>
      <c r="F20" s="52">
        <v>481</v>
      </c>
      <c r="G20" s="52">
        <v>954</v>
      </c>
      <c r="H20" s="52">
        <v>241</v>
      </c>
      <c r="I20" s="52">
        <v>217</v>
      </c>
      <c r="J20" s="52">
        <v>0</v>
      </c>
      <c r="K20" s="65">
        <v>0</v>
      </c>
      <c r="L20" s="52">
        <v>725</v>
      </c>
      <c r="M20" s="52">
        <v>595</v>
      </c>
      <c r="N20" s="52"/>
      <c r="O20" s="52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5.95" customHeight="1">
      <c r="A21" s="96"/>
      <c r="B21" s="78" t="s">
        <v>62</v>
      </c>
      <c r="C21" s="51"/>
      <c r="D21" s="51"/>
      <c r="E21" s="64" t="s">
        <v>155</v>
      </c>
      <c r="F21" s="86">
        <v>1301</v>
      </c>
      <c r="G21" s="52">
        <v>1010</v>
      </c>
      <c r="H21" s="52">
        <v>1000</v>
      </c>
      <c r="I21" s="52">
        <v>1275</v>
      </c>
      <c r="J21" s="52">
        <v>300</v>
      </c>
      <c r="K21" s="52">
        <v>1429</v>
      </c>
      <c r="L21" s="52">
        <v>3678</v>
      </c>
      <c r="M21" s="52">
        <v>2817</v>
      </c>
      <c r="N21" s="52"/>
      <c r="O21" s="52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5.95" customHeight="1">
      <c r="A22" s="96"/>
      <c r="B22" s="59" t="s">
        <v>63</v>
      </c>
      <c r="C22" s="51"/>
      <c r="D22" s="51"/>
      <c r="E22" s="64" t="s">
        <v>156</v>
      </c>
      <c r="F22" s="52">
        <v>8143</v>
      </c>
      <c r="G22" s="52">
        <v>7156</v>
      </c>
      <c r="H22" s="52">
        <v>1490</v>
      </c>
      <c r="I22" s="52">
        <v>1440</v>
      </c>
      <c r="J22" s="52">
        <v>52</v>
      </c>
      <c r="K22" s="52">
        <v>55</v>
      </c>
      <c r="L22" s="52">
        <v>4881</v>
      </c>
      <c r="M22" s="52">
        <v>5845</v>
      </c>
      <c r="N22" s="52"/>
      <c r="O22" s="52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5.95" customHeight="1">
      <c r="A23" s="96"/>
      <c r="B23" s="60" t="s">
        <v>64</v>
      </c>
      <c r="C23" s="51" t="s">
        <v>65</v>
      </c>
      <c r="D23" s="51"/>
      <c r="E23" s="64"/>
      <c r="F23" s="52">
        <v>3545</v>
      </c>
      <c r="G23" s="52">
        <v>3945</v>
      </c>
      <c r="H23" s="52">
        <v>83</v>
      </c>
      <c r="I23" s="52">
        <v>78</v>
      </c>
      <c r="J23" s="52">
        <v>0</v>
      </c>
      <c r="K23" s="52">
        <v>0</v>
      </c>
      <c r="L23" s="52">
        <v>1744</v>
      </c>
      <c r="M23" s="52">
        <v>1824</v>
      </c>
      <c r="N23" s="52"/>
      <c r="O23" s="52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5.95" customHeight="1">
      <c r="A24" s="96"/>
      <c r="B24" s="51" t="s">
        <v>157</v>
      </c>
      <c r="C24" s="51"/>
      <c r="D24" s="51"/>
      <c r="E24" s="64" t="s">
        <v>158</v>
      </c>
      <c r="F24" s="52">
        <f t="shared" ref="F24:O24" si="2">F21-F22</f>
        <v>-6842</v>
      </c>
      <c r="G24" s="52">
        <f t="shared" si="2"/>
        <v>-6146</v>
      </c>
      <c r="H24" s="52">
        <f t="shared" si="2"/>
        <v>-490</v>
      </c>
      <c r="I24" s="52">
        <f t="shared" si="2"/>
        <v>-165</v>
      </c>
      <c r="J24" s="52">
        <f t="shared" si="2"/>
        <v>248</v>
      </c>
      <c r="K24" s="52">
        <f t="shared" si="2"/>
        <v>1374</v>
      </c>
      <c r="L24" s="52">
        <f t="shared" si="2"/>
        <v>-1203</v>
      </c>
      <c r="M24" s="52">
        <f t="shared" si="2"/>
        <v>-3028</v>
      </c>
      <c r="N24" s="52">
        <f t="shared" si="2"/>
        <v>0</v>
      </c>
      <c r="O24" s="52">
        <f t="shared" si="2"/>
        <v>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5.95" customHeight="1">
      <c r="A25" s="96"/>
      <c r="B25" s="59" t="s">
        <v>66</v>
      </c>
      <c r="C25" s="59"/>
      <c r="D25" s="59"/>
      <c r="E25" s="100" t="s">
        <v>159</v>
      </c>
      <c r="F25" s="106">
        <v>6842</v>
      </c>
      <c r="G25" s="106">
        <v>6146</v>
      </c>
      <c r="H25" s="106">
        <v>490</v>
      </c>
      <c r="I25" s="106">
        <v>165</v>
      </c>
      <c r="J25" s="106">
        <v>0</v>
      </c>
      <c r="K25" s="106">
        <v>0</v>
      </c>
      <c r="L25" s="106">
        <v>1203</v>
      </c>
      <c r="M25" s="106">
        <v>3028</v>
      </c>
      <c r="N25" s="106"/>
      <c r="O25" s="10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5.95" customHeight="1">
      <c r="A26" s="96"/>
      <c r="B26" s="78" t="s">
        <v>67</v>
      </c>
      <c r="C26" s="78"/>
      <c r="D26" s="78"/>
      <c r="E26" s="101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5.95" customHeight="1">
      <c r="A27" s="96"/>
      <c r="B27" s="51" t="s">
        <v>160</v>
      </c>
      <c r="C27" s="51"/>
      <c r="D27" s="51"/>
      <c r="E27" s="64" t="s">
        <v>161</v>
      </c>
      <c r="F27" s="52">
        <f t="shared" ref="F27:O27" si="3">F24+F25</f>
        <v>0</v>
      </c>
      <c r="G27" s="52">
        <f t="shared" si="3"/>
        <v>0</v>
      </c>
      <c r="H27" s="52">
        <f t="shared" si="3"/>
        <v>0</v>
      </c>
      <c r="I27" s="52">
        <f t="shared" si="3"/>
        <v>0</v>
      </c>
      <c r="J27" s="52">
        <f t="shared" si="3"/>
        <v>248</v>
      </c>
      <c r="K27" s="52">
        <f t="shared" si="3"/>
        <v>1374</v>
      </c>
      <c r="L27" s="52">
        <f t="shared" si="3"/>
        <v>0</v>
      </c>
      <c r="M27" s="52">
        <f t="shared" si="3"/>
        <v>0</v>
      </c>
      <c r="N27" s="52">
        <f t="shared" si="3"/>
        <v>0</v>
      </c>
      <c r="O27" s="52">
        <f t="shared" si="3"/>
        <v>0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5.95" customHeight="1">
      <c r="A28" s="8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5.95" customHeight="1">
      <c r="A29" s="12"/>
      <c r="F29" s="26"/>
      <c r="G29" s="26"/>
      <c r="H29" s="26"/>
      <c r="I29" s="26"/>
      <c r="J29" s="27"/>
      <c r="K29" s="27"/>
      <c r="L29" s="26"/>
      <c r="M29" s="26"/>
      <c r="N29" s="26"/>
      <c r="O29" s="27" t="s">
        <v>162</v>
      </c>
      <c r="P29" s="26"/>
      <c r="Q29" s="26"/>
      <c r="R29" s="26"/>
      <c r="S29" s="26"/>
      <c r="T29" s="26"/>
      <c r="U29" s="26"/>
      <c r="V29" s="26"/>
      <c r="W29" s="26"/>
      <c r="X29" s="26"/>
      <c r="Y29" s="27"/>
    </row>
    <row r="30" spans="1:25" ht="15.95" customHeight="1">
      <c r="A30" s="99" t="s">
        <v>68</v>
      </c>
      <c r="B30" s="99"/>
      <c r="C30" s="99"/>
      <c r="D30" s="99"/>
      <c r="E30" s="99"/>
      <c r="F30" s="108" t="s">
        <v>257</v>
      </c>
      <c r="G30" s="108"/>
      <c r="H30" s="109" t="s">
        <v>258</v>
      </c>
      <c r="I30" s="110"/>
      <c r="J30" s="108" t="s">
        <v>259</v>
      </c>
      <c r="K30" s="108"/>
      <c r="L30" s="108"/>
      <c r="M30" s="108"/>
      <c r="N30" s="108"/>
      <c r="O30" s="108"/>
      <c r="P30" s="28"/>
      <c r="Q30" s="26"/>
      <c r="R30" s="28"/>
      <c r="S30" s="26"/>
      <c r="T30" s="28"/>
      <c r="U30" s="26"/>
      <c r="V30" s="28"/>
      <c r="W30" s="26"/>
      <c r="X30" s="28"/>
      <c r="Y30" s="26"/>
    </row>
    <row r="31" spans="1:25" ht="15.95" customHeight="1">
      <c r="A31" s="99"/>
      <c r="B31" s="99"/>
      <c r="C31" s="99"/>
      <c r="D31" s="99"/>
      <c r="E31" s="99"/>
      <c r="F31" s="49" t="s">
        <v>243</v>
      </c>
      <c r="G31" s="79" t="s">
        <v>246</v>
      </c>
      <c r="H31" s="49" t="s">
        <v>243</v>
      </c>
      <c r="I31" s="87" t="s">
        <v>246</v>
      </c>
      <c r="J31" s="49" t="s">
        <v>243</v>
      </c>
      <c r="K31" s="87" t="s">
        <v>246</v>
      </c>
      <c r="L31" s="49" t="s">
        <v>243</v>
      </c>
      <c r="M31" s="79" t="s">
        <v>246</v>
      </c>
      <c r="N31" s="49" t="s">
        <v>243</v>
      </c>
      <c r="O31" s="79" t="s">
        <v>246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5.95" customHeight="1">
      <c r="A32" s="96" t="s">
        <v>84</v>
      </c>
      <c r="B32" s="59" t="s">
        <v>49</v>
      </c>
      <c r="C32" s="51"/>
      <c r="D32" s="51"/>
      <c r="E32" s="64" t="s">
        <v>40</v>
      </c>
      <c r="F32" s="52">
        <v>64</v>
      </c>
      <c r="G32" s="52">
        <v>2</v>
      </c>
      <c r="H32" s="86">
        <v>1453</v>
      </c>
      <c r="I32" s="86">
        <v>1455</v>
      </c>
      <c r="J32" s="86">
        <v>0</v>
      </c>
      <c r="K32" s="86">
        <v>0</v>
      </c>
      <c r="L32" s="52"/>
      <c r="M32" s="52"/>
      <c r="N32" s="52"/>
      <c r="O32" s="52"/>
      <c r="P32" s="30"/>
      <c r="Q32" s="30"/>
      <c r="R32" s="30"/>
      <c r="S32" s="30"/>
      <c r="T32" s="31"/>
      <c r="U32" s="31"/>
      <c r="V32" s="30"/>
      <c r="W32" s="30"/>
      <c r="X32" s="31"/>
      <c r="Y32" s="31"/>
    </row>
    <row r="33" spans="1:25" ht="15.95" customHeight="1">
      <c r="A33" s="102"/>
      <c r="B33" s="61"/>
      <c r="C33" s="59" t="s">
        <v>69</v>
      </c>
      <c r="D33" s="51"/>
      <c r="E33" s="64"/>
      <c r="F33" s="52">
        <v>64</v>
      </c>
      <c r="G33" s="52">
        <v>2</v>
      </c>
      <c r="H33" s="86">
        <v>1276</v>
      </c>
      <c r="I33" s="86">
        <v>1260</v>
      </c>
      <c r="J33" s="86">
        <v>0</v>
      </c>
      <c r="K33" s="86">
        <v>0</v>
      </c>
      <c r="L33" s="52"/>
      <c r="M33" s="52"/>
      <c r="N33" s="52"/>
      <c r="O33" s="52"/>
      <c r="P33" s="30"/>
      <c r="Q33" s="30"/>
      <c r="R33" s="30"/>
      <c r="S33" s="30"/>
      <c r="T33" s="31"/>
      <c r="U33" s="31"/>
      <c r="V33" s="30"/>
      <c r="W33" s="30"/>
      <c r="X33" s="31"/>
      <c r="Y33" s="31"/>
    </row>
    <row r="34" spans="1:25" ht="15.95" customHeight="1">
      <c r="A34" s="102"/>
      <c r="B34" s="61"/>
      <c r="C34" s="60"/>
      <c r="D34" s="51" t="s">
        <v>70</v>
      </c>
      <c r="E34" s="64"/>
      <c r="F34" s="52">
        <v>59</v>
      </c>
      <c r="G34" s="52">
        <v>2</v>
      </c>
      <c r="H34" s="86">
        <v>1276</v>
      </c>
      <c r="I34" s="86">
        <v>1260</v>
      </c>
      <c r="J34" s="86">
        <v>0</v>
      </c>
      <c r="K34" s="86">
        <v>0</v>
      </c>
      <c r="L34" s="52"/>
      <c r="M34" s="52"/>
      <c r="N34" s="52"/>
      <c r="O34" s="52"/>
      <c r="P34" s="30"/>
      <c r="Q34" s="30"/>
      <c r="R34" s="30"/>
      <c r="S34" s="30"/>
      <c r="T34" s="31"/>
      <c r="U34" s="31"/>
      <c r="V34" s="30"/>
      <c r="W34" s="30"/>
      <c r="X34" s="31"/>
      <c r="Y34" s="31"/>
    </row>
    <row r="35" spans="1:25" ht="15.95" customHeight="1">
      <c r="A35" s="102"/>
      <c r="B35" s="60"/>
      <c r="C35" s="78" t="s">
        <v>71</v>
      </c>
      <c r="D35" s="51"/>
      <c r="E35" s="64"/>
      <c r="F35" s="52">
        <v>0</v>
      </c>
      <c r="G35" s="52">
        <v>0</v>
      </c>
      <c r="H35" s="66">
        <v>177</v>
      </c>
      <c r="I35" s="66">
        <v>196</v>
      </c>
      <c r="J35" s="86">
        <v>0</v>
      </c>
      <c r="K35" s="86">
        <v>0</v>
      </c>
      <c r="L35" s="52"/>
      <c r="M35" s="52"/>
      <c r="N35" s="52"/>
      <c r="O35" s="52"/>
      <c r="P35" s="30"/>
      <c r="Q35" s="30"/>
      <c r="R35" s="30"/>
      <c r="S35" s="30"/>
      <c r="T35" s="31"/>
      <c r="U35" s="31"/>
      <c r="V35" s="30"/>
      <c r="W35" s="30"/>
      <c r="X35" s="31"/>
      <c r="Y35" s="31"/>
    </row>
    <row r="36" spans="1:25" ht="15.95" customHeight="1">
      <c r="A36" s="102"/>
      <c r="B36" s="59" t="s">
        <v>52</v>
      </c>
      <c r="C36" s="51"/>
      <c r="D36" s="51"/>
      <c r="E36" s="64" t="s">
        <v>41</v>
      </c>
      <c r="F36" s="52">
        <v>64</v>
      </c>
      <c r="G36" s="52">
        <v>0.2</v>
      </c>
      <c r="H36" s="86">
        <v>519</v>
      </c>
      <c r="I36" s="86">
        <v>549</v>
      </c>
      <c r="J36" s="86">
        <v>0</v>
      </c>
      <c r="K36" s="86">
        <v>0</v>
      </c>
      <c r="L36" s="52"/>
      <c r="M36" s="52"/>
      <c r="N36" s="52"/>
      <c r="O36" s="52"/>
      <c r="P36" s="30"/>
      <c r="Q36" s="30"/>
      <c r="R36" s="30"/>
      <c r="S36" s="30"/>
      <c r="T36" s="30"/>
      <c r="U36" s="30"/>
      <c r="V36" s="30"/>
      <c r="W36" s="30"/>
      <c r="X36" s="31"/>
      <c r="Y36" s="31"/>
    </row>
    <row r="37" spans="1:25" ht="15.95" customHeight="1">
      <c r="A37" s="102"/>
      <c r="B37" s="61"/>
      <c r="C37" s="51" t="s">
        <v>72</v>
      </c>
      <c r="D37" s="51"/>
      <c r="E37" s="64"/>
      <c r="F37" s="52">
        <v>64</v>
      </c>
      <c r="G37" s="52">
        <v>0.2</v>
      </c>
      <c r="H37" s="86">
        <v>365</v>
      </c>
      <c r="I37" s="86">
        <v>372</v>
      </c>
      <c r="J37" s="86">
        <v>0</v>
      </c>
      <c r="K37" s="86">
        <v>0</v>
      </c>
      <c r="L37" s="52"/>
      <c r="M37" s="52"/>
      <c r="N37" s="52"/>
      <c r="O37" s="52"/>
      <c r="P37" s="30"/>
      <c r="Q37" s="30"/>
      <c r="R37" s="30"/>
      <c r="S37" s="30"/>
      <c r="T37" s="30"/>
      <c r="U37" s="30"/>
      <c r="V37" s="30"/>
      <c r="W37" s="30"/>
      <c r="X37" s="31"/>
      <c r="Y37" s="31"/>
    </row>
    <row r="38" spans="1:25" ht="15.95" customHeight="1">
      <c r="A38" s="102"/>
      <c r="B38" s="60"/>
      <c r="C38" s="51" t="s">
        <v>73</v>
      </c>
      <c r="D38" s="51"/>
      <c r="E38" s="64"/>
      <c r="F38" s="52">
        <v>0</v>
      </c>
      <c r="G38" s="52">
        <v>0</v>
      </c>
      <c r="H38" s="86">
        <v>154</v>
      </c>
      <c r="I38" s="66">
        <v>177</v>
      </c>
      <c r="J38" s="86">
        <v>0</v>
      </c>
      <c r="K38" s="86">
        <v>0</v>
      </c>
      <c r="L38" s="52"/>
      <c r="M38" s="52"/>
      <c r="N38" s="52"/>
      <c r="O38" s="52"/>
      <c r="P38" s="30"/>
      <c r="Q38" s="30"/>
      <c r="R38" s="31"/>
      <c r="S38" s="31"/>
      <c r="T38" s="30"/>
      <c r="U38" s="30"/>
      <c r="V38" s="30"/>
      <c r="W38" s="30"/>
      <c r="X38" s="31"/>
      <c r="Y38" s="31"/>
    </row>
    <row r="39" spans="1:25" ht="15.95" customHeight="1">
      <c r="A39" s="102"/>
      <c r="B39" s="45" t="s">
        <v>74</v>
      </c>
      <c r="C39" s="45"/>
      <c r="D39" s="45"/>
      <c r="E39" s="64" t="s">
        <v>163</v>
      </c>
      <c r="F39" s="52">
        <f t="shared" ref="F39:O39" si="4">F32-F36</f>
        <v>0</v>
      </c>
      <c r="G39" s="52">
        <f t="shared" si="4"/>
        <v>1.8</v>
      </c>
      <c r="H39" s="86">
        <f t="shared" ref="H39:K39" si="5">H32-H36</f>
        <v>934</v>
      </c>
      <c r="I39" s="86">
        <f t="shared" si="5"/>
        <v>906</v>
      </c>
      <c r="J39" s="86">
        <f t="shared" si="5"/>
        <v>0</v>
      </c>
      <c r="K39" s="86">
        <f t="shared" si="5"/>
        <v>0</v>
      </c>
      <c r="L39" s="52">
        <f t="shared" si="4"/>
        <v>0</v>
      </c>
      <c r="M39" s="52">
        <f t="shared" si="4"/>
        <v>0</v>
      </c>
      <c r="N39" s="52">
        <f t="shared" si="4"/>
        <v>0</v>
      </c>
      <c r="O39" s="52">
        <f t="shared" si="4"/>
        <v>0</v>
      </c>
      <c r="P39" s="30"/>
      <c r="Q39" s="30"/>
      <c r="R39" s="30"/>
      <c r="S39" s="30"/>
      <c r="T39" s="30"/>
      <c r="U39" s="30"/>
      <c r="V39" s="30"/>
      <c r="W39" s="30"/>
      <c r="X39" s="31"/>
      <c r="Y39" s="31"/>
    </row>
    <row r="40" spans="1:25" ht="15.95" customHeight="1">
      <c r="A40" s="96" t="s">
        <v>85</v>
      </c>
      <c r="B40" s="59" t="s">
        <v>75</v>
      </c>
      <c r="C40" s="51"/>
      <c r="D40" s="51"/>
      <c r="E40" s="64" t="s">
        <v>43</v>
      </c>
      <c r="F40" s="86">
        <v>0</v>
      </c>
      <c r="G40" s="52">
        <v>0</v>
      </c>
      <c r="H40" s="86">
        <v>5194</v>
      </c>
      <c r="I40" s="86">
        <v>2343</v>
      </c>
      <c r="J40" s="86">
        <v>127</v>
      </c>
      <c r="K40" s="86">
        <v>127</v>
      </c>
      <c r="L40" s="52"/>
      <c r="M40" s="52"/>
      <c r="N40" s="52"/>
      <c r="O40" s="52"/>
      <c r="P40" s="30"/>
      <c r="Q40" s="30"/>
      <c r="R40" s="30"/>
      <c r="S40" s="30"/>
      <c r="T40" s="31"/>
      <c r="U40" s="31"/>
      <c r="V40" s="31"/>
      <c r="W40" s="31"/>
      <c r="X40" s="30"/>
      <c r="Y40" s="30"/>
    </row>
    <row r="41" spans="1:25" ht="15.95" customHeight="1">
      <c r="A41" s="97"/>
      <c r="B41" s="60"/>
      <c r="C41" s="51" t="s">
        <v>76</v>
      </c>
      <c r="D41" s="51"/>
      <c r="E41" s="64"/>
      <c r="F41" s="66">
        <v>0</v>
      </c>
      <c r="G41" s="66">
        <v>0</v>
      </c>
      <c r="H41" s="86">
        <v>4807</v>
      </c>
      <c r="I41" s="86">
        <v>1496</v>
      </c>
      <c r="J41" s="86">
        <v>0</v>
      </c>
      <c r="K41" s="86">
        <v>0</v>
      </c>
      <c r="L41" s="52"/>
      <c r="M41" s="52"/>
      <c r="N41" s="52"/>
      <c r="O41" s="52"/>
      <c r="P41" s="31"/>
      <c r="Q41" s="31"/>
      <c r="R41" s="31"/>
      <c r="S41" s="31"/>
      <c r="T41" s="31"/>
      <c r="U41" s="31"/>
      <c r="V41" s="31"/>
      <c r="W41" s="31"/>
      <c r="X41" s="30"/>
      <c r="Y41" s="30"/>
    </row>
    <row r="42" spans="1:25" ht="15.95" customHeight="1">
      <c r="A42" s="97"/>
      <c r="B42" s="59" t="s">
        <v>63</v>
      </c>
      <c r="C42" s="51"/>
      <c r="D42" s="51"/>
      <c r="E42" s="64" t="s">
        <v>44</v>
      </c>
      <c r="F42" s="86">
        <v>0</v>
      </c>
      <c r="G42" s="52">
        <v>0</v>
      </c>
      <c r="H42" s="86">
        <v>6560</v>
      </c>
      <c r="I42" s="86">
        <v>3035</v>
      </c>
      <c r="J42" s="86">
        <v>127</v>
      </c>
      <c r="K42" s="86">
        <v>127</v>
      </c>
      <c r="L42" s="52"/>
      <c r="M42" s="52"/>
      <c r="N42" s="52"/>
      <c r="O42" s="52"/>
      <c r="P42" s="30"/>
      <c r="Q42" s="30"/>
      <c r="R42" s="30"/>
      <c r="S42" s="30"/>
      <c r="T42" s="31"/>
      <c r="U42" s="31"/>
      <c r="V42" s="30"/>
      <c r="W42" s="30"/>
      <c r="X42" s="30"/>
      <c r="Y42" s="30"/>
    </row>
    <row r="43" spans="1:25" ht="15.95" customHeight="1">
      <c r="A43" s="97"/>
      <c r="B43" s="60"/>
      <c r="C43" s="51" t="s">
        <v>77</v>
      </c>
      <c r="D43" s="51"/>
      <c r="E43" s="64"/>
      <c r="F43" s="86">
        <v>0</v>
      </c>
      <c r="G43" s="52">
        <v>0</v>
      </c>
      <c r="H43" s="66">
        <v>4956</v>
      </c>
      <c r="I43" s="66">
        <v>1882</v>
      </c>
      <c r="J43" s="86">
        <v>108</v>
      </c>
      <c r="K43" s="86">
        <v>106</v>
      </c>
      <c r="L43" s="52"/>
      <c r="M43" s="52"/>
      <c r="N43" s="52"/>
      <c r="O43" s="52"/>
      <c r="P43" s="30"/>
      <c r="Q43" s="30"/>
      <c r="R43" s="31"/>
      <c r="S43" s="30"/>
      <c r="T43" s="31"/>
      <c r="U43" s="31"/>
      <c r="V43" s="30"/>
      <c r="W43" s="30"/>
      <c r="X43" s="31"/>
      <c r="Y43" s="31"/>
    </row>
    <row r="44" spans="1:25" ht="15.95" customHeight="1">
      <c r="A44" s="97"/>
      <c r="B44" s="51" t="s">
        <v>74</v>
      </c>
      <c r="C44" s="51"/>
      <c r="D44" s="51"/>
      <c r="E44" s="64" t="s">
        <v>164</v>
      </c>
      <c r="F44" s="66">
        <f t="shared" ref="F44:O44" si="6">F40-F42</f>
        <v>0</v>
      </c>
      <c r="G44" s="66">
        <f t="shared" si="6"/>
        <v>0</v>
      </c>
      <c r="H44" s="66">
        <f t="shared" ref="H44:K44" si="7">H40-H42</f>
        <v>-1366</v>
      </c>
      <c r="I44" s="66">
        <f t="shared" si="7"/>
        <v>-692</v>
      </c>
      <c r="J44" s="66">
        <f t="shared" si="7"/>
        <v>0</v>
      </c>
      <c r="K44" s="66">
        <f t="shared" si="7"/>
        <v>0</v>
      </c>
      <c r="L44" s="66">
        <f t="shared" si="6"/>
        <v>0</v>
      </c>
      <c r="M44" s="66">
        <f t="shared" si="6"/>
        <v>0</v>
      </c>
      <c r="N44" s="66">
        <f t="shared" si="6"/>
        <v>0</v>
      </c>
      <c r="O44" s="66">
        <f t="shared" si="6"/>
        <v>0</v>
      </c>
      <c r="P44" s="31"/>
      <c r="Q44" s="31"/>
      <c r="R44" s="30"/>
      <c r="S44" s="30"/>
      <c r="T44" s="31"/>
      <c r="U44" s="31"/>
      <c r="V44" s="30"/>
      <c r="W44" s="30"/>
      <c r="X44" s="30"/>
      <c r="Y44" s="30"/>
    </row>
    <row r="45" spans="1:25" ht="15.95" customHeight="1">
      <c r="A45" s="96" t="s">
        <v>86</v>
      </c>
      <c r="B45" s="45" t="s">
        <v>78</v>
      </c>
      <c r="C45" s="45"/>
      <c r="D45" s="45"/>
      <c r="E45" s="64" t="s">
        <v>165</v>
      </c>
      <c r="F45" s="52">
        <f t="shared" ref="F45:O45" si="8">F39+F44</f>
        <v>0</v>
      </c>
      <c r="G45" s="52">
        <f t="shared" si="8"/>
        <v>1.8</v>
      </c>
      <c r="H45" s="86">
        <f t="shared" ref="H45:K45" si="9">H39+H44</f>
        <v>-432</v>
      </c>
      <c r="I45" s="86">
        <f t="shared" si="9"/>
        <v>214</v>
      </c>
      <c r="J45" s="86">
        <f t="shared" si="9"/>
        <v>0</v>
      </c>
      <c r="K45" s="86">
        <f t="shared" si="9"/>
        <v>0</v>
      </c>
      <c r="L45" s="52">
        <f t="shared" si="8"/>
        <v>0</v>
      </c>
      <c r="M45" s="52">
        <f t="shared" si="8"/>
        <v>0</v>
      </c>
      <c r="N45" s="52">
        <f t="shared" si="8"/>
        <v>0</v>
      </c>
      <c r="O45" s="52">
        <f t="shared" si="8"/>
        <v>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5.95" customHeight="1">
      <c r="A46" s="97"/>
      <c r="B46" s="51" t="s">
        <v>79</v>
      </c>
      <c r="C46" s="51"/>
      <c r="D46" s="51"/>
      <c r="E46" s="51"/>
      <c r="F46" s="66">
        <v>0</v>
      </c>
      <c r="G46" s="66">
        <v>0</v>
      </c>
      <c r="H46" s="66">
        <v>0</v>
      </c>
      <c r="I46" s="66">
        <v>0</v>
      </c>
      <c r="J46" s="86">
        <v>0</v>
      </c>
      <c r="K46" s="86">
        <v>0</v>
      </c>
      <c r="L46" s="52"/>
      <c r="M46" s="52"/>
      <c r="N46" s="66"/>
      <c r="O46" s="66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5.95" customHeight="1">
      <c r="A47" s="97"/>
      <c r="B47" s="51" t="s">
        <v>80</v>
      </c>
      <c r="C47" s="51"/>
      <c r="D47" s="51"/>
      <c r="E47" s="51"/>
      <c r="F47" s="52">
        <v>0</v>
      </c>
      <c r="G47" s="52">
        <v>179</v>
      </c>
      <c r="H47" s="86">
        <v>233</v>
      </c>
      <c r="I47" s="86">
        <v>476</v>
      </c>
      <c r="J47" s="86">
        <v>0</v>
      </c>
      <c r="K47" s="86">
        <v>0</v>
      </c>
      <c r="L47" s="52"/>
      <c r="M47" s="52"/>
      <c r="N47" s="52"/>
      <c r="O47" s="52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5.95" customHeight="1">
      <c r="A48" s="97"/>
      <c r="B48" s="51" t="s">
        <v>81</v>
      </c>
      <c r="C48" s="51"/>
      <c r="D48" s="51"/>
      <c r="E48" s="51"/>
      <c r="F48" s="52">
        <v>0</v>
      </c>
      <c r="G48" s="52">
        <v>179</v>
      </c>
      <c r="H48" s="86">
        <v>19</v>
      </c>
      <c r="I48" s="86">
        <v>-149</v>
      </c>
      <c r="J48" s="86">
        <v>0</v>
      </c>
      <c r="K48" s="86">
        <v>0</v>
      </c>
      <c r="L48" s="52"/>
      <c r="M48" s="52"/>
      <c r="N48" s="52"/>
      <c r="O48" s="52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Normal="100" zoomScaleSheetLayoutView="100" workbookViewId="0">
      <selection activeCell="I29" sqref="I29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2" t="s">
        <v>0</v>
      </c>
      <c r="B1" s="32"/>
      <c r="C1" s="21" t="s">
        <v>264</v>
      </c>
      <c r="D1" s="40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1"/>
      <c r="B5" s="41" t="s">
        <v>245</v>
      </c>
      <c r="C5" s="41"/>
      <c r="D5" s="41"/>
      <c r="H5" s="15"/>
      <c r="L5" s="15"/>
      <c r="N5" s="15" t="s">
        <v>168</v>
      </c>
    </row>
    <row r="6" spans="1:14" ht="15" customHeight="1">
      <c r="A6" s="42"/>
      <c r="B6" s="43"/>
      <c r="C6" s="43"/>
      <c r="D6" s="85"/>
      <c r="E6" s="111" t="s">
        <v>260</v>
      </c>
      <c r="F6" s="112"/>
      <c r="G6" s="111" t="s">
        <v>261</v>
      </c>
      <c r="H6" s="112"/>
      <c r="I6" s="111" t="s">
        <v>262</v>
      </c>
      <c r="J6" s="112"/>
      <c r="K6" s="111" t="s">
        <v>263</v>
      </c>
      <c r="L6" s="112"/>
      <c r="M6" s="113"/>
      <c r="N6" s="113"/>
    </row>
    <row r="7" spans="1:14" ht="15" customHeight="1">
      <c r="A7" s="18"/>
      <c r="B7" s="19"/>
      <c r="C7" s="19"/>
      <c r="D7" s="58"/>
      <c r="E7" s="35" t="s">
        <v>243</v>
      </c>
      <c r="F7" s="35" t="s">
        <v>246</v>
      </c>
      <c r="G7" s="35" t="s">
        <v>243</v>
      </c>
      <c r="H7" s="35" t="s">
        <v>246</v>
      </c>
      <c r="I7" s="35" t="s">
        <v>243</v>
      </c>
      <c r="J7" s="35" t="s">
        <v>246</v>
      </c>
      <c r="K7" s="35" t="s">
        <v>243</v>
      </c>
      <c r="L7" s="35" t="s">
        <v>246</v>
      </c>
      <c r="M7" s="35" t="s">
        <v>243</v>
      </c>
      <c r="N7" s="35" t="s">
        <v>246</v>
      </c>
    </row>
    <row r="8" spans="1:14" ht="18" customHeight="1">
      <c r="A8" s="92" t="s">
        <v>169</v>
      </c>
      <c r="B8" s="80" t="s">
        <v>170</v>
      </c>
      <c r="C8" s="81"/>
      <c r="D8" s="81"/>
      <c r="E8" s="82">
        <v>1</v>
      </c>
      <c r="F8" s="82">
        <v>1</v>
      </c>
      <c r="G8" s="82">
        <v>1</v>
      </c>
      <c r="H8" s="82">
        <v>1</v>
      </c>
      <c r="I8" s="82">
        <v>10</v>
      </c>
      <c r="J8" s="82">
        <v>10</v>
      </c>
      <c r="K8" s="82">
        <v>114</v>
      </c>
      <c r="L8" s="82">
        <v>114</v>
      </c>
      <c r="M8" s="82"/>
      <c r="N8" s="82"/>
    </row>
    <row r="9" spans="1:14" ht="18" customHeight="1">
      <c r="A9" s="92"/>
      <c r="B9" s="92" t="s">
        <v>171</v>
      </c>
      <c r="C9" s="51" t="s">
        <v>172</v>
      </c>
      <c r="D9" s="51"/>
      <c r="E9" s="82">
        <v>50</v>
      </c>
      <c r="F9" s="82">
        <v>50</v>
      </c>
      <c r="G9" s="82">
        <v>9765</v>
      </c>
      <c r="H9" s="82">
        <v>9765</v>
      </c>
      <c r="I9" s="82">
        <v>22</v>
      </c>
      <c r="J9" s="82">
        <v>22</v>
      </c>
      <c r="K9" s="82">
        <v>7129</v>
      </c>
      <c r="L9" s="82">
        <v>7129</v>
      </c>
      <c r="M9" s="82"/>
      <c r="N9" s="82"/>
    </row>
    <row r="10" spans="1:14" ht="18" customHeight="1">
      <c r="A10" s="92"/>
      <c r="B10" s="92"/>
      <c r="C10" s="51" t="s">
        <v>173</v>
      </c>
      <c r="D10" s="51"/>
      <c r="E10" s="82">
        <v>50</v>
      </c>
      <c r="F10" s="82">
        <v>50</v>
      </c>
      <c r="G10" s="82">
        <v>9765</v>
      </c>
      <c r="H10" s="82">
        <v>9765</v>
      </c>
      <c r="I10" s="82">
        <v>21</v>
      </c>
      <c r="J10" s="82">
        <v>21</v>
      </c>
      <c r="K10" s="82">
        <v>3769</v>
      </c>
      <c r="L10" s="82">
        <v>3769</v>
      </c>
      <c r="M10" s="82"/>
      <c r="N10" s="82"/>
    </row>
    <row r="11" spans="1:14" ht="18" customHeight="1">
      <c r="A11" s="92"/>
      <c r="B11" s="92"/>
      <c r="C11" s="51" t="s">
        <v>174</v>
      </c>
      <c r="D11" s="51"/>
      <c r="E11" s="82">
        <v>0</v>
      </c>
      <c r="F11" s="82">
        <v>0</v>
      </c>
      <c r="G11" s="82">
        <v>0</v>
      </c>
      <c r="H11" s="82">
        <v>0</v>
      </c>
      <c r="I11" s="82">
        <v>1</v>
      </c>
      <c r="J11" s="82">
        <v>1</v>
      </c>
      <c r="K11" s="82">
        <v>1836</v>
      </c>
      <c r="L11" s="82">
        <v>1836</v>
      </c>
      <c r="M11" s="82"/>
      <c r="N11" s="82"/>
    </row>
    <row r="12" spans="1:14" ht="18" customHeight="1">
      <c r="A12" s="92"/>
      <c r="B12" s="92"/>
      <c r="C12" s="51" t="s">
        <v>175</v>
      </c>
      <c r="D12" s="51"/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1524</v>
      </c>
      <c r="L12" s="82">
        <v>1524</v>
      </c>
      <c r="M12" s="82"/>
      <c r="N12" s="82"/>
    </row>
    <row r="13" spans="1:14" ht="18" customHeight="1">
      <c r="A13" s="92"/>
      <c r="B13" s="92"/>
      <c r="C13" s="51" t="s">
        <v>176</v>
      </c>
      <c r="D13" s="51"/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/>
      <c r="N13" s="82"/>
    </row>
    <row r="14" spans="1:14" ht="18" customHeight="1">
      <c r="A14" s="92"/>
      <c r="B14" s="92"/>
      <c r="C14" s="51" t="s">
        <v>177</v>
      </c>
      <c r="D14" s="51"/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/>
      <c r="N14" s="82"/>
    </row>
    <row r="15" spans="1:14" ht="18" customHeight="1">
      <c r="A15" s="92" t="s">
        <v>178</v>
      </c>
      <c r="B15" s="92" t="s">
        <v>179</v>
      </c>
      <c r="C15" s="51" t="s">
        <v>180</v>
      </c>
      <c r="D15" s="51"/>
      <c r="E15" s="52">
        <v>11551</v>
      </c>
      <c r="F15" s="52">
        <v>14361</v>
      </c>
      <c r="G15" s="52">
        <v>13203</v>
      </c>
      <c r="H15" s="52">
        <v>13693</v>
      </c>
      <c r="I15" s="52">
        <v>3112</v>
      </c>
      <c r="J15" s="52">
        <v>3756</v>
      </c>
      <c r="K15" s="52">
        <v>1090</v>
      </c>
      <c r="L15" s="52">
        <v>1277</v>
      </c>
      <c r="M15" s="52"/>
      <c r="N15" s="52"/>
    </row>
    <row r="16" spans="1:14" ht="18" customHeight="1">
      <c r="A16" s="92"/>
      <c r="B16" s="92"/>
      <c r="C16" s="51" t="s">
        <v>181</v>
      </c>
      <c r="D16" s="51"/>
      <c r="E16" s="52">
        <v>1468</v>
      </c>
      <c r="F16" s="52">
        <v>1475</v>
      </c>
      <c r="G16" s="52">
        <v>68711</v>
      </c>
      <c r="H16" s="52">
        <v>69055</v>
      </c>
      <c r="I16" s="52">
        <v>6442</v>
      </c>
      <c r="J16" s="52">
        <v>6304</v>
      </c>
      <c r="K16" s="52">
        <v>4806</v>
      </c>
      <c r="L16" s="52">
        <v>5107</v>
      </c>
      <c r="M16" s="52"/>
      <c r="N16" s="52"/>
    </row>
    <row r="17" spans="1:15" ht="18" customHeight="1">
      <c r="A17" s="92"/>
      <c r="B17" s="92"/>
      <c r="C17" s="51" t="s">
        <v>182</v>
      </c>
      <c r="D17" s="51"/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/>
      <c r="N17" s="52"/>
    </row>
    <row r="18" spans="1:15" ht="18" customHeight="1">
      <c r="A18" s="92"/>
      <c r="B18" s="92"/>
      <c r="C18" s="51" t="s">
        <v>183</v>
      </c>
      <c r="D18" s="51"/>
      <c r="E18" s="52">
        <v>13019</v>
      </c>
      <c r="F18" s="52">
        <v>15836</v>
      </c>
      <c r="G18" s="52">
        <v>81915</v>
      </c>
      <c r="H18" s="52">
        <v>82748</v>
      </c>
      <c r="I18" s="52">
        <v>9554</v>
      </c>
      <c r="J18" s="52">
        <v>10061</v>
      </c>
      <c r="K18" s="52">
        <v>5896</v>
      </c>
      <c r="L18" s="52">
        <v>6383</v>
      </c>
      <c r="M18" s="52"/>
      <c r="N18" s="52"/>
    </row>
    <row r="19" spans="1:15" ht="18" customHeight="1">
      <c r="A19" s="92"/>
      <c r="B19" s="92" t="s">
        <v>184</v>
      </c>
      <c r="C19" s="51" t="s">
        <v>185</v>
      </c>
      <c r="D19" s="51"/>
      <c r="E19" s="52">
        <v>169</v>
      </c>
      <c r="F19" s="52">
        <v>1477</v>
      </c>
      <c r="G19" s="52">
        <v>3226</v>
      </c>
      <c r="H19" s="52">
        <v>5167</v>
      </c>
      <c r="I19" s="52">
        <v>1360</v>
      </c>
      <c r="J19" s="52">
        <v>1831</v>
      </c>
      <c r="K19" s="52">
        <v>276</v>
      </c>
      <c r="L19" s="52">
        <v>263</v>
      </c>
      <c r="M19" s="52"/>
      <c r="N19" s="52"/>
    </row>
    <row r="20" spans="1:15" ht="18" customHeight="1">
      <c r="A20" s="92"/>
      <c r="B20" s="92"/>
      <c r="C20" s="51" t="s">
        <v>186</v>
      </c>
      <c r="D20" s="51"/>
      <c r="E20" s="52">
        <v>3433</v>
      </c>
      <c r="F20" s="52">
        <v>5172</v>
      </c>
      <c r="G20" s="52">
        <v>68924</v>
      </c>
      <c r="H20" s="52">
        <v>67816</v>
      </c>
      <c r="I20" s="52">
        <v>1305</v>
      </c>
      <c r="J20" s="52">
        <v>1503</v>
      </c>
      <c r="K20" s="52">
        <v>6725</v>
      </c>
      <c r="L20" s="52">
        <v>6872</v>
      </c>
      <c r="M20" s="52"/>
      <c r="N20" s="52"/>
    </row>
    <row r="21" spans="1:15" ht="18" customHeight="1">
      <c r="A21" s="92"/>
      <c r="B21" s="92"/>
      <c r="C21" s="51" t="s">
        <v>187</v>
      </c>
      <c r="D21" s="51"/>
      <c r="E21" s="83">
        <v>0</v>
      </c>
      <c r="F21" s="83">
        <v>0</v>
      </c>
      <c r="G21" s="83">
        <v>67338</v>
      </c>
      <c r="H21" s="83">
        <v>64775</v>
      </c>
      <c r="I21" s="83">
        <v>0</v>
      </c>
      <c r="J21" s="83">
        <v>0</v>
      </c>
      <c r="K21" s="83">
        <v>0</v>
      </c>
      <c r="L21" s="83">
        <v>0</v>
      </c>
      <c r="M21" s="83"/>
      <c r="N21" s="83"/>
    </row>
    <row r="22" spans="1:15" ht="18" customHeight="1">
      <c r="A22" s="92"/>
      <c r="B22" s="92"/>
      <c r="C22" s="45" t="s">
        <v>188</v>
      </c>
      <c r="D22" s="45"/>
      <c r="E22" s="52">
        <v>3602</v>
      </c>
      <c r="F22" s="52">
        <v>6649</v>
      </c>
      <c r="G22" s="52">
        <v>72150</v>
      </c>
      <c r="H22" s="52">
        <v>72983</v>
      </c>
      <c r="I22" s="52">
        <v>2666</v>
      </c>
      <c r="J22" s="52">
        <v>3334</v>
      </c>
      <c r="K22" s="52">
        <v>7001</v>
      </c>
      <c r="L22" s="52">
        <v>7135</v>
      </c>
      <c r="M22" s="52"/>
      <c r="N22" s="52"/>
    </row>
    <row r="23" spans="1:15" ht="18" customHeight="1">
      <c r="A23" s="92"/>
      <c r="B23" s="92" t="s">
        <v>189</v>
      </c>
      <c r="C23" s="51" t="s">
        <v>190</v>
      </c>
      <c r="D23" s="51"/>
      <c r="E23" s="52">
        <v>50</v>
      </c>
      <c r="F23" s="52">
        <v>50</v>
      </c>
      <c r="G23" s="52">
        <v>9765</v>
      </c>
      <c r="H23" s="52">
        <v>9765</v>
      </c>
      <c r="I23" s="52">
        <v>22</v>
      </c>
      <c r="J23" s="52">
        <v>22</v>
      </c>
      <c r="K23" s="52">
        <v>7129</v>
      </c>
      <c r="L23" s="52">
        <v>7129</v>
      </c>
      <c r="M23" s="52"/>
      <c r="N23" s="52"/>
    </row>
    <row r="24" spans="1:15" ht="18" customHeight="1">
      <c r="A24" s="92"/>
      <c r="B24" s="92"/>
      <c r="C24" s="51" t="s">
        <v>191</v>
      </c>
      <c r="D24" s="51"/>
      <c r="E24" s="52">
        <v>9367</v>
      </c>
      <c r="F24" s="52">
        <v>9138</v>
      </c>
      <c r="G24" s="52">
        <v>0</v>
      </c>
      <c r="H24" s="52">
        <v>0</v>
      </c>
      <c r="I24" s="52">
        <v>6867</v>
      </c>
      <c r="J24" s="52">
        <v>6705</v>
      </c>
      <c r="K24" s="52">
        <v>-8234</v>
      </c>
      <c r="L24" s="52">
        <v>-7881</v>
      </c>
      <c r="M24" s="52"/>
      <c r="N24" s="52"/>
    </row>
    <row r="25" spans="1:15" ht="18" customHeight="1">
      <c r="A25" s="92"/>
      <c r="B25" s="92"/>
      <c r="C25" s="51" t="s">
        <v>192</v>
      </c>
      <c r="D25" s="51"/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/>
      <c r="N25" s="52"/>
    </row>
    <row r="26" spans="1:15" ht="18" customHeight="1">
      <c r="A26" s="92"/>
      <c r="B26" s="92"/>
      <c r="C26" s="51" t="s">
        <v>193</v>
      </c>
      <c r="D26" s="51"/>
      <c r="E26" s="52">
        <v>9417</v>
      </c>
      <c r="F26" s="52">
        <v>9188</v>
      </c>
      <c r="G26" s="52">
        <v>9765</v>
      </c>
      <c r="H26" s="52">
        <v>9765</v>
      </c>
      <c r="I26" s="52">
        <v>6888</v>
      </c>
      <c r="J26" s="52">
        <v>6727</v>
      </c>
      <c r="K26" s="52">
        <v>-1105</v>
      </c>
      <c r="L26" s="52">
        <v>-752</v>
      </c>
      <c r="M26" s="52"/>
      <c r="N26" s="52"/>
    </row>
    <row r="27" spans="1:15" ht="18" customHeight="1">
      <c r="A27" s="92"/>
      <c r="B27" s="51" t="s">
        <v>194</v>
      </c>
      <c r="C27" s="51"/>
      <c r="D27" s="51"/>
      <c r="E27" s="52">
        <v>13019</v>
      </c>
      <c r="F27" s="52">
        <v>15837</v>
      </c>
      <c r="G27" s="52">
        <v>81915</v>
      </c>
      <c r="H27" s="52">
        <v>82748</v>
      </c>
      <c r="I27" s="52">
        <v>9554</v>
      </c>
      <c r="J27" s="52">
        <v>10061</v>
      </c>
      <c r="K27" s="52">
        <v>5896</v>
      </c>
      <c r="L27" s="52">
        <v>6383</v>
      </c>
      <c r="M27" s="52"/>
      <c r="N27" s="52"/>
    </row>
    <row r="28" spans="1:15" ht="18" customHeight="1">
      <c r="A28" s="92" t="s">
        <v>195</v>
      </c>
      <c r="B28" s="92" t="s">
        <v>196</v>
      </c>
      <c r="C28" s="51" t="s">
        <v>197</v>
      </c>
      <c r="D28" s="84" t="s">
        <v>40</v>
      </c>
      <c r="E28" s="52">
        <v>4438</v>
      </c>
      <c r="F28" s="52">
        <v>1352</v>
      </c>
      <c r="G28" s="52">
        <v>5721</v>
      </c>
      <c r="H28" s="52">
        <v>5364</v>
      </c>
      <c r="I28" s="52">
        <v>3278</v>
      </c>
      <c r="J28" s="52">
        <v>3324</v>
      </c>
      <c r="K28" s="52">
        <v>660</v>
      </c>
      <c r="L28" s="52">
        <v>541</v>
      </c>
      <c r="M28" s="52"/>
      <c r="N28" s="52"/>
    </row>
    <row r="29" spans="1:15" ht="18" customHeight="1">
      <c r="A29" s="92"/>
      <c r="B29" s="92"/>
      <c r="C29" s="51" t="s">
        <v>198</v>
      </c>
      <c r="D29" s="84" t="s">
        <v>41</v>
      </c>
      <c r="E29" s="52">
        <v>4070</v>
      </c>
      <c r="F29" s="52">
        <v>1102</v>
      </c>
      <c r="G29" s="52">
        <v>2910</v>
      </c>
      <c r="H29" s="52">
        <v>2843</v>
      </c>
      <c r="I29" s="52">
        <v>3059</v>
      </c>
      <c r="J29" s="52">
        <v>3047</v>
      </c>
      <c r="K29" s="52">
        <v>689</v>
      </c>
      <c r="L29" s="52">
        <v>688</v>
      </c>
      <c r="M29" s="52"/>
      <c r="N29" s="52"/>
    </row>
    <row r="30" spans="1:15" ht="18" customHeight="1">
      <c r="A30" s="92"/>
      <c r="B30" s="92"/>
      <c r="C30" s="51" t="s">
        <v>199</v>
      </c>
      <c r="D30" s="84" t="s">
        <v>200</v>
      </c>
      <c r="E30" s="52">
        <v>140</v>
      </c>
      <c r="F30" s="52">
        <v>143</v>
      </c>
      <c r="G30" s="52">
        <v>321</v>
      </c>
      <c r="H30" s="52">
        <v>332</v>
      </c>
      <c r="I30" s="52">
        <v>118</v>
      </c>
      <c r="J30" s="52">
        <v>121</v>
      </c>
      <c r="K30" s="52">
        <v>316</v>
      </c>
      <c r="L30" s="52">
        <v>312</v>
      </c>
      <c r="M30" s="52"/>
      <c r="N30" s="52"/>
    </row>
    <row r="31" spans="1:15" ht="18" customHeight="1">
      <c r="A31" s="92"/>
      <c r="B31" s="92"/>
      <c r="C31" s="45" t="s">
        <v>201</v>
      </c>
      <c r="D31" s="84" t="s">
        <v>202</v>
      </c>
      <c r="E31" s="52">
        <f t="shared" ref="E31:N31" si="0">E28-E29-E30</f>
        <v>228</v>
      </c>
      <c r="F31" s="52">
        <f t="shared" si="0"/>
        <v>107</v>
      </c>
      <c r="G31" s="52">
        <f t="shared" si="0"/>
        <v>2490</v>
      </c>
      <c r="H31" s="52">
        <f t="shared" si="0"/>
        <v>2189</v>
      </c>
      <c r="I31" s="52">
        <f t="shared" si="0"/>
        <v>101</v>
      </c>
      <c r="J31" s="52">
        <f t="shared" si="0"/>
        <v>156</v>
      </c>
      <c r="K31" s="52">
        <f t="shared" si="0"/>
        <v>-345</v>
      </c>
      <c r="L31" s="52">
        <f t="shared" si="0"/>
        <v>-459</v>
      </c>
      <c r="M31" s="52">
        <f t="shared" si="0"/>
        <v>0</v>
      </c>
      <c r="N31" s="52">
        <f t="shared" si="0"/>
        <v>0</v>
      </c>
      <c r="O31" s="7"/>
    </row>
    <row r="32" spans="1:15" ht="18" customHeight="1">
      <c r="A32" s="92"/>
      <c r="B32" s="92"/>
      <c r="C32" s="51" t="s">
        <v>203</v>
      </c>
      <c r="D32" s="84" t="s">
        <v>204</v>
      </c>
      <c r="E32" s="52">
        <v>7</v>
      </c>
      <c r="F32" s="52">
        <v>8</v>
      </c>
      <c r="G32" s="52">
        <v>33</v>
      </c>
      <c r="H32" s="52">
        <v>39</v>
      </c>
      <c r="I32" s="52">
        <v>3</v>
      </c>
      <c r="J32" s="52">
        <v>3</v>
      </c>
      <c r="K32" s="52">
        <v>4</v>
      </c>
      <c r="L32" s="52">
        <v>6</v>
      </c>
      <c r="M32" s="52"/>
      <c r="N32" s="52"/>
    </row>
    <row r="33" spans="1:14" ht="18" customHeight="1">
      <c r="A33" s="92"/>
      <c r="B33" s="92"/>
      <c r="C33" s="51" t="s">
        <v>205</v>
      </c>
      <c r="D33" s="84" t="s">
        <v>206</v>
      </c>
      <c r="E33" s="52">
        <v>3</v>
      </c>
      <c r="F33" s="52">
        <v>6</v>
      </c>
      <c r="G33" s="52">
        <v>635</v>
      </c>
      <c r="H33" s="52">
        <v>606</v>
      </c>
      <c r="I33" s="52">
        <v>0.1</v>
      </c>
      <c r="J33" s="52">
        <v>0.9</v>
      </c>
      <c r="K33" s="52">
        <v>7</v>
      </c>
      <c r="L33" s="52">
        <v>7</v>
      </c>
      <c r="M33" s="52"/>
      <c r="N33" s="52"/>
    </row>
    <row r="34" spans="1:14" ht="18" customHeight="1">
      <c r="A34" s="92"/>
      <c r="B34" s="92"/>
      <c r="C34" s="45" t="s">
        <v>207</v>
      </c>
      <c r="D34" s="84" t="s">
        <v>208</v>
      </c>
      <c r="E34" s="52">
        <f t="shared" ref="E34:N34" si="1">E31+E32-E33</f>
        <v>232</v>
      </c>
      <c r="F34" s="52">
        <f t="shared" si="1"/>
        <v>109</v>
      </c>
      <c r="G34" s="52">
        <f t="shared" si="1"/>
        <v>1888</v>
      </c>
      <c r="H34" s="88">
        <f t="shared" si="1"/>
        <v>1622</v>
      </c>
      <c r="I34" s="52">
        <f t="shared" si="1"/>
        <v>103.9</v>
      </c>
      <c r="J34" s="52">
        <f t="shared" si="1"/>
        <v>158.1</v>
      </c>
      <c r="K34" s="52">
        <f t="shared" si="1"/>
        <v>-348</v>
      </c>
      <c r="L34" s="52">
        <f t="shared" si="1"/>
        <v>-460</v>
      </c>
      <c r="M34" s="52">
        <f t="shared" si="1"/>
        <v>0</v>
      </c>
      <c r="N34" s="52">
        <f t="shared" si="1"/>
        <v>0</v>
      </c>
    </row>
    <row r="35" spans="1:14" ht="18" customHeight="1">
      <c r="A35" s="92"/>
      <c r="B35" s="92" t="s">
        <v>209</v>
      </c>
      <c r="C35" s="51" t="s">
        <v>210</v>
      </c>
      <c r="D35" s="84" t="s">
        <v>211</v>
      </c>
      <c r="E35" s="52">
        <v>0</v>
      </c>
      <c r="F35" s="52">
        <v>0</v>
      </c>
      <c r="G35" s="52">
        <v>93</v>
      </c>
      <c r="H35" s="52">
        <v>93</v>
      </c>
      <c r="I35" s="52">
        <v>63</v>
      </c>
      <c r="J35" s="52">
        <v>120</v>
      </c>
      <c r="K35" s="52">
        <v>0.6</v>
      </c>
      <c r="L35" s="52">
        <v>0</v>
      </c>
      <c r="M35" s="52"/>
      <c r="N35" s="52"/>
    </row>
    <row r="36" spans="1:14" ht="18" customHeight="1">
      <c r="A36" s="92"/>
      <c r="B36" s="92"/>
      <c r="C36" s="51" t="s">
        <v>212</v>
      </c>
      <c r="D36" s="84" t="s">
        <v>213</v>
      </c>
      <c r="E36" s="52">
        <v>2</v>
      </c>
      <c r="F36" s="52">
        <v>47</v>
      </c>
      <c r="G36" s="52">
        <v>38</v>
      </c>
      <c r="H36" s="52">
        <v>2</v>
      </c>
      <c r="I36" s="52">
        <v>6</v>
      </c>
      <c r="J36" s="52">
        <v>1</v>
      </c>
      <c r="K36" s="52">
        <v>2</v>
      </c>
      <c r="L36" s="52">
        <v>20</v>
      </c>
      <c r="M36" s="52"/>
      <c r="N36" s="52"/>
    </row>
    <row r="37" spans="1:14" ht="18" customHeight="1">
      <c r="A37" s="92"/>
      <c r="B37" s="92"/>
      <c r="C37" s="51" t="s">
        <v>214</v>
      </c>
      <c r="D37" s="84" t="s">
        <v>215</v>
      </c>
      <c r="E37" s="52">
        <f t="shared" ref="E37:N37" si="2">E34+E35-E36</f>
        <v>230</v>
      </c>
      <c r="F37" s="52">
        <f t="shared" si="2"/>
        <v>62</v>
      </c>
      <c r="G37" s="52">
        <f t="shared" si="2"/>
        <v>1943</v>
      </c>
      <c r="H37" s="52">
        <f t="shared" si="2"/>
        <v>1713</v>
      </c>
      <c r="I37" s="52">
        <f t="shared" si="2"/>
        <v>160.9</v>
      </c>
      <c r="J37" s="52">
        <f t="shared" si="2"/>
        <v>277.10000000000002</v>
      </c>
      <c r="K37" s="52">
        <f t="shared" si="2"/>
        <v>-349.4</v>
      </c>
      <c r="L37" s="52">
        <f t="shared" si="2"/>
        <v>-480</v>
      </c>
      <c r="M37" s="52">
        <f t="shared" si="2"/>
        <v>0</v>
      </c>
      <c r="N37" s="52">
        <f t="shared" si="2"/>
        <v>0</v>
      </c>
    </row>
    <row r="38" spans="1:14" ht="18" customHeight="1">
      <c r="A38" s="92"/>
      <c r="B38" s="92"/>
      <c r="C38" s="51" t="s">
        <v>216</v>
      </c>
      <c r="D38" s="84" t="s">
        <v>217</v>
      </c>
      <c r="E38" s="52">
        <v>0</v>
      </c>
      <c r="F38" s="52">
        <v>0</v>
      </c>
      <c r="G38" s="86">
        <v>0</v>
      </c>
      <c r="H38" s="52">
        <v>0</v>
      </c>
      <c r="I38" s="86">
        <v>0</v>
      </c>
      <c r="J38" s="52">
        <v>0</v>
      </c>
      <c r="K38" s="52">
        <v>0</v>
      </c>
      <c r="L38" s="52">
        <v>0</v>
      </c>
      <c r="M38" s="52"/>
      <c r="N38" s="52"/>
    </row>
    <row r="39" spans="1:14" ht="18" customHeight="1">
      <c r="A39" s="92"/>
      <c r="B39" s="92"/>
      <c r="C39" s="51" t="s">
        <v>218</v>
      </c>
      <c r="D39" s="84" t="s">
        <v>219</v>
      </c>
      <c r="E39" s="52">
        <v>0</v>
      </c>
      <c r="F39" s="52">
        <v>0</v>
      </c>
      <c r="G39" s="86">
        <v>0</v>
      </c>
      <c r="H39" s="52">
        <v>0</v>
      </c>
      <c r="I39" s="86">
        <v>0</v>
      </c>
      <c r="J39" s="52">
        <v>0</v>
      </c>
      <c r="K39" s="52">
        <v>0</v>
      </c>
      <c r="L39" s="52">
        <v>0</v>
      </c>
      <c r="M39" s="52"/>
      <c r="N39" s="52"/>
    </row>
    <row r="40" spans="1:14" ht="18" customHeight="1">
      <c r="A40" s="92"/>
      <c r="B40" s="92"/>
      <c r="C40" s="51" t="s">
        <v>220</v>
      </c>
      <c r="D40" s="84" t="s">
        <v>221</v>
      </c>
      <c r="E40" s="52">
        <v>0</v>
      </c>
      <c r="F40" s="52">
        <v>0</v>
      </c>
      <c r="G40" s="86">
        <v>0</v>
      </c>
      <c r="H40" s="52">
        <v>0</v>
      </c>
      <c r="I40" s="86">
        <v>0</v>
      </c>
      <c r="J40" s="52">
        <v>0</v>
      </c>
      <c r="K40" s="52">
        <v>4</v>
      </c>
      <c r="L40" s="52">
        <v>0</v>
      </c>
      <c r="M40" s="52"/>
      <c r="N40" s="52"/>
    </row>
    <row r="41" spans="1:14" ht="18" customHeight="1">
      <c r="A41" s="92"/>
      <c r="B41" s="92"/>
      <c r="C41" s="45" t="s">
        <v>222</v>
      </c>
      <c r="D41" s="84" t="s">
        <v>223</v>
      </c>
      <c r="E41" s="52">
        <f t="shared" ref="E41:N41" si="3">E34+E35-E36-E40</f>
        <v>230</v>
      </c>
      <c r="F41" s="52">
        <f t="shared" si="3"/>
        <v>62</v>
      </c>
      <c r="G41" s="52">
        <f t="shared" si="3"/>
        <v>1943</v>
      </c>
      <c r="H41" s="52">
        <f t="shared" si="3"/>
        <v>1713</v>
      </c>
      <c r="I41" s="52">
        <f t="shared" si="3"/>
        <v>160.9</v>
      </c>
      <c r="J41" s="52">
        <f t="shared" si="3"/>
        <v>277.10000000000002</v>
      </c>
      <c r="K41" s="52">
        <f t="shared" si="3"/>
        <v>-353.4</v>
      </c>
      <c r="L41" s="52">
        <f t="shared" si="3"/>
        <v>-480</v>
      </c>
      <c r="M41" s="52">
        <f t="shared" si="3"/>
        <v>0</v>
      </c>
      <c r="N41" s="52">
        <f t="shared" si="3"/>
        <v>0</v>
      </c>
    </row>
    <row r="42" spans="1:14" ht="18" customHeight="1">
      <c r="A42" s="92"/>
      <c r="B42" s="92"/>
      <c r="C42" s="114" t="s">
        <v>224</v>
      </c>
      <c r="D42" s="114"/>
      <c r="E42" s="52">
        <f t="shared" ref="E42:N42" si="4">E37+E38-E39-E40</f>
        <v>230</v>
      </c>
      <c r="F42" s="52">
        <f t="shared" si="4"/>
        <v>62</v>
      </c>
      <c r="G42" s="52">
        <f t="shared" si="4"/>
        <v>1943</v>
      </c>
      <c r="H42" s="52">
        <f t="shared" si="4"/>
        <v>1713</v>
      </c>
      <c r="I42" s="52">
        <f t="shared" si="4"/>
        <v>160.9</v>
      </c>
      <c r="J42" s="52">
        <f t="shared" si="4"/>
        <v>277.10000000000002</v>
      </c>
      <c r="K42" s="52">
        <f t="shared" si="4"/>
        <v>-353.4</v>
      </c>
      <c r="L42" s="52">
        <f t="shared" si="4"/>
        <v>-480</v>
      </c>
      <c r="M42" s="52">
        <f t="shared" si="4"/>
        <v>0</v>
      </c>
      <c r="N42" s="52">
        <f t="shared" si="4"/>
        <v>0</v>
      </c>
    </row>
    <row r="43" spans="1:14" ht="18" customHeight="1">
      <c r="A43" s="92"/>
      <c r="B43" s="92"/>
      <c r="C43" s="51" t="s">
        <v>225</v>
      </c>
      <c r="D43" s="84" t="s">
        <v>226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/>
      <c r="N43" s="52"/>
    </row>
    <row r="44" spans="1:14" ht="18" customHeight="1">
      <c r="A44" s="92"/>
      <c r="B44" s="92"/>
      <c r="C44" s="45" t="s">
        <v>227</v>
      </c>
      <c r="D44" s="64" t="s">
        <v>228</v>
      </c>
      <c r="E44" s="52">
        <f t="shared" ref="E44:N44" si="5">E41+E43</f>
        <v>230</v>
      </c>
      <c r="F44" s="52">
        <f t="shared" si="5"/>
        <v>62</v>
      </c>
      <c r="G44" s="52">
        <f t="shared" si="5"/>
        <v>1943</v>
      </c>
      <c r="H44" s="52">
        <f t="shared" si="5"/>
        <v>1713</v>
      </c>
      <c r="I44" s="52">
        <f t="shared" si="5"/>
        <v>160.9</v>
      </c>
      <c r="J44" s="52">
        <f t="shared" si="5"/>
        <v>277.10000000000002</v>
      </c>
      <c r="K44" s="52">
        <f t="shared" si="5"/>
        <v>-353.4</v>
      </c>
      <c r="L44" s="52">
        <f t="shared" si="5"/>
        <v>-480</v>
      </c>
      <c r="M44" s="52">
        <f t="shared" si="5"/>
        <v>0</v>
      </c>
      <c r="N44" s="52">
        <f t="shared" si="5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4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宮城県</cp:lastModifiedBy>
  <cp:lastPrinted>2023-08-14T06:01:56Z</cp:lastPrinted>
  <dcterms:created xsi:type="dcterms:W3CDTF">1999-07-06T05:17:05Z</dcterms:created>
  <dcterms:modified xsi:type="dcterms:W3CDTF">2023-08-14T06:13:21Z</dcterms:modified>
</cp:coreProperties>
</file>