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67　熊本市\"/>
    </mc:Choice>
  </mc:AlternateContent>
  <xr:revisionPtr revIDLastSave="0" documentId="8_{E72414C5-EB1C-41A9-9CC2-B4EEA712D664}" xr6:coauthVersionLast="47" xr6:coauthVersionMax="47" xr10:uidLastSave="{00000000-0000-0000-0000-000000000000}"/>
  <bookViews>
    <workbookView xWindow="2340" yWindow="2340" windowWidth="21600" windowHeight="11265" tabRatio="679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8" l="1"/>
  <c r="F14" i="6" l="1"/>
  <c r="G14" i="6"/>
  <c r="F15" i="6"/>
  <c r="G15" i="6"/>
  <c r="F16" i="6"/>
  <c r="G16" i="6"/>
  <c r="F24" i="6"/>
  <c r="F27" i="6" s="1"/>
  <c r="G24" i="6"/>
  <c r="G27" i="6" s="1"/>
  <c r="M27" i="9" l="1"/>
  <c r="L27" i="9"/>
  <c r="K27" i="9"/>
  <c r="H27" i="9"/>
  <c r="M24" i="9"/>
  <c r="L24" i="9"/>
  <c r="K24" i="9"/>
  <c r="J24" i="9"/>
  <c r="J27" i="9" s="1"/>
  <c r="I24" i="9"/>
  <c r="I27" i="9" s="1"/>
  <c r="H24" i="9"/>
  <c r="J21" i="9"/>
  <c r="M16" i="9"/>
  <c r="L16" i="9"/>
  <c r="K16" i="9"/>
  <c r="J16" i="9"/>
  <c r="I16" i="9"/>
  <c r="H16" i="9"/>
  <c r="M15" i="9"/>
  <c r="L15" i="9"/>
  <c r="K15" i="9"/>
  <c r="J15" i="9"/>
  <c r="I15" i="9"/>
  <c r="H15" i="9"/>
  <c r="M14" i="9"/>
  <c r="L14" i="9"/>
  <c r="K14" i="9"/>
  <c r="J14" i="9"/>
  <c r="I14" i="9"/>
  <c r="H14" i="9"/>
  <c r="J27" i="6"/>
  <c r="M24" i="6"/>
  <c r="M27" i="6" s="1"/>
  <c r="L24" i="6"/>
  <c r="L27" i="6" s="1"/>
  <c r="K24" i="6"/>
  <c r="K27" i="6" s="1"/>
  <c r="J24" i="6"/>
  <c r="I24" i="6"/>
  <c r="I27" i="6" s="1"/>
  <c r="H24" i="6"/>
  <c r="H27" i="6" s="1"/>
  <c r="M16" i="6"/>
  <c r="L16" i="6"/>
  <c r="K16" i="6"/>
  <c r="J16" i="6"/>
  <c r="I16" i="6"/>
  <c r="H16" i="6"/>
  <c r="M15" i="6"/>
  <c r="L15" i="6"/>
  <c r="K15" i="6"/>
  <c r="J15" i="6"/>
  <c r="I15" i="6"/>
  <c r="H15" i="6"/>
  <c r="M14" i="6"/>
  <c r="L14" i="6"/>
  <c r="K14" i="6"/>
  <c r="J14" i="6"/>
  <c r="I14" i="6"/>
  <c r="H14" i="6"/>
  <c r="O24" i="9" l="1"/>
  <c r="O27" i="9" s="1"/>
  <c r="N24" i="9"/>
  <c r="N27" i="9" s="1"/>
  <c r="O16" i="9"/>
  <c r="N16" i="9"/>
  <c r="O15" i="9"/>
  <c r="N15" i="9"/>
  <c r="O14" i="9"/>
  <c r="N14" i="9"/>
  <c r="O24" i="6"/>
  <c r="O27" i="6" s="1"/>
  <c r="N24" i="6"/>
  <c r="N27" i="6" s="1"/>
  <c r="O16" i="6"/>
  <c r="O15" i="6"/>
  <c r="N15" i="6"/>
  <c r="O14" i="6"/>
  <c r="N14" i="6"/>
  <c r="N11" i="6"/>
  <c r="N8" i="6"/>
  <c r="N16" i="6" s="1"/>
  <c r="I22" i="8" l="1"/>
  <c r="I20" i="8"/>
  <c r="I19" i="8"/>
  <c r="F21" i="7"/>
  <c r="I24" i="8" l="1"/>
  <c r="F22" i="2"/>
  <c r="F27" i="2"/>
  <c r="F40" i="2" s="1"/>
  <c r="H40" i="2"/>
  <c r="G24" i="9" l="1"/>
  <c r="I16" i="2" l="1"/>
  <c r="F22" i="8"/>
  <c r="H40" i="7"/>
  <c r="F40" i="7"/>
  <c r="H22" i="7"/>
  <c r="F22" i="7"/>
  <c r="G9" i="7" s="1"/>
  <c r="AD5" i="7" s="1"/>
  <c r="G38" i="2"/>
  <c r="H22" i="2"/>
  <c r="G20" i="2"/>
  <c r="AJ5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L39" i="9"/>
  <c r="K39" i="9"/>
  <c r="J39" i="9"/>
  <c r="I39" i="9"/>
  <c r="H39" i="9"/>
  <c r="G39" i="9"/>
  <c r="F39" i="9"/>
  <c r="G27" i="9"/>
  <c r="G16" i="9"/>
  <c r="F16" i="9"/>
  <c r="G15" i="9"/>
  <c r="F15" i="9"/>
  <c r="G14" i="9"/>
  <c r="G22" i="8"/>
  <c r="E22" i="8"/>
  <c r="H20" i="8"/>
  <c r="G20" i="8"/>
  <c r="F20" i="8"/>
  <c r="E20" i="8"/>
  <c r="I21" i="8"/>
  <c r="AS2" i="8" s="1"/>
  <c r="H19" i="8"/>
  <c r="H21" i="8" s="1"/>
  <c r="AS3" i="8" s="1"/>
  <c r="G19" i="8"/>
  <c r="G23" i="8" s="1"/>
  <c r="F19" i="8"/>
  <c r="F23" i="8" s="1"/>
  <c r="F21" i="8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N45" i="6" s="1"/>
  <c r="M39" i="6"/>
  <c r="L39" i="6"/>
  <c r="K39" i="6"/>
  <c r="J39" i="6"/>
  <c r="I39" i="6"/>
  <c r="I45" i="6" s="1"/>
  <c r="H39" i="6"/>
  <c r="H45" i="6" s="1"/>
  <c r="G39" i="6"/>
  <c r="F39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K37" i="10"/>
  <c r="K42" i="10" s="1"/>
  <c r="J45" i="9" l="1"/>
  <c r="F45" i="6"/>
  <c r="I40" i="7"/>
  <c r="AC14" i="7" s="1"/>
  <c r="G31" i="2"/>
  <c r="G34" i="2"/>
  <c r="AJ13" i="2" s="1"/>
  <c r="G40" i="2"/>
  <c r="K45" i="9"/>
  <c r="I45" i="9"/>
  <c r="AC4" i="2"/>
  <c r="G21" i="2"/>
  <c r="AK5" i="2" s="1"/>
  <c r="G13" i="2"/>
  <c r="AF5" i="2" s="1"/>
  <c r="L45" i="6"/>
  <c r="M45" i="9"/>
  <c r="G45" i="9"/>
  <c r="O45" i="9"/>
  <c r="K45" i="6"/>
  <c r="E23" i="8"/>
  <c r="H22" i="8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I23" i="8"/>
  <c r="G29" i="2"/>
  <c r="G30" i="2"/>
  <c r="I40" i="2"/>
  <c r="AC14" i="2" s="1"/>
  <c r="H23" i="8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  <author xml:space="preserve"> </author>
  </authors>
  <commentList>
    <comment ref="L22" authorId="0" shapeId="0" xr:uid="{B6E2E355-F6AF-4463-8E7A-55009EE8B550}">
      <text>
        <r>
          <rPr>
            <sz val="9"/>
            <color indexed="81"/>
            <rFont val="MS P ゴシック"/>
            <family val="3"/>
            <charset val="128"/>
          </rPr>
          <t xml:space="preserve">金額が1.6万円のため、小数点第2位を四捨五入すると0.0となる。
</t>
        </r>
      </text>
    </comment>
    <comment ref="L25" authorId="0" shapeId="0" xr:uid="{162D111B-23E6-43B1-8164-403F82A67536}">
      <text>
        <r>
          <rPr>
            <sz val="9"/>
            <color indexed="81"/>
            <rFont val="MS P ゴシック"/>
            <family val="3"/>
            <charset val="128"/>
          </rPr>
          <t xml:space="preserve">金額が1.6万円のため、小数点第2位を四捨五入すると0.0となる。
</t>
        </r>
      </text>
    </comment>
    <comment ref="J36" authorId="1" shapeId="0" xr:uid="{2AEB07D2-F5DB-4D77-8021-5387BCD39526}">
      <text>
        <r>
          <rPr>
            <b/>
            <sz val="9"/>
            <color indexed="81"/>
            <rFont val="MS P ゴシック"/>
            <family val="3"/>
            <charset val="128"/>
          </rPr>
          <t>四捨五入により0となる。</t>
        </r>
      </text>
    </comment>
    <comment ref="J38" authorId="1" shapeId="0" xr:uid="{BCE0883F-3D65-4CB7-9C7E-EFEFABC1FBF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四捨五入により0となる。</t>
        </r>
      </text>
    </comment>
  </commentList>
</comments>
</file>

<file path=xl/sharedStrings.xml><?xml version="1.0" encoding="utf-8"?>
<sst xmlns="http://schemas.openxmlformats.org/spreadsheetml/2006/main" count="495" uniqueCount="300">
  <si>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</si>
  <si>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</si>
  <si>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</si>
  <si>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</si>
  <si>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</si>
  <si>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</si>
  <si>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</si>
  <si>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</si>
  <si>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</si>
  <si>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</si>
  <si>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</si>
  <si>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</si>
  <si>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</si>
  <si>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</si>
  <si>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</si>
  <si>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</si>
  <si>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</si>
  <si>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</si>
  <si>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</si>
  <si>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</si>
  <si>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</si>
  <si>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</si>
  <si>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</si>
  <si>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</si>
  <si>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</si>
  <si>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</si>
  <si>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</si>
  <si>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</si>
  <si>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</si>
  <si>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</si>
  <si>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</si>
  <si>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</si>
  <si>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</si>
  <si>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</si>
  <si>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</si>
  <si>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</si>
  <si>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</si>
  <si>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</si>
  <si>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</si>
  <si>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</si>
  <si>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</si>
  <si>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</si>
  <si>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</si>
  <si>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</si>
  <si>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</si>
  <si>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</si>
  <si>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</si>
  <si>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</si>
  <si>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</si>
  <si>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</si>
  <si>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</si>
  <si>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</si>
  <si>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</si>
  <si>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</si>
  <si>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</si>
  <si>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</si>
  <si>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</si>
  <si>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</si>
  <si>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</si>
  <si>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</si>
  <si>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</si>
  <si>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</si>
  <si>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</si>
  <si>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</si>
  <si>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</si>
  <si>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</si>
  <si>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</si>
  <si>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</si>
  <si>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</si>
  <si>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</si>
  <si>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</si>
  <si>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</si>
  <si>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</si>
  <si>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</si>
  <si>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</si>
  <si>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</si>
  <si>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</si>
  <si>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</si>
  <si>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</si>
  <si>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</si>
  <si>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</si>
  <si>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</si>
  <si>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</si>
  <si>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</si>
  <si>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</si>
  <si>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</si>
  <si>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</si>
  <si>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</si>
  <si>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</si>
  <si>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</si>
  <si>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</si>
  <si>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</si>
  <si>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</si>
  <si>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</si>
  <si>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</si>
  <si>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</si>
  <si>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</si>
  <si>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</si>
  <si>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</si>
  <si>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</si>
  <si>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</si>
  <si>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</si>
  <si>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</si>
  <si>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</si>
  <si>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</si>
  <si>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</si>
  <si>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</si>
  <si>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</si>
  <si>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</si>
  <si>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</si>
  <si>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</si>
  <si>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</si>
  <si>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</si>
  <si>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</si>
  <si>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</si>
  <si>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</si>
  <si>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</si>
  <si>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</si>
  <si>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</si>
  <si>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</si>
  <si>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</si>
  <si>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</si>
  <si>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</si>
  <si>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</si>
  <si>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</si>
  <si>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</si>
  <si>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</si>
  <si>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</si>
  <si>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</si>
  <si>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</si>
  <si>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</si>
  <si>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</si>
  <si>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</si>
  <si>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</si>
  <si>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</si>
  <si>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</si>
  <si>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</si>
  <si>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</si>
  <si>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</si>
  <si>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</si>
  <si>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</si>
  <si>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</si>
  <si>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</si>
  <si>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</si>
  <si>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</si>
  <si>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</si>
  <si>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</si>
  <si>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</si>
  <si>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</si>
  <si>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</si>
  <si>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</si>
  <si>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</si>
  <si>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</si>
  <si>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</si>
  <si>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</si>
  <si>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</si>
  <si>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</si>
  <si>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</si>
  <si>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</si>
  <si>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</si>
  <si>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</si>
  <si>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</si>
  <si>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</si>
  <si>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</si>
  <si>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</si>
  <si>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</si>
  <si>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</si>
  <si>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</si>
  <si>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</si>
  <si>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</si>
  <si>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</si>
  <si>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</si>
  <si>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</si>
  <si>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</si>
  <si>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</si>
  <si>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</si>
  <si>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</si>
  <si>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</si>
  <si>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</si>
  <si>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</si>
  <si>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</si>
  <si>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</si>
  <si>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</si>
  <si>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</si>
  <si>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</si>
  <si>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</si>
  <si>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</si>
  <si>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</si>
  <si>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</si>
  <si>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</si>
  <si>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</si>
  <si>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</si>
  <si>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</si>
  <si>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</si>
  <si>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</si>
  <si>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</si>
  <si>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</si>
  <si>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</si>
  <si>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</si>
  <si>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</si>
  <si>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</si>
  <si>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</si>
  <si>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</si>
  <si>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</si>
  <si>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</si>
  <si>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</si>
  <si>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</si>
  <si>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</si>
  <si>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</si>
  <si>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</si>
  <si>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</si>
  <si>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</si>
  <si>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</si>
  <si>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</si>
  <si>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</si>
  <si>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</si>
  <si>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</si>
  <si>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</si>
  <si>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</si>
  <si>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</si>
  <si>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</si>
  <si>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</si>
  <si>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</si>
  <si>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</si>
  <si>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</si>
  <si>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</si>
  <si>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</si>
  <si>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</si>
  <si>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</si>
  <si>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</si>
  <si>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</si>
  <si>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</si>
  <si>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</si>
  <si>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</si>
  <si>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</si>
  <si>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</si>
  <si>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</si>
  <si>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</si>
  <si>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</si>
  <si>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</si>
  <si>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</si>
  <si>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</si>
  <si>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</si>
  <si>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</si>
  <si>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</si>
  <si>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</si>
  <si>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</si>
  <si>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</si>
  <si>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</si>
  <si>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</si>
  <si>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</si>
  <si>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</si>
  <si>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</si>
  <si>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</si>
  <si>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</si>
  <si>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</si>
  <si>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</si>
  <si>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</si>
  <si>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</si>
  <si>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</si>
  <si>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</si>
  <si>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</si>
  <si>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</si>
  <si>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</si>
  <si>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</si>
  <si>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</si>
  <si>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</si>
  <si>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</si>
  <si>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</si>
  <si>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</si>
  <si>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</si>
  <si>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</si>
  <si>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</si>
  <si>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</si>
  <si>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</si>
  <si>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</si>
  <si>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</si>
  <si>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</si>
  <si>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</si>
  <si>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</si>
  <si>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</si>
  <si>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</si>
  <si>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</si>
  <si>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</si>
  <si>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</si>
  <si>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</si>
  <si>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病院事業</t>
  </si>
  <si>
    <t>水道事業</t>
  </si>
  <si>
    <t>下水道事業</t>
  </si>
  <si>
    <t>工業用水道事業</t>
  </si>
  <si>
    <t>軌道事業</t>
  </si>
  <si>
    <t>農業集落排水事業</t>
  </si>
  <si>
    <t>農業集落排水事業</t>
    <phoneticPr fontId="7"/>
  </si>
  <si>
    <t>病院事業</t>
    <rPh sb="0" eb="2">
      <t>ビョウイン</t>
    </rPh>
    <rPh sb="2" eb="4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</si>
  <si>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</si>
  <si>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2">
      <t>ゲスイ</t>
    </rPh>
    <rPh sb="2" eb="3">
      <t>ドウ</t>
    </rPh>
    <rPh sb="3" eb="5">
      <t>ジギョウ</t>
    </rPh>
    <phoneticPr fontId="7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</si>
  <si>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7"/>
  </si>
  <si>
    <t>軌道事業</t>
    <rPh sb="0" eb="2">
      <t>キドウ</t>
    </rPh>
    <rPh sb="2" eb="4">
      <t>ジギョウ</t>
    </rPh>
    <phoneticPr fontId="7"/>
  </si>
  <si>
    <t>宅地造成事業</t>
  </si>
  <si>
    <t>駐車場整備事業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</si>
</sst>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ｎ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7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9" fontId="0" fillId="0" borderId="36" xfId="1" applyNumberFormat="1" applyFont="1" applyFill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69" xfId="1" applyNumberFormat="1" applyFont="1" applyBorder="1" applyAlignment="1">
      <alignment horizontal="right" vertical="center"/>
    </xf>
    <xf numFmtId="179" fontId="2" fillId="0" borderId="66" xfId="1" applyNumberFormat="1" applyFont="1" applyBorder="1" applyAlignment="1">
      <alignment vertical="center"/>
    </xf>
    <xf numFmtId="180" fontId="18" fillId="0" borderId="65" xfId="1" applyNumberFormat="1" applyFont="1" applyBorder="1" applyAlignment="1">
      <alignment vertical="center"/>
    </xf>
    <xf numFmtId="179" fontId="2" fillId="0" borderId="15" xfId="1" applyNumberFormat="1" applyBorder="1" applyAlignment="1">
      <alignment vertical="center"/>
    </xf>
    <xf numFmtId="179" fontId="2" fillId="0" borderId="23" xfId="1" applyNumberFormat="1" applyBorder="1" applyAlignment="1">
      <alignment vertical="center"/>
    </xf>
    <xf numFmtId="179" fontId="2" fillId="0" borderId="20" xfId="1" applyNumberFormat="1" applyBorder="1" applyAlignment="1">
      <alignment vertical="center"/>
    </xf>
    <xf numFmtId="179" fontId="0" fillId="0" borderId="25" xfId="0" quotePrefix="1" applyNumberFormat="1" applyBorder="1" applyAlignment="1">
      <alignment horizontal="right" vertical="center"/>
    </xf>
    <xf numFmtId="179" fontId="2" fillId="0" borderId="11" xfId="1" quotePrefix="1" applyNumberFormat="1" applyFont="1" applyBorder="1" applyAlignment="1">
      <alignment horizontal="right" vertical="center"/>
    </xf>
    <xf numFmtId="179" fontId="2" fillId="0" borderId="16" xfId="1" quotePrefix="1" applyNumberFormat="1" applyFont="1" applyBorder="1" applyAlignment="1">
      <alignment horizontal="right" vertical="center"/>
    </xf>
    <xf numFmtId="179" fontId="2" fillId="0" borderId="17" xfId="1" applyNumberFormat="1" applyBorder="1" applyAlignment="1">
      <alignment vertical="center"/>
    </xf>
    <xf numFmtId="179" fontId="2" fillId="0" borderId="19" xfId="1" applyNumberFormat="1" applyBorder="1" applyAlignment="1">
      <alignment vertical="center"/>
    </xf>
    <xf numFmtId="179" fontId="21" fillId="0" borderId="67" xfId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51" xfId="1" applyNumberFormat="1" applyBorder="1" applyAlignment="1">
      <alignment vertical="center"/>
    </xf>
    <xf numFmtId="179" fontId="2" fillId="0" borderId="10" xfId="1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6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vertical="center"/>
    </xf>
    <xf numFmtId="179" fontId="2" fillId="0" borderId="19" xfId="1" applyNumberFormat="1" applyBorder="1" applyAlignment="1">
      <alignment vertical="center"/>
    </xf>
    <xf numFmtId="179" fontId="0" fillId="0" borderId="20" xfId="0" applyNumberFormat="1" applyBorder="1" applyAlignment="1">
      <alignment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28" t="s">
        <v>0</v>
      </c>
      <c r="B1" s="328"/>
      <c r="C1" s="328"/>
      <c r="D1" s="328"/>
      <c r="E1" s="76"/>
      <c r="F1" s="2"/>
      <c r="AA1" s="327" t="s">
        <v>105</v>
      </c>
      <c r="AB1" s="327"/>
    </row>
    <row r="2" spans="1:38">
      <c r="AA2" s="315" t="s">
        <v>106</v>
      </c>
      <c r="AB2" s="315"/>
      <c r="AC2" s="318" t="s">
        <v>107</v>
      </c>
      <c r="AD2" s="316" t="s">
        <v>108</v>
      </c>
      <c r="AE2" s="325"/>
      <c r="AF2" s="326"/>
      <c r="AG2" s="315" t="s">
        <v>109</v>
      </c>
      <c r="AH2" s="315" t="s">
        <v>110</v>
      </c>
      <c r="AI2" s="315" t="s">
        <v>111</v>
      </c>
      <c r="AJ2" s="315" t="s">
        <v>112</v>
      </c>
      <c r="AK2" s="315" t="s">
        <v>113</v>
      </c>
    </row>
    <row r="3" spans="1:38" ht="14.25">
      <c r="A3" s="22" t="s">
        <v>104</v>
      </c>
      <c r="AA3" s="315"/>
      <c r="AB3" s="315"/>
      <c r="AC3" s="320"/>
      <c r="AD3" s="171"/>
      <c r="AE3" s="170" t="s">
        <v>126</v>
      </c>
      <c r="AF3" s="170" t="s">
        <v>127</v>
      </c>
      <c r="AG3" s="315"/>
      <c r="AH3" s="315"/>
      <c r="AI3" s="315"/>
      <c r="AJ3" s="315"/>
      <c r="AK3" s="315"/>
    </row>
    <row r="4" spans="1:38">
      <c r="AA4" s="318">
        <f>E1</f>
        <v>0</v>
      </c>
      <c r="AB4" s="172" t="s">
        <v>114</v>
      </c>
      <c r="AC4" s="173">
        <f>F22</f>
        <v>379048</v>
      </c>
      <c r="AD4" s="173">
        <f>F9</f>
        <v>117358</v>
      </c>
      <c r="AE4" s="173">
        <f>F10</f>
        <v>58514</v>
      </c>
      <c r="AF4" s="173">
        <f>F13</f>
        <v>41290</v>
      </c>
      <c r="AG4" s="173">
        <f>F14</f>
        <v>2202</v>
      </c>
      <c r="AH4" s="173">
        <f>F15</f>
        <v>43369</v>
      </c>
      <c r="AI4" s="173">
        <f>F17</f>
        <v>86065</v>
      </c>
      <c r="AJ4" s="173">
        <f>F20</f>
        <v>49435</v>
      </c>
      <c r="AK4" s="173">
        <f>F21</f>
        <v>42766</v>
      </c>
      <c r="AL4" s="174"/>
    </row>
    <row r="5" spans="1:38">
      <c r="A5" s="21" t="s">
        <v>272</v>
      </c>
      <c r="AA5" s="319"/>
      <c r="AB5" s="172" t="s">
        <v>115</v>
      </c>
      <c r="AC5" s="175"/>
      <c r="AD5" s="175">
        <f>G9</f>
        <v>30.961250290200717</v>
      </c>
      <c r="AE5" s="175">
        <f>G10</f>
        <v>15.437095038095439</v>
      </c>
      <c r="AF5" s="175">
        <f>G13</f>
        <v>10.89307950444271</v>
      </c>
      <c r="AG5" s="175">
        <f>G14</f>
        <v>0.58092906439290015</v>
      </c>
      <c r="AH5" s="175">
        <f>G15</f>
        <v>11.441558852704672</v>
      </c>
      <c r="AI5" s="175">
        <f>G17</f>
        <v>22.705567632595343</v>
      </c>
      <c r="AJ5" s="175">
        <f>G20</f>
        <v>13.04188387750364</v>
      </c>
      <c r="AK5" s="175">
        <f>G21</f>
        <v>11.282476098013971</v>
      </c>
    </row>
    <row r="6" spans="1:38" ht="14.25">
      <c r="A6" s="3"/>
      <c r="G6" s="332" t="s">
        <v>128</v>
      </c>
      <c r="H6" s="333"/>
      <c r="I6" s="333"/>
      <c r="AA6" s="320"/>
      <c r="AB6" s="172" t="s">
        <v>116</v>
      </c>
      <c r="AC6" s="175">
        <f>I22</f>
        <v>2.7080047906268501</v>
      </c>
      <c r="AD6" s="175">
        <f>I9</f>
        <v>-0.38113185124822868</v>
      </c>
      <c r="AE6" s="175">
        <f>I10</f>
        <v>-3.9699341900119811</v>
      </c>
      <c r="AF6" s="175">
        <f>I13</f>
        <v>-1.6670635865682293</v>
      </c>
      <c r="AG6" s="175">
        <f>I14</f>
        <v>-0.22655188038060992</v>
      </c>
      <c r="AH6" s="175">
        <f>I15</f>
        <v>-1.8934081346423604</v>
      </c>
      <c r="AI6" s="175">
        <f>I17</f>
        <v>7.9577526624101447</v>
      </c>
      <c r="AJ6" s="175">
        <f>I20</f>
        <v>9.1497206950608359</v>
      </c>
      <c r="AK6" s="175">
        <f>I21</f>
        <v>4.1701174063428548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29" t="s">
        <v>80</v>
      </c>
      <c r="B9" s="329" t="s">
        <v>81</v>
      </c>
      <c r="C9" s="47" t="s">
        <v>3</v>
      </c>
      <c r="D9" s="48"/>
      <c r="E9" s="49"/>
      <c r="F9" s="77">
        <v>117358</v>
      </c>
      <c r="G9" s="78">
        <f t="shared" ref="G9:G22" si="0">F9/$F$22*100</f>
        <v>30.961250290200717</v>
      </c>
      <c r="H9" s="79">
        <v>117807</v>
      </c>
      <c r="I9" s="80">
        <f t="shared" ref="I9:I21" si="1">(F9/H9-1)*100</f>
        <v>-0.38113185124822868</v>
      </c>
      <c r="AA9" s="322" t="s">
        <v>105</v>
      </c>
      <c r="AB9" s="323"/>
      <c r="AC9" s="324" t="s">
        <v>117</v>
      </c>
    </row>
    <row r="10" spans="1:38" ht="18" customHeight="1">
      <c r="A10" s="330"/>
      <c r="B10" s="330"/>
      <c r="C10" s="8"/>
      <c r="D10" s="50" t="s">
        <v>22</v>
      </c>
      <c r="E10" s="30"/>
      <c r="F10" s="296">
        <v>58514</v>
      </c>
      <c r="G10" s="82">
        <f t="shared" si="0"/>
        <v>15.437095038095439</v>
      </c>
      <c r="H10" s="83">
        <v>60933</v>
      </c>
      <c r="I10" s="84">
        <f t="shared" si="1"/>
        <v>-3.9699341900119811</v>
      </c>
      <c r="AA10" s="315" t="s">
        <v>106</v>
      </c>
      <c r="AB10" s="315"/>
      <c r="AC10" s="324"/>
      <c r="AD10" s="316" t="s">
        <v>118</v>
      </c>
      <c r="AE10" s="325"/>
      <c r="AF10" s="326"/>
      <c r="AG10" s="316" t="s">
        <v>119</v>
      </c>
      <c r="AH10" s="321"/>
      <c r="AI10" s="317"/>
      <c r="AJ10" s="316" t="s">
        <v>120</v>
      </c>
      <c r="AK10" s="317"/>
    </row>
    <row r="11" spans="1:38" ht="18" customHeight="1">
      <c r="A11" s="330"/>
      <c r="B11" s="330"/>
      <c r="C11" s="34"/>
      <c r="D11" s="35"/>
      <c r="E11" s="33" t="s">
        <v>23</v>
      </c>
      <c r="F11" s="297">
        <v>49660</v>
      </c>
      <c r="G11" s="86">
        <f t="shared" si="0"/>
        <v>13.101243114328529</v>
      </c>
      <c r="H11" s="87">
        <v>51409</v>
      </c>
      <c r="I11" s="88">
        <f t="shared" si="1"/>
        <v>-3.4021280320566394</v>
      </c>
      <c r="AA11" s="315"/>
      <c r="AB11" s="315"/>
      <c r="AC11" s="322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30"/>
      <c r="B12" s="330"/>
      <c r="C12" s="34"/>
      <c r="D12" s="36"/>
      <c r="E12" s="33" t="s">
        <v>24</v>
      </c>
      <c r="F12" s="297">
        <v>4934</v>
      </c>
      <c r="G12" s="86">
        <f>F12/$F$22*100</f>
        <v>1.3016821088622021</v>
      </c>
      <c r="H12" s="87">
        <v>5100</v>
      </c>
      <c r="I12" s="88">
        <f t="shared" si="1"/>
        <v>-3.2549019607843177</v>
      </c>
      <c r="AA12" s="318">
        <f>E1</f>
        <v>0</v>
      </c>
      <c r="AB12" s="172" t="s">
        <v>114</v>
      </c>
      <c r="AC12" s="173">
        <f>F40</f>
        <v>379048</v>
      </c>
      <c r="AD12" s="173">
        <f>F23</f>
        <v>225600</v>
      </c>
      <c r="AE12" s="173">
        <f>F24</f>
        <v>87078</v>
      </c>
      <c r="AF12" s="173">
        <f>F26</f>
        <v>33990</v>
      </c>
      <c r="AG12" s="173">
        <f>F27</f>
        <v>103879</v>
      </c>
      <c r="AH12" s="173">
        <f>F28</f>
        <v>42845</v>
      </c>
      <c r="AI12" s="173">
        <f>F32</f>
        <v>3961</v>
      </c>
      <c r="AJ12" s="173">
        <f>F34</f>
        <v>49569</v>
      </c>
      <c r="AK12" s="173">
        <f>F35</f>
        <v>38259</v>
      </c>
      <c r="AL12" s="177"/>
    </row>
    <row r="13" spans="1:38" ht="18" customHeight="1">
      <c r="A13" s="330"/>
      <c r="B13" s="330"/>
      <c r="C13" s="11"/>
      <c r="D13" s="31" t="s">
        <v>25</v>
      </c>
      <c r="E13" s="32"/>
      <c r="F13" s="298">
        <v>41290</v>
      </c>
      <c r="G13" s="90">
        <f t="shared" si="0"/>
        <v>10.89307950444271</v>
      </c>
      <c r="H13" s="91">
        <v>41990</v>
      </c>
      <c r="I13" s="92">
        <f t="shared" si="1"/>
        <v>-1.6670635865682293</v>
      </c>
      <c r="AA13" s="319"/>
      <c r="AB13" s="172" t="s">
        <v>115</v>
      </c>
      <c r="AC13" s="175"/>
      <c r="AD13" s="175">
        <f>G23</f>
        <v>59.517528123087317</v>
      </c>
      <c r="AE13" s="175">
        <f>G24</f>
        <v>22.972816107722505</v>
      </c>
      <c r="AF13" s="175">
        <f>G26</f>
        <v>8.967202043013021</v>
      </c>
      <c r="AG13" s="175">
        <f>G27</f>
        <v>27.405236276144446</v>
      </c>
      <c r="AH13" s="175">
        <f>G28</f>
        <v>11.303317785610266</v>
      </c>
      <c r="AI13" s="175">
        <f>G32</f>
        <v>1.0449863869483549</v>
      </c>
      <c r="AJ13" s="175">
        <f>G34</f>
        <v>13.077235600768242</v>
      </c>
      <c r="AK13" s="175">
        <f>G35</f>
        <v>10.093444629703889</v>
      </c>
    </row>
    <row r="14" spans="1:38" ht="18" customHeight="1">
      <c r="A14" s="330"/>
      <c r="B14" s="330"/>
      <c r="C14" s="52" t="s">
        <v>4</v>
      </c>
      <c r="D14" s="53"/>
      <c r="E14" s="54"/>
      <c r="F14" s="85">
        <v>2202</v>
      </c>
      <c r="G14" s="86">
        <f t="shared" si="0"/>
        <v>0.58092906439290015</v>
      </c>
      <c r="H14" s="87">
        <v>2207</v>
      </c>
      <c r="I14" s="88">
        <f t="shared" si="1"/>
        <v>-0.22655188038060992</v>
      </c>
      <c r="AA14" s="320"/>
      <c r="AB14" s="172" t="s">
        <v>116</v>
      </c>
      <c r="AC14" s="175">
        <f>I40</f>
        <v>2.7080047906268501</v>
      </c>
      <c r="AD14" s="175">
        <f>I23</f>
        <v>2.7476806623946137</v>
      </c>
      <c r="AE14" s="175">
        <f>I24</f>
        <v>0.91436915481695191</v>
      </c>
      <c r="AF14" s="175">
        <f>I26</f>
        <v>9.7017815646785355</v>
      </c>
      <c r="AG14" s="175">
        <f>I27</f>
        <v>8.0160133097639594</v>
      </c>
      <c r="AH14" s="175">
        <f>I28</f>
        <v>13.635158073413955</v>
      </c>
      <c r="AI14" s="175">
        <f>I32</f>
        <v>3.4203655352480489</v>
      </c>
      <c r="AJ14" s="175">
        <f>I34</f>
        <v>-7.0296528311795452</v>
      </c>
      <c r="AK14" s="175">
        <f>I35</f>
        <v>-14.445761309510496</v>
      </c>
    </row>
    <row r="15" spans="1:38" ht="18" customHeight="1">
      <c r="A15" s="330"/>
      <c r="B15" s="330"/>
      <c r="C15" s="52" t="s">
        <v>5</v>
      </c>
      <c r="D15" s="53"/>
      <c r="E15" s="54"/>
      <c r="F15" s="85">
        <v>43369</v>
      </c>
      <c r="G15" s="86">
        <f t="shared" si="0"/>
        <v>11.441558852704672</v>
      </c>
      <c r="H15" s="87">
        <v>44206</v>
      </c>
      <c r="I15" s="88">
        <f t="shared" si="1"/>
        <v>-1.8934081346423604</v>
      </c>
    </row>
    <row r="16" spans="1:38" ht="18" customHeight="1">
      <c r="A16" s="330"/>
      <c r="B16" s="330"/>
      <c r="C16" s="52" t="s">
        <v>26</v>
      </c>
      <c r="D16" s="53"/>
      <c r="E16" s="54"/>
      <c r="F16" s="85">
        <v>9026</v>
      </c>
      <c r="G16" s="86">
        <f t="shared" si="0"/>
        <v>2.3812287625841582</v>
      </c>
      <c r="H16" s="87">
        <v>9012</v>
      </c>
      <c r="I16" s="88">
        <f>(F16/H16-1)*100</f>
        <v>0.15534842432312068</v>
      </c>
    </row>
    <row r="17" spans="1:9" ht="18" customHeight="1">
      <c r="A17" s="330"/>
      <c r="B17" s="330"/>
      <c r="C17" s="52" t="s">
        <v>6</v>
      </c>
      <c r="D17" s="53"/>
      <c r="E17" s="54"/>
      <c r="F17" s="85">
        <v>86065</v>
      </c>
      <c r="G17" s="86">
        <f t="shared" si="0"/>
        <v>22.705567632595343</v>
      </c>
      <c r="H17" s="87">
        <v>79721</v>
      </c>
      <c r="I17" s="88">
        <f t="shared" si="1"/>
        <v>7.9577526624101447</v>
      </c>
    </row>
    <row r="18" spans="1:9" ht="18" customHeight="1">
      <c r="A18" s="330"/>
      <c r="B18" s="330"/>
      <c r="C18" s="52" t="s">
        <v>27</v>
      </c>
      <c r="D18" s="53"/>
      <c r="E18" s="54"/>
      <c r="F18" s="85">
        <v>24829</v>
      </c>
      <c r="G18" s="86">
        <f t="shared" si="0"/>
        <v>6.5503577383339309</v>
      </c>
      <c r="H18" s="87">
        <v>26050</v>
      </c>
      <c r="I18" s="88">
        <f t="shared" si="1"/>
        <v>-4.687140115163146</v>
      </c>
    </row>
    <row r="19" spans="1:9" ht="18" customHeight="1">
      <c r="A19" s="330"/>
      <c r="B19" s="330"/>
      <c r="C19" s="52" t="s">
        <v>28</v>
      </c>
      <c r="D19" s="53"/>
      <c r="E19" s="54"/>
      <c r="F19" s="85">
        <v>3998</v>
      </c>
      <c r="G19" s="86">
        <f t="shared" si="0"/>
        <v>1.0547476836706697</v>
      </c>
      <c r="H19" s="87">
        <v>3706</v>
      </c>
      <c r="I19" s="88">
        <f t="shared" si="1"/>
        <v>7.8791149487317913</v>
      </c>
    </row>
    <row r="20" spans="1:9" ht="18" customHeight="1">
      <c r="A20" s="330"/>
      <c r="B20" s="330"/>
      <c r="C20" s="52" t="s">
        <v>7</v>
      </c>
      <c r="D20" s="53"/>
      <c r="E20" s="54"/>
      <c r="F20" s="85">
        <v>49435</v>
      </c>
      <c r="G20" s="86">
        <f t="shared" si="0"/>
        <v>13.04188387750364</v>
      </c>
      <c r="H20" s="87">
        <v>45291</v>
      </c>
      <c r="I20" s="88">
        <f t="shared" si="1"/>
        <v>9.1497206950608359</v>
      </c>
    </row>
    <row r="21" spans="1:9" ht="18" customHeight="1">
      <c r="A21" s="330"/>
      <c r="B21" s="330"/>
      <c r="C21" s="57" t="s">
        <v>8</v>
      </c>
      <c r="D21" s="58"/>
      <c r="E21" s="56"/>
      <c r="F21" s="93">
        <v>42766</v>
      </c>
      <c r="G21" s="94">
        <f t="shared" si="0"/>
        <v>11.282476098013971</v>
      </c>
      <c r="H21" s="95">
        <v>41054</v>
      </c>
      <c r="I21" s="96">
        <f t="shared" si="1"/>
        <v>4.1701174063428548</v>
      </c>
    </row>
    <row r="22" spans="1:9" ht="18" customHeight="1">
      <c r="A22" s="330"/>
      <c r="B22" s="331"/>
      <c r="C22" s="59" t="s">
        <v>9</v>
      </c>
      <c r="D22" s="37"/>
      <c r="E22" s="60"/>
      <c r="F22" s="97">
        <f>SUM(F9,F14:F21)</f>
        <v>379048</v>
      </c>
      <c r="G22" s="98">
        <f t="shared" si="0"/>
        <v>100</v>
      </c>
      <c r="H22" s="97">
        <f>SUM(H9,H14:H21)</f>
        <v>369054</v>
      </c>
      <c r="I22" s="278">
        <f t="shared" ref="I22:I40" si="2">(F22/H22-1)*100</f>
        <v>2.7080047906268501</v>
      </c>
    </row>
    <row r="23" spans="1:9" ht="18" customHeight="1">
      <c r="A23" s="330"/>
      <c r="B23" s="329" t="s">
        <v>82</v>
      </c>
      <c r="C23" s="4" t="s">
        <v>10</v>
      </c>
      <c r="D23" s="5"/>
      <c r="E23" s="23"/>
      <c r="F23" s="77">
        <v>225600</v>
      </c>
      <c r="G23" s="78">
        <f t="shared" ref="G23:G37" si="3">F23/$F$40*100</f>
        <v>59.517528123087317</v>
      </c>
      <c r="H23" s="79">
        <v>219567</v>
      </c>
      <c r="I23" s="99">
        <f t="shared" si="2"/>
        <v>2.7476806623946137</v>
      </c>
    </row>
    <row r="24" spans="1:9" ht="18" customHeight="1">
      <c r="A24" s="330"/>
      <c r="B24" s="330"/>
      <c r="C24" s="8"/>
      <c r="D24" s="10" t="s">
        <v>11</v>
      </c>
      <c r="E24" s="38"/>
      <c r="F24" s="85">
        <v>87078</v>
      </c>
      <c r="G24" s="86">
        <f t="shared" si="3"/>
        <v>22.972816107722505</v>
      </c>
      <c r="H24" s="87">
        <v>86289</v>
      </c>
      <c r="I24" s="88">
        <f t="shared" si="2"/>
        <v>0.91436915481695191</v>
      </c>
    </row>
    <row r="25" spans="1:9" ht="18" customHeight="1">
      <c r="A25" s="330"/>
      <c r="B25" s="330"/>
      <c r="C25" s="8"/>
      <c r="D25" s="10" t="s">
        <v>29</v>
      </c>
      <c r="E25" s="38"/>
      <c r="F25" s="85">
        <v>104533</v>
      </c>
      <c r="G25" s="86">
        <f t="shared" si="3"/>
        <v>27.577773791182121</v>
      </c>
      <c r="H25" s="87">
        <v>102294</v>
      </c>
      <c r="I25" s="88">
        <f t="shared" si="2"/>
        <v>2.188789176295769</v>
      </c>
    </row>
    <row r="26" spans="1:9" ht="18" customHeight="1">
      <c r="A26" s="330"/>
      <c r="B26" s="330"/>
      <c r="C26" s="11"/>
      <c r="D26" s="10" t="s">
        <v>12</v>
      </c>
      <c r="E26" s="38"/>
      <c r="F26" s="85">
        <v>33990</v>
      </c>
      <c r="G26" s="86">
        <f t="shared" si="3"/>
        <v>8.967202043013021</v>
      </c>
      <c r="H26" s="87">
        <v>30984</v>
      </c>
      <c r="I26" s="88">
        <f t="shared" si="2"/>
        <v>9.7017815646785355</v>
      </c>
    </row>
    <row r="27" spans="1:9" ht="18" customHeight="1">
      <c r="A27" s="330"/>
      <c r="B27" s="330"/>
      <c r="C27" s="8" t="s">
        <v>13</v>
      </c>
      <c r="D27" s="14"/>
      <c r="E27" s="25"/>
      <c r="F27" s="77">
        <f>103759+120</f>
        <v>103879</v>
      </c>
      <c r="G27" s="78">
        <f t="shared" si="3"/>
        <v>27.405236276144446</v>
      </c>
      <c r="H27" s="79">
        <v>96170</v>
      </c>
      <c r="I27" s="99">
        <f t="shared" si="2"/>
        <v>8.0160133097639594</v>
      </c>
    </row>
    <row r="28" spans="1:9" ht="18" customHeight="1">
      <c r="A28" s="330"/>
      <c r="B28" s="330"/>
      <c r="C28" s="8"/>
      <c r="D28" s="10" t="s">
        <v>14</v>
      </c>
      <c r="E28" s="38"/>
      <c r="F28" s="85">
        <v>42845</v>
      </c>
      <c r="G28" s="86">
        <f t="shared" si="3"/>
        <v>11.303317785610266</v>
      </c>
      <c r="H28" s="87">
        <v>37704</v>
      </c>
      <c r="I28" s="88">
        <f t="shared" si="2"/>
        <v>13.635158073413955</v>
      </c>
    </row>
    <row r="29" spans="1:9" ht="18" customHeight="1">
      <c r="A29" s="330"/>
      <c r="B29" s="330"/>
      <c r="C29" s="8"/>
      <c r="D29" s="10" t="s">
        <v>30</v>
      </c>
      <c r="E29" s="38"/>
      <c r="F29" s="85">
        <v>3646</v>
      </c>
      <c r="G29" s="86">
        <f t="shared" si="3"/>
        <v>0.96188345539351217</v>
      </c>
      <c r="H29" s="87">
        <v>3535</v>
      </c>
      <c r="I29" s="88">
        <f t="shared" si="2"/>
        <v>3.1400282885431396</v>
      </c>
    </row>
    <row r="30" spans="1:9" ht="18" customHeight="1">
      <c r="A30" s="330"/>
      <c r="B30" s="330"/>
      <c r="C30" s="8"/>
      <c r="D30" s="10" t="s">
        <v>31</v>
      </c>
      <c r="E30" s="38"/>
      <c r="F30" s="85">
        <v>26008</v>
      </c>
      <c r="G30" s="86">
        <f t="shared" si="3"/>
        <v>6.8614001392963422</v>
      </c>
      <c r="H30" s="87">
        <v>23917</v>
      </c>
      <c r="I30" s="88">
        <f t="shared" si="2"/>
        <v>8.7427352928878932</v>
      </c>
    </row>
    <row r="31" spans="1:9" ht="18" customHeight="1">
      <c r="A31" s="330"/>
      <c r="B31" s="330"/>
      <c r="C31" s="8"/>
      <c r="D31" s="10" t="s">
        <v>32</v>
      </c>
      <c r="E31" s="38"/>
      <c r="F31" s="85">
        <v>21371</v>
      </c>
      <c r="G31" s="86">
        <f t="shared" si="3"/>
        <v>5.6380722230429923</v>
      </c>
      <c r="H31" s="87">
        <v>21372</v>
      </c>
      <c r="I31" s="88">
        <f t="shared" si="2"/>
        <v>-4.6790192775647554E-3</v>
      </c>
    </row>
    <row r="32" spans="1:9" ht="18" customHeight="1">
      <c r="A32" s="330"/>
      <c r="B32" s="330"/>
      <c r="C32" s="8"/>
      <c r="D32" s="10" t="s">
        <v>15</v>
      </c>
      <c r="E32" s="38"/>
      <c r="F32" s="85">
        <v>3961</v>
      </c>
      <c r="G32" s="86">
        <f t="shared" si="3"/>
        <v>1.0449863869483549</v>
      </c>
      <c r="H32" s="87">
        <v>3830</v>
      </c>
      <c r="I32" s="88">
        <f t="shared" si="2"/>
        <v>3.4203655352480489</v>
      </c>
    </row>
    <row r="33" spans="1:9" ht="18" customHeight="1">
      <c r="A33" s="330"/>
      <c r="B33" s="330"/>
      <c r="C33" s="11"/>
      <c r="D33" s="10" t="s">
        <v>33</v>
      </c>
      <c r="E33" s="38"/>
      <c r="F33" s="85">
        <v>5930</v>
      </c>
      <c r="G33" s="86">
        <f t="shared" si="3"/>
        <v>1.5644456638737048</v>
      </c>
      <c r="H33" s="87">
        <v>5692</v>
      </c>
      <c r="I33" s="88">
        <f t="shared" si="2"/>
        <v>4.1813070976809641</v>
      </c>
    </row>
    <row r="34" spans="1:9" ht="18" customHeight="1">
      <c r="A34" s="330"/>
      <c r="B34" s="330"/>
      <c r="C34" s="8" t="s">
        <v>16</v>
      </c>
      <c r="D34" s="14"/>
      <c r="E34" s="25"/>
      <c r="F34" s="77">
        <v>49569</v>
      </c>
      <c r="G34" s="78">
        <f t="shared" si="3"/>
        <v>13.077235600768242</v>
      </c>
      <c r="H34" s="79">
        <v>53317</v>
      </c>
      <c r="I34" s="99">
        <f t="shared" si="2"/>
        <v>-7.0296528311795452</v>
      </c>
    </row>
    <row r="35" spans="1:9" ht="18" customHeight="1">
      <c r="A35" s="330"/>
      <c r="B35" s="330"/>
      <c r="C35" s="8"/>
      <c r="D35" s="39" t="s">
        <v>17</v>
      </c>
      <c r="E35" s="40"/>
      <c r="F35" s="81">
        <v>38259</v>
      </c>
      <c r="G35" s="82">
        <f t="shared" si="3"/>
        <v>10.093444629703889</v>
      </c>
      <c r="H35" s="83">
        <v>44719</v>
      </c>
      <c r="I35" s="84">
        <f t="shared" si="2"/>
        <v>-14.445761309510496</v>
      </c>
    </row>
    <row r="36" spans="1:9" ht="18" customHeight="1">
      <c r="A36" s="330"/>
      <c r="B36" s="330"/>
      <c r="C36" s="8"/>
      <c r="D36" s="41"/>
      <c r="E36" s="159" t="s">
        <v>103</v>
      </c>
      <c r="F36" s="85">
        <v>16874</v>
      </c>
      <c r="G36" s="86">
        <f t="shared" si="3"/>
        <v>4.4516789430362378</v>
      </c>
      <c r="H36" s="87">
        <v>23866</v>
      </c>
      <c r="I36" s="88">
        <f>(F36/H36-1)*100</f>
        <v>-29.29690773485293</v>
      </c>
    </row>
    <row r="37" spans="1:9" ht="18" customHeight="1">
      <c r="A37" s="330"/>
      <c r="B37" s="330"/>
      <c r="C37" s="8"/>
      <c r="D37" s="12"/>
      <c r="E37" s="33" t="s">
        <v>34</v>
      </c>
      <c r="F37" s="85">
        <v>21385</v>
      </c>
      <c r="G37" s="86">
        <f t="shared" si="3"/>
        <v>5.641765686667652</v>
      </c>
      <c r="H37" s="87">
        <v>20853</v>
      </c>
      <c r="I37" s="88">
        <f t="shared" si="2"/>
        <v>2.5511916750587504</v>
      </c>
    </row>
    <row r="38" spans="1:9" ht="18" customHeight="1">
      <c r="A38" s="330"/>
      <c r="B38" s="330"/>
      <c r="C38" s="8"/>
      <c r="D38" s="61" t="s">
        <v>35</v>
      </c>
      <c r="E38" s="54"/>
      <c r="F38" s="85">
        <v>11310</v>
      </c>
      <c r="G38" s="82">
        <f>F38/$F$40*100</f>
        <v>2.9837909710643507</v>
      </c>
      <c r="H38" s="87">
        <v>8598</v>
      </c>
      <c r="I38" s="88">
        <f t="shared" si="2"/>
        <v>31.542219120725747</v>
      </c>
    </row>
    <row r="39" spans="1:9" ht="18" customHeight="1">
      <c r="A39" s="330"/>
      <c r="B39" s="330"/>
      <c r="C39" s="6"/>
      <c r="D39" s="55" t="s">
        <v>36</v>
      </c>
      <c r="E39" s="56"/>
      <c r="F39" s="93">
        <v>0</v>
      </c>
      <c r="G39" s="94">
        <f>F39/$F$40*100</f>
        <v>0</v>
      </c>
      <c r="H39" s="156">
        <v>0</v>
      </c>
      <c r="I39" s="96" t="e">
        <f t="shared" si="2"/>
        <v>#DIV/0!</v>
      </c>
    </row>
    <row r="40" spans="1:9" ht="18" customHeight="1">
      <c r="A40" s="331"/>
      <c r="B40" s="331"/>
      <c r="C40" s="6" t="s">
        <v>18</v>
      </c>
      <c r="D40" s="7"/>
      <c r="E40" s="24"/>
      <c r="F40" s="97">
        <f>SUM(F23,F27,F34)</f>
        <v>379048</v>
      </c>
      <c r="G40" s="279">
        <f>F40/$F$40*100</f>
        <v>100</v>
      </c>
      <c r="H40" s="97">
        <f>SUM(H23,H27,H34)</f>
        <v>369054</v>
      </c>
      <c r="I40" s="278">
        <f t="shared" si="2"/>
        <v>2.7080047906268501</v>
      </c>
    </row>
    <row r="41" spans="1:9" ht="18" customHeight="1">
      <c r="A41" s="157" t="s">
        <v>19</v>
      </c>
      <c r="B41" s="157"/>
    </row>
    <row r="42" spans="1:9" ht="18" customHeight="1">
      <c r="A42" s="158" t="s">
        <v>20</v>
      </c>
      <c r="B42" s="157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/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345" t="s">
        <v>45</v>
      </c>
      <c r="B6" s="346"/>
      <c r="C6" s="346"/>
      <c r="D6" s="346"/>
      <c r="E6" s="347"/>
      <c r="F6" s="365" t="s">
        <v>286</v>
      </c>
      <c r="G6" s="366"/>
      <c r="H6" s="365" t="s">
        <v>287</v>
      </c>
      <c r="I6" s="366"/>
      <c r="J6" s="365" t="s">
        <v>288</v>
      </c>
      <c r="K6" s="366"/>
      <c r="L6" s="365" t="s">
        <v>289</v>
      </c>
      <c r="M6" s="366"/>
      <c r="N6" s="365" t="s">
        <v>290</v>
      </c>
      <c r="O6" s="366"/>
    </row>
    <row r="7" spans="1:25" ht="15.95" customHeight="1">
      <c r="A7" s="348"/>
      <c r="B7" s="349"/>
      <c r="C7" s="349"/>
      <c r="D7" s="349"/>
      <c r="E7" s="350"/>
      <c r="F7" s="178" t="s">
        <v>273</v>
      </c>
      <c r="G7" s="51" t="s">
        <v>1</v>
      </c>
      <c r="H7" s="178" t="s">
        <v>273</v>
      </c>
      <c r="I7" s="51" t="s">
        <v>1</v>
      </c>
      <c r="J7" s="178" t="s">
        <v>273</v>
      </c>
      <c r="K7" s="51" t="s">
        <v>1</v>
      </c>
      <c r="L7" s="178" t="s">
        <v>273</v>
      </c>
      <c r="M7" s="51" t="s">
        <v>1</v>
      </c>
      <c r="N7" s="178" t="s">
        <v>273</v>
      </c>
      <c r="O7" s="294" t="s">
        <v>1</v>
      </c>
    </row>
    <row r="8" spans="1:25" ht="15.95" customHeight="1">
      <c r="A8" s="351" t="s">
        <v>84</v>
      </c>
      <c r="B8" s="47" t="s">
        <v>46</v>
      </c>
      <c r="C8" s="48"/>
      <c r="D8" s="48"/>
      <c r="E8" s="100" t="s">
        <v>37</v>
      </c>
      <c r="F8" s="113">
        <v>14727</v>
      </c>
      <c r="G8" s="114">
        <v>13749</v>
      </c>
      <c r="H8" s="113">
        <v>12893</v>
      </c>
      <c r="I8" s="114">
        <v>12996</v>
      </c>
      <c r="J8" s="113">
        <v>19340</v>
      </c>
      <c r="K8" s="115">
        <v>19793</v>
      </c>
      <c r="L8" s="113">
        <v>6</v>
      </c>
      <c r="M8" s="116">
        <v>6</v>
      </c>
      <c r="N8" s="113">
        <f>+N9+N10</f>
        <v>2027</v>
      </c>
      <c r="O8" s="116">
        <v>2377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2"/>
      <c r="B9" s="14"/>
      <c r="C9" s="61" t="s">
        <v>47</v>
      </c>
      <c r="D9" s="53"/>
      <c r="E9" s="101" t="s">
        <v>38</v>
      </c>
      <c r="F9" s="117">
        <v>14292</v>
      </c>
      <c r="G9" s="118">
        <v>13240</v>
      </c>
      <c r="H9" s="117">
        <v>12891</v>
      </c>
      <c r="I9" s="118">
        <v>12994</v>
      </c>
      <c r="J9" s="117">
        <v>19321</v>
      </c>
      <c r="K9" s="119">
        <v>19775</v>
      </c>
      <c r="L9" s="117">
        <v>6</v>
      </c>
      <c r="M9" s="120">
        <v>6</v>
      </c>
      <c r="N9" s="117">
        <v>2015</v>
      </c>
      <c r="O9" s="120">
        <v>2353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2"/>
      <c r="B10" s="11"/>
      <c r="C10" s="61" t="s">
        <v>48</v>
      </c>
      <c r="D10" s="53"/>
      <c r="E10" s="101" t="s">
        <v>39</v>
      </c>
      <c r="F10" s="117">
        <v>435</v>
      </c>
      <c r="G10" s="118">
        <v>509</v>
      </c>
      <c r="H10" s="117">
        <v>3</v>
      </c>
      <c r="I10" s="118">
        <v>2</v>
      </c>
      <c r="J10" s="117">
        <v>19</v>
      </c>
      <c r="K10" s="119">
        <v>18</v>
      </c>
      <c r="L10" s="121">
        <v>0</v>
      </c>
      <c r="M10" s="122">
        <v>0</v>
      </c>
      <c r="N10" s="117">
        <v>12</v>
      </c>
      <c r="O10" s="120">
        <v>24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2"/>
      <c r="B11" s="66" t="s">
        <v>49</v>
      </c>
      <c r="C11" s="67"/>
      <c r="D11" s="67"/>
      <c r="E11" s="103" t="s">
        <v>40</v>
      </c>
      <c r="F11" s="123">
        <v>15640</v>
      </c>
      <c r="G11" s="124">
        <v>15505</v>
      </c>
      <c r="H11" s="123">
        <v>10683</v>
      </c>
      <c r="I11" s="124">
        <v>10742</v>
      </c>
      <c r="J11" s="123">
        <v>17747</v>
      </c>
      <c r="K11" s="125">
        <v>18091</v>
      </c>
      <c r="L11" s="123">
        <v>6</v>
      </c>
      <c r="M11" s="126">
        <v>6</v>
      </c>
      <c r="N11" s="123">
        <f>+N12+N13</f>
        <v>2212</v>
      </c>
      <c r="O11" s="126">
        <v>2352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2"/>
      <c r="B12" s="8"/>
      <c r="C12" s="61" t="s">
        <v>50</v>
      </c>
      <c r="D12" s="53"/>
      <c r="E12" s="101" t="s">
        <v>41</v>
      </c>
      <c r="F12" s="117">
        <v>15059</v>
      </c>
      <c r="G12" s="118">
        <v>14767</v>
      </c>
      <c r="H12" s="117">
        <v>10671</v>
      </c>
      <c r="I12" s="118">
        <v>10728</v>
      </c>
      <c r="J12" s="123">
        <v>17713</v>
      </c>
      <c r="K12" s="119">
        <v>18059</v>
      </c>
      <c r="L12" s="123">
        <v>6</v>
      </c>
      <c r="M12" s="120">
        <v>6</v>
      </c>
      <c r="N12" s="117">
        <v>2207</v>
      </c>
      <c r="O12" s="120">
        <v>2324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2"/>
      <c r="B13" s="14"/>
      <c r="C13" s="50" t="s">
        <v>51</v>
      </c>
      <c r="D13" s="68"/>
      <c r="E13" s="104" t="s">
        <v>42</v>
      </c>
      <c r="F13" s="300">
        <v>569</v>
      </c>
      <c r="G13" s="299">
        <v>726</v>
      </c>
      <c r="H13" s="300">
        <v>7</v>
      </c>
      <c r="I13" s="299">
        <v>9</v>
      </c>
      <c r="J13" s="121">
        <v>29</v>
      </c>
      <c r="K13" s="122">
        <v>27</v>
      </c>
      <c r="L13" s="121">
        <v>0</v>
      </c>
      <c r="M13" s="122">
        <v>0</v>
      </c>
      <c r="N13" s="301">
        <v>5</v>
      </c>
      <c r="O13" s="130">
        <v>28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2"/>
      <c r="B14" s="52" t="s">
        <v>52</v>
      </c>
      <c r="C14" s="53"/>
      <c r="D14" s="53"/>
      <c r="E14" s="101" t="s">
        <v>88</v>
      </c>
      <c r="F14" s="161">
        <f t="shared" ref="F14:O15" si="0">F9-F12</f>
        <v>-767</v>
      </c>
      <c r="G14" s="150">
        <f t="shared" si="0"/>
        <v>-1527</v>
      </c>
      <c r="H14" s="161">
        <f t="shared" si="0"/>
        <v>2220</v>
      </c>
      <c r="I14" s="150">
        <f t="shared" si="0"/>
        <v>2266</v>
      </c>
      <c r="J14" s="161">
        <f t="shared" si="0"/>
        <v>1608</v>
      </c>
      <c r="K14" s="150">
        <f t="shared" si="0"/>
        <v>1716</v>
      </c>
      <c r="L14" s="161">
        <f t="shared" si="0"/>
        <v>0</v>
      </c>
      <c r="M14" s="150">
        <f t="shared" si="0"/>
        <v>0</v>
      </c>
      <c r="N14" s="161">
        <f t="shared" si="0"/>
        <v>-192</v>
      </c>
      <c r="O14" s="150">
        <f t="shared" si="0"/>
        <v>29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2"/>
      <c r="B15" s="52" t="s">
        <v>53</v>
      </c>
      <c r="C15" s="53"/>
      <c r="D15" s="53"/>
      <c r="E15" s="101" t="s">
        <v>89</v>
      </c>
      <c r="F15" s="161">
        <f t="shared" ref="F15:G15" si="1">F10-F13</f>
        <v>-134</v>
      </c>
      <c r="G15" s="150">
        <f t="shared" si="1"/>
        <v>-217</v>
      </c>
      <c r="H15" s="161">
        <f t="shared" si="0"/>
        <v>-4</v>
      </c>
      <c r="I15" s="150">
        <f t="shared" si="0"/>
        <v>-7</v>
      </c>
      <c r="J15" s="161">
        <f t="shared" si="0"/>
        <v>-10</v>
      </c>
      <c r="K15" s="150">
        <f t="shared" si="0"/>
        <v>-9</v>
      </c>
      <c r="L15" s="161">
        <f t="shared" si="0"/>
        <v>0</v>
      </c>
      <c r="M15" s="150">
        <f t="shared" si="0"/>
        <v>0</v>
      </c>
      <c r="N15" s="161">
        <f t="shared" si="0"/>
        <v>7</v>
      </c>
      <c r="O15" s="150">
        <f t="shared" si="0"/>
        <v>-4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2"/>
      <c r="B16" s="52" t="s">
        <v>54</v>
      </c>
      <c r="C16" s="53"/>
      <c r="D16" s="53"/>
      <c r="E16" s="101" t="s">
        <v>90</v>
      </c>
      <c r="F16" s="300">
        <f t="shared" ref="F16:M16" si="2">F8-F11</f>
        <v>-913</v>
      </c>
      <c r="G16" s="299">
        <f t="shared" si="2"/>
        <v>-1756</v>
      </c>
      <c r="H16" s="300">
        <f t="shared" si="2"/>
        <v>2210</v>
      </c>
      <c r="I16" s="299">
        <f t="shared" si="2"/>
        <v>2254</v>
      </c>
      <c r="J16" s="300">
        <f t="shared" si="2"/>
        <v>1593</v>
      </c>
      <c r="K16" s="299">
        <f t="shared" si="2"/>
        <v>1702</v>
      </c>
      <c r="L16" s="300">
        <f t="shared" si="2"/>
        <v>0</v>
      </c>
      <c r="M16" s="299">
        <f t="shared" si="2"/>
        <v>0</v>
      </c>
      <c r="N16" s="300">
        <f>N8-N11</f>
        <v>-185</v>
      </c>
      <c r="O16" s="299">
        <f t="shared" ref="O16" si="3">O8-O11</f>
        <v>25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2"/>
      <c r="B17" s="52" t="s">
        <v>55</v>
      </c>
      <c r="C17" s="53"/>
      <c r="D17" s="53"/>
      <c r="E17" s="43"/>
      <c r="F17" s="161">
        <v>23888</v>
      </c>
      <c r="G17" s="150">
        <v>24679</v>
      </c>
      <c r="H17" s="161">
        <v>0</v>
      </c>
      <c r="I17" s="150">
        <v>0</v>
      </c>
      <c r="J17" s="121">
        <v>0</v>
      </c>
      <c r="K17" s="122">
        <v>0</v>
      </c>
      <c r="L17" s="117">
        <v>0</v>
      </c>
      <c r="M17" s="120">
        <v>0</v>
      </c>
      <c r="N17" s="121">
        <v>0</v>
      </c>
      <c r="O17" s="131">
        <v>0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3"/>
      <c r="B18" s="59" t="s">
        <v>56</v>
      </c>
      <c r="C18" s="37"/>
      <c r="D18" s="37"/>
      <c r="E18" s="15"/>
      <c r="F18" s="162">
        <v>0</v>
      </c>
      <c r="G18" s="166">
        <v>749</v>
      </c>
      <c r="H18" s="162">
        <v>0</v>
      </c>
      <c r="I18" s="166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2" t="s">
        <v>85</v>
      </c>
      <c r="B19" s="66" t="s">
        <v>57</v>
      </c>
      <c r="C19" s="69"/>
      <c r="D19" s="69"/>
      <c r="E19" s="105"/>
      <c r="F19" s="163">
        <v>589</v>
      </c>
      <c r="G19" s="155">
        <v>621</v>
      </c>
      <c r="H19" s="163">
        <v>1647</v>
      </c>
      <c r="I19" s="155">
        <v>1703</v>
      </c>
      <c r="J19" s="135">
        <v>12066</v>
      </c>
      <c r="K19" s="137">
        <v>12540</v>
      </c>
      <c r="L19" s="135">
        <v>0</v>
      </c>
      <c r="M19" s="138">
        <v>0</v>
      </c>
      <c r="N19" s="135">
        <v>908</v>
      </c>
      <c r="O19" s="138">
        <v>594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2"/>
      <c r="B20" s="13"/>
      <c r="C20" s="61" t="s">
        <v>58</v>
      </c>
      <c r="D20" s="53"/>
      <c r="E20" s="101"/>
      <c r="F20" s="161">
        <v>276</v>
      </c>
      <c r="G20" s="150">
        <v>260</v>
      </c>
      <c r="H20" s="161">
        <v>1000</v>
      </c>
      <c r="I20" s="150">
        <v>1000</v>
      </c>
      <c r="J20" s="117">
        <v>7181</v>
      </c>
      <c r="K20" s="119">
        <v>7283</v>
      </c>
      <c r="L20" s="117">
        <v>0</v>
      </c>
      <c r="M20" s="122">
        <v>0</v>
      </c>
      <c r="N20" s="117">
        <v>536</v>
      </c>
      <c r="O20" s="120">
        <v>271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2"/>
      <c r="B21" s="26" t="s">
        <v>59</v>
      </c>
      <c r="C21" s="67"/>
      <c r="D21" s="67"/>
      <c r="E21" s="103" t="s">
        <v>91</v>
      </c>
      <c r="F21" s="164">
        <v>589</v>
      </c>
      <c r="G21" s="302">
        <v>621</v>
      </c>
      <c r="H21" s="164">
        <v>1647</v>
      </c>
      <c r="I21" s="302">
        <v>1703</v>
      </c>
      <c r="J21" s="123">
        <v>12066</v>
      </c>
      <c r="K21" s="125">
        <v>12540</v>
      </c>
      <c r="L21" s="123">
        <v>0</v>
      </c>
      <c r="M21" s="126">
        <v>0</v>
      </c>
      <c r="N21" s="123">
        <v>908</v>
      </c>
      <c r="O21" s="126">
        <v>594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2"/>
      <c r="B22" s="66" t="s">
        <v>60</v>
      </c>
      <c r="C22" s="69"/>
      <c r="D22" s="69"/>
      <c r="E22" s="105" t="s">
        <v>92</v>
      </c>
      <c r="F22" s="163">
        <v>1109</v>
      </c>
      <c r="G22" s="155">
        <v>1197</v>
      </c>
      <c r="H22" s="163">
        <v>9578</v>
      </c>
      <c r="I22" s="155">
        <v>8919</v>
      </c>
      <c r="J22" s="135">
        <v>20822</v>
      </c>
      <c r="K22" s="137">
        <v>21961</v>
      </c>
      <c r="L22" s="135">
        <v>2</v>
      </c>
      <c r="M22" s="138">
        <v>1</v>
      </c>
      <c r="N22" s="135">
        <v>1332</v>
      </c>
      <c r="O22" s="138">
        <v>1027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2"/>
      <c r="B23" s="8" t="s">
        <v>61</v>
      </c>
      <c r="C23" s="50" t="s">
        <v>62</v>
      </c>
      <c r="D23" s="68"/>
      <c r="E23" s="104"/>
      <c r="F23" s="300">
        <v>776</v>
      </c>
      <c r="G23" s="299">
        <v>864</v>
      </c>
      <c r="H23" s="300">
        <v>1903</v>
      </c>
      <c r="I23" s="299">
        <v>1863</v>
      </c>
      <c r="J23" s="301">
        <v>9072</v>
      </c>
      <c r="K23" s="129">
        <v>8992</v>
      </c>
      <c r="L23" s="301">
        <v>1</v>
      </c>
      <c r="M23" s="130">
        <v>1</v>
      </c>
      <c r="N23" s="301">
        <v>329</v>
      </c>
      <c r="O23" s="130">
        <v>364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2"/>
      <c r="B24" s="52" t="s">
        <v>93</v>
      </c>
      <c r="C24" s="53"/>
      <c r="D24" s="53"/>
      <c r="E24" s="101" t="s">
        <v>94</v>
      </c>
      <c r="F24" s="161">
        <f t="shared" ref="F24:O24" si="4">F21-F22</f>
        <v>-520</v>
      </c>
      <c r="G24" s="150">
        <f t="shared" si="4"/>
        <v>-576</v>
      </c>
      <c r="H24" s="161">
        <f t="shared" si="4"/>
        <v>-7931</v>
      </c>
      <c r="I24" s="150">
        <f t="shared" si="4"/>
        <v>-7216</v>
      </c>
      <c r="J24" s="161">
        <f t="shared" si="4"/>
        <v>-8756</v>
      </c>
      <c r="K24" s="150">
        <f t="shared" si="4"/>
        <v>-9421</v>
      </c>
      <c r="L24" s="161">
        <f t="shared" si="4"/>
        <v>-2</v>
      </c>
      <c r="M24" s="150">
        <f t="shared" si="4"/>
        <v>-1</v>
      </c>
      <c r="N24" s="161">
        <f t="shared" si="4"/>
        <v>-424</v>
      </c>
      <c r="O24" s="150">
        <f t="shared" si="4"/>
        <v>-433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2"/>
      <c r="B25" s="112" t="s">
        <v>63</v>
      </c>
      <c r="C25" s="68"/>
      <c r="D25" s="68"/>
      <c r="E25" s="354" t="s">
        <v>95</v>
      </c>
      <c r="F25" s="356">
        <v>496</v>
      </c>
      <c r="G25" s="334">
        <v>0</v>
      </c>
      <c r="H25" s="361">
        <v>7931</v>
      </c>
      <c r="I25" s="334">
        <v>7216</v>
      </c>
      <c r="J25" s="356">
        <v>8756</v>
      </c>
      <c r="K25" s="334">
        <v>9421</v>
      </c>
      <c r="L25" s="356">
        <v>2</v>
      </c>
      <c r="M25" s="334">
        <v>1</v>
      </c>
      <c r="N25" s="356">
        <v>424</v>
      </c>
      <c r="O25" s="334">
        <v>433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2"/>
      <c r="B26" s="26" t="s">
        <v>64</v>
      </c>
      <c r="C26" s="67"/>
      <c r="D26" s="67"/>
      <c r="E26" s="355"/>
      <c r="F26" s="357"/>
      <c r="G26" s="360"/>
      <c r="H26" s="362"/>
      <c r="I26" s="335"/>
      <c r="J26" s="370"/>
      <c r="K26" s="335"/>
      <c r="L26" s="370"/>
      <c r="M26" s="335"/>
      <c r="N26" s="370"/>
      <c r="O26" s="335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3"/>
      <c r="B27" s="59" t="s">
        <v>96</v>
      </c>
      <c r="C27" s="37"/>
      <c r="D27" s="37"/>
      <c r="E27" s="106" t="s">
        <v>97</v>
      </c>
      <c r="F27" s="165">
        <f t="shared" ref="F27:O27" si="5">F24+F25</f>
        <v>-24</v>
      </c>
      <c r="G27" s="151">
        <f t="shared" si="5"/>
        <v>-576</v>
      </c>
      <c r="H27" s="165">
        <f t="shared" si="5"/>
        <v>0</v>
      </c>
      <c r="I27" s="151">
        <f t="shared" si="5"/>
        <v>0</v>
      </c>
      <c r="J27" s="165">
        <f t="shared" si="5"/>
        <v>0</v>
      </c>
      <c r="K27" s="151">
        <f t="shared" si="5"/>
        <v>0</v>
      </c>
      <c r="L27" s="165">
        <f t="shared" si="5"/>
        <v>0</v>
      </c>
      <c r="M27" s="151">
        <f t="shared" si="5"/>
        <v>0</v>
      </c>
      <c r="N27" s="165">
        <f t="shared" si="5"/>
        <v>0</v>
      </c>
      <c r="O27" s="151">
        <f t="shared" si="5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9" t="s">
        <v>65</v>
      </c>
      <c r="B30" s="340"/>
      <c r="C30" s="340"/>
      <c r="D30" s="340"/>
      <c r="E30" s="341"/>
      <c r="F30" s="367" t="s">
        <v>292</v>
      </c>
      <c r="G30" s="368"/>
      <c r="H30" s="369"/>
      <c r="I30" s="368"/>
      <c r="J30" s="369"/>
      <c r="K30" s="368"/>
      <c r="L30" s="369"/>
      <c r="M30" s="368"/>
      <c r="N30" s="369"/>
      <c r="O30" s="368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42"/>
      <c r="B31" s="343"/>
      <c r="C31" s="343"/>
      <c r="D31" s="343"/>
      <c r="E31" s="344"/>
      <c r="F31" s="178" t="s">
        <v>273</v>
      </c>
      <c r="G31" s="74" t="s">
        <v>1</v>
      </c>
      <c r="H31" s="178" t="s">
        <v>273</v>
      </c>
      <c r="I31" s="74" t="s">
        <v>1</v>
      </c>
      <c r="J31" s="178" t="s">
        <v>273</v>
      </c>
      <c r="K31" s="75" t="s">
        <v>1</v>
      </c>
      <c r="L31" s="178" t="s">
        <v>273</v>
      </c>
      <c r="M31" s="74" t="s">
        <v>1</v>
      </c>
      <c r="N31" s="178" t="s">
        <v>273</v>
      </c>
      <c r="O31" s="153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51" t="s">
        <v>86</v>
      </c>
      <c r="B32" s="47" t="s">
        <v>46</v>
      </c>
      <c r="C32" s="48"/>
      <c r="D32" s="48"/>
      <c r="E32" s="16" t="s">
        <v>37</v>
      </c>
      <c r="F32" s="135">
        <v>370</v>
      </c>
      <c r="G32" s="136">
        <v>390</v>
      </c>
      <c r="H32" s="113"/>
      <c r="I32" s="115"/>
      <c r="J32" s="113"/>
      <c r="K32" s="116"/>
      <c r="L32" s="135"/>
      <c r="M32" s="136"/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58"/>
      <c r="B33" s="14"/>
      <c r="C33" s="50" t="s">
        <v>66</v>
      </c>
      <c r="D33" s="68"/>
      <c r="E33" s="108"/>
      <c r="F33" s="127">
        <v>34</v>
      </c>
      <c r="G33" s="128">
        <v>33</v>
      </c>
      <c r="H33" s="127"/>
      <c r="I33" s="129"/>
      <c r="J33" s="127"/>
      <c r="K33" s="130"/>
      <c r="L33" s="127"/>
      <c r="M33" s="128"/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58"/>
      <c r="B34" s="14"/>
      <c r="C34" s="12"/>
      <c r="D34" s="61" t="s">
        <v>67</v>
      </c>
      <c r="E34" s="102"/>
      <c r="F34" s="117">
        <v>34</v>
      </c>
      <c r="G34" s="118">
        <v>33</v>
      </c>
      <c r="H34" s="117"/>
      <c r="I34" s="119"/>
      <c r="J34" s="117"/>
      <c r="K34" s="120"/>
      <c r="L34" s="117"/>
      <c r="M34" s="118"/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58"/>
      <c r="B35" s="11"/>
      <c r="C35" s="31" t="s">
        <v>68</v>
      </c>
      <c r="D35" s="67"/>
      <c r="E35" s="109"/>
      <c r="F35" s="123">
        <v>337</v>
      </c>
      <c r="G35" s="124">
        <v>356</v>
      </c>
      <c r="H35" s="123"/>
      <c r="I35" s="125"/>
      <c r="J35" s="144"/>
      <c r="K35" s="145"/>
      <c r="L35" s="123"/>
      <c r="M35" s="124"/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58"/>
      <c r="B36" s="66" t="s">
        <v>49</v>
      </c>
      <c r="C36" s="69"/>
      <c r="D36" s="69"/>
      <c r="E36" s="16" t="s">
        <v>38</v>
      </c>
      <c r="F36" s="163">
        <v>278</v>
      </c>
      <c r="G36" s="139">
        <v>299</v>
      </c>
      <c r="H36" s="135"/>
      <c r="I36" s="137"/>
      <c r="J36" s="135"/>
      <c r="K36" s="138"/>
      <c r="L36" s="135"/>
      <c r="M36" s="136"/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58"/>
      <c r="B37" s="14"/>
      <c r="C37" s="61" t="s">
        <v>69</v>
      </c>
      <c r="D37" s="53"/>
      <c r="E37" s="102"/>
      <c r="F37" s="161">
        <v>262</v>
      </c>
      <c r="G37" s="150">
        <v>281</v>
      </c>
      <c r="H37" s="117"/>
      <c r="I37" s="119"/>
      <c r="J37" s="117"/>
      <c r="K37" s="120"/>
      <c r="L37" s="117"/>
      <c r="M37" s="118"/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58"/>
      <c r="B38" s="11"/>
      <c r="C38" s="61" t="s">
        <v>70</v>
      </c>
      <c r="D38" s="53"/>
      <c r="E38" s="102"/>
      <c r="F38" s="161">
        <v>16</v>
      </c>
      <c r="G38" s="150">
        <v>18</v>
      </c>
      <c r="H38" s="117"/>
      <c r="I38" s="119"/>
      <c r="J38" s="117"/>
      <c r="K38" s="145"/>
      <c r="L38" s="117"/>
      <c r="M38" s="118"/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59"/>
      <c r="B39" s="6" t="s">
        <v>71</v>
      </c>
      <c r="C39" s="7"/>
      <c r="D39" s="7"/>
      <c r="E39" s="110" t="s">
        <v>98</v>
      </c>
      <c r="F39" s="165">
        <f t="shared" ref="F39:O39" si="6">F32-F36</f>
        <v>92</v>
      </c>
      <c r="G39" s="151">
        <f t="shared" si="6"/>
        <v>91</v>
      </c>
      <c r="H39" s="165">
        <f t="shared" si="6"/>
        <v>0</v>
      </c>
      <c r="I39" s="151">
        <f t="shared" si="6"/>
        <v>0</v>
      </c>
      <c r="J39" s="165">
        <f t="shared" si="6"/>
        <v>0</v>
      </c>
      <c r="K39" s="151">
        <f t="shared" si="6"/>
        <v>0</v>
      </c>
      <c r="L39" s="165">
        <f t="shared" si="6"/>
        <v>0</v>
      </c>
      <c r="M39" s="151">
        <f t="shared" si="6"/>
        <v>0</v>
      </c>
      <c r="N39" s="165">
        <f t="shared" si="6"/>
        <v>0</v>
      </c>
      <c r="O39" s="151">
        <f t="shared" si="6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51" t="s">
        <v>87</v>
      </c>
      <c r="B40" s="66" t="s">
        <v>72</v>
      </c>
      <c r="C40" s="69"/>
      <c r="D40" s="69"/>
      <c r="E40" s="16" t="s">
        <v>40</v>
      </c>
      <c r="F40" s="163">
        <v>0</v>
      </c>
      <c r="G40" s="155">
        <v>0</v>
      </c>
      <c r="H40" s="135"/>
      <c r="I40" s="137"/>
      <c r="J40" s="135"/>
      <c r="K40" s="138"/>
      <c r="L40" s="135"/>
      <c r="M40" s="136"/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63"/>
      <c r="B41" s="11"/>
      <c r="C41" s="61" t="s">
        <v>73</v>
      </c>
      <c r="D41" s="53"/>
      <c r="E41" s="102"/>
      <c r="F41" s="167">
        <v>0</v>
      </c>
      <c r="G41" s="169">
        <v>0</v>
      </c>
      <c r="H41" s="144"/>
      <c r="I41" s="145"/>
      <c r="J41" s="117"/>
      <c r="K41" s="120"/>
      <c r="L41" s="117"/>
      <c r="M41" s="118"/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63"/>
      <c r="B42" s="66" t="s">
        <v>60</v>
      </c>
      <c r="C42" s="69"/>
      <c r="D42" s="69"/>
      <c r="E42" s="16" t="s">
        <v>41</v>
      </c>
      <c r="F42" s="163">
        <v>92</v>
      </c>
      <c r="G42" s="155">
        <v>91</v>
      </c>
      <c r="H42" s="135"/>
      <c r="I42" s="137"/>
      <c r="J42" s="135"/>
      <c r="K42" s="138"/>
      <c r="L42" s="135"/>
      <c r="M42" s="136"/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63"/>
      <c r="B43" s="11"/>
      <c r="C43" s="61" t="s">
        <v>74</v>
      </c>
      <c r="D43" s="53"/>
      <c r="E43" s="102"/>
      <c r="F43" s="161">
        <v>92</v>
      </c>
      <c r="G43" s="150">
        <v>91</v>
      </c>
      <c r="H43" s="117"/>
      <c r="I43" s="119"/>
      <c r="J43" s="144"/>
      <c r="K43" s="145"/>
      <c r="L43" s="117"/>
      <c r="M43" s="118"/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64"/>
      <c r="B44" s="59" t="s">
        <v>71</v>
      </c>
      <c r="C44" s="37"/>
      <c r="D44" s="37"/>
      <c r="E44" s="110" t="s">
        <v>99</v>
      </c>
      <c r="F44" s="162">
        <f t="shared" ref="F44:O44" si="7">F40-F42</f>
        <v>-92</v>
      </c>
      <c r="G44" s="166">
        <f t="shared" si="7"/>
        <v>-91</v>
      </c>
      <c r="H44" s="162">
        <f t="shared" si="7"/>
        <v>0</v>
      </c>
      <c r="I44" s="166">
        <f t="shared" si="7"/>
        <v>0</v>
      </c>
      <c r="J44" s="162">
        <f t="shared" si="7"/>
        <v>0</v>
      </c>
      <c r="K44" s="166">
        <f t="shared" si="7"/>
        <v>0</v>
      </c>
      <c r="L44" s="162">
        <f t="shared" si="7"/>
        <v>0</v>
      </c>
      <c r="M44" s="166">
        <f t="shared" si="7"/>
        <v>0</v>
      </c>
      <c r="N44" s="162">
        <f t="shared" si="7"/>
        <v>0</v>
      </c>
      <c r="O44" s="166">
        <f t="shared" si="7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6" t="s">
        <v>79</v>
      </c>
      <c r="B45" s="20" t="s">
        <v>75</v>
      </c>
      <c r="C45" s="9"/>
      <c r="D45" s="9"/>
      <c r="E45" s="111" t="s">
        <v>100</v>
      </c>
      <c r="F45" s="168">
        <f t="shared" ref="F45:O45" si="8">F39+F44</f>
        <v>0</v>
      </c>
      <c r="G45" s="152">
        <f t="shared" si="8"/>
        <v>0</v>
      </c>
      <c r="H45" s="168">
        <f t="shared" si="8"/>
        <v>0</v>
      </c>
      <c r="I45" s="152">
        <f t="shared" si="8"/>
        <v>0</v>
      </c>
      <c r="J45" s="168">
        <f t="shared" si="8"/>
        <v>0</v>
      </c>
      <c r="K45" s="152">
        <f t="shared" si="8"/>
        <v>0</v>
      </c>
      <c r="L45" s="168">
        <f t="shared" si="8"/>
        <v>0</v>
      </c>
      <c r="M45" s="152">
        <f t="shared" si="8"/>
        <v>0</v>
      </c>
      <c r="N45" s="168">
        <f t="shared" si="8"/>
        <v>0</v>
      </c>
      <c r="O45" s="152">
        <f t="shared" si="8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7"/>
      <c r="B46" s="52" t="s">
        <v>76</v>
      </c>
      <c r="C46" s="53"/>
      <c r="D46" s="53"/>
      <c r="E46" s="53"/>
      <c r="F46" s="167">
        <v>0</v>
      </c>
      <c r="G46" s="169">
        <v>0</v>
      </c>
      <c r="H46" s="144"/>
      <c r="I46" s="145"/>
      <c r="J46" s="144"/>
      <c r="K46" s="145"/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7"/>
      <c r="B47" s="52" t="s">
        <v>77</v>
      </c>
      <c r="C47" s="53"/>
      <c r="D47" s="53"/>
      <c r="E47" s="53"/>
      <c r="F47" s="161">
        <v>0</v>
      </c>
      <c r="G47" s="150">
        <v>0</v>
      </c>
      <c r="H47" s="117"/>
      <c r="I47" s="119"/>
      <c r="J47" s="117"/>
      <c r="K47" s="120"/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38"/>
      <c r="B48" s="59" t="s">
        <v>78</v>
      </c>
      <c r="C48" s="37"/>
      <c r="D48" s="37"/>
      <c r="E48" s="37"/>
      <c r="F48" s="140">
        <v>0</v>
      </c>
      <c r="G48" s="141">
        <v>0</v>
      </c>
      <c r="H48" s="140"/>
      <c r="I48" s="142"/>
      <c r="J48" s="140"/>
      <c r="K48" s="143"/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9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28" t="s">
        <v>0</v>
      </c>
      <c r="B1" s="328"/>
      <c r="C1" s="328"/>
      <c r="D1" s="328"/>
      <c r="E1" s="76"/>
      <c r="F1" s="2"/>
      <c r="AA1" s="327" t="s">
        <v>129</v>
      </c>
      <c r="AB1" s="327"/>
    </row>
    <row r="2" spans="1:38">
      <c r="AA2" s="315" t="s">
        <v>106</v>
      </c>
      <c r="AB2" s="315"/>
      <c r="AC2" s="318" t="s">
        <v>107</v>
      </c>
      <c r="AD2" s="316" t="s">
        <v>108</v>
      </c>
      <c r="AE2" s="325"/>
      <c r="AF2" s="326"/>
      <c r="AG2" s="315" t="s">
        <v>109</v>
      </c>
      <c r="AH2" s="315" t="s">
        <v>110</v>
      </c>
      <c r="AI2" s="315" t="s">
        <v>111</v>
      </c>
      <c r="AJ2" s="315" t="s">
        <v>112</v>
      </c>
      <c r="AK2" s="315" t="s">
        <v>113</v>
      </c>
    </row>
    <row r="3" spans="1:38" ht="14.25">
      <c r="A3" s="22" t="s">
        <v>130</v>
      </c>
      <c r="AA3" s="315"/>
      <c r="AB3" s="315"/>
      <c r="AC3" s="320"/>
      <c r="AD3" s="171"/>
      <c r="AE3" s="170" t="s">
        <v>126</v>
      </c>
      <c r="AF3" s="170" t="s">
        <v>127</v>
      </c>
      <c r="AG3" s="315"/>
      <c r="AH3" s="315"/>
      <c r="AI3" s="315"/>
      <c r="AJ3" s="315"/>
      <c r="AK3" s="315"/>
    </row>
    <row r="4" spans="1:38">
      <c r="AA4" s="172">
        <f>E1</f>
        <v>0</v>
      </c>
      <c r="AB4" s="172" t="s">
        <v>131</v>
      </c>
      <c r="AC4" s="173">
        <f>SUM(F22)</f>
        <v>407076</v>
      </c>
      <c r="AD4" s="173">
        <f>F9</f>
        <v>117804</v>
      </c>
      <c r="AE4" s="173">
        <f>F10</f>
        <v>61717</v>
      </c>
      <c r="AF4" s="173">
        <f>F13</f>
        <v>41470</v>
      </c>
      <c r="AG4" s="173">
        <f>F14</f>
        <v>2152</v>
      </c>
      <c r="AH4" s="173">
        <f>F15</f>
        <v>46941</v>
      </c>
      <c r="AI4" s="173">
        <f>F17</f>
        <v>86295</v>
      </c>
      <c r="AJ4" s="173">
        <f>F20</f>
        <v>61063</v>
      </c>
      <c r="AK4" s="173">
        <f>F21</f>
        <v>55443</v>
      </c>
      <c r="AL4" s="174"/>
    </row>
    <row r="5" spans="1:38" ht="14.25">
      <c r="A5" s="21" t="s">
        <v>275</v>
      </c>
      <c r="E5" s="3"/>
      <c r="AA5" s="172">
        <f>E1</f>
        <v>0</v>
      </c>
      <c r="AB5" s="172" t="s">
        <v>115</v>
      </c>
      <c r="AC5" s="175"/>
      <c r="AD5" s="175">
        <f>G9</f>
        <v>28.939067889042828</v>
      </c>
      <c r="AE5" s="175">
        <f>G10</f>
        <v>15.161051007674242</v>
      </c>
      <c r="AF5" s="175">
        <f>G13</f>
        <v>10.18728689483045</v>
      </c>
      <c r="AG5" s="175">
        <f>G14</f>
        <v>0.5286482131100827</v>
      </c>
      <c r="AH5" s="175">
        <f>G15</f>
        <v>11.53126197565074</v>
      </c>
      <c r="AI5" s="175">
        <f>G17</f>
        <v>21.19874421483949</v>
      </c>
      <c r="AJ5" s="175">
        <f>G20</f>
        <v>15.000393046998594</v>
      </c>
      <c r="AK5" s="175">
        <f>G21</f>
        <v>13.61981546443416</v>
      </c>
    </row>
    <row r="6" spans="1:38" ht="14.25">
      <c r="A6" s="3"/>
      <c r="G6" s="332" t="s">
        <v>132</v>
      </c>
      <c r="H6" s="333"/>
      <c r="I6" s="333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AA6" s="172">
        <f>E1</f>
        <v>0</v>
      </c>
      <c r="AB6" s="172" t="s">
        <v>116</v>
      </c>
      <c r="AC6" s="175">
        <f>SUM(I22)</f>
        <v>3.3954097960925411</v>
      </c>
      <c r="AD6" s="175">
        <f>I9</f>
        <v>3.8524604615900016</v>
      </c>
      <c r="AE6" s="175">
        <f>I10</f>
        <v>4.7222316489632377</v>
      </c>
      <c r="AF6" s="175">
        <f>I13</f>
        <v>3.3777888570360126</v>
      </c>
      <c r="AG6" s="175">
        <f>I14</f>
        <v>-0.64635272391505572</v>
      </c>
      <c r="AH6" s="175">
        <f>I15</f>
        <v>1.8773331018317574</v>
      </c>
      <c r="AI6" s="175">
        <f>I17</f>
        <v>-1.1330828101370205</v>
      </c>
      <c r="AJ6" s="175">
        <f>I20</f>
        <v>18.820416026152429</v>
      </c>
      <c r="AK6" s="175">
        <f>I21</f>
        <v>7.2709683660636459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80" t="s">
        <v>1</v>
      </c>
      <c r="I7" s="181" t="s">
        <v>21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81"/>
      <c r="I8" s="18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spans="1:38" ht="18" customHeight="1">
      <c r="A9" s="329" t="s">
        <v>80</v>
      </c>
      <c r="B9" s="329" t="s">
        <v>81</v>
      </c>
      <c r="C9" s="47" t="s">
        <v>3</v>
      </c>
      <c r="D9" s="48"/>
      <c r="E9" s="49"/>
      <c r="F9" s="77">
        <v>117804</v>
      </c>
      <c r="G9" s="78">
        <f t="shared" ref="G9:G22" si="0">F9/$F$22*100</f>
        <v>28.939067889042828</v>
      </c>
      <c r="H9" s="282">
        <v>113434</v>
      </c>
      <c r="I9" s="287">
        <f t="shared" ref="I9:I40" si="1">(F9/H9-1)*100</f>
        <v>3.8524604615900016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AA9" s="322" t="s">
        <v>129</v>
      </c>
      <c r="AB9" s="323"/>
      <c r="AC9" s="324" t="s">
        <v>117</v>
      </c>
    </row>
    <row r="10" spans="1:38" ht="18" customHeight="1">
      <c r="A10" s="330"/>
      <c r="B10" s="330"/>
      <c r="C10" s="8"/>
      <c r="D10" s="50" t="s">
        <v>22</v>
      </c>
      <c r="E10" s="30"/>
      <c r="F10" s="81">
        <v>61717</v>
      </c>
      <c r="G10" s="82">
        <f t="shared" si="0"/>
        <v>15.161051007674242</v>
      </c>
      <c r="H10" s="283">
        <v>58934</v>
      </c>
      <c r="I10" s="288">
        <f t="shared" si="1"/>
        <v>4.7222316489632377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AA10" s="315" t="s">
        <v>106</v>
      </c>
      <c r="AB10" s="315"/>
      <c r="AC10" s="324"/>
      <c r="AD10" s="316" t="s">
        <v>118</v>
      </c>
      <c r="AE10" s="325"/>
      <c r="AF10" s="326"/>
      <c r="AG10" s="316" t="s">
        <v>119</v>
      </c>
      <c r="AH10" s="321"/>
      <c r="AI10" s="317"/>
      <c r="AJ10" s="316" t="s">
        <v>120</v>
      </c>
      <c r="AK10" s="317"/>
    </row>
    <row r="11" spans="1:38" ht="18" customHeight="1">
      <c r="A11" s="330"/>
      <c r="B11" s="330"/>
      <c r="C11" s="34"/>
      <c r="D11" s="35"/>
      <c r="E11" s="33" t="s">
        <v>23</v>
      </c>
      <c r="F11" s="85">
        <v>50257</v>
      </c>
      <c r="G11" s="86">
        <f t="shared" si="0"/>
        <v>12.34585188023858</v>
      </c>
      <c r="H11" s="284">
        <v>47554</v>
      </c>
      <c r="I11" s="289">
        <f t="shared" si="1"/>
        <v>5.6840644320141243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AA11" s="315"/>
      <c r="AB11" s="315"/>
      <c r="AC11" s="322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30"/>
      <c r="B12" s="330"/>
      <c r="C12" s="34"/>
      <c r="D12" s="36"/>
      <c r="E12" s="33" t="s">
        <v>24</v>
      </c>
      <c r="F12" s="85">
        <v>7340</v>
      </c>
      <c r="G12" s="86">
        <f t="shared" si="0"/>
        <v>1.8031031060539062</v>
      </c>
      <c r="H12" s="284">
        <v>7297</v>
      </c>
      <c r="I12" s="289">
        <f t="shared" si="1"/>
        <v>0.58928326709606349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AA12" s="172">
        <f>E1</f>
        <v>0</v>
      </c>
      <c r="AB12" s="172" t="s">
        <v>131</v>
      </c>
      <c r="AC12" s="173">
        <f>F40</f>
        <v>398502</v>
      </c>
      <c r="AD12" s="173">
        <f>F23</f>
        <v>219302</v>
      </c>
      <c r="AE12" s="173">
        <f>F24</f>
        <v>81408</v>
      </c>
      <c r="AF12" s="173">
        <f>F26</f>
        <v>36597</v>
      </c>
      <c r="AG12" s="173">
        <f>F27</f>
        <v>103153</v>
      </c>
      <c r="AH12" s="173">
        <f>F28</f>
        <v>37883</v>
      </c>
      <c r="AI12" s="173">
        <f>F32</f>
        <v>7803</v>
      </c>
      <c r="AJ12" s="173">
        <f>F34</f>
        <v>76047</v>
      </c>
      <c r="AK12" s="173">
        <f>F35</f>
        <v>67300</v>
      </c>
      <c r="AL12" s="177"/>
    </row>
    <row r="13" spans="1:38" ht="18" customHeight="1">
      <c r="A13" s="330"/>
      <c r="B13" s="330"/>
      <c r="C13" s="11"/>
      <c r="D13" s="31" t="s">
        <v>25</v>
      </c>
      <c r="E13" s="32"/>
      <c r="F13" s="89">
        <v>41470</v>
      </c>
      <c r="G13" s="90">
        <f t="shared" si="0"/>
        <v>10.18728689483045</v>
      </c>
      <c r="H13" s="285">
        <v>40115</v>
      </c>
      <c r="I13" s="290">
        <f t="shared" si="1"/>
        <v>3.3777888570360126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AA13" s="172">
        <f>E1</f>
        <v>0</v>
      </c>
      <c r="AB13" s="172" t="s">
        <v>115</v>
      </c>
      <c r="AC13" s="175"/>
      <c r="AD13" s="175">
        <f>G23</f>
        <v>55.031593316972064</v>
      </c>
      <c r="AE13" s="175">
        <f>G24</f>
        <v>20.428504750289836</v>
      </c>
      <c r="AF13" s="175">
        <f>G26</f>
        <v>9.1836427420690487</v>
      </c>
      <c r="AG13" s="175">
        <f>G27</f>
        <v>25.885190036687394</v>
      </c>
      <c r="AH13" s="175">
        <f>G28</f>
        <v>9.5063512855644383</v>
      </c>
      <c r="AI13" s="175">
        <f>G32</f>
        <v>1.9580830209133204</v>
      </c>
      <c r="AJ13" s="175">
        <f>G34</f>
        <v>19.083216646340546</v>
      </c>
      <c r="AK13" s="175">
        <f>G35</f>
        <v>16.888246483079129</v>
      </c>
    </row>
    <row r="14" spans="1:38" ht="18" customHeight="1">
      <c r="A14" s="330"/>
      <c r="B14" s="330"/>
      <c r="C14" s="52" t="s">
        <v>4</v>
      </c>
      <c r="D14" s="53"/>
      <c r="E14" s="54"/>
      <c r="F14" s="85">
        <v>2152</v>
      </c>
      <c r="G14" s="86">
        <f t="shared" si="0"/>
        <v>0.5286482131100827</v>
      </c>
      <c r="H14" s="284">
        <v>2166</v>
      </c>
      <c r="I14" s="289">
        <f t="shared" si="1"/>
        <v>-0.64635272391505572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A14" s="172">
        <f>E1</f>
        <v>0</v>
      </c>
      <c r="AB14" s="172" t="s">
        <v>116</v>
      </c>
      <c r="AC14" s="175">
        <f>I40</f>
        <v>4.0779549110967261</v>
      </c>
      <c r="AD14" s="175">
        <f>I23</f>
        <v>4.8915460958985912</v>
      </c>
      <c r="AE14" s="175">
        <f>I24</f>
        <v>1.2021232953344674</v>
      </c>
      <c r="AF14" s="175">
        <f>I26</f>
        <v>14.756514377096996</v>
      </c>
      <c r="AG14" s="175">
        <f>I27</f>
        <v>-0.55433441308035958</v>
      </c>
      <c r="AH14" s="175">
        <f>I28</f>
        <v>-6.7977168725089854</v>
      </c>
      <c r="AI14" s="175">
        <f>I32</f>
        <v>1.9733403031887198</v>
      </c>
      <c r="AJ14" s="175">
        <f>I34</f>
        <v>8.5068131554540969</v>
      </c>
      <c r="AK14" s="175">
        <f>I35</f>
        <v>18.090893139147223</v>
      </c>
    </row>
    <row r="15" spans="1:38" ht="18" customHeight="1">
      <c r="A15" s="330"/>
      <c r="B15" s="330"/>
      <c r="C15" s="52" t="s">
        <v>5</v>
      </c>
      <c r="D15" s="53"/>
      <c r="E15" s="54"/>
      <c r="F15" s="85">
        <v>46941</v>
      </c>
      <c r="G15" s="86">
        <f t="shared" si="0"/>
        <v>11.53126197565074</v>
      </c>
      <c r="H15" s="284">
        <v>46076</v>
      </c>
      <c r="I15" s="289">
        <f t="shared" si="1"/>
        <v>1.8773331018317574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38" ht="18" customHeight="1">
      <c r="A16" s="330"/>
      <c r="B16" s="330"/>
      <c r="C16" s="52" t="s">
        <v>26</v>
      </c>
      <c r="D16" s="53"/>
      <c r="E16" s="54"/>
      <c r="F16" s="85">
        <v>8635</v>
      </c>
      <c r="G16" s="86">
        <f t="shared" si="0"/>
        <v>2.1212255205416186</v>
      </c>
      <c r="H16" s="284">
        <v>8268</v>
      </c>
      <c r="I16" s="289">
        <f t="shared" si="1"/>
        <v>4.4388001935171673</v>
      </c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18" customHeight="1">
      <c r="A17" s="330"/>
      <c r="B17" s="330"/>
      <c r="C17" s="52" t="s">
        <v>6</v>
      </c>
      <c r="D17" s="53"/>
      <c r="E17" s="54"/>
      <c r="F17" s="85">
        <v>86295</v>
      </c>
      <c r="G17" s="86">
        <f t="shared" si="0"/>
        <v>21.19874421483949</v>
      </c>
      <c r="H17" s="284">
        <v>87284</v>
      </c>
      <c r="I17" s="289">
        <f t="shared" si="1"/>
        <v>-1.1330828101370205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</row>
    <row r="18" spans="1:25" ht="18" customHeight="1">
      <c r="A18" s="330"/>
      <c r="B18" s="330"/>
      <c r="C18" s="52" t="s">
        <v>27</v>
      </c>
      <c r="D18" s="53"/>
      <c r="E18" s="54"/>
      <c r="F18" s="85">
        <v>27578</v>
      </c>
      <c r="G18" s="86">
        <f t="shared" si="0"/>
        <v>6.7746563295306039</v>
      </c>
      <c r="H18" s="284">
        <v>32835</v>
      </c>
      <c r="I18" s="289">
        <f t="shared" si="1"/>
        <v>-16.010354804324656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8" customHeight="1">
      <c r="A19" s="330"/>
      <c r="B19" s="330"/>
      <c r="C19" s="52" t="s">
        <v>28</v>
      </c>
      <c r="D19" s="53"/>
      <c r="E19" s="54"/>
      <c r="F19" s="85">
        <v>1165</v>
      </c>
      <c r="G19" s="86">
        <f t="shared" si="0"/>
        <v>0.28618734585188021</v>
      </c>
      <c r="H19" s="284">
        <v>569</v>
      </c>
      <c r="I19" s="289">
        <f t="shared" si="1"/>
        <v>104.7451669595782</v>
      </c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 ht="18" customHeight="1">
      <c r="A20" s="330"/>
      <c r="B20" s="330"/>
      <c r="C20" s="52" t="s">
        <v>7</v>
      </c>
      <c r="D20" s="53"/>
      <c r="E20" s="54"/>
      <c r="F20" s="85">
        <v>61063</v>
      </c>
      <c r="G20" s="86">
        <f t="shared" si="0"/>
        <v>15.000393046998594</v>
      </c>
      <c r="H20" s="284">
        <v>51391</v>
      </c>
      <c r="I20" s="289">
        <f t="shared" si="1"/>
        <v>18.820416026152429</v>
      </c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8" customHeight="1">
      <c r="A21" s="330"/>
      <c r="B21" s="330"/>
      <c r="C21" s="57" t="s">
        <v>8</v>
      </c>
      <c r="D21" s="58"/>
      <c r="E21" s="56"/>
      <c r="F21" s="93">
        <f>407076-F9-F14-F15-F16-F17-F18-F19-F20</f>
        <v>55443</v>
      </c>
      <c r="G21" s="94">
        <f t="shared" si="0"/>
        <v>13.61981546443416</v>
      </c>
      <c r="H21" s="286">
        <v>51685</v>
      </c>
      <c r="I21" s="291">
        <f t="shared" si="1"/>
        <v>7.2709683660636459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8" customHeight="1">
      <c r="A22" s="330"/>
      <c r="B22" s="331"/>
      <c r="C22" s="59" t="s">
        <v>9</v>
      </c>
      <c r="D22" s="37"/>
      <c r="E22" s="60"/>
      <c r="F22" s="97">
        <f>SUM(F9,F14:F21)</f>
        <v>407076</v>
      </c>
      <c r="G22" s="98">
        <f t="shared" si="0"/>
        <v>100</v>
      </c>
      <c r="H22" s="97">
        <f>SUM(H9,H14:H21)</f>
        <v>393708</v>
      </c>
      <c r="I22" s="292">
        <f t="shared" si="1"/>
        <v>3.3954097960925411</v>
      </c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  <row r="23" spans="1:25" ht="18" customHeight="1">
      <c r="A23" s="330"/>
      <c r="B23" s="329" t="s">
        <v>82</v>
      </c>
      <c r="C23" s="4" t="s">
        <v>10</v>
      </c>
      <c r="D23" s="5"/>
      <c r="E23" s="23"/>
      <c r="F23" s="77">
        <v>219302</v>
      </c>
      <c r="G23" s="78">
        <f t="shared" ref="G23:G40" si="2">F23/$F$40*100</f>
        <v>55.031593316972064</v>
      </c>
      <c r="H23" s="282">
        <v>209075</v>
      </c>
      <c r="I23" s="293">
        <f t="shared" si="1"/>
        <v>4.8915460958985912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</row>
    <row r="24" spans="1:25" ht="18" customHeight="1">
      <c r="A24" s="330"/>
      <c r="B24" s="330"/>
      <c r="C24" s="8"/>
      <c r="D24" s="10" t="s">
        <v>11</v>
      </c>
      <c r="E24" s="38"/>
      <c r="F24" s="85">
        <v>81408</v>
      </c>
      <c r="G24" s="86">
        <f t="shared" si="2"/>
        <v>20.428504750289836</v>
      </c>
      <c r="H24" s="284">
        <v>80441</v>
      </c>
      <c r="I24" s="289">
        <f t="shared" si="1"/>
        <v>1.2021232953344674</v>
      </c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</row>
    <row r="25" spans="1:25" ht="18" customHeight="1">
      <c r="A25" s="330"/>
      <c r="B25" s="330"/>
      <c r="C25" s="8"/>
      <c r="D25" s="10" t="s">
        <v>29</v>
      </c>
      <c r="E25" s="38"/>
      <c r="F25" s="85">
        <v>101297</v>
      </c>
      <c r="G25" s="86">
        <f t="shared" si="2"/>
        <v>25.419445824613174</v>
      </c>
      <c r="H25" s="284">
        <v>96743</v>
      </c>
      <c r="I25" s="289">
        <f t="shared" si="1"/>
        <v>4.7073173252845102</v>
      </c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ht="18" customHeight="1">
      <c r="A26" s="330"/>
      <c r="B26" s="330"/>
      <c r="C26" s="11"/>
      <c r="D26" s="10" t="s">
        <v>12</v>
      </c>
      <c r="E26" s="38"/>
      <c r="F26" s="85">
        <v>36597</v>
      </c>
      <c r="G26" s="86">
        <f t="shared" si="2"/>
        <v>9.1836427420690487</v>
      </c>
      <c r="H26" s="284">
        <v>31891</v>
      </c>
      <c r="I26" s="289">
        <f t="shared" si="1"/>
        <v>14.756514377096996</v>
      </c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</row>
    <row r="27" spans="1:25" ht="18" customHeight="1">
      <c r="A27" s="330"/>
      <c r="B27" s="330"/>
      <c r="C27" s="8" t="s">
        <v>13</v>
      </c>
      <c r="D27" s="14"/>
      <c r="E27" s="25"/>
      <c r="F27" s="77">
        <v>103153</v>
      </c>
      <c r="G27" s="78">
        <f t="shared" si="2"/>
        <v>25.885190036687394</v>
      </c>
      <c r="H27" s="282">
        <v>103728</v>
      </c>
      <c r="I27" s="293">
        <f t="shared" si="1"/>
        <v>-0.55433441308035958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</row>
    <row r="28" spans="1:25" ht="18" customHeight="1">
      <c r="A28" s="330"/>
      <c r="B28" s="330"/>
      <c r="C28" s="8"/>
      <c r="D28" s="10" t="s">
        <v>14</v>
      </c>
      <c r="E28" s="38"/>
      <c r="F28" s="85">
        <v>37883</v>
      </c>
      <c r="G28" s="86">
        <f t="shared" si="2"/>
        <v>9.5063512855644383</v>
      </c>
      <c r="H28" s="284">
        <v>40646</v>
      </c>
      <c r="I28" s="289">
        <f t="shared" si="1"/>
        <v>-6.7977168725089854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</row>
    <row r="29" spans="1:25" ht="18" customHeight="1">
      <c r="A29" s="330"/>
      <c r="B29" s="330"/>
      <c r="C29" s="8"/>
      <c r="D29" s="10" t="s">
        <v>30</v>
      </c>
      <c r="E29" s="38"/>
      <c r="F29" s="85">
        <v>3268</v>
      </c>
      <c r="G29" s="86">
        <f t="shared" si="2"/>
        <v>0.82007116651861223</v>
      </c>
      <c r="H29" s="284">
        <v>3155</v>
      </c>
      <c r="I29" s="289">
        <f t="shared" si="1"/>
        <v>3.5816164817749518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 ht="18" customHeight="1">
      <c r="A30" s="330"/>
      <c r="B30" s="330"/>
      <c r="C30" s="8"/>
      <c r="D30" s="10" t="s">
        <v>31</v>
      </c>
      <c r="E30" s="38"/>
      <c r="F30" s="85">
        <v>20296</v>
      </c>
      <c r="G30" s="86">
        <f t="shared" si="2"/>
        <v>5.0930735604840125</v>
      </c>
      <c r="H30" s="284">
        <v>18599</v>
      </c>
      <c r="I30" s="289">
        <f t="shared" si="1"/>
        <v>9.1241464594870703</v>
      </c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 ht="18" customHeight="1">
      <c r="A31" s="330"/>
      <c r="B31" s="330"/>
      <c r="C31" s="8"/>
      <c r="D31" s="10" t="s">
        <v>32</v>
      </c>
      <c r="E31" s="38"/>
      <c r="F31" s="85">
        <v>28589</v>
      </c>
      <c r="G31" s="86">
        <f t="shared" si="2"/>
        <v>7.1741170684212374</v>
      </c>
      <c r="H31" s="284">
        <v>28294</v>
      </c>
      <c r="I31" s="289">
        <f t="shared" si="1"/>
        <v>1.0426238778539654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</row>
    <row r="32" spans="1:25" ht="18" customHeight="1">
      <c r="A32" s="330"/>
      <c r="B32" s="330"/>
      <c r="C32" s="8"/>
      <c r="D32" s="10" t="s">
        <v>15</v>
      </c>
      <c r="E32" s="38"/>
      <c r="F32" s="85">
        <v>7803</v>
      </c>
      <c r="G32" s="86">
        <f t="shared" si="2"/>
        <v>1.9580830209133204</v>
      </c>
      <c r="H32" s="284">
        <v>7652</v>
      </c>
      <c r="I32" s="289">
        <f t="shared" si="1"/>
        <v>1.9733403031887198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</row>
    <row r="33" spans="1:25" ht="18" customHeight="1">
      <c r="A33" s="330"/>
      <c r="B33" s="330"/>
      <c r="C33" s="11"/>
      <c r="D33" s="10" t="s">
        <v>33</v>
      </c>
      <c r="E33" s="38"/>
      <c r="F33" s="85">
        <v>5314</v>
      </c>
      <c r="G33" s="86">
        <f t="shared" si="2"/>
        <v>1.3334939347857728</v>
      </c>
      <c r="H33" s="284">
        <v>5382</v>
      </c>
      <c r="I33" s="289">
        <f t="shared" si="1"/>
        <v>-1.2634708286882179</v>
      </c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</row>
    <row r="34" spans="1:25" ht="18" customHeight="1">
      <c r="A34" s="330"/>
      <c r="B34" s="330"/>
      <c r="C34" s="8" t="s">
        <v>16</v>
      </c>
      <c r="D34" s="14"/>
      <c r="E34" s="25"/>
      <c r="F34" s="77">
        <v>76047</v>
      </c>
      <c r="G34" s="78">
        <f t="shared" si="2"/>
        <v>19.083216646340546</v>
      </c>
      <c r="H34" s="282">
        <v>70085</v>
      </c>
      <c r="I34" s="293">
        <f t="shared" si="1"/>
        <v>8.5068131554540969</v>
      </c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</row>
    <row r="35" spans="1:25" ht="18" customHeight="1">
      <c r="A35" s="330"/>
      <c r="B35" s="330"/>
      <c r="C35" s="8"/>
      <c r="D35" s="39" t="s">
        <v>17</v>
      </c>
      <c r="E35" s="40"/>
      <c r="F35" s="81">
        <v>67300</v>
      </c>
      <c r="G35" s="82">
        <f t="shared" si="2"/>
        <v>16.888246483079129</v>
      </c>
      <c r="H35" s="283">
        <v>56990</v>
      </c>
      <c r="I35" s="288">
        <f t="shared" si="1"/>
        <v>18.090893139147223</v>
      </c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</row>
    <row r="36" spans="1:25" ht="18" customHeight="1">
      <c r="A36" s="330"/>
      <c r="B36" s="330"/>
      <c r="C36" s="8"/>
      <c r="D36" s="41"/>
      <c r="E36" s="159" t="s">
        <v>103</v>
      </c>
      <c r="F36" s="85">
        <v>41049</v>
      </c>
      <c r="G36" s="86">
        <f t="shared" si="2"/>
        <v>10.300826595600524</v>
      </c>
      <c r="H36" s="284">
        <v>37649</v>
      </c>
      <c r="I36" s="289">
        <f t="shared" si="1"/>
        <v>9.0307843501819427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</row>
    <row r="37" spans="1:25" ht="18" customHeight="1">
      <c r="A37" s="330"/>
      <c r="B37" s="330"/>
      <c r="C37" s="8"/>
      <c r="D37" s="12"/>
      <c r="E37" s="33" t="s">
        <v>34</v>
      </c>
      <c r="F37" s="85">
        <v>26251</v>
      </c>
      <c r="G37" s="86">
        <f t="shared" si="2"/>
        <v>6.5874198874786067</v>
      </c>
      <c r="H37" s="284">
        <v>19341</v>
      </c>
      <c r="I37" s="289">
        <f t="shared" si="1"/>
        <v>35.727211622977094</v>
      </c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</row>
    <row r="38" spans="1:25" ht="18" customHeight="1">
      <c r="A38" s="330"/>
      <c r="B38" s="330"/>
      <c r="C38" s="8"/>
      <c r="D38" s="61" t="s">
        <v>35</v>
      </c>
      <c r="E38" s="54"/>
      <c r="F38" s="85">
        <v>8746</v>
      </c>
      <c r="G38" s="86">
        <f t="shared" si="2"/>
        <v>2.1947192234919775</v>
      </c>
      <c r="H38" s="284">
        <v>13095</v>
      </c>
      <c r="I38" s="289">
        <f t="shared" si="1"/>
        <v>-33.211149293623521</v>
      </c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</row>
    <row r="39" spans="1:25" ht="18" customHeight="1">
      <c r="A39" s="330"/>
      <c r="B39" s="330"/>
      <c r="C39" s="6"/>
      <c r="D39" s="55" t="s">
        <v>36</v>
      </c>
      <c r="E39" s="56"/>
      <c r="F39" s="93">
        <v>0</v>
      </c>
      <c r="G39" s="94">
        <f t="shared" si="2"/>
        <v>0</v>
      </c>
      <c r="H39" s="286">
        <v>0</v>
      </c>
      <c r="I39" s="291" t="e">
        <f t="shared" si="1"/>
        <v>#DIV/0!</v>
      </c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5" ht="18" customHeight="1">
      <c r="A40" s="331"/>
      <c r="B40" s="331"/>
      <c r="C40" s="6" t="s">
        <v>18</v>
      </c>
      <c r="D40" s="7"/>
      <c r="E40" s="24"/>
      <c r="F40" s="97">
        <f>SUM(F23,F27,F34)</f>
        <v>398502</v>
      </c>
      <c r="G40" s="98">
        <f t="shared" si="2"/>
        <v>100</v>
      </c>
      <c r="H40" s="97">
        <f>SUM(H23,H27,H34)</f>
        <v>382888</v>
      </c>
      <c r="I40" s="292">
        <f t="shared" si="1"/>
        <v>4.0779549110967261</v>
      </c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spans="1:25" ht="18" customHeight="1">
      <c r="A41" s="157" t="s">
        <v>19</v>
      </c>
    </row>
    <row r="42" spans="1:25" ht="18" customHeight="1">
      <c r="A42" s="158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36"/>
  <sheetViews>
    <sheetView view="pageBreakPreview" zoomScale="80" zoomScaleNormal="100" zoomScaleSheetLayoutView="8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5" t="s">
        <v>0</v>
      </c>
      <c r="B1" s="185"/>
      <c r="C1" s="76"/>
      <c r="D1" s="186"/>
      <c r="E1" s="186"/>
      <c r="AA1" s="1">
        <f>C1</f>
        <v>0</v>
      </c>
      <c r="AB1" s="1" t="s">
        <v>134</v>
      </c>
      <c r="AC1" s="1" t="s">
        <v>135</v>
      </c>
      <c r="AD1" s="187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8">
        <f>I7</f>
        <v>407076</v>
      </c>
      <c r="AC2" s="188">
        <f>I9</f>
        <v>398501</v>
      </c>
      <c r="AD2" s="188">
        <f>I10</f>
        <v>8575</v>
      </c>
      <c r="AE2" s="188">
        <f>I11</f>
        <v>1904</v>
      </c>
      <c r="AF2" s="188">
        <f>I12</f>
        <v>6671</v>
      </c>
      <c r="AG2" s="188">
        <f>I13</f>
        <v>250</v>
      </c>
      <c r="AH2" s="1">
        <f>I14</f>
        <v>0</v>
      </c>
      <c r="AI2" s="188">
        <f>I15</f>
        <v>-434</v>
      </c>
      <c r="AJ2" s="188">
        <f>I25</f>
        <v>147367</v>
      </c>
      <c r="AK2" s="189">
        <f>I26</f>
        <v>0.7</v>
      </c>
      <c r="AL2" s="190">
        <f>I27</f>
        <v>3.5</v>
      </c>
      <c r="AM2" s="190">
        <f>I28</f>
        <v>91.6</v>
      </c>
      <c r="AN2" s="190">
        <f>I29</f>
        <v>40.200000000000003</v>
      </c>
      <c r="AO2" s="190">
        <f>I33</f>
        <v>126.7</v>
      </c>
      <c r="AP2" s="188">
        <f>I16</f>
        <v>22545</v>
      </c>
      <c r="AQ2" s="188">
        <f>I17</f>
        <v>66147</v>
      </c>
      <c r="AR2" s="188">
        <f>I18</f>
        <v>481313</v>
      </c>
      <c r="AS2" s="191">
        <f>I21</f>
        <v>2.3608662408923271</v>
      </c>
    </row>
    <row r="3" spans="1:45">
      <c r="AA3" s="1" t="s">
        <v>152</v>
      </c>
      <c r="AB3" s="188">
        <f>H7</f>
        <v>393708</v>
      </c>
      <c r="AC3" s="188">
        <f>H9</f>
        <v>382888</v>
      </c>
      <c r="AD3" s="188">
        <f>H10</f>
        <v>10820</v>
      </c>
      <c r="AE3" s="188">
        <f>H11</f>
        <v>4399</v>
      </c>
      <c r="AF3" s="188">
        <f>H12</f>
        <v>6421</v>
      </c>
      <c r="AG3" s="188">
        <f>H13</f>
        <v>163</v>
      </c>
      <c r="AH3" s="1">
        <f>H14</f>
        <v>0</v>
      </c>
      <c r="AI3" s="188">
        <f>H15</f>
        <v>168</v>
      </c>
      <c r="AJ3" s="188">
        <f>H25</f>
        <v>143060</v>
      </c>
      <c r="AK3" s="189">
        <f>H26</f>
        <v>0.71</v>
      </c>
      <c r="AL3" s="190">
        <f>H27</f>
        <v>3.4</v>
      </c>
      <c r="AM3" s="190">
        <f>H28</f>
        <v>90</v>
      </c>
      <c r="AN3" s="190">
        <f>H29</f>
        <v>38.799999999999997</v>
      </c>
      <c r="AO3" s="190">
        <f>H33</f>
        <v>116.6</v>
      </c>
      <c r="AP3" s="188">
        <f>H16</f>
        <v>22960</v>
      </c>
      <c r="AQ3" s="188">
        <f>H17</f>
        <v>88295</v>
      </c>
      <c r="AR3" s="188">
        <f>H18</f>
        <v>454325</v>
      </c>
      <c r="AS3" s="191">
        <f>H21</f>
        <v>2.3334530758868435</v>
      </c>
    </row>
    <row r="4" spans="1:45">
      <c r="A4" s="21" t="s">
        <v>153</v>
      </c>
      <c r="AP4" s="188"/>
      <c r="AQ4" s="188"/>
      <c r="AR4" s="188"/>
    </row>
    <row r="5" spans="1:45">
      <c r="I5" s="192" t="s">
        <v>154</v>
      </c>
    </row>
    <row r="6" spans="1:45" s="179" customFormat="1" ht="29.25" customHeight="1">
      <c r="A6" s="193" t="s">
        <v>155</v>
      </c>
      <c r="B6" s="194"/>
      <c r="C6" s="194"/>
      <c r="D6" s="195"/>
      <c r="E6" s="170" t="s">
        <v>277</v>
      </c>
      <c r="F6" s="170" t="s">
        <v>278</v>
      </c>
      <c r="G6" s="170" t="s">
        <v>279</v>
      </c>
      <c r="H6" s="170" t="s">
        <v>280</v>
      </c>
      <c r="I6" s="170" t="s">
        <v>281</v>
      </c>
    </row>
    <row r="7" spans="1:45" ht="27" customHeight="1">
      <c r="A7" s="329" t="s">
        <v>156</v>
      </c>
      <c r="B7" s="47" t="s">
        <v>157</v>
      </c>
      <c r="C7" s="48"/>
      <c r="D7" s="100" t="s">
        <v>158</v>
      </c>
      <c r="E7" s="196">
        <v>313519</v>
      </c>
      <c r="F7" s="197">
        <v>375756</v>
      </c>
      <c r="G7" s="197">
        <v>422783</v>
      </c>
      <c r="H7" s="197">
        <v>393708</v>
      </c>
      <c r="I7" s="197">
        <v>407076</v>
      </c>
    </row>
    <row r="8" spans="1:45" ht="27" customHeight="1">
      <c r="A8" s="330"/>
      <c r="B8" s="26"/>
      <c r="C8" s="61" t="s">
        <v>159</v>
      </c>
      <c r="D8" s="101" t="s">
        <v>38</v>
      </c>
      <c r="E8" s="198">
        <v>153831</v>
      </c>
      <c r="F8" s="198">
        <v>157216</v>
      </c>
      <c r="G8" s="198">
        <v>207454</v>
      </c>
      <c r="H8" s="198">
        <v>222700</v>
      </c>
      <c r="I8" s="199">
        <v>222340</v>
      </c>
    </row>
    <row r="9" spans="1:45" ht="27" customHeight="1">
      <c r="A9" s="330"/>
      <c r="B9" s="52" t="s">
        <v>160</v>
      </c>
      <c r="C9" s="53"/>
      <c r="D9" s="102"/>
      <c r="E9" s="200">
        <v>308162</v>
      </c>
      <c r="F9" s="200">
        <v>364823</v>
      </c>
      <c r="G9" s="200">
        <v>410086</v>
      </c>
      <c r="H9" s="200">
        <v>382888</v>
      </c>
      <c r="I9" s="201">
        <v>398501</v>
      </c>
    </row>
    <row r="10" spans="1:45" ht="27" customHeight="1">
      <c r="A10" s="330"/>
      <c r="B10" s="52" t="s">
        <v>161</v>
      </c>
      <c r="C10" s="53"/>
      <c r="D10" s="102"/>
      <c r="E10" s="200">
        <v>5356</v>
      </c>
      <c r="F10" s="200">
        <v>10934</v>
      </c>
      <c r="G10" s="200">
        <v>12697</v>
      </c>
      <c r="H10" s="200">
        <v>10820</v>
      </c>
      <c r="I10" s="314">
        <f>I7-I9</f>
        <v>8575</v>
      </c>
    </row>
    <row r="11" spans="1:45" ht="27" customHeight="1">
      <c r="A11" s="330"/>
      <c r="B11" s="52" t="s">
        <v>162</v>
      </c>
      <c r="C11" s="53"/>
      <c r="D11" s="102"/>
      <c r="E11" s="200">
        <v>1258</v>
      </c>
      <c r="F11" s="200">
        <v>5847</v>
      </c>
      <c r="G11" s="200">
        <v>6439</v>
      </c>
      <c r="H11" s="200">
        <v>4399</v>
      </c>
      <c r="I11" s="201">
        <v>1904</v>
      </c>
    </row>
    <row r="12" spans="1:45" ht="27" customHeight="1">
      <c r="A12" s="330"/>
      <c r="B12" s="52" t="s">
        <v>163</v>
      </c>
      <c r="C12" s="53"/>
      <c r="D12" s="102"/>
      <c r="E12" s="200">
        <v>4098</v>
      </c>
      <c r="F12" s="200">
        <v>5087</v>
      </c>
      <c r="G12" s="200">
        <v>6258</v>
      </c>
      <c r="H12" s="200">
        <v>6421</v>
      </c>
      <c r="I12" s="201">
        <v>6671</v>
      </c>
    </row>
    <row r="13" spans="1:45" ht="27" customHeight="1">
      <c r="A13" s="330"/>
      <c r="B13" s="52" t="s">
        <v>164</v>
      </c>
      <c r="C13" s="53"/>
      <c r="D13" s="108"/>
      <c r="E13" s="202">
        <v>1091</v>
      </c>
      <c r="F13" s="202">
        <v>989</v>
      </c>
      <c r="G13" s="202">
        <v>3251</v>
      </c>
      <c r="H13" s="202">
        <v>163</v>
      </c>
      <c r="I13" s="203">
        <v>250</v>
      </c>
    </row>
    <row r="14" spans="1:45" ht="27" customHeight="1">
      <c r="A14" s="330"/>
      <c r="B14" s="112" t="s">
        <v>165</v>
      </c>
      <c r="C14" s="68"/>
      <c r="D14" s="108"/>
      <c r="E14" s="202">
        <v>38</v>
      </c>
      <c r="F14" s="202">
        <v>0</v>
      </c>
      <c r="G14" s="202">
        <v>0</v>
      </c>
      <c r="H14" s="202">
        <v>0</v>
      </c>
      <c r="I14" s="203">
        <v>0</v>
      </c>
    </row>
    <row r="15" spans="1:45" ht="27" customHeight="1">
      <c r="A15" s="330"/>
      <c r="B15" s="57" t="s">
        <v>166</v>
      </c>
      <c r="C15" s="58"/>
      <c r="D15" s="204"/>
      <c r="E15" s="205">
        <v>1146</v>
      </c>
      <c r="F15" s="205">
        <v>-1997</v>
      </c>
      <c r="G15" s="205">
        <v>936</v>
      </c>
      <c r="H15" s="205">
        <v>168</v>
      </c>
      <c r="I15" s="206">
        <v>-434</v>
      </c>
    </row>
    <row r="16" spans="1:45" ht="27" customHeight="1">
      <c r="A16" s="330"/>
      <c r="B16" s="207" t="s">
        <v>167</v>
      </c>
      <c r="C16" s="208"/>
      <c r="D16" s="209" t="s">
        <v>39</v>
      </c>
      <c r="E16" s="210">
        <v>13561</v>
      </c>
      <c r="F16" s="210">
        <v>17095</v>
      </c>
      <c r="G16" s="210">
        <v>19211</v>
      </c>
      <c r="H16" s="210">
        <v>22960</v>
      </c>
      <c r="I16" s="211">
        <v>22545</v>
      </c>
    </row>
    <row r="17" spans="1:9" ht="27" customHeight="1">
      <c r="A17" s="330"/>
      <c r="B17" s="52" t="s">
        <v>168</v>
      </c>
      <c r="C17" s="53"/>
      <c r="D17" s="101" t="s">
        <v>40</v>
      </c>
      <c r="E17" s="200">
        <v>52324</v>
      </c>
      <c r="F17" s="200">
        <v>82076</v>
      </c>
      <c r="G17" s="200">
        <v>71120</v>
      </c>
      <c r="H17" s="200">
        <v>88295</v>
      </c>
      <c r="I17" s="201">
        <v>66147</v>
      </c>
    </row>
    <row r="18" spans="1:9" ht="27" customHeight="1">
      <c r="A18" s="330"/>
      <c r="B18" s="52" t="s">
        <v>169</v>
      </c>
      <c r="C18" s="53"/>
      <c r="D18" s="101" t="s">
        <v>41</v>
      </c>
      <c r="E18" s="200">
        <v>365993</v>
      </c>
      <c r="F18" s="200">
        <v>397939</v>
      </c>
      <c r="G18" s="200">
        <v>432065</v>
      </c>
      <c r="H18" s="200">
        <v>454325</v>
      </c>
      <c r="I18" s="201">
        <v>481313</v>
      </c>
    </row>
    <row r="19" spans="1:9" ht="27" customHeight="1">
      <c r="A19" s="330"/>
      <c r="B19" s="52" t="s">
        <v>170</v>
      </c>
      <c r="C19" s="53"/>
      <c r="D19" s="101" t="s">
        <v>171</v>
      </c>
      <c r="E19" s="200">
        <f>E17+E18-E16</f>
        <v>404756</v>
      </c>
      <c r="F19" s="200">
        <f>F17+F18-F16</f>
        <v>462920</v>
      </c>
      <c r="G19" s="200">
        <f>G17+G18-G16</f>
        <v>483974</v>
      </c>
      <c r="H19" s="200">
        <f>H17+H18-H16</f>
        <v>519660</v>
      </c>
      <c r="I19" s="200">
        <f>I17+I18-I16</f>
        <v>524915</v>
      </c>
    </row>
    <row r="20" spans="1:9" ht="27" customHeight="1">
      <c r="A20" s="330"/>
      <c r="B20" s="52" t="s">
        <v>172</v>
      </c>
      <c r="C20" s="53"/>
      <c r="D20" s="102" t="s">
        <v>173</v>
      </c>
      <c r="E20" s="212">
        <f>E18/E8</f>
        <v>2.3791888501017349</v>
      </c>
      <c r="F20" s="212">
        <f>F18/F8</f>
        <v>2.5311609505393853</v>
      </c>
      <c r="G20" s="212">
        <f>G18/G8</f>
        <v>2.0827026714355954</v>
      </c>
      <c r="H20" s="212">
        <f>H18/H8</f>
        <v>2.0400763358778624</v>
      </c>
      <c r="I20" s="212">
        <f>I18/I8</f>
        <v>2.1647611765764143</v>
      </c>
    </row>
    <row r="21" spans="1:9" ht="27" customHeight="1">
      <c r="A21" s="330"/>
      <c r="B21" s="52" t="s">
        <v>174</v>
      </c>
      <c r="C21" s="53"/>
      <c r="D21" s="102" t="s">
        <v>175</v>
      </c>
      <c r="E21" s="212">
        <f>E19/E8</f>
        <v>2.6311731705572998</v>
      </c>
      <c r="F21" s="212">
        <f>F19/F8</f>
        <v>2.9444840219824955</v>
      </c>
      <c r="G21" s="212">
        <f>G19/G8</f>
        <v>2.3329219971656365</v>
      </c>
      <c r="H21" s="212">
        <f>H19/H8</f>
        <v>2.3334530758868435</v>
      </c>
      <c r="I21" s="212">
        <f>I19/I8</f>
        <v>2.3608662408923271</v>
      </c>
    </row>
    <row r="22" spans="1:9" ht="27" customHeight="1">
      <c r="A22" s="330"/>
      <c r="B22" s="52" t="s">
        <v>176</v>
      </c>
      <c r="C22" s="53"/>
      <c r="D22" s="102" t="s">
        <v>177</v>
      </c>
      <c r="E22" s="200">
        <f>E18/E24*1000000</f>
        <v>497791.17940682831</v>
      </c>
      <c r="F22" s="200">
        <f>F18/F24*1000000</f>
        <v>541241.29188802477</v>
      </c>
      <c r="G22" s="200">
        <f>G18/G24*1000000</f>
        <v>587656.44679108961</v>
      </c>
      <c r="H22" s="200">
        <f>H18/H24*1000000</f>
        <v>617932.52216301206</v>
      </c>
      <c r="I22" s="200">
        <f>I18/I24*1000000</f>
        <v>654639.20330126188</v>
      </c>
    </row>
    <row r="23" spans="1:9" ht="27" customHeight="1">
      <c r="A23" s="330"/>
      <c r="B23" s="52" t="s">
        <v>178</v>
      </c>
      <c r="C23" s="53"/>
      <c r="D23" s="102" t="s">
        <v>179</v>
      </c>
      <c r="E23" s="200">
        <f>E19/E24*1000000</f>
        <v>550513.16995677573</v>
      </c>
      <c r="F23" s="200">
        <f>F19/F24*1000000</f>
        <v>629622.67795014929</v>
      </c>
      <c r="G23" s="200">
        <f>G19/G24*1000000</f>
        <v>658258.45921162516</v>
      </c>
      <c r="H23" s="200">
        <f>H19/H24*1000000</f>
        <v>706795.38759088947</v>
      </c>
      <c r="I23" s="200">
        <f>I19/I24*1000000</f>
        <v>713942.77196103556</v>
      </c>
    </row>
    <row r="24" spans="1:9" ht="27" customHeight="1">
      <c r="A24" s="330"/>
      <c r="B24" s="213" t="s">
        <v>180</v>
      </c>
      <c r="C24" s="214"/>
      <c r="D24" s="215" t="s">
        <v>181</v>
      </c>
      <c r="E24" s="205">
        <v>735234</v>
      </c>
      <c r="F24" s="205">
        <v>735234</v>
      </c>
      <c r="G24" s="205">
        <v>735234</v>
      </c>
      <c r="H24" s="205">
        <v>735234</v>
      </c>
      <c r="I24" s="303">
        <f>H24</f>
        <v>735234</v>
      </c>
    </row>
    <row r="25" spans="1:9" ht="27" customHeight="1">
      <c r="A25" s="330"/>
      <c r="B25" s="11" t="s">
        <v>182</v>
      </c>
      <c r="C25" s="216"/>
      <c r="D25" s="217"/>
      <c r="E25" s="198">
        <v>159091</v>
      </c>
      <c r="F25" s="198">
        <v>161218</v>
      </c>
      <c r="G25" s="198">
        <v>189205</v>
      </c>
      <c r="H25" s="198">
        <v>143060</v>
      </c>
      <c r="I25" s="304">
        <v>147367</v>
      </c>
    </row>
    <row r="26" spans="1:9" ht="27" customHeight="1">
      <c r="A26" s="330"/>
      <c r="B26" s="218" t="s">
        <v>183</v>
      </c>
      <c r="C26" s="219"/>
      <c r="D26" s="220"/>
      <c r="E26" s="221">
        <v>0.71299999999999997</v>
      </c>
      <c r="F26" s="221">
        <v>0.72499999999999998</v>
      </c>
      <c r="G26" s="221">
        <v>0.72</v>
      </c>
      <c r="H26" s="221">
        <v>0.71</v>
      </c>
      <c r="I26" s="222">
        <v>0.7</v>
      </c>
    </row>
    <row r="27" spans="1:9" ht="27" customHeight="1">
      <c r="A27" s="330"/>
      <c r="B27" s="218" t="s">
        <v>184</v>
      </c>
      <c r="C27" s="219"/>
      <c r="D27" s="220"/>
      <c r="E27" s="223">
        <v>2.6</v>
      </c>
      <c r="F27" s="223">
        <v>3.2</v>
      </c>
      <c r="G27" s="223">
        <v>3.3</v>
      </c>
      <c r="H27" s="223">
        <v>3.4</v>
      </c>
      <c r="I27" s="224">
        <v>3.5</v>
      </c>
    </row>
    <row r="28" spans="1:9" ht="27" customHeight="1">
      <c r="A28" s="330"/>
      <c r="B28" s="218" t="s">
        <v>185</v>
      </c>
      <c r="C28" s="219"/>
      <c r="D28" s="220"/>
      <c r="E28" s="223">
        <v>90.9</v>
      </c>
      <c r="F28" s="223">
        <v>92.4</v>
      </c>
      <c r="G28" s="223">
        <v>92.2</v>
      </c>
      <c r="H28" s="223">
        <v>90</v>
      </c>
      <c r="I28" s="224">
        <v>91.6</v>
      </c>
    </row>
    <row r="29" spans="1:9" ht="27" customHeight="1">
      <c r="A29" s="330"/>
      <c r="B29" s="225" t="s">
        <v>186</v>
      </c>
      <c r="C29" s="226"/>
      <c r="D29" s="227"/>
      <c r="E29" s="228">
        <v>41.6</v>
      </c>
      <c r="F29" s="228">
        <v>35.6</v>
      </c>
      <c r="G29" s="228">
        <v>32.700000000000003</v>
      </c>
      <c r="H29" s="228">
        <v>38.799999999999997</v>
      </c>
      <c r="I29" s="229">
        <v>40.200000000000003</v>
      </c>
    </row>
    <row r="30" spans="1:9" ht="27" customHeight="1">
      <c r="A30" s="330"/>
      <c r="B30" s="329" t="s">
        <v>187</v>
      </c>
      <c r="C30" s="20" t="s">
        <v>188</v>
      </c>
      <c r="D30" s="230"/>
      <c r="E30" s="231">
        <v>0</v>
      </c>
      <c r="F30" s="231">
        <v>0</v>
      </c>
      <c r="G30" s="231">
        <v>0</v>
      </c>
      <c r="H30" s="231">
        <v>0</v>
      </c>
      <c r="I30" s="305">
        <v>0</v>
      </c>
    </row>
    <row r="31" spans="1:9" ht="27" customHeight="1">
      <c r="A31" s="330"/>
      <c r="B31" s="330"/>
      <c r="C31" s="218" t="s">
        <v>189</v>
      </c>
      <c r="D31" s="220"/>
      <c r="E31" s="223">
        <v>0</v>
      </c>
      <c r="F31" s="223">
        <v>0</v>
      </c>
      <c r="G31" s="223">
        <v>0</v>
      </c>
      <c r="H31" s="223">
        <v>0</v>
      </c>
      <c r="I31" s="224">
        <v>0</v>
      </c>
    </row>
    <row r="32" spans="1:9" ht="27" customHeight="1">
      <c r="A32" s="330"/>
      <c r="B32" s="330"/>
      <c r="C32" s="218" t="s">
        <v>190</v>
      </c>
      <c r="D32" s="220"/>
      <c r="E32" s="223">
        <v>9.6</v>
      </c>
      <c r="F32" s="223">
        <v>9.3000000000000007</v>
      </c>
      <c r="G32" s="223">
        <v>8.8000000000000007</v>
      </c>
      <c r="H32" s="223">
        <v>7.7</v>
      </c>
      <c r="I32" s="224">
        <v>6.6</v>
      </c>
    </row>
    <row r="33" spans="1:9" ht="27" customHeight="1">
      <c r="A33" s="331"/>
      <c r="B33" s="331"/>
      <c r="C33" s="225" t="s">
        <v>191</v>
      </c>
      <c r="D33" s="227"/>
      <c r="E33" s="228">
        <v>125.5</v>
      </c>
      <c r="F33" s="228">
        <v>124</v>
      </c>
      <c r="G33" s="228">
        <v>127.8</v>
      </c>
      <c r="H33" s="228">
        <v>116.6</v>
      </c>
      <c r="I33" s="232">
        <v>126.7</v>
      </c>
    </row>
    <row r="34" spans="1:9" ht="27" customHeight="1">
      <c r="A34" s="1" t="s">
        <v>282</v>
      </c>
      <c r="B34" s="14"/>
      <c r="C34" s="14"/>
      <c r="D34" s="14"/>
      <c r="E34" s="233"/>
      <c r="F34" s="233"/>
      <c r="G34" s="233"/>
      <c r="H34" s="233"/>
      <c r="I34" s="234"/>
    </row>
    <row r="35" spans="1:9" ht="27" customHeight="1">
      <c r="A35" s="27" t="s">
        <v>192</v>
      </c>
    </row>
    <row r="36" spans="1:9">
      <c r="A36" s="235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/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45" t="s">
        <v>45</v>
      </c>
      <c r="B6" s="346"/>
      <c r="C6" s="346"/>
      <c r="D6" s="346"/>
      <c r="E6" s="347"/>
      <c r="F6" s="365" t="s">
        <v>293</v>
      </c>
      <c r="G6" s="366"/>
      <c r="H6" s="365" t="s">
        <v>294</v>
      </c>
      <c r="I6" s="366"/>
      <c r="J6" s="365" t="s">
        <v>295</v>
      </c>
      <c r="K6" s="366"/>
      <c r="L6" s="365" t="s">
        <v>296</v>
      </c>
      <c r="M6" s="366"/>
      <c r="N6" s="365" t="s">
        <v>297</v>
      </c>
      <c r="O6" s="366"/>
    </row>
    <row r="7" spans="1:25" ht="15.95" customHeight="1">
      <c r="A7" s="348"/>
      <c r="B7" s="349"/>
      <c r="C7" s="349"/>
      <c r="D7" s="349"/>
      <c r="E7" s="350"/>
      <c r="F7" s="178" t="s">
        <v>284</v>
      </c>
      <c r="G7" s="51" t="s">
        <v>1</v>
      </c>
      <c r="H7" s="178" t="s">
        <v>284</v>
      </c>
      <c r="I7" s="51" t="s">
        <v>1</v>
      </c>
      <c r="J7" s="178" t="s">
        <v>284</v>
      </c>
      <c r="K7" s="51" t="s">
        <v>1</v>
      </c>
      <c r="L7" s="178" t="s">
        <v>284</v>
      </c>
      <c r="M7" s="51" t="s">
        <v>1</v>
      </c>
      <c r="N7" s="178" t="s">
        <v>284</v>
      </c>
      <c r="O7" s="294" t="s">
        <v>1</v>
      </c>
    </row>
    <row r="8" spans="1:25" ht="15.95" customHeight="1">
      <c r="A8" s="351" t="s">
        <v>84</v>
      </c>
      <c r="B8" s="47" t="s">
        <v>46</v>
      </c>
      <c r="C8" s="48"/>
      <c r="D8" s="48"/>
      <c r="E8" s="100" t="s">
        <v>37</v>
      </c>
      <c r="F8" s="113">
        <v>7490</v>
      </c>
      <c r="G8" s="114">
        <v>4592</v>
      </c>
      <c r="H8" s="113">
        <v>13316</v>
      </c>
      <c r="I8" s="114">
        <v>13475</v>
      </c>
      <c r="J8" s="113">
        <v>19972</v>
      </c>
      <c r="K8" s="154">
        <v>20374</v>
      </c>
      <c r="L8" s="306">
        <v>5</v>
      </c>
      <c r="M8" s="116">
        <v>5</v>
      </c>
      <c r="N8" s="113">
        <v>2235</v>
      </c>
      <c r="O8" s="116">
        <v>2286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2"/>
      <c r="B9" s="14"/>
      <c r="C9" s="61" t="s">
        <v>47</v>
      </c>
      <c r="D9" s="53"/>
      <c r="E9" s="101" t="s">
        <v>38</v>
      </c>
      <c r="F9" s="117">
        <v>6370</v>
      </c>
      <c r="G9" s="118">
        <v>3795</v>
      </c>
      <c r="H9" s="117">
        <v>13313</v>
      </c>
      <c r="I9" s="118">
        <v>13294</v>
      </c>
      <c r="J9" s="117">
        <v>19847</v>
      </c>
      <c r="K9" s="150">
        <v>20210</v>
      </c>
      <c r="L9" s="307">
        <v>5</v>
      </c>
      <c r="M9" s="120">
        <v>5</v>
      </c>
      <c r="N9" s="117">
        <v>2201</v>
      </c>
      <c r="O9" s="120">
        <v>2269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2"/>
      <c r="B10" s="11"/>
      <c r="C10" s="61" t="s">
        <v>48</v>
      </c>
      <c r="D10" s="53"/>
      <c r="E10" s="101" t="s">
        <v>39</v>
      </c>
      <c r="F10" s="117">
        <v>1120</v>
      </c>
      <c r="G10" s="118">
        <v>797</v>
      </c>
      <c r="H10" s="117">
        <v>3</v>
      </c>
      <c r="I10" s="118">
        <v>181</v>
      </c>
      <c r="J10" s="117">
        <v>125</v>
      </c>
      <c r="K10" s="150">
        <v>164</v>
      </c>
      <c r="L10" s="121">
        <v>0</v>
      </c>
      <c r="M10" s="122">
        <v>0</v>
      </c>
      <c r="N10" s="117">
        <v>34</v>
      </c>
      <c r="O10" s="120">
        <v>17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2"/>
      <c r="B11" s="66" t="s">
        <v>49</v>
      </c>
      <c r="C11" s="67"/>
      <c r="D11" s="67"/>
      <c r="E11" s="103" t="s">
        <v>40</v>
      </c>
      <c r="F11" s="123">
        <v>12077</v>
      </c>
      <c r="G11" s="124">
        <v>7076</v>
      </c>
      <c r="H11" s="123">
        <v>10586</v>
      </c>
      <c r="I11" s="124">
        <v>10855</v>
      </c>
      <c r="J11" s="123">
        <v>17843</v>
      </c>
      <c r="K11" s="302">
        <v>18196</v>
      </c>
      <c r="L11" s="123">
        <v>5</v>
      </c>
      <c r="M11" s="126">
        <v>4</v>
      </c>
      <c r="N11" s="123">
        <v>1996</v>
      </c>
      <c r="O11" s="126">
        <v>2719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2"/>
      <c r="B12" s="8"/>
      <c r="C12" s="61" t="s">
        <v>50</v>
      </c>
      <c r="D12" s="53"/>
      <c r="E12" s="101" t="s">
        <v>41</v>
      </c>
      <c r="F12" s="117">
        <v>9146</v>
      </c>
      <c r="G12" s="118">
        <v>5760</v>
      </c>
      <c r="H12" s="117">
        <v>10548</v>
      </c>
      <c r="I12" s="118">
        <v>10837</v>
      </c>
      <c r="J12" s="123">
        <v>17793</v>
      </c>
      <c r="K12" s="150">
        <v>18152</v>
      </c>
      <c r="L12" s="123">
        <v>5</v>
      </c>
      <c r="M12" s="120">
        <v>4</v>
      </c>
      <c r="N12" s="117">
        <v>1983</v>
      </c>
      <c r="O12" s="120">
        <v>1968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2"/>
      <c r="B13" s="14"/>
      <c r="C13" s="50" t="s">
        <v>51</v>
      </c>
      <c r="D13" s="68"/>
      <c r="E13" s="104" t="s">
        <v>42</v>
      </c>
      <c r="F13" s="127">
        <v>2931</v>
      </c>
      <c r="G13" s="128">
        <v>1316</v>
      </c>
      <c r="H13" s="301">
        <v>38</v>
      </c>
      <c r="I13" s="128">
        <v>18</v>
      </c>
      <c r="J13" s="121">
        <v>50</v>
      </c>
      <c r="K13" s="309">
        <v>44</v>
      </c>
      <c r="L13" s="121">
        <v>0</v>
      </c>
      <c r="M13" s="122">
        <v>0</v>
      </c>
      <c r="N13" s="301">
        <v>13</v>
      </c>
      <c r="O13" s="130">
        <v>751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2"/>
      <c r="B14" s="52" t="s">
        <v>52</v>
      </c>
      <c r="C14" s="53"/>
      <c r="D14" s="53"/>
      <c r="E14" s="101" t="s">
        <v>194</v>
      </c>
      <c r="F14" s="161">
        <f>F9-F12</f>
        <v>-2776</v>
      </c>
      <c r="G14" s="150">
        <f t="shared" ref="F14:O15" si="0">G9-G12</f>
        <v>-1965</v>
      </c>
      <c r="H14" s="161">
        <f t="shared" si="0"/>
        <v>2765</v>
      </c>
      <c r="I14" s="150">
        <f t="shared" si="0"/>
        <v>2457</v>
      </c>
      <c r="J14" s="161">
        <f t="shared" si="0"/>
        <v>2054</v>
      </c>
      <c r="K14" s="150">
        <f t="shared" si="0"/>
        <v>2058</v>
      </c>
      <c r="L14" s="117">
        <f>L9-L12</f>
        <v>0</v>
      </c>
      <c r="M14" s="120">
        <f t="shared" si="0"/>
        <v>1</v>
      </c>
      <c r="N14" s="161">
        <f t="shared" si="0"/>
        <v>218</v>
      </c>
      <c r="O14" s="150">
        <f t="shared" si="0"/>
        <v>301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2"/>
      <c r="B15" s="52" t="s">
        <v>53</v>
      </c>
      <c r="C15" s="53"/>
      <c r="D15" s="53"/>
      <c r="E15" s="101" t="s">
        <v>195</v>
      </c>
      <c r="F15" s="161">
        <f t="shared" si="0"/>
        <v>-1811</v>
      </c>
      <c r="G15" s="150">
        <f t="shared" si="0"/>
        <v>-519</v>
      </c>
      <c r="H15" s="161">
        <f t="shared" si="0"/>
        <v>-35</v>
      </c>
      <c r="I15" s="150">
        <f t="shared" si="0"/>
        <v>163</v>
      </c>
      <c r="J15" s="161">
        <f t="shared" si="0"/>
        <v>75</v>
      </c>
      <c r="K15" s="150">
        <f t="shared" si="0"/>
        <v>120</v>
      </c>
      <c r="L15" s="118">
        <f t="shared" si="0"/>
        <v>0</v>
      </c>
      <c r="M15" s="150">
        <f t="shared" si="0"/>
        <v>0</v>
      </c>
      <c r="N15" s="161">
        <f t="shared" si="0"/>
        <v>21</v>
      </c>
      <c r="O15" s="150">
        <f t="shared" si="0"/>
        <v>-734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2"/>
      <c r="B16" s="52" t="s">
        <v>54</v>
      </c>
      <c r="C16" s="53"/>
      <c r="D16" s="53"/>
      <c r="E16" s="101" t="s">
        <v>196</v>
      </c>
      <c r="F16" s="161">
        <f t="shared" ref="F16:O16" si="1">F8-F11</f>
        <v>-4587</v>
      </c>
      <c r="G16" s="150">
        <f t="shared" si="1"/>
        <v>-2484</v>
      </c>
      <c r="H16" s="161">
        <f t="shared" si="1"/>
        <v>2730</v>
      </c>
      <c r="I16" s="150">
        <f t="shared" si="1"/>
        <v>2620</v>
      </c>
      <c r="J16" s="161">
        <f t="shared" si="1"/>
        <v>2129</v>
      </c>
      <c r="K16" s="150">
        <f t="shared" si="1"/>
        <v>2178</v>
      </c>
      <c r="L16" s="118">
        <f>L8-L11</f>
        <v>0</v>
      </c>
      <c r="M16" s="150">
        <f t="shared" si="1"/>
        <v>1</v>
      </c>
      <c r="N16" s="161">
        <f t="shared" si="1"/>
        <v>239</v>
      </c>
      <c r="O16" s="150">
        <f t="shared" si="1"/>
        <v>-433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2"/>
      <c r="B17" s="52" t="s">
        <v>55</v>
      </c>
      <c r="C17" s="53"/>
      <c r="D17" s="53"/>
      <c r="E17" s="43"/>
      <c r="F17" s="237">
        <v>22134</v>
      </c>
      <c r="G17" s="238">
        <v>17547</v>
      </c>
      <c r="H17" s="237"/>
      <c r="I17" s="238"/>
      <c r="J17" s="121"/>
      <c r="K17" s="309"/>
      <c r="L17" s="307"/>
      <c r="M17" s="120"/>
      <c r="N17" s="121"/>
      <c r="O17" s="131">
        <v>0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3"/>
      <c r="B18" s="59" t="s">
        <v>56</v>
      </c>
      <c r="C18" s="37"/>
      <c r="D18" s="37"/>
      <c r="E18" s="15"/>
      <c r="F18" s="162">
        <v>0</v>
      </c>
      <c r="G18" s="166">
        <v>0</v>
      </c>
      <c r="H18" s="162"/>
      <c r="I18" s="166"/>
      <c r="J18" s="132"/>
      <c r="K18" s="310"/>
      <c r="L18" s="311"/>
      <c r="M18" s="133"/>
      <c r="N18" s="132"/>
      <c r="O18" s="134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2" t="s">
        <v>85</v>
      </c>
      <c r="B19" s="66" t="s">
        <v>57</v>
      </c>
      <c r="C19" s="69"/>
      <c r="D19" s="69"/>
      <c r="E19" s="105"/>
      <c r="F19" s="163">
        <v>9022</v>
      </c>
      <c r="G19" s="155">
        <v>11036</v>
      </c>
      <c r="H19" s="163">
        <v>2076</v>
      </c>
      <c r="I19" s="155">
        <v>3296</v>
      </c>
      <c r="J19" s="135">
        <v>15407</v>
      </c>
      <c r="K19" s="155">
        <v>14943</v>
      </c>
      <c r="L19" s="312">
        <v>0</v>
      </c>
      <c r="M19" s="138">
        <v>4</v>
      </c>
      <c r="N19" s="135">
        <v>683</v>
      </c>
      <c r="O19" s="138">
        <v>308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2"/>
      <c r="B20" s="13"/>
      <c r="C20" s="61" t="s">
        <v>58</v>
      </c>
      <c r="D20" s="53"/>
      <c r="E20" s="101"/>
      <c r="F20" s="161">
        <v>4918</v>
      </c>
      <c r="G20" s="150">
        <v>5742</v>
      </c>
      <c r="H20" s="161">
        <v>1300</v>
      </c>
      <c r="I20" s="150">
        <v>1697</v>
      </c>
      <c r="J20" s="117">
        <v>8795</v>
      </c>
      <c r="K20" s="150">
        <v>7449</v>
      </c>
      <c r="L20" s="307">
        <v>0</v>
      </c>
      <c r="M20" s="122">
        <v>0</v>
      </c>
      <c r="N20" s="117">
        <v>520</v>
      </c>
      <c r="O20" s="120">
        <v>125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2"/>
      <c r="B21" s="26" t="s">
        <v>59</v>
      </c>
      <c r="C21" s="67"/>
      <c r="D21" s="67"/>
      <c r="E21" s="103" t="s">
        <v>197</v>
      </c>
      <c r="F21" s="164">
        <v>9022</v>
      </c>
      <c r="G21" s="149">
        <v>11036</v>
      </c>
      <c r="H21" s="164">
        <v>2076</v>
      </c>
      <c r="I21" s="302">
        <v>3296</v>
      </c>
      <c r="J21" s="123">
        <f>15407-75</f>
        <v>15332</v>
      </c>
      <c r="K21" s="302">
        <v>14943</v>
      </c>
      <c r="L21" s="308">
        <v>0</v>
      </c>
      <c r="M21" s="126">
        <v>4</v>
      </c>
      <c r="N21" s="123">
        <v>683</v>
      </c>
      <c r="O21" s="126">
        <v>308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2"/>
      <c r="B22" s="66" t="s">
        <v>60</v>
      </c>
      <c r="C22" s="69"/>
      <c r="D22" s="69"/>
      <c r="E22" s="105" t="s">
        <v>198</v>
      </c>
      <c r="F22" s="163">
        <v>9432</v>
      </c>
      <c r="G22" s="155">
        <v>11543</v>
      </c>
      <c r="H22" s="163">
        <v>7517</v>
      </c>
      <c r="I22" s="155">
        <v>9456</v>
      </c>
      <c r="J22" s="135">
        <v>22146</v>
      </c>
      <c r="K22" s="155">
        <v>22451</v>
      </c>
      <c r="L22" s="312">
        <v>0</v>
      </c>
      <c r="M22" s="138">
        <v>6</v>
      </c>
      <c r="N22" s="135">
        <v>1091</v>
      </c>
      <c r="O22" s="138">
        <v>670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2"/>
      <c r="B23" s="8" t="s">
        <v>61</v>
      </c>
      <c r="C23" s="50" t="s">
        <v>62</v>
      </c>
      <c r="D23" s="68"/>
      <c r="E23" s="104"/>
      <c r="F23" s="160">
        <v>687</v>
      </c>
      <c r="G23" s="139">
        <v>899</v>
      </c>
      <c r="H23" s="300">
        <v>1794</v>
      </c>
      <c r="I23" s="299">
        <v>1795</v>
      </c>
      <c r="J23" s="301">
        <v>8877</v>
      </c>
      <c r="K23" s="299">
        <v>9210</v>
      </c>
      <c r="L23" s="313">
        <v>0</v>
      </c>
      <c r="M23" s="130">
        <v>0</v>
      </c>
      <c r="N23" s="301">
        <v>353</v>
      </c>
      <c r="O23" s="130">
        <v>371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2"/>
      <c r="B24" s="52" t="s">
        <v>199</v>
      </c>
      <c r="C24" s="53"/>
      <c r="D24" s="53"/>
      <c r="E24" s="101" t="s">
        <v>200</v>
      </c>
      <c r="F24" s="161">
        <f>F21-F22</f>
        <v>-410</v>
      </c>
      <c r="G24" s="161">
        <f>G21-G22</f>
        <v>-507</v>
      </c>
      <c r="H24" s="161">
        <f t="shared" ref="H24:M24" si="2">H21-H22</f>
        <v>-5441</v>
      </c>
      <c r="I24" s="150">
        <f t="shared" si="2"/>
        <v>-6160</v>
      </c>
      <c r="J24" s="161">
        <f>J21-J22</f>
        <v>-6814</v>
      </c>
      <c r="K24" s="150">
        <f t="shared" si="2"/>
        <v>-7508</v>
      </c>
      <c r="L24" s="118">
        <f t="shared" si="2"/>
        <v>0</v>
      </c>
      <c r="M24" s="150">
        <f t="shared" si="2"/>
        <v>-2</v>
      </c>
      <c r="N24" s="161">
        <f t="shared" ref="N24:O24" si="3">N21-N22</f>
        <v>-408</v>
      </c>
      <c r="O24" s="150">
        <f t="shared" si="3"/>
        <v>-362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2"/>
      <c r="B25" s="112" t="s">
        <v>63</v>
      </c>
      <c r="C25" s="68"/>
      <c r="D25" s="68"/>
      <c r="E25" s="354" t="s">
        <v>201</v>
      </c>
      <c r="F25" s="361">
        <v>410</v>
      </c>
      <c r="G25" s="334">
        <v>17</v>
      </c>
      <c r="H25" s="361">
        <v>5441</v>
      </c>
      <c r="I25" s="334">
        <v>6160</v>
      </c>
      <c r="J25" s="356">
        <v>6814</v>
      </c>
      <c r="K25" s="334">
        <v>7508</v>
      </c>
      <c r="L25" s="371">
        <v>0</v>
      </c>
      <c r="M25" s="334">
        <v>2</v>
      </c>
      <c r="N25" s="356">
        <v>408</v>
      </c>
      <c r="O25" s="334">
        <v>362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2"/>
      <c r="B26" s="26" t="s">
        <v>64</v>
      </c>
      <c r="C26" s="67"/>
      <c r="D26" s="67"/>
      <c r="E26" s="355"/>
      <c r="F26" s="362"/>
      <c r="G26" s="360"/>
      <c r="H26" s="362"/>
      <c r="I26" s="335"/>
      <c r="J26" s="370"/>
      <c r="K26" s="335"/>
      <c r="L26" s="372"/>
      <c r="M26" s="335"/>
      <c r="N26" s="370"/>
      <c r="O26" s="335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3"/>
      <c r="B27" s="59" t="s">
        <v>202</v>
      </c>
      <c r="C27" s="37"/>
      <c r="D27" s="37"/>
      <c r="E27" s="106" t="s">
        <v>203</v>
      </c>
      <c r="F27" s="165">
        <f t="shared" ref="F27:O27" si="4">F24+F25</f>
        <v>0</v>
      </c>
      <c r="G27" s="151">
        <f t="shared" si="4"/>
        <v>-490</v>
      </c>
      <c r="H27" s="165">
        <f t="shared" si="4"/>
        <v>0</v>
      </c>
      <c r="I27" s="151">
        <f t="shared" si="4"/>
        <v>0</v>
      </c>
      <c r="J27" s="165">
        <f t="shared" si="4"/>
        <v>0</v>
      </c>
      <c r="K27" s="151">
        <f t="shared" si="4"/>
        <v>0</v>
      </c>
      <c r="L27" s="141">
        <f t="shared" si="4"/>
        <v>0</v>
      </c>
      <c r="M27" s="151">
        <f t="shared" si="4"/>
        <v>0</v>
      </c>
      <c r="N27" s="165">
        <f t="shared" si="4"/>
        <v>0</v>
      </c>
      <c r="O27" s="151">
        <f t="shared" si="4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9" t="s">
        <v>65</v>
      </c>
      <c r="B30" s="340"/>
      <c r="C30" s="340"/>
      <c r="D30" s="340"/>
      <c r="E30" s="341"/>
      <c r="F30" s="369" t="s">
        <v>291</v>
      </c>
      <c r="G30" s="368"/>
      <c r="H30" s="369" t="s">
        <v>298</v>
      </c>
      <c r="I30" s="368"/>
      <c r="J30" s="369" t="s">
        <v>299</v>
      </c>
      <c r="K30" s="368"/>
      <c r="L30" s="369"/>
      <c r="M30" s="368"/>
      <c r="N30" s="369"/>
      <c r="O30" s="368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42"/>
      <c r="B31" s="343"/>
      <c r="C31" s="343"/>
      <c r="D31" s="343"/>
      <c r="E31" s="344"/>
      <c r="F31" s="178" t="s">
        <v>284</v>
      </c>
      <c r="G31" s="51" t="s">
        <v>1</v>
      </c>
      <c r="H31" s="178" t="s">
        <v>284</v>
      </c>
      <c r="I31" s="51" t="s">
        <v>1</v>
      </c>
      <c r="J31" s="178" t="s">
        <v>284</v>
      </c>
      <c r="K31" s="51" t="s">
        <v>1</v>
      </c>
      <c r="L31" s="178" t="s">
        <v>284</v>
      </c>
      <c r="M31" s="51" t="s">
        <v>1</v>
      </c>
      <c r="N31" s="178" t="s">
        <v>284</v>
      </c>
      <c r="O31" s="236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51" t="s">
        <v>86</v>
      </c>
      <c r="B32" s="47" t="s">
        <v>46</v>
      </c>
      <c r="C32" s="48"/>
      <c r="D32" s="48"/>
      <c r="E32" s="16" t="s">
        <v>37</v>
      </c>
      <c r="F32" s="135">
        <v>279</v>
      </c>
      <c r="G32" s="136">
        <v>282</v>
      </c>
      <c r="H32" s="113">
        <v>6</v>
      </c>
      <c r="I32" s="115">
        <v>41</v>
      </c>
      <c r="J32" s="113">
        <v>0</v>
      </c>
      <c r="K32" s="116">
        <v>134</v>
      </c>
      <c r="L32" s="135"/>
      <c r="M32" s="136"/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58"/>
      <c r="B33" s="14"/>
      <c r="C33" s="50" t="s">
        <v>66</v>
      </c>
      <c r="D33" s="68"/>
      <c r="E33" s="108"/>
      <c r="F33" s="127">
        <v>33</v>
      </c>
      <c r="G33" s="128">
        <v>33</v>
      </c>
      <c r="H33" s="127">
        <v>0</v>
      </c>
      <c r="I33" s="129">
        <v>35</v>
      </c>
      <c r="J33" s="127">
        <v>0</v>
      </c>
      <c r="K33" s="130">
        <v>122</v>
      </c>
      <c r="L33" s="127"/>
      <c r="M33" s="128"/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58"/>
      <c r="B34" s="14"/>
      <c r="C34" s="12"/>
      <c r="D34" s="61" t="s">
        <v>67</v>
      </c>
      <c r="E34" s="102"/>
      <c r="F34" s="117">
        <v>33</v>
      </c>
      <c r="G34" s="118">
        <v>33</v>
      </c>
      <c r="H34" s="117">
        <v>0</v>
      </c>
      <c r="I34" s="119">
        <v>0</v>
      </c>
      <c r="J34" s="117">
        <v>0</v>
      </c>
      <c r="K34" s="120">
        <v>122</v>
      </c>
      <c r="L34" s="117"/>
      <c r="M34" s="118"/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58"/>
      <c r="B35" s="11"/>
      <c r="C35" s="31" t="s">
        <v>68</v>
      </c>
      <c r="D35" s="67"/>
      <c r="E35" s="109"/>
      <c r="F35" s="123">
        <v>246</v>
      </c>
      <c r="G35" s="124">
        <v>250</v>
      </c>
      <c r="H35" s="123">
        <v>6</v>
      </c>
      <c r="I35" s="125">
        <v>6</v>
      </c>
      <c r="J35" s="144">
        <v>0</v>
      </c>
      <c r="K35" s="145">
        <v>12</v>
      </c>
      <c r="L35" s="123"/>
      <c r="M35" s="124"/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58"/>
      <c r="B36" s="66" t="s">
        <v>49</v>
      </c>
      <c r="C36" s="69"/>
      <c r="D36" s="69"/>
      <c r="E36" s="16" t="s">
        <v>38</v>
      </c>
      <c r="F36" s="135">
        <v>175</v>
      </c>
      <c r="G36" s="136">
        <v>173</v>
      </c>
      <c r="H36" s="135">
        <v>6</v>
      </c>
      <c r="I36" s="137">
        <v>7</v>
      </c>
      <c r="J36" s="135">
        <v>0</v>
      </c>
      <c r="K36" s="138">
        <v>166</v>
      </c>
      <c r="L36" s="135"/>
      <c r="M36" s="136"/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58"/>
      <c r="B37" s="14"/>
      <c r="C37" s="61" t="s">
        <v>69</v>
      </c>
      <c r="D37" s="53"/>
      <c r="E37" s="102"/>
      <c r="F37" s="117">
        <v>157</v>
      </c>
      <c r="G37" s="118">
        <v>153</v>
      </c>
      <c r="H37" s="117">
        <v>0</v>
      </c>
      <c r="I37" s="119">
        <v>1</v>
      </c>
      <c r="J37" s="117">
        <v>0</v>
      </c>
      <c r="K37" s="120">
        <v>163</v>
      </c>
      <c r="L37" s="117"/>
      <c r="M37" s="118"/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58"/>
      <c r="B38" s="11"/>
      <c r="C38" s="61" t="s">
        <v>70</v>
      </c>
      <c r="D38" s="53"/>
      <c r="E38" s="102"/>
      <c r="F38" s="161">
        <v>18</v>
      </c>
      <c r="G38" s="150">
        <v>20</v>
      </c>
      <c r="H38" s="117">
        <v>6</v>
      </c>
      <c r="I38" s="119">
        <v>6</v>
      </c>
      <c r="J38" s="117">
        <v>0</v>
      </c>
      <c r="K38" s="145">
        <v>3</v>
      </c>
      <c r="L38" s="117"/>
      <c r="M38" s="118"/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59"/>
      <c r="B39" s="6" t="s">
        <v>71</v>
      </c>
      <c r="C39" s="7"/>
      <c r="D39" s="7"/>
      <c r="E39" s="110" t="s">
        <v>205</v>
      </c>
      <c r="F39" s="165">
        <f t="shared" ref="F39:O39" si="5">F32-F36</f>
        <v>104</v>
      </c>
      <c r="G39" s="151">
        <f t="shared" si="5"/>
        <v>109</v>
      </c>
      <c r="H39" s="165">
        <f t="shared" si="5"/>
        <v>0</v>
      </c>
      <c r="I39" s="151">
        <f t="shared" si="5"/>
        <v>34</v>
      </c>
      <c r="J39" s="165">
        <f t="shared" si="5"/>
        <v>0</v>
      </c>
      <c r="K39" s="151">
        <f t="shared" si="5"/>
        <v>-32</v>
      </c>
      <c r="L39" s="165">
        <f t="shared" si="5"/>
        <v>0</v>
      </c>
      <c r="M39" s="151">
        <f t="shared" si="5"/>
        <v>0</v>
      </c>
      <c r="N39" s="165">
        <f t="shared" si="5"/>
        <v>0</v>
      </c>
      <c r="O39" s="151">
        <f t="shared" si="5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51" t="s">
        <v>87</v>
      </c>
      <c r="B40" s="66" t="s">
        <v>72</v>
      </c>
      <c r="C40" s="69"/>
      <c r="D40" s="69"/>
      <c r="E40" s="16" t="s">
        <v>40</v>
      </c>
      <c r="F40" s="163">
        <v>0</v>
      </c>
      <c r="G40" s="155">
        <v>0</v>
      </c>
      <c r="H40" s="135">
        <v>39</v>
      </c>
      <c r="I40" s="137">
        <v>54</v>
      </c>
      <c r="J40" s="135">
        <v>0</v>
      </c>
      <c r="K40" s="138">
        <v>0</v>
      </c>
      <c r="L40" s="135"/>
      <c r="M40" s="136"/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63"/>
      <c r="B41" s="11"/>
      <c r="C41" s="61" t="s">
        <v>73</v>
      </c>
      <c r="D41" s="53"/>
      <c r="E41" s="102"/>
      <c r="F41" s="167">
        <v>0</v>
      </c>
      <c r="G41" s="169">
        <v>0</v>
      </c>
      <c r="H41" s="144">
        <v>0</v>
      </c>
      <c r="I41" s="145">
        <v>0</v>
      </c>
      <c r="J41" s="117">
        <v>0</v>
      </c>
      <c r="K41" s="120">
        <v>0</v>
      </c>
      <c r="L41" s="117"/>
      <c r="M41" s="118"/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63"/>
      <c r="B42" s="66" t="s">
        <v>60</v>
      </c>
      <c r="C42" s="69"/>
      <c r="D42" s="69"/>
      <c r="E42" s="16" t="s">
        <v>41</v>
      </c>
      <c r="F42" s="163">
        <v>88</v>
      </c>
      <c r="G42" s="155">
        <v>85</v>
      </c>
      <c r="H42" s="135">
        <v>39</v>
      </c>
      <c r="I42" s="137">
        <v>89</v>
      </c>
      <c r="J42" s="135">
        <v>0</v>
      </c>
      <c r="K42" s="138">
        <v>2</v>
      </c>
      <c r="L42" s="135"/>
      <c r="M42" s="136"/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63"/>
      <c r="B43" s="11"/>
      <c r="C43" s="61" t="s">
        <v>74</v>
      </c>
      <c r="D43" s="53"/>
      <c r="E43" s="102"/>
      <c r="F43" s="161">
        <v>88</v>
      </c>
      <c r="G43" s="150">
        <v>85</v>
      </c>
      <c r="H43" s="117">
        <v>39</v>
      </c>
      <c r="I43" s="119">
        <v>54</v>
      </c>
      <c r="J43" s="144">
        <v>0</v>
      </c>
      <c r="K43" s="145">
        <v>0</v>
      </c>
      <c r="L43" s="117"/>
      <c r="M43" s="118"/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64"/>
      <c r="B44" s="59" t="s">
        <v>71</v>
      </c>
      <c r="C44" s="37"/>
      <c r="D44" s="37"/>
      <c r="E44" s="110" t="s">
        <v>206</v>
      </c>
      <c r="F44" s="162">
        <f t="shared" ref="F44:O44" si="6">F40-F42</f>
        <v>-88</v>
      </c>
      <c r="G44" s="166">
        <f t="shared" si="6"/>
        <v>-85</v>
      </c>
      <c r="H44" s="162">
        <f t="shared" si="6"/>
        <v>0</v>
      </c>
      <c r="I44" s="166">
        <f t="shared" si="6"/>
        <v>-35</v>
      </c>
      <c r="J44" s="162">
        <f t="shared" si="6"/>
        <v>0</v>
      </c>
      <c r="K44" s="166">
        <f t="shared" si="6"/>
        <v>-2</v>
      </c>
      <c r="L44" s="162">
        <f t="shared" si="6"/>
        <v>0</v>
      </c>
      <c r="M44" s="166">
        <f t="shared" si="6"/>
        <v>0</v>
      </c>
      <c r="N44" s="162">
        <f t="shared" si="6"/>
        <v>0</v>
      </c>
      <c r="O44" s="166">
        <f t="shared" si="6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6" t="s">
        <v>79</v>
      </c>
      <c r="B45" s="20" t="s">
        <v>75</v>
      </c>
      <c r="C45" s="9"/>
      <c r="D45" s="9"/>
      <c r="E45" s="111" t="s">
        <v>207</v>
      </c>
      <c r="F45" s="168">
        <f t="shared" ref="F45:O45" si="7">F39+F44</f>
        <v>16</v>
      </c>
      <c r="G45" s="152">
        <f t="shared" si="7"/>
        <v>24</v>
      </c>
      <c r="H45" s="168">
        <f t="shared" si="7"/>
        <v>0</v>
      </c>
      <c r="I45" s="152">
        <f t="shared" si="7"/>
        <v>-1</v>
      </c>
      <c r="J45" s="168">
        <f t="shared" si="7"/>
        <v>0</v>
      </c>
      <c r="K45" s="152">
        <f t="shared" si="7"/>
        <v>-34</v>
      </c>
      <c r="L45" s="168">
        <f t="shared" si="7"/>
        <v>0</v>
      </c>
      <c r="M45" s="152">
        <f t="shared" si="7"/>
        <v>0</v>
      </c>
      <c r="N45" s="168">
        <f t="shared" si="7"/>
        <v>0</v>
      </c>
      <c r="O45" s="152">
        <f t="shared" si="7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7"/>
      <c r="B46" s="52" t="s">
        <v>76</v>
      </c>
      <c r="C46" s="53"/>
      <c r="D46" s="53"/>
      <c r="E46" s="53"/>
      <c r="F46" s="167">
        <v>0</v>
      </c>
      <c r="G46" s="169">
        <v>0</v>
      </c>
      <c r="H46" s="144">
        <v>0</v>
      </c>
      <c r="I46" s="145">
        <v>0</v>
      </c>
      <c r="J46" s="144">
        <v>0</v>
      </c>
      <c r="K46" s="145">
        <v>0</v>
      </c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7"/>
      <c r="B47" s="52" t="s">
        <v>77</v>
      </c>
      <c r="C47" s="53"/>
      <c r="D47" s="53"/>
      <c r="E47" s="53"/>
      <c r="F47" s="117">
        <v>22</v>
      </c>
      <c r="G47" s="118">
        <v>30</v>
      </c>
      <c r="H47" s="117">
        <v>0</v>
      </c>
      <c r="I47" s="119">
        <v>0</v>
      </c>
      <c r="J47" s="117">
        <v>0</v>
      </c>
      <c r="K47" s="120">
        <v>0</v>
      </c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38"/>
      <c r="B48" s="59" t="s">
        <v>78</v>
      </c>
      <c r="C48" s="37"/>
      <c r="D48" s="37"/>
      <c r="E48" s="37"/>
      <c r="F48" s="140">
        <v>5</v>
      </c>
      <c r="G48" s="141">
        <v>6</v>
      </c>
      <c r="H48" s="140">
        <v>0</v>
      </c>
      <c r="I48" s="142">
        <v>0</v>
      </c>
      <c r="J48" s="140">
        <v>0</v>
      </c>
      <c r="K48" s="143">
        <v>0</v>
      </c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5" t="s">
        <v>0</v>
      </c>
      <c r="B1" s="185"/>
      <c r="C1" s="239"/>
      <c r="D1" s="240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41"/>
      <c r="B5" s="241" t="s">
        <v>285</v>
      </c>
      <c r="C5" s="241"/>
      <c r="D5" s="241"/>
      <c r="H5" s="46"/>
      <c r="L5" s="46"/>
      <c r="N5" s="46" t="s">
        <v>210</v>
      </c>
    </row>
    <row r="6" spans="1:14" ht="15" customHeight="1">
      <c r="A6" s="242"/>
      <c r="B6" s="243"/>
      <c r="C6" s="243"/>
      <c r="D6" s="243"/>
      <c r="E6" s="373"/>
      <c r="F6" s="374"/>
      <c r="G6" s="373"/>
      <c r="H6" s="374"/>
      <c r="I6" s="244"/>
      <c r="J6" s="245"/>
      <c r="K6" s="373"/>
      <c r="L6" s="374"/>
      <c r="M6" s="373"/>
      <c r="N6" s="374"/>
    </row>
    <row r="7" spans="1:14" ht="15" customHeight="1">
      <c r="A7" s="246"/>
      <c r="B7" s="247"/>
      <c r="C7" s="247"/>
      <c r="D7" s="247"/>
      <c r="E7" s="248" t="s">
        <v>284</v>
      </c>
      <c r="F7" s="35" t="s">
        <v>1</v>
      </c>
      <c r="G7" s="248" t="s">
        <v>284</v>
      </c>
      <c r="H7" s="35" t="s">
        <v>1</v>
      </c>
      <c r="I7" s="248" t="s">
        <v>284</v>
      </c>
      <c r="J7" s="35" t="s">
        <v>1</v>
      </c>
      <c r="K7" s="248" t="s">
        <v>284</v>
      </c>
      <c r="L7" s="35" t="s">
        <v>1</v>
      </c>
      <c r="M7" s="248" t="s">
        <v>284</v>
      </c>
      <c r="N7" s="295" t="s">
        <v>1</v>
      </c>
    </row>
    <row r="8" spans="1:14" ht="18" customHeight="1">
      <c r="A8" s="375" t="s">
        <v>211</v>
      </c>
      <c r="B8" s="249" t="s">
        <v>212</v>
      </c>
      <c r="C8" s="250"/>
      <c r="D8" s="250"/>
      <c r="E8" s="251"/>
      <c r="F8" s="252"/>
      <c r="G8" s="251"/>
      <c r="H8" s="253"/>
      <c r="I8" s="251"/>
      <c r="J8" s="252"/>
      <c r="K8" s="251"/>
      <c r="L8" s="253"/>
      <c r="M8" s="251"/>
      <c r="N8" s="253"/>
    </row>
    <row r="9" spans="1:14" ht="18" customHeight="1">
      <c r="A9" s="330"/>
      <c r="B9" s="375" t="s">
        <v>213</v>
      </c>
      <c r="C9" s="207" t="s">
        <v>214</v>
      </c>
      <c r="D9" s="208"/>
      <c r="E9" s="254"/>
      <c r="F9" s="255"/>
      <c r="G9" s="254"/>
      <c r="H9" s="256"/>
      <c r="I9" s="254"/>
      <c r="J9" s="255"/>
      <c r="K9" s="254"/>
      <c r="L9" s="256"/>
      <c r="M9" s="254"/>
      <c r="N9" s="256"/>
    </row>
    <row r="10" spans="1:14" ht="18" customHeight="1">
      <c r="A10" s="330"/>
      <c r="B10" s="330"/>
      <c r="C10" s="52" t="s">
        <v>215</v>
      </c>
      <c r="D10" s="53"/>
      <c r="E10" s="257"/>
      <c r="F10" s="258"/>
      <c r="G10" s="257"/>
      <c r="H10" s="259"/>
      <c r="I10" s="257"/>
      <c r="J10" s="258"/>
      <c r="K10" s="257"/>
      <c r="L10" s="259"/>
      <c r="M10" s="257"/>
      <c r="N10" s="259"/>
    </row>
    <row r="11" spans="1:14" ht="18" customHeight="1">
      <c r="A11" s="330"/>
      <c r="B11" s="330"/>
      <c r="C11" s="52" t="s">
        <v>216</v>
      </c>
      <c r="D11" s="53"/>
      <c r="E11" s="257"/>
      <c r="F11" s="258"/>
      <c r="G11" s="257"/>
      <c r="H11" s="259"/>
      <c r="I11" s="257"/>
      <c r="J11" s="258"/>
      <c r="K11" s="257"/>
      <c r="L11" s="259"/>
      <c r="M11" s="257"/>
      <c r="N11" s="259"/>
    </row>
    <row r="12" spans="1:14" ht="18" customHeight="1">
      <c r="A12" s="330"/>
      <c r="B12" s="330"/>
      <c r="C12" s="52" t="s">
        <v>217</v>
      </c>
      <c r="D12" s="53"/>
      <c r="E12" s="257"/>
      <c r="F12" s="258"/>
      <c r="G12" s="257"/>
      <c r="H12" s="259"/>
      <c r="I12" s="257"/>
      <c r="J12" s="258"/>
      <c r="K12" s="257"/>
      <c r="L12" s="259"/>
      <c r="M12" s="257"/>
      <c r="N12" s="259"/>
    </row>
    <row r="13" spans="1:14" ht="18" customHeight="1">
      <c r="A13" s="330"/>
      <c r="B13" s="330"/>
      <c r="C13" s="52" t="s">
        <v>218</v>
      </c>
      <c r="D13" s="53"/>
      <c r="E13" s="257"/>
      <c r="F13" s="258"/>
      <c r="G13" s="257"/>
      <c r="H13" s="259"/>
      <c r="I13" s="257"/>
      <c r="J13" s="258"/>
      <c r="K13" s="257"/>
      <c r="L13" s="259"/>
      <c r="M13" s="257"/>
      <c r="N13" s="259"/>
    </row>
    <row r="14" spans="1:14" ht="18" customHeight="1">
      <c r="A14" s="331"/>
      <c r="B14" s="331"/>
      <c r="C14" s="59" t="s">
        <v>79</v>
      </c>
      <c r="D14" s="37"/>
      <c r="E14" s="260"/>
      <c r="F14" s="261"/>
      <c r="G14" s="260"/>
      <c r="H14" s="262"/>
      <c r="I14" s="260"/>
      <c r="J14" s="261"/>
      <c r="K14" s="260"/>
      <c r="L14" s="262"/>
      <c r="M14" s="260"/>
      <c r="N14" s="262"/>
    </row>
    <row r="15" spans="1:14" ht="18" customHeight="1">
      <c r="A15" s="329" t="s">
        <v>219</v>
      </c>
      <c r="B15" s="375" t="s">
        <v>220</v>
      </c>
      <c r="C15" s="207" t="s">
        <v>221</v>
      </c>
      <c r="D15" s="208"/>
      <c r="E15" s="263"/>
      <c r="F15" s="264"/>
      <c r="G15" s="263"/>
      <c r="H15" s="152"/>
      <c r="I15" s="263"/>
      <c r="J15" s="264"/>
      <c r="K15" s="263"/>
      <c r="L15" s="152"/>
      <c r="M15" s="263"/>
      <c r="N15" s="152"/>
    </row>
    <row r="16" spans="1:14" ht="18" customHeight="1">
      <c r="A16" s="330"/>
      <c r="B16" s="330"/>
      <c r="C16" s="52" t="s">
        <v>222</v>
      </c>
      <c r="D16" s="53"/>
      <c r="E16" s="117"/>
      <c r="F16" s="119"/>
      <c r="G16" s="117"/>
      <c r="H16" s="150"/>
      <c r="I16" s="117"/>
      <c r="J16" s="119"/>
      <c r="K16" s="117"/>
      <c r="L16" s="150"/>
      <c r="M16" s="117"/>
      <c r="N16" s="150"/>
    </row>
    <row r="17" spans="1:15" ht="18" customHeight="1">
      <c r="A17" s="330"/>
      <c r="B17" s="330"/>
      <c r="C17" s="52" t="s">
        <v>223</v>
      </c>
      <c r="D17" s="53"/>
      <c r="E17" s="117"/>
      <c r="F17" s="119"/>
      <c r="G17" s="117"/>
      <c r="H17" s="150"/>
      <c r="I17" s="117"/>
      <c r="J17" s="119"/>
      <c r="K17" s="117"/>
      <c r="L17" s="150"/>
      <c r="M17" s="117"/>
      <c r="N17" s="150"/>
    </row>
    <row r="18" spans="1:15" ht="18" customHeight="1">
      <c r="A18" s="330"/>
      <c r="B18" s="331"/>
      <c r="C18" s="59" t="s">
        <v>224</v>
      </c>
      <c r="D18" s="37"/>
      <c r="E18" s="165"/>
      <c r="F18" s="265"/>
      <c r="G18" s="165"/>
      <c r="H18" s="265"/>
      <c r="I18" s="165"/>
      <c r="J18" s="265"/>
      <c r="K18" s="165"/>
      <c r="L18" s="265"/>
      <c r="M18" s="165"/>
      <c r="N18" s="265"/>
    </row>
    <row r="19" spans="1:15" ht="18" customHeight="1">
      <c r="A19" s="330"/>
      <c r="B19" s="375" t="s">
        <v>225</v>
      </c>
      <c r="C19" s="207" t="s">
        <v>226</v>
      </c>
      <c r="D19" s="208"/>
      <c r="E19" s="168"/>
      <c r="F19" s="152"/>
      <c r="G19" s="168"/>
      <c r="H19" s="152"/>
      <c r="I19" s="168"/>
      <c r="J19" s="152"/>
      <c r="K19" s="168"/>
      <c r="L19" s="152"/>
      <c r="M19" s="168"/>
      <c r="N19" s="152"/>
    </row>
    <row r="20" spans="1:15" ht="18" customHeight="1">
      <c r="A20" s="330"/>
      <c r="B20" s="330"/>
      <c r="C20" s="52" t="s">
        <v>227</v>
      </c>
      <c r="D20" s="53"/>
      <c r="E20" s="161"/>
      <c r="F20" s="150"/>
      <c r="G20" s="161"/>
      <c r="H20" s="150"/>
      <c r="I20" s="161"/>
      <c r="J20" s="150"/>
      <c r="K20" s="161"/>
      <c r="L20" s="150"/>
      <c r="M20" s="161"/>
      <c r="N20" s="150"/>
    </row>
    <row r="21" spans="1:15" s="270" customFormat="1" ht="18" customHeight="1">
      <c r="A21" s="330"/>
      <c r="B21" s="330"/>
      <c r="C21" s="266" t="s">
        <v>228</v>
      </c>
      <c r="D21" s="267"/>
      <c r="E21" s="268"/>
      <c r="F21" s="269"/>
      <c r="G21" s="268"/>
      <c r="H21" s="269"/>
      <c r="I21" s="268"/>
      <c r="J21" s="269"/>
      <c r="K21" s="268"/>
      <c r="L21" s="269"/>
      <c r="M21" s="268"/>
      <c r="N21" s="269"/>
    </row>
    <row r="22" spans="1:15" ht="18" customHeight="1">
      <c r="A22" s="330"/>
      <c r="B22" s="331"/>
      <c r="C22" s="6" t="s">
        <v>229</v>
      </c>
      <c r="D22" s="7"/>
      <c r="E22" s="165"/>
      <c r="F22" s="151"/>
      <c r="G22" s="165"/>
      <c r="H22" s="151"/>
      <c r="I22" s="165"/>
      <c r="J22" s="151"/>
      <c r="K22" s="165"/>
      <c r="L22" s="151"/>
      <c r="M22" s="165"/>
      <c r="N22" s="151"/>
    </row>
    <row r="23" spans="1:15" ht="18" customHeight="1">
      <c r="A23" s="330"/>
      <c r="B23" s="375" t="s">
        <v>230</v>
      </c>
      <c r="C23" s="207" t="s">
        <v>231</v>
      </c>
      <c r="D23" s="208"/>
      <c r="E23" s="168"/>
      <c r="F23" s="152"/>
      <c r="G23" s="168"/>
      <c r="H23" s="152"/>
      <c r="I23" s="168"/>
      <c r="J23" s="152"/>
      <c r="K23" s="168"/>
      <c r="L23" s="152"/>
      <c r="M23" s="168"/>
      <c r="N23" s="152"/>
    </row>
    <row r="24" spans="1:15" ht="18" customHeight="1">
      <c r="A24" s="330"/>
      <c r="B24" s="330"/>
      <c r="C24" s="52" t="s">
        <v>232</v>
      </c>
      <c r="D24" s="53"/>
      <c r="E24" s="161"/>
      <c r="F24" s="150"/>
      <c r="G24" s="161"/>
      <c r="H24" s="150"/>
      <c r="I24" s="161"/>
      <c r="J24" s="150"/>
      <c r="K24" s="161"/>
      <c r="L24" s="150"/>
      <c r="M24" s="161"/>
      <c r="N24" s="150"/>
    </row>
    <row r="25" spans="1:15" ht="18" customHeight="1">
      <c r="A25" s="330"/>
      <c r="B25" s="330"/>
      <c r="C25" s="52" t="s">
        <v>233</v>
      </c>
      <c r="D25" s="53"/>
      <c r="E25" s="161"/>
      <c r="F25" s="150"/>
      <c r="G25" s="161"/>
      <c r="H25" s="150"/>
      <c r="I25" s="161"/>
      <c r="J25" s="150"/>
      <c r="K25" s="161"/>
      <c r="L25" s="150"/>
      <c r="M25" s="161"/>
      <c r="N25" s="150"/>
    </row>
    <row r="26" spans="1:15" ht="18" customHeight="1">
      <c r="A26" s="330"/>
      <c r="B26" s="331"/>
      <c r="C26" s="57" t="s">
        <v>234</v>
      </c>
      <c r="D26" s="58"/>
      <c r="E26" s="271"/>
      <c r="F26" s="151"/>
      <c r="G26" s="271"/>
      <c r="H26" s="151"/>
      <c r="I26" s="142"/>
      <c r="J26" s="151"/>
      <c r="K26" s="271"/>
      <c r="L26" s="151"/>
      <c r="M26" s="271"/>
      <c r="N26" s="151"/>
    </row>
    <row r="27" spans="1:15" ht="18" customHeight="1">
      <c r="A27" s="331"/>
      <c r="B27" s="59" t="s">
        <v>235</v>
      </c>
      <c r="C27" s="37"/>
      <c r="D27" s="37"/>
      <c r="E27" s="272"/>
      <c r="F27" s="151"/>
      <c r="G27" s="165"/>
      <c r="H27" s="151"/>
      <c r="I27" s="272"/>
      <c r="J27" s="151"/>
      <c r="K27" s="165"/>
      <c r="L27" s="151"/>
      <c r="M27" s="165"/>
      <c r="N27" s="151"/>
    </row>
    <row r="28" spans="1:15" ht="18" customHeight="1">
      <c r="A28" s="375" t="s">
        <v>236</v>
      </c>
      <c r="B28" s="375" t="s">
        <v>237</v>
      </c>
      <c r="C28" s="207" t="s">
        <v>238</v>
      </c>
      <c r="D28" s="273" t="s">
        <v>37</v>
      </c>
      <c r="E28" s="168"/>
      <c r="F28" s="152"/>
      <c r="G28" s="168"/>
      <c r="H28" s="152"/>
      <c r="I28" s="168"/>
      <c r="J28" s="152"/>
      <c r="K28" s="168"/>
      <c r="L28" s="152"/>
      <c r="M28" s="168"/>
      <c r="N28" s="152"/>
    </row>
    <row r="29" spans="1:15" ht="18" customHeight="1">
      <c r="A29" s="330"/>
      <c r="B29" s="330"/>
      <c r="C29" s="52" t="s">
        <v>239</v>
      </c>
      <c r="D29" s="274" t="s">
        <v>38</v>
      </c>
      <c r="E29" s="161"/>
      <c r="F29" s="150"/>
      <c r="G29" s="161"/>
      <c r="H29" s="150"/>
      <c r="I29" s="161"/>
      <c r="J29" s="150"/>
      <c r="K29" s="161"/>
      <c r="L29" s="150"/>
      <c r="M29" s="161"/>
      <c r="N29" s="150"/>
    </row>
    <row r="30" spans="1:15" ht="18" customHeight="1">
      <c r="A30" s="330"/>
      <c r="B30" s="330"/>
      <c r="C30" s="52" t="s">
        <v>240</v>
      </c>
      <c r="D30" s="274" t="s">
        <v>241</v>
      </c>
      <c r="E30" s="161"/>
      <c r="F30" s="150"/>
      <c r="G30" s="117"/>
      <c r="H30" s="150"/>
      <c r="I30" s="161"/>
      <c r="J30" s="150"/>
      <c r="K30" s="161"/>
      <c r="L30" s="150"/>
      <c r="M30" s="161"/>
      <c r="N30" s="150"/>
    </row>
    <row r="31" spans="1:15" ht="18" customHeight="1">
      <c r="A31" s="330"/>
      <c r="B31" s="330"/>
      <c r="C31" s="6" t="s">
        <v>242</v>
      </c>
      <c r="D31" s="275" t="s">
        <v>243</v>
      </c>
      <c r="E31" s="165">
        <f t="shared" ref="E31:N31" si="0">E28-E29-E30</f>
        <v>0</v>
      </c>
      <c r="F31" s="265">
        <f t="shared" si="0"/>
        <v>0</v>
      </c>
      <c r="G31" s="165">
        <f t="shared" si="0"/>
        <v>0</v>
      </c>
      <c r="H31" s="265">
        <f t="shared" si="0"/>
        <v>0</v>
      </c>
      <c r="I31" s="165">
        <f t="shared" si="0"/>
        <v>0</v>
      </c>
      <c r="J31" s="276">
        <f t="shared" si="0"/>
        <v>0</v>
      </c>
      <c r="K31" s="165">
        <f t="shared" si="0"/>
        <v>0</v>
      </c>
      <c r="L31" s="276">
        <f t="shared" si="0"/>
        <v>0</v>
      </c>
      <c r="M31" s="165">
        <f t="shared" si="0"/>
        <v>0</v>
      </c>
      <c r="N31" s="265">
        <f t="shared" si="0"/>
        <v>0</v>
      </c>
      <c r="O31" s="8"/>
    </row>
    <row r="32" spans="1:15" ht="18" customHeight="1">
      <c r="A32" s="330"/>
      <c r="B32" s="330"/>
      <c r="C32" s="207" t="s">
        <v>244</v>
      </c>
      <c r="D32" s="273" t="s">
        <v>245</v>
      </c>
      <c r="E32" s="168"/>
      <c r="F32" s="152"/>
      <c r="G32" s="168"/>
      <c r="H32" s="152"/>
      <c r="I32" s="168"/>
      <c r="J32" s="152"/>
      <c r="K32" s="168"/>
      <c r="L32" s="152"/>
      <c r="M32" s="168"/>
      <c r="N32" s="152"/>
    </row>
    <row r="33" spans="1:14" ht="18" customHeight="1">
      <c r="A33" s="330"/>
      <c r="B33" s="330"/>
      <c r="C33" s="52" t="s">
        <v>246</v>
      </c>
      <c r="D33" s="274" t="s">
        <v>247</v>
      </c>
      <c r="E33" s="161"/>
      <c r="F33" s="150"/>
      <c r="G33" s="161"/>
      <c r="H33" s="150"/>
      <c r="I33" s="161"/>
      <c r="J33" s="150"/>
      <c r="K33" s="161"/>
      <c r="L33" s="150"/>
      <c r="M33" s="161"/>
      <c r="N33" s="150"/>
    </row>
    <row r="34" spans="1:14" ht="18" customHeight="1">
      <c r="A34" s="330"/>
      <c r="B34" s="331"/>
      <c r="C34" s="6" t="s">
        <v>248</v>
      </c>
      <c r="D34" s="275" t="s">
        <v>249</v>
      </c>
      <c r="E34" s="165">
        <f t="shared" ref="E34:N34" si="1">E31+E32-E33</f>
        <v>0</v>
      </c>
      <c r="F34" s="151">
        <f t="shared" si="1"/>
        <v>0</v>
      </c>
      <c r="G34" s="165">
        <f t="shared" si="1"/>
        <v>0</v>
      </c>
      <c r="H34" s="151">
        <f t="shared" si="1"/>
        <v>0</v>
      </c>
      <c r="I34" s="165">
        <f t="shared" si="1"/>
        <v>0</v>
      </c>
      <c r="J34" s="151">
        <f t="shared" si="1"/>
        <v>0</v>
      </c>
      <c r="K34" s="165">
        <f t="shared" si="1"/>
        <v>0</v>
      </c>
      <c r="L34" s="151">
        <f t="shared" si="1"/>
        <v>0</v>
      </c>
      <c r="M34" s="165">
        <f t="shared" si="1"/>
        <v>0</v>
      </c>
      <c r="N34" s="151">
        <f t="shared" si="1"/>
        <v>0</v>
      </c>
    </row>
    <row r="35" spans="1:14" ht="18" customHeight="1">
      <c r="A35" s="330"/>
      <c r="B35" s="375" t="s">
        <v>250</v>
      </c>
      <c r="C35" s="207" t="s">
        <v>251</v>
      </c>
      <c r="D35" s="273" t="s">
        <v>252</v>
      </c>
      <c r="E35" s="168"/>
      <c r="F35" s="152"/>
      <c r="G35" s="168"/>
      <c r="H35" s="152"/>
      <c r="I35" s="168"/>
      <c r="J35" s="152"/>
      <c r="K35" s="168"/>
      <c r="L35" s="152"/>
      <c r="M35" s="168"/>
      <c r="N35" s="152"/>
    </row>
    <row r="36" spans="1:14" ht="18" customHeight="1">
      <c r="A36" s="330"/>
      <c r="B36" s="330"/>
      <c r="C36" s="52" t="s">
        <v>253</v>
      </c>
      <c r="D36" s="274" t="s">
        <v>254</v>
      </c>
      <c r="E36" s="161"/>
      <c r="F36" s="150"/>
      <c r="G36" s="161"/>
      <c r="H36" s="150"/>
      <c r="I36" s="161"/>
      <c r="J36" s="150"/>
      <c r="K36" s="161"/>
      <c r="L36" s="150"/>
      <c r="M36" s="161"/>
      <c r="N36" s="150"/>
    </row>
    <row r="37" spans="1:14" ht="18" customHeight="1">
      <c r="A37" s="330"/>
      <c r="B37" s="330"/>
      <c r="C37" s="52" t="s">
        <v>255</v>
      </c>
      <c r="D37" s="274" t="s">
        <v>256</v>
      </c>
      <c r="E37" s="161">
        <f t="shared" ref="E37:N37" si="2">E34+E35-E36</f>
        <v>0</v>
      </c>
      <c r="F37" s="150">
        <f t="shared" si="2"/>
        <v>0</v>
      </c>
      <c r="G37" s="161">
        <f t="shared" si="2"/>
        <v>0</v>
      </c>
      <c r="H37" s="150">
        <f t="shared" si="2"/>
        <v>0</v>
      </c>
      <c r="I37" s="161">
        <f t="shared" si="2"/>
        <v>0</v>
      </c>
      <c r="J37" s="150">
        <f t="shared" si="2"/>
        <v>0</v>
      </c>
      <c r="K37" s="161">
        <f t="shared" si="2"/>
        <v>0</v>
      </c>
      <c r="L37" s="150">
        <f t="shared" si="2"/>
        <v>0</v>
      </c>
      <c r="M37" s="161">
        <f t="shared" si="2"/>
        <v>0</v>
      </c>
      <c r="N37" s="150">
        <f t="shared" si="2"/>
        <v>0</v>
      </c>
    </row>
    <row r="38" spans="1:14" ht="18" customHeight="1">
      <c r="A38" s="330"/>
      <c r="B38" s="330"/>
      <c r="C38" s="52" t="s">
        <v>257</v>
      </c>
      <c r="D38" s="274" t="s">
        <v>258</v>
      </c>
      <c r="E38" s="161"/>
      <c r="F38" s="150"/>
      <c r="G38" s="161"/>
      <c r="H38" s="150"/>
      <c r="I38" s="161"/>
      <c r="J38" s="150"/>
      <c r="K38" s="161"/>
      <c r="L38" s="150"/>
      <c r="M38" s="161"/>
      <c r="N38" s="150"/>
    </row>
    <row r="39" spans="1:14" ht="18" customHeight="1">
      <c r="A39" s="330"/>
      <c r="B39" s="330"/>
      <c r="C39" s="52" t="s">
        <v>259</v>
      </c>
      <c r="D39" s="274" t="s">
        <v>260</v>
      </c>
      <c r="E39" s="161"/>
      <c r="F39" s="150"/>
      <c r="G39" s="161"/>
      <c r="H39" s="150"/>
      <c r="I39" s="161"/>
      <c r="J39" s="150"/>
      <c r="K39" s="161"/>
      <c r="L39" s="150"/>
      <c r="M39" s="161"/>
      <c r="N39" s="150"/>
    </row>
    <row r="40" spans="1:14" ht="18" customHeight="1">
      <c r="A40" s="330"/>
      <c r="B40" s="330"/>
      <c r="C40" s="52" t="s">
        <v>261</v>
      </c>
      <c r="D40" s="274" t="s">
        <v>262</v>
      </c>
      <c r="E40" s="161"/>
      <c r="F40" s="150"/>
      <c r="G40" s="161"/>
      <c r="H40" s="150"/>
      <c r="I40" s="161"/>
      <c r="J40" s="150"/>
      <c r="K40" s="161"/>
      <c r="L40" s="150"/>
      <c r="M40" s="161"/>
      <c r="N40" s="150"/>
    </row>
    <row r="41" spans="1:14" ht="18" customHeight="1">
      <c r="A41" s="330"/>
      <c r="B41" s="330"/>
      <c r="C41" s="218" t="s">
        <v>263</v>
      </c>
      <c r="D41" s="274" t="s">
        <v>264</v>
      </c>
      <c r="E41" s="161">
        <f t="shared" ref="E41:N41" si="3">E34+E35-E36-E40</f>
        <v>0</v>
      </c>
      <c r="F41" s="150">
        <f t="shared" si="3"/>
        <v>0</v>
      </c>
      <c r="G41" s="161">
        <f t="shared" si="3"/>
        <v>0</v>
      </c>
      <c r="H41" s="150">
        <f t="shared" si="3"/>
        <v>0</v>
      </c>
      <c r="I41" s="161">
        <f t="shared" si="3"/>
        <v>0</v>
      </c>
      <c r="J41" s="150">
        <f t="shared" si="3"/>
        <v>0</v>
      </c>
      <c r="K41" s="161">
        <f t="shared" si="3"/>
        <v>0</v>
      </c>
      <c r="L41" s="150">
        <f t="shared" si="3"/>
        <v>0</v>
      </c>
      <c r="M41" s="161">
        <f t="shared" si="3"/>
        <v>0</v>
      </c>
      <c r="N41" s="150">
        <f t="shared" si="3"/>
        <v>0</v>
      </c>
    </row>
    <row r="42" spans="1:14" ht="18" customHeight="1">
      <c r="A42" s="330"/>
      <c r="B42" s="330"/>
      <c r="C42" s="376" t="s">
        <v>265</v>
      </c>
      <c r="D42" s="377"/>
      <c r="E42" s="117">
        <f t="shared" ref="E42:N42" si="4">E37+E38-E39-E40</f>
        <v>0</v>
      </c>
      <c r="F42" s="118">
        <f t="shared" si="4"/>
        <v>0</v>
      </c>
      <c r="G42" s="117">
        <f t="shared" si="4"/>
        <v>0</v>
      </c>
      <c r="H42" s="118">
        <f t="shared" si="4"/>
        <v>0</v>
      </c>
      <c r="I42" s="117">
        <f t="shared" si="4"/>
        <v>0</v>
      </c>
      <c r="J42" s="118">
        <f t="shared" si="4"/>
        <v>0</v>
      </c>
      <c r="K42" s="117">
        <f t="shared" si="4"/>
        <v>0</v>
      </c>
      <c r="L42" s="118">
        <f t="shared" si="4"/>
        <v>0</v>
      </c>
      <c r="M42" s="117">
        <f t="shared" si="4"/>
        <v>0</v>
      </c>
      <c r="N42" s="150">
        <f t="shared" si="4"/>
        <v>0</v>
      </c>
    </row>
    <row r="43" spans="1:14" ht="18" customHeight="1">
      <c r="A43" s="330"/>
      <c r="B43" s="330"/>
      <c r="C43" s="52" t="s">
        <v>266</v>
      </c>
      <c r="D43" s="274" t="s">
        <v>267</v>
      </c>
      <c r="E43" s="161"/>
      <c r="F43" s="150"/>
      <c r="G43" s="161"/>
      <c r="H43" s="150"/>
      <c r="I43" s="161"/>
      <c r="J43" s="150"/>
      <c r="K43" s="161"/>
      <c r="L43" s="150"/>
      <c r="M43" s="161"/>
      <c r="N43" s="150"/>
    </row>
    <row r="44" spans="1:14" ht="18" customHeight="1">
      <c r="A44" s="331"/>
      <c r="B44" s="331"/>
      <c r="C44" s="6" t="s">
        <v>268</v>
      </c>
      <c r="D44" s="110" t="s">
        <v>269</v>
      </c>
      <c r="E44" s="165">
        <f t="shared" ref="E44:N44" si="5">E41+E43</f>
        <v>0</v>
      </c>
      <c r="F44" s="151">
        <f t="shared" si="5"/>
        <v>0</v>
      </c>
      <c r="G44" s="165">
        <f t="shared" si="5"/>
        <v>0</v>
      </c>
      <c r="H44" s="151">
        <f t="shared" si="5"/>
        <v>0</v>
      </c>
      <c r="I44" s="165">
        <f t="shared" si="5"/>
        <v>0</v>
      </c>
      <c r="J44" s="151">
        <f t="shared" si="5"/>
        <v>0</v>
      </c>
      <c r="K44" s="165">
        <f t="shared" si="5"/>
        <v>0</v>
      </c>
      <c r="L44" s="151">
        <f t="shared" si="5"/>
        <v>0</v>
      </c>
      <c r="M44" s="165">
        <f t="shared" si="5"/>
        <v>0</v>
      </c>
      <c r="N44" s="151">
        <f t="shared" si="5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7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2021-08-27T05:31:34Z</cp:lastPrinted>
  <dcterms:created xsi:type="dcterms:W3CDTF">2021-09-27T00:54:51Z</dcterms:created>
  <dcterms:modified xsi:type="dcterms:W3CDTF">2021-09-27T00:54:51Z</dcterms:modified>
</cp:coreProperties>
</file>