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2 政令市\50　さいたま市\"/>
    </mc:Choice>
  </mc:AlternateContent>
  <xr:revisionPtr revIDLastSave="0" documentId="8_{6AD7B632-9A34-4FCD-A1E3-24FC61DFC1ED}" xr6:coauthVersionLast="47" xr6:coauthVersionMax="47" xr10:uidLastSave="{00000000-0000-0000-0000-000000000000}"/>
  <bookViews>
    <workbookView xWindow="2340" yWindow="2340" windowWidth="21600" windowHeight="11265" tabRatio="699" xr2:uid="{00000000-000D-0000-FFFF-FFFF00000000}"/>
  </bookViews>
  <sheets>
    <sheet name="1.普通会計予算" sheetId="2" r:id="rId1"/>
    <sheet name="2.公営企業会計予算" sheetId="11" r:id="rId2"/>
    <sheet name="3.(1)普通会計決算" sheetId="7" r:id="rId3"/>
    <sheet name="3.(2)財政指標等" sheetId="8" r:id="rId4"/>
    <sheet name="4.公営企業会計決算" sheetId="12" r:id="rId5"/>
    <sheet name="5.三セク決算" sheetId="10" r:id="rId6"/>
  </sheet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calcId="191029"/>
</workbook>
</file>

<file path=xl/calcChain.xml><?xml version="1.0" encoding="utf-8"?>
<calcChain xmlns="http://schemas.openxmlformats.org/spreadsheetml/2006/main">
  <c r="O44" i="12" l="1"/>
  <c r="N44" i="12"/>
  <c r="M44" i="12"/>
  <c r="L44" i="12"/>
  <c r="K44" i="12"/>
  <c r="J44" i="12"/>
  <c r="I44" i="12"/>
  <c r="H44" i="12"/>
  <c r="G44" i="12"/>
  <c r="F44" i="12"/>
  <c r="O39" i="12"/>
  <c r="O45" i="12" s="1"/>
  <c r="N39" i="12"/>
  <c r="N45" i="12" s="1"/>
  <c r="M39" i="12"/>
  <c r="M45" i="12" s="1"/>
  <c r="L39" i="12"/>
  <c r="L45" i="12" s="1"/>
  <c r="K39" i="12"/>
  <c r="K45" i="12" s="1"/>
  <c r="J39" i="12"/>
  <c r="J45" i="12" s="1"/>
  <c r="I39" i="12"/>
  <c r="I45" i="12" s="1"/>
  <c r="H39" i="12"/>
  <c r="G39" i="12"/>
  <c r="G45" i="12" s="1"/>
  <c r="F39" i="12"/>
  <c r="F45" i="12" s="1"/>
  <c r="O24" i="12"/>
  <c r="O27" i="12" s="1"/>
  <c r="N24" i="12"/>
  <c r="N27" i="12" s="1"/>
  <c r="M24" i="12"/>
  <c r="M27" i="12" s="1"/>
  <c r="L24" i="12"/>
  <c r="L27" i="12" s="1"/>
  <c r="K24" i="12"/>
  <c r="K27" i="12" s="1"/>
  <c r="J24" i="12"/>
  <c r="J27" i="12" s="1"/>
  <c r="I24" i="12"/>
  <c r="I27" i="12" s="1"/>
  <c r="H24" i="12"/>
  <c r="H27" i="12" s="1"/>
  <c r="G24" i="12"/>
  <c r="G27" i="12" s="1"/>
  <c r="F24" i="12"/>
  <c r="F27" i="12" s="1"/>
  <c r="O16" i="12"/>
  <c r="N16" i="12"/>
  <c r="M16" i="12"/>
  <c r="L16" i="12"/>
  <c r="K16" i="12"/>
  <c r="J16" i="12"/>
  <c r="I16" i="12"/>
  <c r="H16" i="12"/>
  <c r="G16" i="12"/>
  <c r="F16" i="12"/>
  <c r="O15" i="12"/>
  <c r="N15" i="12"/>
  <c r="M15" i="12"/>
  <c r="L15" i="12"/>
  <c r="K15" i="12"/>
  <c r="J15" i="12"/>
  <c r="I15" i="12"/>
  <c r="H15" i="12"/>
  <c r="G15" i="12"/>
  <c r="F15" i="12"/>
  <c r="O14" i="12"/>
  <c r="N14" i="12"/>
  <c r="M14" i="12"/>
  <c r="L14" i="12"/>
  <c r="K14" i="12"/>
  <c r="J14" i="12"/>
  <c r="I14" i="12"/>
  <c r="H14" i="12"/>
  <c r="G14" i="12"/>
  <c r="F14" i="12"/>
  <c r="O44" i="11"/>
  <c r="N44" i="11"/>
  <c r="M44" i="11"/>
  <c r="L44" i="11"/>
  <c r="K44" i="11"/>
  <c r="J44" i="11"/>
  <c r="I44" i="11"/>
  <c r="H44" i="11"/>
  <c r="G44" i="11"/>
  <c r="F44" i="11"/>
  <c r="O39" i="11"/>
  <c r="O45" i="11" s="1"/>
  <c r="N39" i="11"/>
  <c r="N45" i="11" s="1"/>
  <c r="M39" i="11"/>
  <c r="M45" i="11" s="1"/>
  <c r="L39" i="11"/>
  <c r="L45" i="11" s="1"/>
  <c r="K39" i="11"/>
  <c r="K45" i="11" s="1"/>
  <c r="J39" i="11"/>
  <c r="J45" i="11" s="1"/>
  <c r="I39" i="11"/>
  <c r="I45" i="11" s="1"/>
  <c r="H39" i="11"/>
  <c r="G39" i="11"/>
  <c r="G45" i="11" s="1"/>
  <c r="F39" i="11"/>
  <c r="F45" i="11" s="1"/>
  <c r="O24" i="11"/>
  <c r="O27" i="11" s="1"/>
  <c r="N24" i="11"/>
  <c r="N27" i="11" s="1"/>
  <c r="M24" i="11"/>
  <c r="M27" i="11" s="1"/>
  <c r="L24" i="11"/>
  <c r="L27" i="11" s="1"/>
  <c r="K24" i="11"/>
  <c r="K27" i="11" s="1"/>
  <c r="J24" i="11"/>
  <c r="J27" i="11" s="1"/>
  <c r="I24" i="11"/>
  <c r="I27" i="11" s="1"/>
  <c r="H24" i="11"/>
  <c r="H27" i="11" s="1"/>
  <c r="G24" i="11"/>
  <c r="G27" i="11" s="1"/>
  <c r="F24" i="11"/>
  <c r="F27" i="11" s="1"/>
  <c r="O16" i="11"/>
  <c r="N16" i="11"/>
  <c r="M16" i="11"/>
  <c r="L16" i="11"/>
  <c r="K16" i="11"/>
  <c r="J16" i="11"/>
  <c r="I16" i="11"/>
  <c r="H16" i="11"/>
  <c r="G16" i="11"/>
  <c r="F16" i="11"/>
  <c r="O15" i="11"/>
  <c r="N15" i="11"/>
  <c r="M15" i="11"/>
  <c r="L15" i="11"/>
  <c r="K15" i="11"/>
  <c r="J15" i="11"/>
  <c r="I15" i="11"/>
  <c r="H15" i="11"/>
  <c r="G15" i="11"/>
  <c r="F15" i="11"/>
  <c r="O14" i="11"/>
  <c r="N14" i="11"/>
  <c r="M14" i="11"/>
  <c r="L14" i="11"/>
  <c r="K14" i="11"/>
  <c r="J14" i="11"/>
  <c r="I14" i="11"/>
  <c r="H14" i="11"/>
  <c r="G14" i="11"/>
  <c r="F14" i="11"/>
  <c r="H45" i="11" l="1"/>
  <c r="H45" i="12"/>
  <c r="E19" i="8" l="1"/>
  <c r="E21" i="8" s="1"/>
  <c r="F19" i="8"/>
  <c r="G19" i="8"/>
  <c r="H19" i="8"/>
  <c r="H21" i="8" s="1"/>
  <c r="E20" i="8"/>
  <c r="F20" i="8"/>
  <c r="G20" i="8"/>
  <c r="H20" i="8"/>
  <c r="F21" i="8"/>
  <c r="G21" i="8"/>
  <c r="E22" i="8"/>
  <c r="F24" i="8"/>
  <c r="F22" i="8" s="1"/>
  <c r="E23" i="8" l="1"/>
  <c r="G24" i="8"/>
  <c r="F23" i="8"/>
  <c r="H24" i="8" l="1"/>
  <c r="G22" i="8"/>
  <c r="G23" i="8"/>
  <c r="H22" i="8" l="1"/>
  <c r="H23" i="8"/>
  <c r="I16" i="2" l="1"/>
  <c r="I24" i="8"/>
  <c r="H40" i="7"/>
  <c r="F40" i="7"/>
  <c r="G23" i="7" s="1"/>
  <c r="H22" i="7"/>
  <c r="F22" i="7"/>
  <c r="G9" i="7" s="1"/>
  <c r="AD5" i="7" s="1"/>
  <c r="H40" i="2"/>
  <c r="F40" i="2"/>
  <c r="G38" i="2" s="1"/>
  <c r="H22" i="2"/>
  <c r="F22" i="2"/>
  <c r="G20" i="2" s="1"/>
  <c r="AJ5" i="2" s="1"/>
  <c r="I36" i="2"/>
  <c r="N31" i="10"/>
  <c r="N34" i="10" s="1"/>
  <c r="M31" i="10"/>
  <c r="M34" i="10" s="1"/>
  <c r="L31" i="10"/>
  <c r="L34" i="10" s="1"/>
  <c r="L41" i="10" s="1"/>
  <c r="L44" i="10" s="1"/>
  <c r="K31" i="10"/>
  <c r="K34" i="10"/>
  <c r="K41" i="10" s="1"/>
  <c r="K44" i="10" s="1"/>
  <c r="I31" i="10"/>
  <c r="I34" i="10" s="1"/>
  <c r="G31" i="10"/>
  <c r="G34" i="10" s="1"/>
  <c r="E31" i="10"/>
  <c r="E34" i="10" s="1"/>
  <c r="I20" i="8"/>
  <c r="I19" i="8"/>
  <c r="I21" i="8" s="1"/>
  <c r="AS2" i="8" s="1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9" i="7"/>
  <c r="I38" i="7"/>
  <c r="I37" i="7"/>
  <c r="I36" i="7"/>
  <c r="I35" i="7"/>
  <c r="AK14" i="7" s="1"/>
  <c r="I34" i="7"/>
  <c r="AJ14" i="7" s="1"/>
  <c r="I33" i="7"/>
  <c r="I32" i="7"/>
  <c r="AI14" i="7" s="1"/>
  <c r="I31" i="7"/>
  <c r="I30" i="7"/>
  <c r="I29" i="7"/>
  <c r="I28" i="7"/>
  <c r="AH14" i="7" s="1"/>
  <c r="I27" i="7"/>
  <c r="AG14" i="7" s="1"/>
  <c r="I26" i="7"/>
  <c r="AF14" i="7" s="1"/>
  <c r="I25" i="7"/>
  <c r="I24" i="7"/>
  <c r="AE14" i="7" s="1"/>
  <c r="I23" i="7"/>
  <c r="AD14" i="7" s="1"/>
  <c r="I21" i="7"/>
  <c r="AK6" i="7" s="1"/>
  <c r="I20" i="7"/>
  <c r="AJ6" i="7" s="1"/>
  <c r="I19" i="7"/>
  <c r="I18" i="7"/>
  <c r="I17" i="7"/>
  <c r="AI6" i="7" s="1"/>
  <c r="I16" i="7"/>
  <c r="I15" i="7"/>
  <c r="AH6" i="7" s="1"/>
  <c r="AA14" i="7"/>
  <c r="I14" i="7"/>
  <c r="AG6" i="7" s="1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I9" i="7"/>
  <c r="AD6" i="7" s="1"/>
  <c r="AA6" i="7"/>
  <c r="AA5" i="7"/>
  <c r="AK4" i="7"/>
  <c r="AJ4" i="7"/>
  <c r="AI4" i="7"/>
  <c r="AH4" i="7"/>
  <c r="AG4" i="7"/>
  <c r="AF4" i="7"/>
  <c r="AE4" i="7"/>
  <c r="AD4" i="7"/>
  <c r="AA4" i="7"/>
  <c r="I39" i="2"/>
  <c r="I38" i="2"/>
  <c r="I37" i="2"/>
  <c r="I35" i="2"/>
  <c r="AK14" i="2" s="1"/>
  <c r="I34" i="2"/>
  <c r="AJ14" i="2" s="1"/>
  <c r="I33" i="2"/>
  <c r="I32" i="2"/>
  <c r="AI14" i="2"/>
  <c r="I31" i="2"/>
  <c r="I30" i="2"/>
  <c r="I29" i="2"/>
  <c r="I28" i="2"/>
  <c r="AH14" i="2" s="1"/>
  <c r="I27" i="2"/>
  <c r="AG14" i="2" s="1"/>
  <c r="I26" i="2"/>
  <c r="AF14" i="2" s="1"/>
  <c r="I25" i="2"/>
  <c r="I24" i="2"/>
  <c r="AE14" i="2" s="1"/>
  <c r="I23" i="2"/>
  <c r="AD14" i="2" s="1"/>
  <c r="AK12" i="2"/>
  <c r="AJ12" i="2"/>
  <c r="AI12" i="2"/>
  <c r="AH12" i="2"/>
  <c r="AG12" i="2"/>
  <c r="AF12" i="2"/>
  <c r="AE12" i="2"/>
  <c r="AD12" i="2"/>
  <c r="I21" i="2"/>
  <c r="AK6" i="2" s="1"/>
  <c r="AK4" i="2"/>
  <c r="I20" i="2"/>
  <c r="AJ6" i="2" s="1"/>
  <c r="AJ4" i="2"/>
  <c r="I17" i="2"/>
  <c r="AI6" i="2" s="1"/>
  <c r="AI4" i="2"/>
  <c r="I15" i="2"/>
  <c r="AH6" i="2" s="1"/>
  <c r="AH4" i="2"/>
  <c r="I14" i="2"/>
  <c r="AG6" i="2" s="1"/>
  <c r="AG4" i="2"/>
  <c r="I13" i="2"/>
  <c r="AF6" i="2" s="1"/>
  <c r="AF4" i="2"/>
  <c r="I10" i="2"/>
  <c r="AE6" i="2" s="1"/>
  <c r="AE4" i="2"/>
  <c r="I9" i="2"/>
  <c r="AD6" i="2" s="1"/>
  <c r="AD4" i="2"/>
  <c r="AA12" i="2"/>
  <c r="AA4" i="2"/>
  <c r="I11" i="2"/>
  <c r="I12" i="2"/>
  <c r="I18" i="2"/>
  <c r="I19" i="2"/>
  <c r="G21" i="2"/>
  <c r="AK5" i="2" s="1"/>
  <c r="AC4" i="2"/>
  <c r="E37" i="10" l="1"/>
  <c r="E42" i="10" s="1"/>
  <c r="K37" i="10"/>
  <c r="K42" i="10" s="1"/>
  <c r="G31" i="2"/>
  <c r="G34" i="2"/>
  <c r="AJ13" i="2" s="1"/>
  <c r="G40" i="2"/>
  <c r="G13" i="2"/>
  <c r="AF5" i="2" s="1"/>
  <c r="I40" i="7"/>
  <c r="AC14" i="7" s="1"/>
  <c r="G31" i="7"/>
  <c r="G39" i="7"/>
  <c r="G20" i="7"/>
  <c r="AJ5" i="7" s="1"/>
  <c r="G10" i="7"/>
  <c r="AE5" i="7" s="1"/>
  <c r="G24" i="7"/>
  <c r="AE13" i="7" s="1"/>
  <c r="G28" i="7"/>
  <c r="AH13" i="7" s="1"/>
  <c r="G32" i="7"/>
  <c r="AI13" i="7" s="1"/>
  <c r="G36" i="7"/>
  <c r="G40" i="7"/>
  <c r="G21" i="7"/>
  <c r="AK5" i="7" s="1"/>
  <c r="G25" i="7"/>
  <c r="G29" i="7"/>
  <c r="G33" i="7"/>
  <c r="G37" i="7"/>
  <c r="G26" i="2"/>
  <c r="AF13" i="2" s="1"/>
  <c r="G26" i="7"/>
  <c r="AF13" i="7" s="1"/>
  <c r="G30" i="7"/>
  <c r="G34" i="7"/>
  <c r="AJ13" i="7" s="1"/>
  <c r="G38" i="7"/>
  <c r="G17" i="7"/>
  <c r="AI5" i="7" s="1"/>
  <c r="E41" i="10"/>
  <c r="E44" i="10" s="1"/>
  <c r="G19" i="7"/>
  <c r="AD13" i="7"/>
  <c r="G14" i="7"/>
  <c r="AG5" i="7" s="1"/>
  <c r="G12" i="7"/>
  <c r="AC12" i="7"/>
  <c r="G27" i="7"/>
  <c r="AG13" i="7" s="1"/>
  <c r="G35" i="7"/>
  <c r="AK13" i="7" s="1"/>
  <c r="I37" i="10"/>
  <c r="I42" i="10" s="1"/>
  <c r="I41" i="10"/>
  <c r="I44" i="10" s="1"/>
  <c r="L37" i="10"/>
  <c r="L42" i="10" s="1"/>
  <c r="G9" i="2"/>
  <c r="AD5" i="2" s="1"/>
  <c r="I22" i="2"/>
  <c r="AC6" i="2" s="1"/>
  <c r="G22" i="2"/>
  <c r="G10" i="2"/>
  <c r="AE5" i="2" s="1"/>
  <c r="G16" i="2"/>
  <c r="G14" i="2"/>
  <c r="AG5" i="2" s="1"/>
  <c r="G19" i="2"/>
  <c r="G37" i="10"/>
  <c r="G42" i="10" s="1"/>
  <c r="G41" i="10"/>
  <c r="G44" i="10" s="1"/>
  <c r="M37" i="10"/>
  <c r="M42" i="10" s="1"/>
  <c r="M41" i="10"/>
  <c r="M44" i="10" s="1"/>
  <c r="N41" i="10"/>
  <c r="N44" i="10" s="1"/>
  <c r="N37" i="10"/>
  <c r="N42" i="10" s="1"/>
  <c r="I22" i="8"/>
  <c r="I23" i="8"/>
  <c r="G29" i="2"/>
  <c r="G30" i="2"/>
  <c r="I40" i="2"/>
  <c r="AC14" i="2" s="1"/>
  <c r="G17" i="2"/>
  <c r="AI5" i="2" s="1"/>
  <c r="G24" i="2"/>
  <c r="AE13" i="2" s="1"/>
  <c r="AC12" i="2"/>
  <c r="G35" i="2"/>
  <c r="AK13" i="2" s="1"/>
  <c r="G37" i="2"/>
  <c r="G39" i="2"/>
  <c r="G11" i="7"/>
  <c r="G28" i="2"/>
  <c r="AH13" i="2" s="1"/>
  <c r="G16" i="7"/>
  <c r="G18" i="7"/>
  <c r="I22" i="7"/>
  <c r="AC6" i="7" s="1"/>
  <c r="AC4" i="7"/>
  <c r="G15" i="2"/>
  <c r="AH5" i="2" s="1"/>
  <c r="G32" i="2"/>
  <c r="AI13" i="2" s="1"/>
  <c r="G27" i="2"/>
  <c r="AG13" i="2" s="1"/>
  <c r="G12" i="2"/>
  <c r="G13" i="7"/>
  <c r="AF5" i="7" s="1"/>
  <c r="G18" i="2"/>
  <c r="G15" i="7"/>
  <c r="AH5" i="7" s="1"/>
  <c r="G22" i="7"/>
  <c r="G11" i="2"/>
  <c r="G33" i="2"/>
  <c r="G23" i="2"/>
  <c r="AD13" i="2" s="1"/>
  <c r="G25" i="2"/>
  <c r="G36" i="2"/>
</calcChain>
</file>

<file path=xl/sharedStrings.xml><?xml version="1.0" encoding="utf-8"?>
<sst xmlns="http://schemas.openxmlformats.org/spreadsheetml/2006/main" count="504" uniqueCount="284">
  <si>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</si>
  <si>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</si>
  <si>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</si>
  <si>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</si>
  <si>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</si>
  <si>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</si>
  <si>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</si>
  <si>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</si>
  <si>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</si>
  <si>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</si>
  <si>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</si>
  <si>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</si>
  <si>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</si>
  <si>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</si>
  <si>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</si>
  <si>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</si>
  <si>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</si>
  <si>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</si>
  <si>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</si>
  <si>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</si>
  <si>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</si>
  <si>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</si>
  <si>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</si>
  <si>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</si>
  <si>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</si>
  <si>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</si>
  <si>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</si>
  <si>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</si>
  <si>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</si>
  <si>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</si>
  <si>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</si>
  <si>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</si>
  <si>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</si>
  <si>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</si>
  <si>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</si>
  <si>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</si>
  <si>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</si>
  <si>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</si>
  <si>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</si>
  <si>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</si>
  <si>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</si>
  <si>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</si>
  <si>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</si>
  <si>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</si>
  <si>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</si>
  <si>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</si>
  <si>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</si>
  <si>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</si>
  <si>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</si>
  <si>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</si>
  <si>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</si>
  <si>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</si>
  <si>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</si>
  <si>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</si>
  <si>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</si>
  <si>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</si>
  <si>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</si>
  <si>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</si>
  <si>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</si>
  <si>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</si>
  <si>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</si>
  <si>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</si>
  <si>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</si>
  <si>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</si>
  <si>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</si>
  <si>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</si>
  <si>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</si>
  <si>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</si>
  <si>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</si>
  <si>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</si>
  <si>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</si>
  <si>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</si>
  <si>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</si>
  <si>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</si>
  <si>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</si>
  <si>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</si>
  <si>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</si>
  <si>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</si>
  <si>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</si>
  <si>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</si>
  <si>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</si>
  <si>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</si>
  <si>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</si>
  <si>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</si>
  <si>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</si>
  <si>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</si>
  <si>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</si>
  <si>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</si>
  <si>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</si>
  <si>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</si>
  <si>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</si>
  <si>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</si>
  <si>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</si>
  <si>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</si>
  <si>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</si>
  <si>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</si>
  <si>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</si>
  <si>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</si>
  <si>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</si>
  <si>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</si>
  <si>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</si>
  <si>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</si>
  <si>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</si>
  <si>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</si>
  <si>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</si>
  <si>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</si>
  <si>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</si>
  <si>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</si>
  <si>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</si>
  <si>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</si>
  <si>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</si>
  <si>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</si>
  <si>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</si>
  <si>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</si>
  <si>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</si>
  <si>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</si>
  <si>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</si>
  <si>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</si>
  <si>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</si>
  <si>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</si>
  <si>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</si>
  <si>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</si>
  <si>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</si>
  <si>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</si>
  <si>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</si>
  <si>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</si>
  <si>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</si>
  <si>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</si>
  <si>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</si>
  <si>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</si>
  <si>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</si>
  <si>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</si>
  <si>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</si>
  <si>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決算額</t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</si>
  <si>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</si>
  <si>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</si>
  <si>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</si>
  <si>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</si>
  <si>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</si>
  <si>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</si>
  <si>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</si>
  <si>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</si>
  <si>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</si>
  <si>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</si>
  <si>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</si>
  <si>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</si>
  <si>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</si>
  <si>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</si>
  <si>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</si>
  <si>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</si>
  <si>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</si>
  <si>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</si>
  <si>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</si>
  <si>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</si>
  <si>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</si>
  <si>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</si>
  <si>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</si>
  <si>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</si>
  <si>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</si>
  <si>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</si>
  <si>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</si>
  <si>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</si>
  <si>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</si>
  <si>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</si>
  <si>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</si>
  <si>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</si>
  <si>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</si>
  <si>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</si>
  <si>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</si>
  <si>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</si>
  <si>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</si>
  <si>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</si>
  <si>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</si>
  <si>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</si>
  <si>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</si>
  <si>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</si>
  <si>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</si>
  <si>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</si>
  <si>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</si>
  <si>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</si>
  <si>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</si>
  <si>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</si>
  <si>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</si>
  <si>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</si>
  <si>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</si>
  <si>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</si>
  <si>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</si>
  <si>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</si>
  <si>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</si>
  <si>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</si>
  <si>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</si>
  <si>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</si>
  <si>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</si>
  <si>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</si>
  <si>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</si>
  <si>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</si>
  <si>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</si>
  <si>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</si>
  <si>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</si>
  <si>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</si>
  <si>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</si>
  <si>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</si>
  <si>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</si>
  <si>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</si>
  <si>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</si>
  <si>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</si>
  <si>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</si>
  <si>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</si>
  <si>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</si>
  <si>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</si>
  <si>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</si>
  <si>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</si>
  <si>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</si>
  <si>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</si>
  <si>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</si>
  <si>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</si>
  <si>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</si>
  <si>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</si>
  <si>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</si>
  <si>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</si>
  <si>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</si>
  <si>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</si>
  <si>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</si>
  <si>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</si>
  <si>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</si>
  <si>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</si>
  <si>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</si>
  <si>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</si>
  <si>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</si>
  <si>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</si>
  <si>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</si>
  <si>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</si>
  <si>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</si>
  <si>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</si>
  <si>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</si>
  <si>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</si>
  <si>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</si>
  <si>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</si>
  <si>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</si>
  <si>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</si>
  <si>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</si>
  <si>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</si>
  <si>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</si>
  <si>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</si>
  <si>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</si>
  <si>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</si>
  <si>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</si>
  <si>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</si>
  <si>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</si>
  <si>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</si>
  <si>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</si>
  <si>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</si>
  <si>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</si>
  <si>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</si>
  <si>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</si>
  <si>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</si>
  <si>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</si>
  <si>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t>（1）令和３年度普通会計予算の状況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</si>
  <si>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令和３年度</t>
    <rPh sb="0" eb="1">
      <t>レイ</t>
    </rPh>
    <rPh sb="1" eb="2">
      <t>ワ</t>
    </rPh>
    <phoneticPr fontId="7"/>
  </si>
  <si>
    <t>(令和３年度予算ﾍﾞｰｽ）</t>
    <rPh sb="1" eb="2">
      <t>レイ</t>
    </rPh>
    <rPh sb="2" eb="3">
      <t>ワ</t>
    </rPh>
    <rPh sb="6" eb="8">
      <t>ヨサン</t>
    </rPh>
    <phoneticPr fontId="7"/>
  </si>
  <si>
    <t>（1）令和元年度普通会計決算の状況</t>
    <rPh sb="3" eb="5">
      <t>レイワ</t>
    </rPh>
    <rPh sb="5" eb="6">
      <t>ガン</t>
    </rPh>
    <phoneticPr fontId="7"/>
  </si>
  <si>
    <t>令和元年度</t>
    <rPh sb="0" eb="3">
      <t>レイワガン</t>
    </rPh>
    <phoneticPr fontId="15"/>
  </si>
  <si>
    <r>
      <rPr>
        <sz val="11"/>
        <rFont val="游ゴシック"/>
        <family val="1"/>
        <charset val="128"/>
      </rPr>
      <t>27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</si>
  <si>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</si>
  <si>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</si>
  <si>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</si>
  <si>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</si>
  <si>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（注1）平成27年度～令和元年度は平成27年度国勢調査を基に計上している。</t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</si>
  <si>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元年度</t>
    <rPh sb="0" eb="1">
      <t>ガン</t>
    </rPh>
    <phoneticPr fontId="15"/>
  </si>
  <si>
    <t>(令和元年度決算額）</t>
    <rPh sb="1" eb="4">
      <t>レイワガン</t>
    </rPh>
    <phoneticPr fontId="15"/>
  </si>
  <si>
    <t>さいたま市</t>
    <rPh sb="4" eb="5">
      <t>シ</t>
    </rPh>
    <phoneticPr fontId="7"/>
  </si>
  <si>
    <t>北浦和ターミナルビル㈱</t>
    <rPh sb="0" eb="3">
      <t>キタウラワ</t>
    </rPh>
    <phoneticPr fontId="7"/>
  </si>
  <si>
    <t>与野都市開発㈱</t>
    <rPh sb="0" eb="2">
      <t>ヨノ</t>
    </rPh>
    <rPh sb="2" eb="4">
      <t>トシ</t>
    </rPh>
    <rPh sb="4" eb="6">
      <t>カイハツ</t>
    </rPh>
    <phoneticPr fontId="7"/>
  </si>
  <si>
    <t>岩槻都市振興㈱</t>
    <rPh sb="0" eb="2">
      <t>イワツキ</t>
    </rPh>
    <rPh sb="2" eb="4">
      <t>トシ</t>
    </rPh>
    <rPh sb="4" eb="6">
      <t>シンコウ</t>
    </rPh>
    <phoneticPr fontId="7"/>
  </si>
  <si>
    <t>水道事業</t>
    <rPh sb="0" eb="2">
      <t>スイドウ</t>
    </rPh>
    <rPh sb="2" eb="4">
      <t>ジギョウ</t>
    </rPh>
    <phoneticPr fontId="18"/>
  </si>
  <si>
    <t>病院事業</t>
    <rPh sb="0" eb="2">
      <t>ビョウイン</t>
    </rPh>
    <rPh sb="2" eb="4">
      <t>ジギョウ</t>
    </rPh>
    <phoneticPr fontId="18"/>
  </si>
  <si>
    <t>下水道事業</t>
    <rPh sb="0" eb="3">
      <t>ゲスイドウ</t>
    </rPh>
    <rPh sb="3" eb="5">
      <t>ジギョウ</t>
    </rPh>
    <phoneticPr fontId="18"/>
  </si>
  <si>
    <t>宅地造成事業</t>
    <rPh sb="0" eb="2">
      <t>タクチ</t>
    </rPh>
    <rPh sb="2" eb="4">
      <t>ゾウセイ</t>
    </rPh>
    <rPh sb="4" eb="6">
      <t>ジギョウ</t>
    </rPh>
    <phoneticPr fontId="18"/>
  </si>
  <si>
    <t>と畜場事業</t>
    <rPh sb="1" eb="2">
      <t>チク</t>
    </rPh>
    <rPh sb="2" eb="3">
      <t>ジョウ</t>
    </rPh>
    <rPh sb="3" eb="5">
      <t>ジギョウ</t>
    </rPh>
    <phoneticPr fontId="18"/>
  </si>
  <si>
    <t>市場事業</t>
    <rPh sb="0" eb="2">
      <t>シジョウ</t>
    </rPh>
    <rPh sb="2" eb="4">
      <t>ジギョウ</t>
    </rPh>
    <phoneticPr fontId="18"/>
  </si>
  <si>
    <t>介護サービス事業</t>
    <rPh sb="0" eb="2">
      <t>カイゴ</t>
    </rPh>
    <rPh sb="6" eb="8">
      <t>ジギョウ</t>
    </rPh>
    <phoneticPr fontId="18"/>
  </si>
  <si>
    <t>(令和元年度決算ﾍﾞｰｽ）</t>
    <rPh sb="1" eb="4">
      <t>レイワガン</t>
    </rPh>
    <phoneticPr fontId="7"/>
  </si>
  <si>
    <t>元年度</t>
    <rPh sb="0" eb="1">
      <t>ガン</t>
    </rPh>
    <phoneticPr fontId="7"/>
  </si>
  <si>
    <t>さいたま市</t>
    <rPh sb="4" eb="5">
      <t>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</si>
</sst>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8"/>
      <color theme="3"/>
      <name val="ＭＳ Ｐゴシック"/>
      <family val="2"/>
      <charset val="128"/>
      <scheme val="major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355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Continuous" vertical="center" wrapText="1"/>
    </xf>
    <xf numFmtId="0" fontId="0" fillId="0" borderId="13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2" fillId="0" borderId="0" xfId="0" applyNumberFormat="1" applyFont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left" vertical="center"/>
    </xf>
    <xf numFmtId="41" fontId="0" fillId="0" borderId="9" xfId="0" applyNumberFormat="1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41" fontId="0" fillId="0" borderId="21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left"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0" fontId="3" fillId="0" borderId="4" xfId="0" applyNumberFormat="1" applyFont="1" applyBorder="1" applyAlignment="1">
      <alignment horizontal="distributed" vertical="center"/>
    </xf>
    <xf numFmtId="0" fontId="0" fillId="0" borderId="25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41" fontId="0" fillId="0" borderId="7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centerContinuous" vertical="center"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vertical="center"/>
    </xf>
    <xf numFmtId="41" fontId="0" fillId="0" borderId="5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distributed" vertical="center" justifyLastLine="1"/>
    </xf>
    <xf numFmtId="179" fontId="0" fillId="0" borderId="0" xfId="1" applyNumberFormat="1" applyFont="1" applyBorder="1" applyAlignment="1">
      <alignment vertical="center"/>
    </xf>
    <xf numFmtId="180" fontId="0" fillId="0" borderId="38" xfId="1" applyNumberFormat="1" applyFont="1" applyBorder="1" applyAlignment="1">
      <alignment vertical="center"/>
    </xf>
    <xf numFmtId="179" fontId="0" fillId="0" borderId="38" xfId="1" applyNumberFormat="1" applyFont="1" applyBorder="1" applyAlignment="1">
      <alignment vertical="center"/>
    </xf>
    <xf numFmtId="180" fontId="0" fillId="0" borderId="39" xfId="1" applyNumberFormat="1" applyFont="1" applyBorder="1" applyAlignment="1">
      <alignment vertical="center"/>
    </xf>
    <xf numFmtId="179" fontId="0" fillId="0" borderId="37" xfId="1" applyNumberFormat="1" applyFont="1" applyBorder="1" applyAlignment="1">
      <alignment vertical="center"/>
    </xf>
    <xf numFmtId="180" fontId="0" fillId="0" borderId="40" xfId="1" applyNumberFormat="1" applyFont="1" applyBorder="1" applyAlignment="1">
      <alignment vertical="center"/>
    </xf>
    <xf numFmtId="179" fontId="0" fillId="0" borderId="40" xfId="1" applyNumberFormat="1" applyFont="1" applyBorder="1" applyAlignment="1">
      <alignment vertical="center"/>
    </xf>
    <xf numFmtId="180" fontId="0" fillId="0" borderId="41" xfId="1" applyNumberFormat="1" applyFont="1" applyBorder="1" applyAlignment="1">
      <alignment vertical="center"/>
    </xf>
    <xf numFmtId="179" fontId="0" fillId="0" borderId="28" xfId="1" applyNumberFormat="1" applyFont="1" applyBorder="1" applyAlignment="1">
      <alignment vertical="center"/>
    </xf>
    <xf numFmtId="180" fontId="0" fillId="0" borderId="21" xfId="1" applyNumberFormat="1" applyFont="1" applyBorder="1" applyAlignment="1">
      <alignment vertical="center"/>
    </xf>
    <xf numFmtId="179" fontId="0" fillId="0" borderId="21" xfId="1" applyNumberFormat="1" applyFont="1" applyBorder="1" applyAlignment="1">
      <alignment vertical="center"/>
    </xf>
    <xf numFmtId="180" fontId="0" fillId="0" borderId="25" xfId="1" applyNumberFormat="1" applyFont="1" applyBorder="1" applyAlignment="1">
      <alignment vertical="center"/>
    </xf>
    <xf numFmtId="179" fontId="0" fillId="0" borderId="36" xfId="1" applyNumberFormat="1" applyFont="1" applyBorder="1" applyAlignment="1">
      <alignment vertical="center"/>
    </xf>
    <xf numFmtId="180" fontId="0" fillId="0" borderId="42" xfId="1" applyNumberFormat="1" applyFont="1" applyBorder="1" applyAlignment="1">
      <alignment vertical="center"/>
    </xf>
    <xf numFmtId="179" fontId="0" fillId="0" borderId="42" xfId="1" applyNumberFormat="1" applyFont="1" applyBorder="1" applyAlignment="1">
      <alignment vertical="center"/>
    </xf>
    <xf numFmtId="180" fontId="0" fillId="0" borderId="43" xfId="1" applyNumberFormat="1" applyFont="1" applyBorder="1" applyAlignment="1">
      <alignment vertical="center"/>
    </xf>
    <xf numFmtId="179" fontId="0" fillId="0" borderId="32" xfId="1" applyNumberFormat="1" applyFont="1" applyBorder="1" applyAlignment="1">
      <alignment vertical="center"/>
    </xf>
    <xf numFmtId="180" fontId="0" fillId="0" borderId="44" xfId="1" applyNumberFormat="1" applyFont="1" applyBorder="1" applyAlignment="1">
      <alignment vertical="center"/>
    </xf>
    <xf numFmtId="179" fontId="0" fillId="0" borderId="44" xfId="1" applyNumberFormat="1" applyFont="1" applyBorder="1" applyAlignment="1">
      <alignment vertical="center"/>
    </xf>
    <xf numFmtId="180" fontId="0" fillId="0" borderId="45" xfId="1" applyNumberFormat="1" applyFont="1" applyBorder="1" applyAlignment="1">
      <alignment vertical="center"/>
    </xf>
    <xf numFmtId="179" fontId="0" fillId="0" borderId="4" xfId="1" applyNumberFormat="1" applyFont="1" applyBorder="1" applyAlignment="1">
      <alignment vertical="center"/>
    </xf>
    <xf numFmtId="180" fontId="0" fillId="0" borderId="18" xfId="1" applyNumberFormat="1" applyFont="1" applyBorder="1" applyAlignment="1">
      <alignment vertical="center"/>
    </xf>
    <xf numFmtId="180" fontId="0" fillId="0" borderId="46" xfId="1" applyNumberFormat="1" applyFont="1" applyBorder="1" applyAlignment="1">
      <alignment vertical="center"/>
    </xf>
    <xf numFmtId="41" fontId="0" fillId="0" borderId="39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0" fontId="1" fillId="0" borderId="4" xfId="0" applyNumberFormat="1" applyFont="1" applyBorder="1" applyAlignment="1">
      <alignment horizontal="distributed" vertical="center" justifyLastLine="1"/>
    </xf>
    <xf numFmtId="41" fontId="0" fillId="0" borderId="37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47" xfId="0" applyNumberFormat="1" applyBorder="1" applyAlignment="1">
      <alignment horizontal="left" vertical="center"/>
    </xf>
    <xf numFmtId="179" fontId="2" fillId="0" borderId="48" xfId="1" applyNumberFormat="1" applyBorder="1" applyAlignment="1">
      <alignment vertical="center"/>
    </xf>
    <xf numFmtId="179" fontId="2" fillId="0" borderId="2" xfId="1" applyNumberFormat="1" applyBorder="1" applyAlignment="1">
      <alignment vertical="center"/>
    </xf>
    <xf numFmtId="179" fontId="2" fillId="0" borderId="49" xfId="1" applyNumberFormat="1" applyBorder="1" applyAlignment="1">
      <alignment vertical="center"/>
    </xf>
    <xf numFmtId="179" fontId="2" fillId="0" borderId="39" xfId="1" applyNumberFormat="1" applyBorder="1" applyAlignment="1">
      <alignment vertical="center"/>
    </xf>
    <xf numFmtId="179" fontId="2" fillId="0" borderId="50" xfId="1" applyNumberFormat="1" applyBorder="1" applyAlignment="1">
      <alignment vertical="center"/>
    </xf>
    <xf numFmtId="179" fontId="2" fillId="0" borderId="28" xfId="1" applyNumberFormat="1" applyBorder="1" applyAlignment="1">
      <alignment vertical="center"/>
    </xf>
    <xf numFmtId="179" fontId="2" fillId="0" borderId="7" xfId="1" applyNumberFormat="1" applyBorder="1" applyAlignment="1">
      <alignment vertical="center"/>
    </xf>
    <xf numFmtId="179" fontId="2" fillId="0" borderId="25" xfId="1" applyNumberFormat="1" applyBorder="1" applyAlignment="1">
      <alignment vertical="center"/>
    </xf>
    <xf numFmtId="179" fontId="0" fillId="0" borderId="50" xfId="0" quotePrefix="1" applyNumberFormat="1" applyBorder="1" applyAlignment="1">
      <alignment horizontal="right" vertical="center"/>
    </xf>
    <xf numFmtId="179" fontId="0" fillId="0" borderId="28" xfId="0" quotePrefix="1" applyNumberFormat="1" applyBorder="1" applyAlignment="1">
      <alignment horizontal="right" vertical="center"/>
    </xf>
    <xf numFmtId="179" fontId="2" fillId="0" borderId="10" xfId="1" applyNumberFormat="1" applyBorder="1" applyAlignment="1">
      <alignment vertical="center"/>
    </xf>
    <xf numFmtId="179" fontId="2" fillId="0" borderId="36" xfId="1" applyNumberFormat="1" applyBorder="1" applyAlignment="1">
      <alignment vertical="center"/>
    </xf>
    <xf numFmtId="179" fontId="2" fillId="0" borderId="9" xfId="1" applyNumberFormat="1" applyBorder="1" applyAlignment="1">
      <alignment vertical="center"/>
    </xf>
    <xf numFmtId="179" fontId="2" fillId="0" borderId="43" xfId="1" applyNumberFormat="1" applyBorder="1" applyAlignment="1">
      <alignment vertical="center"/>
    </xf>
    <xf numFmtId="179" fontId="2" fillId="0" borderId="37" xfId="1" applyNumberFormat="1" applyBorder="1" applyAlignment="1">
      <alignment vertical="center"/>
    </xf>
    <xf numFmtId="179" fontId="2" fillId="0" borderId="24" xfId="1" applyNumberFormat="1" applyBorder="1" applyAlignment="1">
      <alignment vertical="center"/>
    </xf>
    <xf numFmtId="179" fontId="2" fillId="0" borderId="41" xfId="1" applyNumberFormat="1" applyBorder="1" applyAlignment="1">
      <alignment vertical="center"/>
    </xf>
    <xf numFmtId="179" fontId="2" fillId="0" borderId="25" xfId="1" quotePrefix="1" applyNumberFormat="1" applyFont="1" applyBorder="1" applyAlignment="1">
      <alignment horizontal="right" vertical="center"/>
    </xf>
    <xf numFmtId="179" fontId="2" fillId="0" borderId="52" xfId="1" quotePrefix="1" applyNumberFormat="1" applyFont="1" applyBorder="1" applyAlignment="1">
      <alignment horizontal="right" vertical="center"/>
    </xf>
    <xf numFmtId="179" fontId="2" fillId="0" borderId="4" xfId="1" quotePrefix="1" applyNumberFormat="1" applyFont="1" applyBorder="1" applyAlignment="1">
      <alignment horizontal="right" vertical="center"/>
    </xf>
    <xf numFmtId="179" fontId="2" fillId="0" borderId="53" xfId="1" quotePrefix="1" applyNumberFormat="1" applyFont="1" applyBorder="1" applyAlignment="1">
      <alignment horizontal="right" vertical="center"/>
    </xf>
    <xf numFmtId="179" fontId="2" fillId="0" borderId="54" xfId="1" applyNumberFormat="1" applyBorder="1" applyAlignment="1">
      <alignment vertical="center"/>
    </xf>
    <xf numFmtId="179" fontId="2" fillId="0" borderId="0" xfId="1" applyNumberFormat="1" applyBorder="1" applyAlignment="1">
      <alignment vertical="center"/>
    </xf>
    <xf numFmtId="179" fontId="2" fillId="0" borderId="22" xfId="1" applyNumberFormat="1" applyBorder="1" applyAlignment="1">
      <alignment vertical="center"/>
    </xf>
    <xf numFmtId="179" fontId="2" fillId="0" borderId="46" xfId="1" applyNumberFormat="1" applyBorder="1" applyAlignment="1">
      <alignment vertical="center"/>
    </xf>
    <xf numFmtId="179" fontId="2" fillId="0" borderId="52" xfId="1" applyNumberFormat="1" applyBorder="1" applyAlignment="1">
      <alignment vertical="center"/>
    </xf>
    <xf numFmtId="179" fontId="2" fillId="0" borderId="4" xfId="1" applyNumberFormat="1" applyBorder="1" applyAlignment="1">
      <alignment vertical="center"/>
    </xf>
    <xf numFmtId="179" fontId="2" fillId="0" borderId="26" xfId="1" applyNumberFormat="1" applyBorder="1" applyAlignment="1">
      <alignment vertical="center"/>
    </xf>
    <xf numFmtId="179" fontId="2" fillId="0" borderId="11" xfId="1" applyNumberFormat="1" applyBorder="1" applyAlignment="1">
      <alignment vertical="center"/>
    </xf>
    <xf numFmtId="179" fontId="2" fillId="0" borderId="50" xfId="1" quotePrefix="1" applyNumberFormat="1" applyFont="1" applyBorder="1" applyAlignment="1">
      <alignment horizontal="right" vertical="center"/>
    </xf>
    <xf numFmtId="179" fontId="2" fillId="0" borderId="28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9" fontId="2" fillId="0" borderId="56" xfId="1" applyNumberFormat="1" applyBorder="1" applyAlignment="1">
      <alignment vertical="center"/>
    </xf>
    <xf numFmtId="179" fontId="2" fillId="0" borderId="57" xfId="1" applyNumberFormat="1" applyBorder="1" applyAlignment="1">
      <alignment vertical="center"/>
    </xf>
    <xf numFmtId="179" fontId="2" fillId="0" borderId="13" xfId="1" applyNumberFormat="1" applyBorder="1" applyAlignment="1">
      <alignment vertical="center"/>
    </xf>
    <xf numFmtId="179" fontId="2" fillId="0" borderId="58" xfId="1" applyNumberForma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9" fontId="2" fillId="0" borderId="12" xfId="1" applyNumberFormat="1" applyBorder="1" applyAlignment="1">
      <alignment vertical="center"/>
    </xf>
    <xf numFmtId="179" fontId="2" fillId="0" borderId="59" xfId="1" applyNumberFormat="1" applyBorder="1" applyAlignment="1">
      <alignment vertical="center"/>
    </xf>
    <xf numFmtId="179" fontId="0" fillId="0" borderId="30" xfId="1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14" fillId="0" borderId="21" xfId="0" applyNumberFormat="1" applyFont="1" applyBorder="1" applyAlignment="1">
      <alignment vertical="center"/>
    </xf>
    <xf numFmtId="179" fontId="2" fillId="0" borderId="27" xfId="1" applyNumberFormat="1" applyBorder="1" applyAlignment="1">
      <alignment vertical="center"/>
    </xf>
    <xf numFmtId="179" fontId="2" fillId="0" borderId="3" xfId="1" quotePrefix="1" applyNumberFormat="1" applyFont="1" applyBorder="1" applyAlignment="1">
      <alignment horizontal="right" vertical="center"/>
    </xf>
    <xf numFmtId="179" fontId="2" fillId="0" borderId="5" xfId="1" applyNumberFormat="1" applyBorder="1" applyAlignment="1">
      <alignment vertical="center"/>
    </xf>
    <xf numFmtId="179" fontId="2" fillId="0" borderId="8" xfId="1" applyNumberFormat="1" applyBorder="1" applyAlignment="1">
      <alignment vertical="center"/>
    </xf>
    <xf numFmtId="179" fontId="2" fillId="0" borderId="3" xfId="1" applyNumberFormat="1" applyBorder="1" applyAlignment="1">
      <alignment vertical="center"/>
    </xf>
    <xf numFmtId="179" fontId="2" fillId="0" borderId="13" xfId="1" quotePrefix="1" applyNumberFormat="1" applyFont="1" applyBorder="1" applyAlignment="1">
      <alignment horizontal="right" vertical="center"/>
    </xf>
    <xf numFmtId="179" fontId="2" fillId="0" borderId="27" xfId="1" quotePrefix="1" applyNumberFormat="1" applyFont="1" applyBorder="1" applyAlignment="1">
      <alignment horizontal="right" vertical="center"/>
    </xf>
    <xf numFmtId="179" fontId="2" fillId="0" borderId="14" xfId="1" applyNumberFormat="1" applyBorder="1" applyAlignment="1">
      <alignment vertical="center"/>
    </xf>
    <xf numFmtId="179" fontId="2" fillId="0" borderId="57" xfId="1" quotePrefix="1" applyNumberFormat="1" applyFont="1" applyBorder="1" applyAlignment="1">
      <alignment horizontal="right" vertical="center"/>
    </xf>
    <xf numFmtId="41" fontId="0" fillId="0" borderId="60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0" xfId="0" applyNumberFormat="1" applyBorder="1" applyAlignment="1">
      <alignment vertical="center"/>
    </xf>
    <xf numFmtId="38" fontId="0" fillId="0" borderId="60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60" xfId="0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0" fontId="0" fillId="0" borderId="52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2" xfId="0" applyNumberFormat="1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41" fontId="0" fillId="0" borderId="65" xfId="0" applyNumberFormat="1" applyBorder="1" applyAlignment="1">
      <alignment horizontal="center" vertical="center" shrinkToFit="1"/>
    </xf>
    <xf numFmtId="41" fontId="0" fillId="0" borderId="65" xfId="0" applyNumberFormat="1" applyBorder="1" applyAlignment="1">
      <alignment horizontal="center" vertical="center"/>
    </xf>
    <xf numFmtId="179" fontId="0" fillId="0" borderId="66" xfId="0" applyNumberFormat="1" applyBorder="1" applyAlignment="1">
      <alignment vertical="center"/>
    </xf>
    <xf numFmtId="179" fontId="2" fillId="0" borderId="66" xfId="1" applyNumberFormat="1" applyFill="1" applyBorder="1" applyAlignment="1">
      <alignment horizontal="right" vertical="center"/>
    </xf>
    <xf numFmtId="179" fontId="0" fillId="0" borderId="67" xfId="0" applyNumberFormat="1" applyBorder="1" applyAlignment="1">
      <alignment vertical="center"/>
    </xf>
    <xf numFmtId="179" fontId="2" fillId="0" borderId="67" xfId="1" applyNumberFormat="1" applyBorder="1" applyAlignment="1">
      <alignment horizontal="right" vertical="center"/>
    </xf>
    <xf numFmtId="179" fontId="0" fillId="0" borderId="68" xfId="0" applyNumberFormat="1" applyBorder="1" applyAlignment="1">
      <alignment vertical="center"/>
    </xf>
    <xf numFmtId="179" fontId="2" fillId="0" borderId="68" xfId="1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179" fontId="0" fillId="0" borderId="69" xfId="0" applyNumberFormat="1" applyBorder="1" applyAlignment="1">
      <alignment vertical="center"/>
    </xf>
    <xf numFmtId="179" fontId="2" fillId="0" borderId="69" xfId="1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70" xfId="0" applyNumberFormat="1" applyBorder="1" applyAlignment="1">
      <alignment horizontal="right" vertical="center"/>
    </xf>
    <xf numFmtId="179" fontId="0" fillId="0" borderId="65" xfId="0" applyNumberFormat="1" applyBorder="1" applyAlignment="1">
      <alignment vertical="center"/>
    </xf>
    <xf numFmtId="179" fontId="2" fillId="0" borderId="65" xfId="1" applyNumberFormat="1" applyBorder="1" applyAlignment="1">
      <alignment horizontal="right" vertical="center"/>
    </xf>
    <xf numFmtId="182" fontId="0" fillId="0" borderId="67" xfId="0" applyNumberFormat="1" applyBorder="1" applyAlignment="1">
      <alignment vertical="center"/>
    </xf>
    <xf numFmtId="41" fontId="2" fillId="0" borderId="31" xfId="0" applyNumberFormat="1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41" fontId="0" fillId="0" borderId="45" xfId="0" applyNumberFormat="1" applyBorder="1" applyAlignment="1">
      <alignment horizontal="right" vertical="center"/>
    </xf>
    <xf numFmtId="41" fontId="0" fillId="0" borderId="36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179" fontId="2" fillId="0" borderId="66" xfId="1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2" fillId="0" borderId="67" xfId="1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180" fontId="2" fillId="0" borderId="67" xfId="1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180" fontId="0" fillId="0" borderId="69" xfId="0" applyNumberFormat="1" applyBorder="1" applyAlignment="1">
      <alignment vertical="center"/>
    </xf>
    <xf numFmtId="180" fontId="2" fillId="0" borderId="69" xfId="1" applyNumberFormat="1" applyBorder="1" applyAlignment="1">
      <alignment vertical="center"/>
    </xf>
    <xf numFmtId="41" fontId="0" fillId="0" borderId="70" xfId="0" applyNumberFormat="1" applyBorder="1" applyAlignment="1">
      <alignment vertical="center"/>
    </xf>
    <xf numFmtId="180" fontId="0" fillId="0" borderId="65" xfId="0" applyNumberFormat="1" applyBorder="1" applyAlignment="1">
      <alignment vertical="center"/>
    </xf>
    <xf numFmtId="180" fontId="2" fillId="0" borderId="65" xfId="1" applyNumberFormat="1" applyBorder="1" applyAlignment="1">
      <alignment vertical="center"/>
    </xf>
    <xf numFmtId="180" fontId="2" fillId="0" borderId="69" xfId="1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53" xfId="0" applyNumberFormat="1" applyFont="1" applyBorder="1" applyAlignment="1">
      <alignment horizontal="center" vertical="center"/>
    </xf>
    <xf numFmtId="179" fontId="0" fillId="0" borderId="7" xfId="0" quotePrefix="1" applyNumberFormat="1" applyBorder="1" applyAlignment="1">
      <alignment horizontal="right" vertical="center"/>
    </xf>
    <xf numFmtId="179" fontId="0" fillId="0" borderId="57" xfId="0" quotePrefix="1" applyNumberFormat="1" applyBorder="1" applyAlignment="1">
      <alignment horizontal="right" vertical="center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4" xfId="0" applyNumberFormat="1" applyBorder="1" applyAlignment="1">
      <alignment horizontal="center" vertical="center"/>
    </xf>
    <xf numFmtId="41" fontId="2" fillId="0" borderId="62" xfId="0" applyNumberFormat="1" applyFont="1" applyBorder="1" applyAlignment="1">
      <alignment vertical="center"/>
    </xf>
    <xf numFmtId="0" fontId="0" fillId="0" borderId="63" xfId="0" applyBorder="1" applyAlignment="1">
      <alignment horizontal="distributed" vertical="center"/>
    </xf>
    <xf numFmtId="179" fontId="2" fillId="0" borderId="71" xfId="1" applyNumberFormat="1" applyBorder="1" applyAlignment="1">
      <alignment horizontal="center" vertical="center"/>
    </xf>
    <xf numFmtId="179" fontId="2" fillId="0" borderId="72" xfId="1" applyNumberFormat="1" applyBorder="1" applyAlignment="1">
      <alignment horizontal="center" vertical="center"/>
    </xf>
    <xf numFmtId="179" fontId="2" fillId="0" borderId="73" xfId="1" applyNumberFormat="1" applyBorder="1" applyAlignment="1">
      <alignment horizontal="center" vertical="center"/>
    </xf>
    <xf numFmtId="179" fontId="2" fillId="0" borderId="10" xfId="1" applyNumberFormat="1" applyBorder="1" applyAlignment="1">
      <alignment horizontal="center" vertical="center"/>
    </xf>
    <xf numFmtId="179" fontId="2" fillId="0" borderId="9" xfId="1" applyNumberFormat="1" applyBorder="1" applyAlignment="1">
      <alignment horizontal="center" vertical="center"/>
    </xf>
    <xf numFmtId="179" fontId="2" fillId="0" borderId="56" xfId="1" applyNumberFormat="1" applyBorder="1" applyAlignment="1">
      <alignment horizontal="center" vertical="center"/>
    </xf>
    <xf numFmtId="179" fontId="2" fillId="0" borderId="50" xfId="1" applyNumberFormat="1" applyBorder="1" applyAlignment="1">
      <alignment horizontal="center" vertical="center"/>
    </xf>
    <xf numFmtId="179" fontId="2" fillId="0" borderId="7" xfId="1" applyNumberFormat="1" applyBorder="1" applyAlignment="1">
      <alignment horizontal="center" vertical="center"/>
    </xf>
    <xf numFmtId="179" fontId="2" fillId="0" borderId="57" xfId="1" applyNumberFormat="1" applyBorder="1" applyAlignment="1">
      <alignment horizontal="center" vertical="center"/>
    </xf>
    <xf numFmtId="179" fontId="2" fillId="0" borderId="52" xfId="1" applyNumberFormat="1" applyBorder="1" applyAlignment="1">
      <alignment horizontal="center" vertical="center"/>
    </xf>
    <xf numFmtId="179" fontId="2" fillId="0" borderId="26" xfId="1" applyNumberFormat="1" applyBorder="1" applyAlignment="1">
      <alignment horizontal="center" vertical="center"/>
    </xf>
    <xf numFmtId="179" fontId="2" fillId="0" borderId="13" xfId="1" applyNumberFormat="1" applyBorder="1" applyAlignment="1">
      <alignment horizontal="center" vertical="center"/>
    </xf>
    <xf numFmtId="179" fontId="2" fillId="0" borderId="74" xfId="1" applyNumberFormat="1" applyBorder="1" applyAlignment="1">
      <alignment vertical="center"/>
    </xf>
    <xf numFmtId="179" fontId="2" fillId="0" borderId="33" xfId="1" applyNumberFormat="1" applyBorder="1" applyAlignment="1">
      <alignment vertical="center"/>
    </xf>
    <xf numFmtId="179" fontId="2" fillId="0" borderId="53" xfId="1" applyNumberFormat="1" applyBorder="1" applyAlignment="1">
      <alignment vertical="center"/>
    </xf>
    <xf numFmtId="41" fontId="0" fillId="0" borderId="27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left" vertical="center"/>
    </xf>
    <xf numFmtId="179" fontId="2" fillId="0" borderId="27" xfId="1" applyNumberFormat="1" applyFill="1" applyBorder="1" applyAlignment="1">
      <alignment vertical="center"/>
    </xf>
    <xf numFmtId="179" fontId="2" fillId="0" borderId="57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9" fontId="2" fillId="0" borderId="31" xfId="1" applyNumberFormat="1" applyBorder="1" applyAlignment="1">
      <alignment vertical="center"/>
    </xf>
    <xf numFmtId="179" fontId="2" fillId="0" borderId="62" xfId="1" applyNumberFormat="1" applyBorder="1" applyAlignment="1">
      <alignment vertical="center"/>
    </xf>
    <xf numFmtId="41" fontId="0" fillId="0" borderId="6" xfId="0" quotePrefix="1" applyNumberFormat="1" applyBorder="1" applyAlignment="1">
      <alignment horizontal="right" vertical="center"/>
    </xf>
    <xf numFmtId="41" fontId="0" fillId="0" borderId="28" xfId="0" quotePrefix="1" applyNumberFormat="1" applyBorder="1" applyAlignment="1">
      <alignment horizontal="right" vertical="center"/>
    </xf>
    <xf numFmtId="41" fontId="0" fillId="0" borderId="4" xfId="0" quotePrefix="1" applyNumberFormat="1" applyBorder="1" applyAlignment="1">
      <alignment horizontal="right" vertical="center"/>
    </xf>
    <xf numFmtId="179" fontId="2" fillId="0" borderId="29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180" fontId="0" fillId="0" borderId="73" xfId="1" applyNumberFormat="1" applyFont="1" applyBorder="1" applyAlignment="1">
      <alignment vertical="center"/>
    </xf>
    <xf numFmtId="180" fontId="0" fillId="0" borderId="75" xfId="1" applyNumberFormat="1" applyFont="1" applyBorder="1" applyAlignment="1">
      <alignment vertical="center"/>
    </xf>
    <xf numFmtId="0" fontId="0" fillId="0" borderId="49" xfId="0" applyNumberFormat="1" applyBorder="1" applyAlignment="1">
      <alignment horizontal="centerContinuous" vertical="center"/>
    </xf>
    <xf numFmtId="0" fontId="0" fillId="0" borderId="26" xfId="0" applyNumberFormat="1" applyBorder="1" applyAlignment="1">
      <alignment vertical="center"/>
    </xf>
    <xf numFmtId="179" fontId="0" fillId="0" borderId="22" xfId="1" applyNumberFormat="1" applyFont="1" applyBorder="1" applyAlignment="1">
      <alignment vertical="center"/>
    </xf>
    <xf numFmtId="179" fontId="0" fillId="0" borderId="24" xfId="1" applyNumberFormat="1" applyFont="1" applyBorder="1" applyAlignment="1">
      <alignment vertical="center"/>
    </xf>
    <xf numFmtId="179" fontId="0" fillId="0" borderId="7" xfId="1" applyNumberFormat="1" applyFont="1" applyBorder="1" applyAlignment="1">
      <alignment vertical="center"/>
    </xf>
    <xf numFmtId="179" fontId="0" fillId="0" borderId="9" xfId="1" applyNumberFormat="1" applyFont="1" applyBorder="1" applyAlignment="1">
      <alignment vertical="center"/>
    </xf>
    <xf numFmtId="179" fontId="0" fillId="0" borderId="29" xfId="1" applyNumberFormat="1" applyFont="1" applyBorder="1" applyAlignment="1">
      <alignment vertical="center"/>
    </xf>
    <xf numFmtId="180" fontId="0" fillId="0" borderId="12" xfId="1" applyNumberFormat="1" applyFont="1" applyBorder="1" applyAlignment="1">
      <alignment vertical="center"/>
    </xf>
    <xf numFmtId="180" fontId="0" fillId="0" borderId="55" xfId="1" applyNumberFormat="1" applyFont="1" applyBorder="1" applyAlignment="1">
      <alignment vertical="center"/>
    </xf>
    <xf numFmtId="180" fontId="0" fillId="0" borderId="57" xfId="1" applyNumberFormat="1" applyFont="1" applyBorder="1" applyAlignment="1">
      <alignment vertical="center"/>
    </xf>
    <xf numFmtId="180" fontId="0" fillId="0" borderId="56" xfId="1" applyNumberFormat="1" applyFont="1" applyBorder="1" applyAlignment="1">
      <alignment vertical="center"/>
    </xf>
    <xf numFmtId="180" fontId="0" fillId="0" borderId="53" xfId="1" applyNumberFormat="1" applyFont="1" applyBorder="1" applyAlignment="1">
      <alignment vertical="center"/>
    </xf>
    <xf numFmtId="180" fontId="0" fillId="0" borderId="13" xfId="1" applyNumberFormat="1" applyFont="1" applyBorder="1" applyAlignment="1">
      <alignment vertical="center"/>
    </xf>
    <xf numFmtId="180" fontId="0" fillId="0" borderId="59" xfId="1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41" fontId="0" fillId="0" borderId="5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right" vertical="center"/>
    </xf>
    <xf numFmtId="179" fontId="2" fillId="0" borderId="55" xfId="1" applyNumberFormat="1" applyBorder="1" applyAlignment="1">
      <alignment vertical="center"/>
    </xf>
    <xf numFmtId="41" fontId="0" fillId="0" borderId="41" xfId="0" applyNumberFormat="1" applyBorder="1" applyAlignment="1">
      <alignment horizontal="right" vertical="center"/>
    </xf>
    <xf numFmtId="179" fontId="2" fillId="0" borderId="47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0" fillId="0" borderId="76" xfId="0" applyNumberFormat="1" applyBorder="1" applyAlignment="1">
      <alignment horizontal="center" vertical="center"/>
    </xf>
    <xf numFmtId="41" fontId="0" fillId="0" borderId="77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81" fontId="9" fillId="0" borderId="76" xfId="1" applyNumberFormat="1" applyFont="1" applyBorder="1" applyAlignment="1">
      <alignment vertical="center" textRotation="255"/>
    </xf>
    <xf numFmtId="0" fontId="12" fillId="0" borderId="77" xfId="3" applyFont="1" applyBorder="1" applyAlignment="1">
      <alignment vertical="center" textRotation="255"/>
    </xf>
    <xf numFmtId="0" fontId="12" fillId="0" borderId="61" xfId="3" applyFont="1" applyBorder="1" applyAlignment="1">
      <alignment vertical="center" textRotation="255"/>
    </xf>
    <xf numFmtId="0" fontId="12" fillId="0" borderId="77" xfId="3" applyFont="1" applyBorder="1" applyAlignment="1">
      <alignment vertical="center"/>
    </xf>
    <xf numFmtId="0" fontId="12" fillId="0" borderId="61" xfId="3" applyFont="1" applyBorder="1" applyAlignment="1">
      <alignment vertical="center"/>
    </xf>
    <xf numFmtId="181" fontId="9" fillId="0" borderId="5" xfId="1" applyNumberFormat="1" applyFont="1" applyBorder="1" applyAlignment="1">
      <alignment vertical="center" textRotation="255"/>
    </xf>
    <xf numFmtId="0" fontId="12" fillId="0" borderId="5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0" fillId="0" borderId="56" xfId="0" applyNumberFormat="1" applyBorder="1" applyAlignment="1">
      <alignment vertical="center"/>
    </xf>
    <xf numFmtId="0" fontId="10" fillId="0" borderId="1" xfId="0" applyNumberFormat="1" applyFont="1" applyBorder="1" applyAlignment="1">
      <alignment horizontal="distributed" vertical="center" justifyLastLine="1"/>
    </xf>
    <xf numFmtId="0" fontId="10" fillId="0" borderId="2" xfId="0" applyNumberFormat="1" applyFont="1" applyBorder="1" applyAlignment="1">
      <alignment horizontal="distributed" vertical="center" justifyLastLine="1"/>
    </xf>
    <xf numFmtId="0" fontId="10" fillId="0" borderId="39" xfId="0" applyNumberFormat="1" applyFont="1" applyBorder="1" applyAlignment="1">
      <alignment horizontal="distributed" vertical="center" justifyLastLine="1"/>
    </xf>
    <xf numFmtId="0" fontId="10" fillId="0" borderId="3" xfId="0" applyNumberFormat="1" applyFont="1" applyBorder="1" applyAlignment="1">
      <alignment horizontal="distributed" vertical="center" justifyLastLine="1"/>
    </xf>
    <xf numFmtId="0" fontId="10" fillId="0" borderId="4" xfId="0" applyNumberFormat="1" applyFont="1" applyBorder="1" applyAlignment="1">
      <alignment horizontal="distributed" vertical="center" justifyLastLine="1"/>
    </xf>
    <xf numFmtId="0" fontId="10" fillId="0" borderId="11" xfId="0" applyNumberFormat="1" applyFont="1" applyBorder="1" applyAlignment="1">
      <alignment horizontal="distributed" vertical="center" justifyLastLine="1"/>
    </xf>
    <xf numFmtId="176" fontId="2" fillId="0" borderId="14" xfId="0" applyNumberFormat="1" applyFont="1" applyBorder="1" applyAlignment="1">
      <alignment horizontal="center" vertical="center"/>
    </xf>
    <xf numFmtId="176" fontId="2" fillId="0" borderId="70" xfId="0" applyNumberFormat="1" applyFont="1" applyBorder="1" applyAlignment="1">
      <alignment horizontal="center" vertical="center"/>
    </xf>
    <xf numFmtId="179" fontId="2" fillId="0" borderId="51" xfId="1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/>
    </xf>
    <xf numFmtId="0" fontId="10" fillId="0" borderId="1" xfId="2" applyNumberFormat="1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39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181" fontId="9" fillId="0" borderId="77" xfId="1" applyNumberFormat="1" applyFont="1" applyBorder="1" applyAlignment="1">
      <alignment vertical="center" textRotation="255"/>
    </xf>
    <xf numFmtId="181" fontId="9" fillId="0" borderId="61" xfId="1" applyNumberFormat="1" applyFont="1" applyBorder="1" applyAlignment="1">
      <alignment vertical="center" textRotation="255"/>
    </xf>
    <xf numFmtId="41" fontId="0" fillId="0" borderId="41" xfId="0" applyNumberForma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179" fontId="2" fillId="0" borderId="47" xfId="1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 textRotation="255"/>
    </xf>
    <xf numFmtId="41" fontId="16" fillId="0" borderId="27" xfId="0" applyNumberFormat="1" applyFont="1" applyBorder="1" applyAlignment="1">
      <alignment horizontal="right" vertical="center"/>
    </xf>
    <xf numFmtId="41" fontId="16" fillId="0" borderId="25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3"/>
  <sheetViews>
    <sheetView tabSelected="1" view="pageBreakPreview" zoomScaleNormal="100" zoomScaleSheetLayoutView="100" workbookViewId="0">
      <pane xSplit="5" ySplit="8" topLeftCell="F9" activePane="bottomRight" state="frozen"/>
      <selection activeCell="L9" sqref="L9"/>
      <selection pane="topRight" activeCell="L9" sqref="L9"/>
      <selection pane="bottomLeft" activeCell="L9" sqref="L9"/>
      <selection pane="bottomRight" sqref="A1:D1"/>
    </sheetView>
  </sheetViews>
  <sheetFormatPr defaultColWidth="9"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10" t="s">
        <v>0</v>
      </c>
      <c r="B1" s="310"/>
      <c r="C1" s="310"/>
      <c r="D1" s="310"/>
      <c r="E1" s="76" t="s">
        <v>270</v>
      </c>
      <c r="F1" s="2"/>
      <c r="AA1" s="309" t="s">
        <v>105</v>
      </c>
      <c r="AB1" s="309"/>
    </row>
    <row r="2" spans="1:38">
      <c r="AA2" s="297" t="s">
        <v>106</v>
      </c>
      <c r="AB2" s="297"/>
      <c r="AC2" s="300" t="s">
        <v>107</v>
      </c>
      <c r="AD2" s="298" t="s">
        <v>108</v>
      </c>
      <c r="AE2" s="307"/>
      <c r="AF2" s="308"/>
      <c r="AG2" s="297" t="s">
        <v>109</v>
      </c>
      <c r="AH2" s="297" t="s">
        <v>110</v>
      </c>
      <c r="AI2" s="297" t="s">
        <v>111</v>
      </c>
      <c r="AJ2" s="297" t="s">
        <v>112</v>
      </c>
      <c r="AK2" s="297" t="s">
        <v>113</v>
      </c>
    </row>
    <row r="3" spans="1:38" ht="14.25">
      <c r="A3" s="22" t="s">
        <v>104</v>
      </c>
      <c r="AA3" s="297"/>
      <c r="AB3" s="297"/>
      <c r="AC3" s="302"/>
      <c r="AD3" s="167"/>
      <c r="AE3" s="166" t="s">
        <v>126</v>
      </c>
      <c r="AF3" s="166" t="s">
        <v>127</v>
      </c>
      <c r="AG3" s="297"/>
      <c r="AH3" s="297"/>
      <c r="AI3" s="297"/>
      <c r="AJ3" s="297"/>
      <c r="AK3" s="297"/>
    </row>
    <row r="4" spans="1:38">
      <c r="AA4" s="300" t="str">
        <f>E1</f>
        <v>さいたま市</v>
      </c>
      <c r="AB4" s="168" t="s">
        <v>114</v>
      </c>
      <c r="AC4" s="169">
        <f>F22</f>
        <v>612464</v>
      </c>
      <c r="AD4" s="169">
        <f>F9</f>
        <v>261728</v>
      </c>
      <c r="AE4" s="169">
        <f>F10</f>
        <v>142476</v>
      </c>
      <c r="AF4" s="169">
        <f>F13</f>
        <v>86959</v>
      </c>
      <c r="AG4" s="169">
        <f>F14</f>
        <v>2876</v>
      </c>
      <c r="AH4" s="169">
        <f>F15</f>
        <v>6089</v>
      </c>
      <c r="AI4" s="169">
        <f>F17</f>
        <v>117748</v>
      </c>
      <c r="AJ4" s="169">
        <f>F20</f>
        <v>69394</v>
      </c>
      <c r="AK4" s="169">
        <f>F21</f>
        <v>115984</v>
      </c>
      <c r="AL4" s="170"/>
    </row>
    <row r="5" spans="1:38">
      <c r="A5" s="21" t="s">
        <v>257</v>
      </c>
      <c r="AA5" s="301"/>
      <c r="AB5" s="168" t="s">
        <v>115</v>
      </c>
      <c r="AC5" s="171"/>
      <c r="AD5" s="171">
        <f>G9</f>
        <v>42.733613730766216</v>
      </c>
      <c r="AE5" s="171">
        <f>G10</f>
        <v>23.262755035398001</v>
      </c>
      <c r="AF5" s="171">
        <f>G13</f>
        <v>14.198222262859531</v>
      </c>
      <c r="AG5" s="171">
        <f>G14</f>
        <v>0.46957862013114238</v>
      </c>
      <c r="AH5" s="171">
        <f>G15</f>
        <v>0.99418088246819403</v>
      </c>
      <c r="AI5" s="171">
        <f>G17</f>
        <v>19.225293241725229</v>
      </c>
      <c r="AJ5" s="171">
        <f>G20</f>
        <v>11.330298597142036</v>
      </c>
      <c r="AK5" s="171">
        <f>G21</f>
        <v>18.937276313383318</v>
      </c>
    </row>
    <row r="6" spans="1:38" ht="14.25">
      <c r="A6" s="3"/>
      <c r="G6" s="314" t="s">
        <v>128</v>
      </c>
      <c r="H6" s="315"/>
      <c r="I6" s="315"/>
      <c r="AA6" s="302"/>
      <c r="AB6" s="168" t="s">
        <v>116</v>
      </c>
      <c r="AC6" s="171">
        <f>I22</f>
        <v>8.5753894318469914</v>
      </c>
      <c r="AD6" s="171">
        <f>I9</f>
        <v>-3.7262100066946746</v>
      </c>
      <c r="AE6" s="171">
        <f>I10</f>
        <v>-6.0544119004602432</v>
      </c>
      <c r="AF6" s="171">
        <f>I13</f>
        <v>-1.1020380311163702</v>
      </c>
      <c r="AG6" s="171">
        <f>I14</f>
        <v>-2.6404874746106977</v>
      </c>
      <c r="AH6" s="171">
        <f>I15</f>
        <v>9.0241718889883629</v>
      </c>
      <c r="AI6" s="171">
        <f>I17</f>
        <v>15.278729611717011</v>
      </c>
      <c r="AJ6" s="171">
        <f>I20</f>
        <v>35.99200438974681</v>
      </c>
      <c r="AK6" s="171">
        <f>I21</f>
        <v>23.468670825438064</v>
      </c>
    </row>
    <row r="7" spans="1:38" ht="27" customHeight="1">
      <c r="A7" s="19"/>
      <c r="B7" s="5"/>
      <c r="C7" s="5"/>
      <c r="D7" s="5"/>
      <c r="E7" s="23"/>
      <c r="F7" s="62" t="s">
        <v>258</v>
      </c>
      <c r="G7" s="63"/>
      <c r="H7" s="64" t="s">
        <v>1</v>
      </c>
      <c r="I7" s="17" t="s">
        <v>21</v>
      </c>
    </row>
    <row r="8" spans="1:38" ht="17.100000000000001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38" ht="18" customHeight="1">
      <c r="A9" s="311" t="s">
        <v>80</v>
      </c>
      <c r="B9" s="311" t="s">
        <v>81</v>
      </c>
      <c r="C9" s="47" t="s">
        <v>3</v>
      </c>
      <c r="D9" s="48"/>
      <c r="E9" s="49"/>
      <c r="F9" s="77">
        <v>261728</v>
      </c>
      <c r="G9" s="78">
        <f t="shared" ref="G9:G22" si="0">F9/$F$22*100</f>
        <v>42.733613730766216</v>
      </c>
      <c r="H9" s="79">
        <v>271858</v>
      </c>
      <c r="I9" s="80">
        <f t="shared" ref="I9:I21" si="1">(F9/H9-1)*100</f>
        <v>-3.7262100066946746</v>
      </c>
      <c r="AA9" s="304" t="s">
        <v>105</v>
      </c>
      <c r="AB9" s="305"/>
      <c r="AC9" s="306" t="s">
        <v>117</v>
      </c>
    </row>
    <row r="10" spans="1:38" ht="18" customHeight="1">
      <c r="A10" s="312"/>
      <c r="B10" s="312"/>
      <c r="C10" s="8"/>
      <c r="D10" s="50" t="s">
        <v>22</v>
      </c>
      <c r="E10" s="30"/>
      <c r="F10" s="81">
        <v>142476</v>
      </c>
      <c r="G10" s="82">
        <f t="shared" si="0"/>
        <v>23.262755035398001</v>
      </c>
      <c r="H10" s="83">
        <v>151658</v>
      </c>
      <c r="I10" s="84">
        <f t="shared" si="1"/>
        <v>-6.0544119004602432</v>
      </c>
      <c r="AA10" s="297" t="s">
        <v>106</v>
      </c>
      <c r="AB10" s="297"/>
      <c r="AC10" s="306"/>
      <c r="AD10" s="298" t="s">
        <v>118</v>
      </c>
      <c r="AE10" s="307"/>
      <c r="AF10" s="308"/>
      <c r="AG10" s="298" t="s">
        <v>119</v>
      </c>
      <c r="AH10" s="303"/>
      <c r="AI10" s="299"/>
      <c r="AJ10" s="298" t="s">
        <v>120</v>
      </c>
      <c r="AK10" s="299"/>
    </row>
    <row r="11" spans="1:38" ht="18" customHeight="1">
      <c r="A11" s="312"/>
      <c r="B11" s="312"/>
      <c r="C11" s="34"/>
      <c r="D11" s="35"/>
      <c r="E11" s="33" t="s">
        <v>23</v>
      </c>
      <c r="F11" s="85">
        <v>125682</v>
      </c>
      <c r="G11" s="86">
        <f t="shared" si="0"/>
        <v>20.520716319653072</v>
      </c>
      <c r="H11" s="87">
        <v>130050</v>
      </c>
      <c r="I11" s="88">
        <f t="shared" si="1"/>
        <v>-3.3587081891580106</v>
      </c>
      <c r="AA11" s="297"/>
      <c r="AB11" s="297"/>
      <c r="AC11" s="304"/>
      <c r="AD11" s="167"/>
      <c r="AE11" s="166" t="s">
        <v>121</v>
      </c>
      <c r="AF11" s="166" t="s">
        <v>122</v>
      </c>
      <c r="AG11" s="167"/>
      <c r="AH11" s="166" t="s">
        <v>123</v>
      </c>
      <c r="AI11" s="166" t="s">
        <v>124</v>
      </c>
      <c r="AJ11" s="167"/>
      <c r="AK11" s="172" t="s">
        <v>125</v>
      </c>
    </row>
    <row r="12" spans="1:38" ht="18" customHeight="1">
      <c r="A12" s="312"/>
      <c r="B12" s="312"/>
      <c r="C12" s="34"/>
      <c r="D12" s="36"/>
      <c r="E12" s="33" t="s">
        <v>24</v>
      </c>
      <c r="F12" s="85">
        <v>7811</v>
      </c>
      <c r="G12" s="86">
        <f>F12/$F$22*100</f>
        <v>1.2753402648972021</v>
      </c>
      <c r="H12" s="87">
        <v>13389</v>
      </c>
      <c r="I12" s="88">
        <f t="shared" si="1"/>
        <v>-41.661065053402048</v>
      </c>
      <c r="AA12" s="300" t="str">
        <f>E1</f>
        <v>さいたま市</v>
      </c>
      <c r="AB12" s="168" t="s">
        <v>114</v>
      </c>
      <c r="AC12" s="169">
        <f>F40</f>
        <v>612464</v>
      </c>
      <c r="AD12" s="169">
        <f>F23</f>
        <v>327731</v>
      </c>
      <c r="AE12" s="169">
        <f>F24</f>
        <v>129377</v>
      </c>
      <c r="AF12" s="169">
        <f>F26</f>
        <v>55274</v>
      </c>
      <c r="AG12" s="169">
        <f>F27</f>
        <v>204466</v>
      </c>
      <c r="AH12" s="169">
        <f>F28</f>
        <v>83711</v>
      </c>
      <c r="AI12" s="169">
        <f>F32</f>
        <v>1191</v>
      </c>
      <c r="AJ12" s="169">
        <f>F34</f>
        <v>80267</v>
      </c>
      <c r="AK12" s="169">
        <f>F35</f>
        <v>80267</v>
      </c>
      <c r="AL12" s="173"/>
    </row>
    <row r="13" spans="1:38" ht="18" customHeight="1">
      <c r="A13" s="312"/>
      <c r="B13" s="312"/>
      <c r="C13" s="11"/>
      <c r="D13" s="31" t="s">
        <v>25</v>
      </c>
      <c r="E13" s="32"/>
      <c r="F13" s="89">
        <v>86959</v>
      </c>
      <c r="G13" s="90">
        <f t="shared" si="0"/>
        <v>14.198222262859531</v>
      </c>
      <c r="H13" s="91">
        <v>87928</v>
      </c>
      <c r="I13" s="92">
        <f t="shared" si="1"/>
        <v>-1.1020380311163702</v>
      </c>
      <c r="AA13" s="301"/>
      <c r="AB13" s="168" t="s">
        <v>115</v>
      </c>
      <c r="AC13" s="171"/>
      <c r="AD13" s="171">
        <f>G23</f>
        <v>53.510247132892708</v>
      </c>
      <c r="AE13" s="171">
        <f>G24</f>
        <v>21.124017085085818</v>
      </c>
      <c r="AF13" s="171">
        <f>G26</f>
        <v>9.0248569711852458</v>
      </c>
      <c r="AG13" s="171">
        <f>G27</f>
        <v>33.384166253036909</v>
      </c>
      <c r="AH13" s="171">
        <f>G28</f>
        <v>13.667905378928394</v>
      </c>
      <c r="AI13" s="171">
        <f>G32</f>
        <v>0.19446040910159618</v>
      </c>
      <c r="AJ13" s="171">
        <f>G34</f>
        <v>13.105586614070377</v>
      </c>
      <c r="AK13" s="171">
        <f>G35</f>
        <v>13.105586614070377</v>
      </c>
    </row>
    <row r="14" spans="1:38" ht="18" customHeight="1">
      <c r="A14" s="312"/>
      <c r="B14" s="312"/>
      <c r="C14" s="52" t="s">
        <v>4</v>
      </c>
      <c r="D14" s="53"/>
      <c r="E14" s="54"/>
      <c r="F14" s="85">
        <v>2876</v>
      </c>
      <c r="G14" s="86">
        <f t="shared" si="0"/>
        <v>0.46957862013114238</v>
      </c>
      <c r="H14" s="87">
        <v>2954</v>
      </c>
      <c r="I14" s="88">
        <f t="shared" si="1"/>
        <v>-2.6404874746106977</v>
      </c>
      <c r="AA14" s="302"/>
      <c r="AB14" s="168" t="s">
        <v>116</v>
      </c>
      <c r="AC14" s="171">
        <f>I40</f>
        <v>8.5753894318469914</v>
      </c>
      <c r="AD14" s="171">
        <f>I23</f>
        <v>3.4386875228824998</v>
      </c>
      <c r="AE14" s="171">
        <f>I24</f>
        <v>0.62923900192894955</v>
      </c>
      <c r="AF14" s="171">
        <f>I26</f>
        <v>-0.4556341959767285</v>
      </c>
      <c r="AG14" s="171">
        <f>I27</f>
        <v>19.249970838679587</v>
      </c>
      <c r="AH14" s="171">
        <f>I28</f>
        <v>13.122972972972979</v>
      </c>
      <c r="AI14" s="171">
        <f>I32</f>
        <v>-40.210843373493979</v>
      </c>
      <c r="AJ14" s="171">
        <f>I34</f>
        <v>5.9001253380829954</v>
      </c>
      <c r="AK14" s="171">
        <f>I35</f>
        <v>5.9113040495071711</v>
      </c>
    </row>
    <row r="15" spans="1:38" ht="18" customHeight="1">
      <c r="A15" s="312"/>
      <c r="B15" s="312"/>
      <c r="C15" s="52" t="s">
        <v>5</v>
      </c>
      <c r="D15" s="53"/>
      <c r="E15" s="54"/>
      <c r="F15" s="85">
        <v>6089</v>
      </c>
      <c r="G15" s="86">
        <f t="shared" si="0"/>
        <v>0.99418088246819403</v>
      </c>
      <c r="H15" s="87">
        <v>5585</v>
      </c>
      <c r="I15" s="88">
        <f t="shared" si="1"/>
        <v>9.0241718889883629</v>
      </c>
    </row>
    <row r="16" spans="1:38" ht="18" customHeight="1">
      <c r="A16" s="312"/>
      <c r="B16" s="312"/>
      <c r="C16" s="52" t="s">
        <v>26</v>
      </c>
      <c r="D16" s="53"/>
      <c r="E16" s="54"/>
      <c r="F16" s="85">
        <v>7731</v>
      </c>
      <c r="G16" s="86">
        <f t="shared" si="0"/>
        <v>1.2622782726821495</v>
      </c>
      <c r="H16" s="87">
        <v>7922</v>
      </c>
      <c r="I16" s="88">
        <f>(F16/H16-1)*100</f>
        <v>-2.4110073213834848</v>
      </c>
    </row>
    <row r="17" spans="1:9" ht="18" customHeight="1">
      <c r="A17" s="312"/>
      <c r="B17" s="312"/>
      <c r="C17" s="52" t="s">
        <v>6</v>
      </c>
      <c r="D17" s="53"/>
      <c r="E17" s="54"/>
      <c r="F17" s="85">
        <v>117748</v>
      </c>
      <c r="G17" s="86">
        <f t="shared" si="0"/>
        <v>19.225293241725229</v>
      </c>
      <c r="H17" s="87">
        <v>102142</v>
      </c>
      <c r="I17" s="88">
        <f t="shared" si="1"/>
        <v>15.278729611717011</v>
      </c>
    </row>
    <row r="18" spans="1:9" ht="18" customHeight="1">
      <c r="A18" s="312"/>
      <c r="B18" s="312"/>
      <c r="C18" s="52" t="s">
        <v>27</v>
      </c>
      <c r="D18" s="53"/>
      <c r="E18" s="54"/>
      <c r="F18" s="85">
        <v>29529</v>
      </c>
      <c r="G18" s="86">
        <f t="shared" si="0"/>
        <v>4.821344601478617</v>
      </c>
      <c r="H18" s="87">
        <v>27298</v>
      </c>
      <c r="I18" s="88">
        <f t="shared" si="1"/>
        <v>8.1727599091508516</v>
      </c>
    </row>
    <row r="19" spans="1:9" ht="18" customHeight="1">
      <c r="A19" s="312"/>
      <c r="B19" s="312"/>
      <c r="C19" s="52" t="s">
        <v>28</v>
      </c>
      <c r="D19" s="53"/>
      <c r="E19" s="54"/>
      <c r="F19" s="85">
        <v>1385</v>
      </c>
      <c r="G19" s="86">
        <f t="shared" si="0"/>
        <v>0.22613574022309885</v>
      </c>
      <c r="H19" s="87">
        <v>1366</v>
      </c>
      <c r="I19" s="88">
        <f t="shared" si="1"/>
        <v>1.3909224011713128</v>
      </c>
    </row>
    <row r="20" spans="1:9" ht="18" customHeight="1">
      <c r="A20" s="312"/>
      <c r="B20" s="312"/>
      <c r="C20" s="52" t="s">
        <v>7</v>
      </c>
      <c r="D20" s="53"/>
      <c r="E20" s="54"/>
      <c r="F20" s="85">
        <v>69394</v>
      </c>
      <c r="G20" s="86">
        <f t="shared" si="0"/>
        <v>11.330298597142036</v>
      </c>
      <c r="H20" s="87">
        <v>51028</v>
      </c>
      <c r="I20" s="88">
        <f t="shared" si="1"/>
        <v>35.99200438974681</v>
      </c>
    </row>
    <row r="21" spans="1:9" ht="18" customHeight="1">
      <c r="A21" s="312"/>
      <c r="B21" s="312"/>
      <c r="C21" s="57" t="s">
        <v>8</v>
      </c>
      <c r="D21" s="58"/>
      <c r="E21" s="56"/>
      <c r="F21" s="93">
        <v>115984</v>
      </c>
      <c r="G21" s="94">
        <f t="shared" si="0"/>
        <v>18.937276313383318</v>
      </c>
      <c r="H21" s="95">
        <v>93938</v>
      </c>
      <c r="I21" s="96">
        <f t="shared" si="1"/>
        <v>23.468670825438064</v>
      </c>
    </row>
    <row r="22" spans="1:9" ht="18" customHeight="1">
      <c r="A22" s="312"/>
      <c r="B22" s="313"/>
      <c r="C22" s="59" t="s">
        <v>9</v>
      </c>
      <c r="D22" s="37"/>
      <c r="E22" s="60"/>
      <c r="F22" s="97">
        <f>SUM(F9,F14:F21)</f>
        <v>612464</v>
      </c>
      <c r="G22" s="98">
        <f t="shared" si="0"/>
        <v>100</v>
      </c>
      <c r="H22" s="97">
        <f>SUM(H9,H14:H21)</f>
        <v>564091</v>
      </c>
      <c r="I22" s="274">
        <f t="shared" ref="I22:I40" si="2">(F22/H22-1)*100</f>
        <v>8.5753894318469914</v>
      </c>
    </row>
    <row r="23" spans="1:9" ht="18" customHeight="1">
      <c r="A23" s="312"/>
      <c r="B23" s="311" t="s">
        <v>82</v>
      </c>
      <c r="C23" s="4" t="s">
        <v>10</v>
      </c>
      <c r="D23" s="5"/>
      <c r="E23" s="23"/>
      <c r="F23" s="77">
        <v>327731</v>
      </c>
      <c r="G23" s="78">
        <f t="shared" ref="G23:G37" si="3">F23/$F$40*100</f>
        <v>53.510247132892708</v>
      </c>
      <c r="H23" s="79">
        <v>316836</v>
      </c>
      <c r="I23" s="99">
        <f t="shared" si="2"/>
        <v>3.4386875228824998</v>
      </c>
    </row>
    <row r="24" spans="1:9" ht="18" customHeight="1">
      <c r="A24" s="312"/>
      <c r="B24" s="312"/>
      <c r="C24" s="8"/>
      <c r="D24" s="10" t="s">
        <v>11</v>
      </c>
      <c r="E24" s="38"/>
      <c r="F24" s="85">
        <v>129377</v>
      </c>
      <c r="G24" s="86">
        <f t="shared" si="3"/>
        <v>21.124017085085818</v>
      </c>
      <c r="H24" s="87">
        <v>128568</v>
      </c>
      <c r="I24" s="88">
        <f t="shared" si="2"/>
        <v>0.62923900192894955</v>
      </c>
    </row>
    <row r="25" spans="1:9" ht="18" customHeight="1">
      <c r="A25" s="312"/>
      <c r="B25" s="312"/>
      <c r="C25" s="8"/>
      <c r="D25" s="10" t="s">
        <v>29</v>
      </c>
      <c r="E25" s="38"/>
      <c r="F25" s="85">
        <v>143080</v>
      </c>
      <c r="G25" s="86">
        <f t="shared" si="3"/>
        <v>23.361373076621646</v>
      </c>
      <c r="H25" s="87">
        <v>132741</v>
      </c>
      <c r="I25" s="88">
        <f t="shared" si="2"/>
        <v>7.7888519748984919</v>
      </c>
    </row>
    <row r="26" spans="1:9" ht="18" customHeight="1">
      <c r="A26" s="312"/>
      <c r="B26" s="312"/>
      <c r="C26" s="11"/>
      <c r="D26" s="10" t="s">
        <v>12</v>
      </c>
      <c r="E26" s="38"/>
      <c r="F26" s="85">
        <v>55274</v>
      </c>
      <c r="G26" s="86">
        <f t="shared" si="3"/>
        <v>9.0248569711852458</v>
      </c>
      <c r="H26" s="87">
        <v>55527</v>
      </c>
      <c r="I26" s="88">
        <f t="shared" si="2"/>
        <v>-0.4556341959767285</v>
      </c>
    </row>
    <row r="27" spans="1:9" ht="18" customHeight="1">
      <c r="A27" s="312"/>
      <c r="B27" s="312"/>
      <c r="C27" s="8" t="s">
        <v>13</v>
      </c>
      <c r="D27" s="14"/>
      <c r="E27" s="25"/>
      <c r="F27" s="77">
        <v>204466</v>
      </c>
      <c r="G27" s="78">
        <f t="shared" si="3"/>
        <v>33.384166253036909</v>
      </c>
      <c r="H27" s="79">
        <v>171460</v>
      </c>
      <c r="I27" s="99">
        <f t="shared" si="2"/>
        <v>19.249970838679587</v>
      </c>
    </row>
    <row r="28" spans="1:9" ht="18" customHeight="1">
      <c r="A28" s="312"/>
      <c r="B28" s="312"/>
      <c r="C28" s="8"/>
      <c r="D28" s="10" t="s">
        <v>14</v>
      </c>
      <c r="E28" s="38"/>
      <c r="F28" s="85">
        <v>83711</v>
      </c>
      <c r="G28" s="86">
        <f t="shared" si="3"/>
        <v>13.667905378928394</v>
      </c>
      <c r="H28" s="87">
        <v>74000</v>
      </c>
      <c r="I28" s="88">
        <f t="shared" si="2"/>
        <v>13.122972972972979</v>
      </c>
    </row>
    <row r="29" spans="1:9" ht="18" customHeight="1">
      <c r="A29" s="312"/>
      <c r="B29" s="312"/>
      <c r="C29" s="8"/>
      <c r="D29" s="10" t="s">
        <v>30</v>
      </c>
      <c r="E29" s="38"/>
      <c r="F29" s="85">
        <v>5095</v>
      </c>
      <c r="G29" s="86">
        <f t="shared" si="3"/>
        <v>0.83188562919616504</v>
      </c>
      <c r="H29" s="87">
        <v>5200</v>
      </c>
      <c r="I29" s="88">
        <f t="shared" si="2"/>
        <v>-2.0192307692307732</v>
      </c>
    </row>
    <row r="30" spans="1:9" ht="18" customHeight="1">
      <c r="A30" s="312"/>
      <c r="B30" s="312"/>
      <c r="C30" s="8"/>
      <c r="D30" s="10" t="s">
        <v>31</v>
      </c>
      <c r="E30" s="38"/>
      <c r="F30" s="85">
        <v>32296</v>
      </c>
      <c r="G30" s="86">
        <f t="shared" si="3"/>
        <v>5.2731262572167505</v>
      </c>
      <c r="H30" s="87">
        <v>29074</v>
      </c>
      <c r="I30" s="88">
        <f t="shared" si="2"/>
        <v>11.082066451124707</v>
      </c>
    </row>
    <row r="31" spans="1:9" ht="18" customHeight="1">
      <c r="A31" s="312"/>
      <c r="B31" s="312"/>
      <c r="C31" s="8"/>
      <c r="D31" s="10" t="s">
        <v>32</v>
      </c>
      <c r="E31" s="38"/>
      <c r="F31" s="85">
        <v>36907</v>
      </c>
      <c r="G31" s="86">
        <f t="shared" si="3"/>
        <v>6.0259868335118467</v>
      </c>
      <c r="H31" s="87">
        <v>34973</v>
      </c>
      <c r="I31" s="88">
        <f t="shared" si="2"/>
        <v>5.5299802704943835</v>
      </c>
    </row>
    <row r="32" spans="1:9" ht="18" customHeight="1">
      <c r="A32" s="312"/>
      <c r="B32" s="312"/>
      <c r="C32" s="8"/>
      <c r="D32" s="10" t="s">
        <v>15</v>
      </c>
      <c r="E32" s="38"/>
      <c r="F32" s="85">
        <v>1191</v>
      </c>
      <c r="G32" s="86">
        <f t="shared" si="3"/>
        <v>0.19446040910159618</v>
      </c>
      <c r="H32" s="87">
        <v>1992</v>
      </c>
      <c r="I32" s="88">
        <f t="shared" si="2"/>
        <v>-40.210843373493979</v>
      </c>
    </row>
    <row r="33" spans="1:9" ht="18" customHeight="1">
      <c r="A33" s="312"/>
      <c r="B33" s="312"/>
      <c r="C33" s="11"/>
      <c r="D33" s="10" t="s">
        <v>33</v>
      </c>
      <c r="E33" s="38"/>
      <c r="F33" s="85">
        <v>45063</v>
      </c>
      <c r="G33" s="86">
        <f t="shared" si="3"/>
        <v>7.3576569398364642</v>
      </c>
      <c r="H33" s="87">
        <v>26018</v>
      </c>
      <c r="I33" s="88">
        <f t="shared" si="2"/>
        <v>73.199323545237903</v>
      </c>
    </row>
    <row r="34" spans="1:9" ht="18" customHeight="1">
      <c r="A34" s="312"/>
      <c r="B34" s="312"/>
      <c r="C34" s="8" t="s">
        <v>16</v>
      </c>
      <c r="D34" s="14"/>
      <c r="E34" s="25"/>
      <c r="F34" s="77">
        <v>80267</v>
      </c>
      <c r="G34" s="78">
        <f t="shared" si="3"/>
        <v>13.105586614070377</v>
      </c>
      <c r="H34" s="79">
        <v>75795</v>
      </c>
      <c r="I34" s="99">
        <f t="shared" si="2"/>
        <v>5.9001253380829954</v>
      </c>
    </row>
    <row r="35" spans="1:9" ht="18" customHeight="1">
      <c r="A35" s="312"/>
      <c r="B35" s="312"/>
      <c r="C35" s="8"/>
      <c r="D35" s="39" t="s">
        <v>17</v>
      </c>
      <c r="E35" s="40"/>
      <c r="F35" s="81">
        <v>80267</v>
      </c>
      <c r="G35" s="82">
        <f t="shared" si="3"/>
        <v>13.105586614070377</v>
      </c>
      <c r="H35" s="83">
        <v>75787</v>
      </c>
      <c r="I35" s="84">
        <f t="shared" si="2"/>
        <v>5.9113040495071711</v>
      </c>
    </row>
    <row r="36" spans="1:9" ht="18" customHeight="1">
      <c r="A36" s="312"/>
      <c r="B36" s="312"/>
      <c r="C36" s="8"/>
      <c r="D36" s="41"/>
      <c r="E36" s="156" t="s">
        <v>103</v>
      </c>
      <c r="F36" s="85">
        <v>30141</v>
      </c>
      <c r="G36" s="86">
        <f t="shared" si="3"/>
        <v>4.9212688419237702</v>
      </c>
      <c r="H36" s="87">
        <v>26617</v>
      </c>
      <c r="I36" s="88">
        <f>(F36/H36-1)*100</f>
        <v>13.239658864635384</v>
      </c>
    </row>
    <row r="37" spans="1:9" ht="18" customHeight="1">
      <c r="A37" s="312"/>
      <c r="B37" s="312"/>
      <c r="C37" s="8"/>
      <c r="D37" s="12"/>
      <c r="E37" s="33" t="s">
        <v>34</v>
      </c>
      <c r="F37" s="85">
        <v>50126</v>
      </c>
      <c r="G37" s="86">
        <f t="shared" si="3"/>
        <v>8.184317772146608</v>
      </c>
      <c r="H37" s="87">
        <v>49170</v>
      </c>
      <c r="I37" s="88">
        <f t="shared" si="2"/>
        <v>1.9442749644091872</v>
      </c>
    </row>
    <row r="38" spans="1:9" ht="18" customHeight="1">
      <c r="A38" s="312"/>
      <c r="B38" s="312"/>
      <c r="C38" s="8"/>
      <c r="D38" s="61" t="s">
        <v>35</v>
      </c>
      <c r="E38" s="54"/>
      <c r="F38" s="85">
        <v>0</v>
      </c>
      <c r="G38" s="82">
        <f>F38/$F$40*100</f>
        <v>0</v>
      </c>
      <c r="H38" s="87">
        <v>8</v>
      </c>
      <c r="I38" s="88">
        <f t="shared" si="2"/>
        <v>-100</v>
      </c>
    </row>
    <row r="39" spans="1:9" ht="18" customHeight="1">
      <c r="A39" s="312"/>
      <c r="B39" s="312"/>
      <c r="C39" s="6"/>
      <c r="D39" s="55" t="s">
        <v>36</v>
      </c>
      <c r="E39" s="56"/>
      <c r="F39" s="153">
        <v>0</v>
      </c>
      <c r="G39" s="94">
        <f>F39/$F$40*100</f>
        <v>0</v>
      </c>
      <c r="H39" s="153">
        <v>0</v>
      </c>
      <c r="I39" s="96" t="e">
        <f t="shared" si="2"/>
        <v>#DIV/0!</v>
      </c>
    </row>
    <row r="40" spans="1:9" ht="18" customHeight="1">
      <c r="A40" s="313"/>
      <c r="B40" s="313"/>
      <c r="C40" s="6" t="s">
        <v>18</v>
      </c>
      <c r="D40" s="7"/>
      <c r="E40" s="24"/>
      <c r="F40" s="97">
        <f>SUM(F23,F27,F34)</f>
        <v>612464</v>
      </c>
      <c r="G40" s="275">
        <f>F40/$F$40*100</f>
        <v>100</v>
      </c>
      <c r="H40" s="97">
        <f>SUM(H23,H27,H34)</f>
        <v>564091</v>
      </c>
      <c r="I40" s="274">
        <f t="shared" si="2"/>
        <v>8.5753894318469914</v>
      </c>
    </row>
    <row r="41" spans="1:9" ht="18" customHeight="1">
      <c r="A41" s="154" t="s">
        <v>19</v>
      </c>
      <c r="B41" s="154"/>
    </row>
    <row r="42" spans="1:9" ht="18" customHeight="1">
      <c r="A42" s="155" t="s">
        <v>20</v>
      </c>
      <c r="B42" s="154"/>
    </row>
    <row r="52" spans="10:10">
      <c r="J52" s="14"/>
    </row>
    <row r="53" spans="10:10">
      <c r="J53" s="14"/>
    </row>
  </sheetData>
  <mergeCells count="24">
    <mergeCell ref="A1:D1"/>
    <mergeCell ref="A9:A40"/>
    <mergeCell ref="B9:B22"/>
    <mergeCell ref="B23:B40"/>
    <mergeCell ref="G6:I6"/>
    <mergeCell ref="AA1:AB1"/>
    <mergeCell ref="AA2:AA3"/>
    <mergeCell ref="AB2:AB3"/>
    <mergeCell ref="AC2:AC3"/>
    <mergeCell ref="AD2:AF2"/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80" zoomScaleNormal="100" zoomScaleSheetLayoutView="80" workbookViewId="0">
      <pane xSplit="5" ySplit="7" topLeftCell="F8" activePane="bottomRight" state="frozen"/>
      <selection activeCell="L9" sqref="L9"/>
      <selection pane="topRight" activeCell="L9" sqref="L9"/>
      <selection pane="bottomLeft" activeCell="L9" sqref="L9"/>
      <selection pane="bottomRight"/>
    </sheetView>
  </sheetViews>
  <sheetFormatPr defaultColWidth="9"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106" t="s">
        <v>283</v>
      </c>
      <c r="E1" s="44"/>
      <c r="F1" s="44"/>
      <c r="G1" s="44"/>
    </row>
    <row r="2" spans="1:25" ht="15" customHeight="1"/>
    <row r="3" spans="1:25" ht="15" customHeight="1">
      <c r="A3" s="45" t="s">
        <v>43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259</v>
      </c>
      <c r="B5" s="37"/>
      <c r="C5" s="37"/>
      <c r="D5" s="37"/>
      <c r="K5" s="46"/>
      <c r="O5" s="46" t="s">
        <v>44</v>
      </c>
    </row>
    <row r="6" spans="1:25" ht="15.95" customHeight="1">
      <c r="A6" s="338" t="s">
        <v>45</v>
      </c>
      <c r="B6" s="339"/>
      <c r="C6" s="339"/>
      <c r="D6" s="339"/>
      <c r="E6" s="340"/>
      <c r="F6" s="336" t="s">
        <v>274</v>
      </c>
      <c r="G6" s="337"/>
      <c r="H6" s="336" t="s">
        <v>275</v>
      </c>
      <c r="I6" s="337"/>
      <c r="J6" s="336" t="s">
        <v>276</v>
      </c>
      <c r="K6" s="337"/>
      <c r="L6" s="336"/>
      <c r="M6" s="337"/>
      <c r="N6" s="336"/>
      <c r="O6" s="337"/>
    </row>
    <row r="7" spans="1:25" ht="15.95" customHeight="1">
      <c r="A7" s="341"/>
      <c r="B7" s="342"/>
      <c r="C7" s="342"/>
      <c r="D7" s="342"/>
      <c r="E7" s="343"/>
      <c r="F7" s="174" t="s">
        <v>258</v>
      </c>
      <c r="G7" s="51" t="s">
        <v>1</v>
      </c>
      <c r="H7" s="174" t="s">
        <v>258</v>
      </c>
      <c r="I7" s="51" t="s">
        <v>1</v>
      </c>
      <c r="J7" s="174" t="s">
        <v>258</v>
      </c>
      <c r="K7" s="51" t="s">
        <v>1</v>
      </c>
      <c r="L7" s="174" t="s">
        <v>258</v>
      </c>
      <c r="M7" s="51" t="s">
        <v>1</v>
      </c>
      <c r="N7" s="174" t="s">
        <v>258</v>
      </c>
      <c r="O7" s="290" t="s">
        <v>1</v>
      </c>
    </row>
    <row r="8" spans="1:25" ht="15.95" customHeight="1">
      <c r="A8" s="316" t="s">
        <v>84</v>
      </c>
      <c r="B8" s="47" t="s">
        <v>46</v>
      </c>
      <c r="C8" s="48"/>
      <c r="D8" s="48"/>
      <c r="E8" s="100" t="s">
        <v>37</v>
      </c>
      <c r="F8" s="112">
        <v>33401.599999999999</v>
      </c>
      <c r="G8" s="113">
        <v>34078.6</v>
      </c>
      <c r="H8" s="112">
        <v>21483</v>
      </c>
      <c r="I8" s="114">
        <v>21590</v>
      </c>
      <c r="J8" s="112">
        <v>25797</v>
      </c>
      <c r="K8" s="115">
        <v>26366</v>
      </c>
      <c r="L8" s="112"/>
      <c r="M8" s="114"/>
      <c r="N8" s="112"/>
      <c r="O8" s="115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344"/>
      <c r="B9" s="14"/>
      <c r="C9" s="61" t="s">
        <v>47</v>
      </c>
      <c r="D9" s="53"/>
      <c r="E9" s="101" t="s">
        <v>38</v>
      </c>
      <c r="F9" s="116">
        <v>33389.300000000003</v>
      </c>
      <c r="G9" s="117">
        <v>34069.5</v>
      </c>
      <c r="H9" s="116">
        <v>21483</v>
      </c>
      <c r="I9" s="118">
        <v>21590</v>
      </c>
      <c r="J9" s="116">
        <v>25796</v>
      </c>
      <c r="K9" s="119">
        <v>26366</v>
      </c>
      <c r="L9" s="116"/>
      <c r="M9" s="118"/>
      <c r="N9" s="116"/>
      <c r="O9" s="119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344"/>
      <c r="B10" s="11"/>
      <c r="C10" s="61" t="s">
        <v>48</v>
      </c>
      <c r="D10" s="53"/>
      <c r="E10" s="101" t="s">
        <v>39</v>
      </c>
      <c r="F10" s="116">
        <v>12.2</v>
      </c>
      <c r="G10" s="117">
        <v>9</v>
      </c>
      <c r="H10" s="116">
        <v>0</v>
      </c>
      <c r="I10" s="118">
        <v>0</v>
      </c>
      <c r="J10" s="120">
        <v>0.8</v>
      </c>
      <c r="K10" s="121">
        <v>0.6</v>
      </c>
      <c r="L10" s="116"/>
      <c r="M10" s="118"/>
      <c r="N10" s="116"/>
      <c r="O10" s="119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344"/>
      <c r="B11" s="66" t="s">
        <v>49</v>
      </c>
      <c r="C11" s="67"/>
      <c r="D11" s="67"/>
      <c r="E11" s="103" t="s">
        <v>40</v>
      </c>
      <c r="F11" s="122">
        <v>28736.6</v>
      </c>
      <c r="G11" s="123">
        <v>29254.400000000001</v>
      </c>
      <c r="H11" s="122">
        <v>24817</v>
      </c>
      <c r="I11" s="124">
        <v>24416</v>
      </c>
      <c r="J11" s="122">
        <v>24789</v>
      </c>
      <c r="K11" s="125">
        <v>24694</v>
      </c>
      <c r="L11" s="122"/>
      <c r="M11" s="124"/>
      <c r="N11" s="122"/>
      <c r="O11" s="125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344"/>
      <c r="B12" s="8"/>
      <c r="C12" s="61" t="s">
        <v>50</v>
      </c>
      <c r="D12" s="53"/>
      <c r="E12" s="101" t="s">
        <v>41</v>
      </c>
      <c r="F12" s="116">
        <v>28548.1</v>
      </c>
      <c r="G12" s="117">
        <v>29251.7</v>
      </c>
      <c r="H12" s="122">
        <v>24817</v>
      </c>
      <c r="I12" s="118">
        <v>24416</v>
      </c>
      <c r="J12" s="122">
        <v>24789</v>
      </c>
      <c r="K12" s="119">
        <v>24694</v>
      </c>
      <c r="L12" s="116"/>
      <c r="M12" s="118"/>
      <c r="N12" s="116"/>
      <c r="O12" s="119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344"/>
      <c r="B13" s="14"/>
      <c r="C13" s="50" t="s">
        <v>51</v>
      </c>
      <c r="D13" s="68"/>
      <c r="E13" s="294" t="s">
        <v>42</v>
      </c>
      <c r="F13" s="295">
        <v>188.4</v>
      </c>
      <c r="G13" s="293">
        <v>2.6</v>
      </c>
      <c r="H13" s="120">
        <v>0</v>
      </c>
      <c r="I13" s="121">
        <v>0</v>
      </c>
      <c r="J13" s="120">
        <v>0</v>
      </c>
      <c r="K13" s="121">
        <v>0</v>
      </c>
      <c r="L13" s="296"/>
      <c r="M13" s="127"/>
      <c r="N13" s="296"/>
      <c r="O13" s="128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344"/>
      <c r="B14" s="52" t="s">
        <v>52</v>
      </c>
      <c r="C14" s="53"/>
      <c r="D14" s="53"/>
      <c r="E14" s="101" t="s">
        <v>88</v>
      </c>
      <c r="F14" s="157">
        <f t="shared" ref="F14:O15" si="0">F9-F12</f>
        <v>4841.2000000000044</v>
      </c>
      <c r="G14" s="147">
        <f t="shared" si="0"/>
        <v>4817.7999999999993</v>
      </c>
      <c r="H14" s="157">
        <f t="shared" si="0"/>
        <v>-3334</v>
      </c>
      <c r="I14" s="147">
        <f t="shared" si="0"/>
        <v>-2826</v>
      </c>
      <c r="J14" s="157">
        <f t="shared" si="0"/>
        <v>1007</v>
      </c>
      <c r="K14" s="147">
        <f t="shared" si="0"/>
        <v>1672</v>
      </c>
      <c r="L14" s="157">
        <f t="shared" si="0"/>
        <v>0</v>
      </c>
      <c r="M14" s="147">
        <f t="shared" si="0"/>
        <v>0</v>
      </c>
      <c r="N14" s="157">
        <f t="shared" si="0"/>
        <v>0</v>
      </c>
      <c r="O14" s="147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344"/>
      <c r="B15" s="52" t="s">
        <v>53</v>
      </c>
      <c r="C15" s="53"/>
      <c r="D15" s="53"/>
      <c r="E15" s="101" t="s">
        <v>89</v>
      </c>
      <c r="F15" s="157">
        <f t="shared" si="0"/>
        <v>-176.20000000000002</v>
      </c>
      <c r="G15" s="147">
        <f t="shared" si="0"/>
        <v>6.4</v>
      </c>
      <c r="H15" s="157">
        <f t="shared" si="0"/>
        <v>0</v>
      </c>
      <c r="I15" s="147">
        <f t="shared" si="0"/>
        <v>0</v>
      </c>
      <c r="J15" s="157">
        <f t="shared" si="0"/>
        <v>0.8</v>
      </c>
      <c r="K15" s="147">
        <f t="shared" si="0"/>
        <v>0.6</v>
      </c>
      <c r="L15" s="157">
        <f t="shared" si="0"/>
        <v>0</v>
      </c>
      <c r="M15" s="147">
        <f t="shared" si="0"/>
        <v>0</v>
      </c>
      <c r="N15" s="157">
        <f t="shared" si="0"/>
        <v>0</v>
      </c>
      <c r="O15" s="147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344"/>
      <c r="B16" s="52" t="s">
        <v>54</v>
      </c>
      <c r="C16" s="53"/>
      <c r="D16" s="53"/>
      <c r="E16" s="101" t="s">
        <v>90</v>
      </c>
      <c r="F16" s="295">
        <f t="shared" ref="F16:O16" si="1">F8-F11</f>
        <v>4665</v>
      </c>
      <c r="G16" s="293">
        <f t="shared" si="1"/>
        <v>4824.1999999999971</v>
      </c>
      <c r="H16" s="295">
        <f t="shared" si="1"/>
        <v>-3334</v>
      </c>
      <c r="I16" s="293">
        <f t="shared" si="1"/>
        <v>-2826</v>
      </c>
      <c r="J16" s="295">
        <f t="shared" si="1"/>
        <v>1008</v>
      </c>
      <c r="K16" s="293">
        <f t="shared" si="1"/>
        <v>1672</v>
      </c>
      <c r="L16" s="295">
        <f t="shared" si="1"/>
        <v>0</v>
      </c>
      <c r="M16" s="293">
        <f t="shared" si="1"/>
        <v>0</v>
      </c>
      <c r="N16" s="295">
        <f t="shared" si="1"/>
        <v>0</v>
      </c>
      <c r="O16" s="293">
        <f t="shared" si="1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344"/>
      <c r="B17" s="52" t="s">
        <v>55</v>
      </c>
      <c r="C17" s="53"/>
      <c r="D17" s="53"/>
      <c r="E17" s="43"/>
      <c r="F17" s="157">
        <v>0</v>
      </c>
      <c r="G17" s="147">
        <v>0</v>
      </c>
      <c r="H17" s="120">
        <v>7643</v>
      </c>
      <c r="I17" s="121">
        <v>6085</v>
      </c>
      <c r="J17" s="116">
        <v>0</v>
      </c>
      <c r="K17" s="119">
        <v>0</v>
      </c>
      <c r="L17" s="116"/>
      <c r="M17" s="118"/>
      <c r="N17" s="120"/>
      <c r="O17" s="129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345"/>
      <c r="B18" s="59" t="s">
        <v>56</v>
      </c>
      <c r="C18" s="37"/>
      <c r="D18" s="37"/>
      <c r="E18" s="15"/>
      <c r="F18" s="158">
        <v>0</v>
      </c>
      <c r="G18" s="162">
        <v>0</v>
      </c>
      <c r="H18" s="130">
        <v>0</v>
      </c>
      <c r="I18" s="131">
        <v>0</v>
      </c>
      <c r="J18" s="130">
        <v>0</v>
      </c>
      <c r="K18" s="131">
        <v>0</v>
      </c>
      <c r="L18" s="130"/>
      <c r="M18" s="131"/>
      <c r="N18" s="130"/>
      <c r="O18" s="132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344" t="s">
        <v>85</v>
      </c>
      <c r="B19" s="66" t="s">
        <v>57</v>
      </c>
      <c r="C19" s="69"/>
      <c r="D19" s="69"/>
      <c r="E19" s="104"/>
      <c r="F19" s="159">
        <v>6232.8</v>
      </c>
      <c r="G19" s="152">
        <v>3717.7</v>
      </c>
      <c r="H19" s="133">
        <v>1967</v>
      </c>
      <c r="I19" s="135">
        <v>1771</v>
      </c>
      <c r="J19" s="133">
        <v>12538</v>
      </c>
      <c r="K19" s="136">
        <v>14095</v>
      </c>
      <c r="L19" s="133"/>
      <c r="M19" s="135"/>
      <c r="N19" s="133"/>
      <c r="O19" s="136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344"/>
      <c r="B20" s="13"/>
      <c r="C20" s="61" t="s">
        <v>58</v>
      </c>
      <c r="D20" s="53"/>
      <c r="E20" s="101"/>
      <c r="F20" s="157">
        <v>5692</v>
      </c>
      <c r="G20" s="147">
        <v>3126</v>
      </c>
      <c r="H20" s="116">
        <v>1008</v>
      </c>
      <c r="I20" s="118">
        <v>1264</v>
      </c>
      <c r="J20" s="116">
        <v>11445</v>
      </c>
      <c r="K20" s="121">
        <v>12684</v>
      </c>
      <c r="L20" s="116"/>
      <c r="M20" s="118"/>
      <c r="N20" s="116"/>
      <c r="O20" s="119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344"/>
      <c r="B21" s="26" t="s">
        <v>59</v>
      </c>
      <c r="C21" s="67"/>
      <c r="D21" s="67"/>
      <c r="E21" s="103" t="s">
        <v>91</v>
      </c>
      <c r="F21" s="160">
        <v>6232.8</v>
      </c>
      <c r="G21" s="146">
        <v>3717.7</v>
      </c>
      <c r="H21" s="122">
        <v>1967</v>
      </c>
      <c r="I21" s="124">
        <v>1771</v>
      </c>
      <c r="J21" s="122">
        <v>12538</v>
      </c>
      <c r="K21" s="125">
        <v>14095</v>
      </c>
      <c r="L21" s="122"/>
      <c r="M21" s="124"/>
      <c r="N21" s="122"/>
      <c r="O21" s="125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344"/>
      <c r="B22" s="66" t="s">
        <v>60</v>
      </c>
      <c r="C22" s="69"/>
      <c r="D22" s="69"/>
      <c r="E22" s="104" t="s">
        <v>92</v>
      </c>
      <c r="F22" s="159">
        <v>18835.8</v>
      </c>
      <c r="G22" s="152">
        <v>19447.8</v>
      </c>
      <c r="H22" s="133">
        <v>3623</v>
      </c>
      <c r="I22" s="135">
        <v>3016</v>
      </c>
      <c r="J22" s="133">
        <v>24162</v>
      </c>
      <c r="K22" s="136">
        <v>25551</v>
      </c>
      <c r="L22" s="133"/>
      <c r="M22" s="135"/>
      <c r="N22" s="133"/>
      <c r="O22" s="136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344"/>
      <c r="B23" s="8" t="s">
        <v>61</v>
      </c>
      <c r="C23" s="50" t="s">
        <v>62</v>
      </c>
      <c r="D23" s="68"/>
      <c r="E23" s="294"/>
      <c r="F23" s="295">
        <v>4739.1000000000004</v>
      </c>
      <c r="G23" s="293">
        <v>4732.5</v>
      </c>
      <c r="H23" s="296">
        <v>1877</v>
      </c>
      <c r="I23" s="127">
        <v>992</v>
      </c>
      <c r="J23" s="296">
        <v>11948</v>
      </c>
      <c r="K23" s="128">
        <v>11957</v>
      </c>
      <c r="L23" s="296"/>
      <c r="M23" s="127"/>
      <c r="N23" s="296"/>
      <c r="O23" s="128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344"/>
      <c r="B24" s="52" t="s">
        <v>93</v>
      </c>
      <c r="C24" s="53"/>
      <c r="D24" s="53"/>
      <c r="E24" s="101" t="s">
        <v>94</v>
      </c>
      <c r="F24" s="157">
        <f t="shared" ref="F24:O24" si="2">F21-F22</f>
        <v>-12603</v>
      </c>
      <c r="G24" s="147">
        <f t="shared" si="2"/>
        <v>-15730.099999999999</v>
      </c>
      <c r="H24" s="157">
        <f t="shared" si="2"/>
        <v>-1656</v>
      </c>
      <c r="I24" s="147">
        <f t="shared" si="2"/>
        <v>-1245</v>
      </c>
      <c r="J24" s="157">
        <f t="shared" si="2"/>
        <v>-11624</v>
      </c>
      <c r="K24" s="147">
        <f t="shared" si="2"/>
        <v>-11456</v>
      </c>
      <c r="L24" s="157">
        <f t="shared" si="2"/>
        <v>0</v>
      </c>
      <c r="M24" s="147">
        <f t="shared" si="2"/>
        <v>0</v>
      </c>
      <c r="N24" s="157">
        <f t="shared" si="2"/>
        <v>0</v>
      </c>
      <c r="O24" s="147">
        <f t="shared" si="2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344"/>
      <c r="B25" s="111" t="s">
        <v>63</v>
      </c>
      <c r="C25" s="68"/>
      <c r="D25" s="68"/>
      <c r="E25" s="346" t="s">
        <v>95</v>
      </c>
      <c r="F25" s="348">
        <v>12603</v>
      </c>
      <c r="G25" s="324">
        <v>15730.1</v>
      </c>
      <c r="H25" s="334">
        <v>1656</v>
      </c>
      <c r="I25" s="324">
        <v>1245</v>
      </c>
      <c r="J25" s="334">
        <v>11624</v>
      </c>
      <c r="K25" s="324">
        <v>11456</v>
      </c>
      <c r="L25" s="334"/>
      <c r="M25" s="324"/>
      <c r="N25" s="334"/>
      <c r="O25" s="324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344"/>
      <c r="B26" s="26" t="s">
        <v>64</v>
      </c>
      <c r="C26" s="67"/>
      <c r="D26" s="67"/>
      <c r="E26" s="347"/>
      <c r="F26" s="349"/>
      <c r="G26" s="325"/>
      <c r="H26" s="335"/>
      <c r="I26" s="325"/>
      <c r="J26" s="335"/>
      <c r="K26" s="325"/>
      <c r="L26" s="335"/>
      <c r="M26" s="325"/>
      <c r="N26" s="335"/>
      <c r="O26" s="325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345"/>
      <c r="B27" s="59" t="s">
        <v>96</v>
      </c>
      <c r="C27" s="37"/>
      <c r="D27" s="37"/>
      <c r="E27" s="105" t="s">
        <v>97</v>
      </c>
      <c r="F27" s="161">
        <f t="shared" ref="F27:O27" si="3">F24+F25</f>
        <v>0</v>
      </c>
      <c r="G27" s="148">
        <f t="shared" si="3"/>
        <v>0</v>
      </c>
      <c r="H27" s="161">
        <f t="shared" si="3"/>
        <v>0</v>
      </c>
      <c r="I27" s="148">
        <f t="shared" si="3"/>
        <v>0</v>
      </c>
      <c r="J27" s="161">
        <f t="shared" si="3"/>
        <v>0</v>
      </c>
      <c r="K27" s="148">
        <f t="shared" si="3"/>
        <v>0</v>
      </c>
      <c r="L27" s="161">
        <f t="shared" si="3"/>
        <v>0</v>
      </c>
      <c r="M27" s="148">
        <f t="shared" si="3"/>
        <v>0</v>
      </c>
      <c r="N27" s="161">
        <f t="shared" si="3"/>
        <v>0</v>
      </c>
      <c r="O27" s="148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326" t="s">
        <v>65</v>
      </c>
      <c r="B30" s="327"/>
      <c r="C30" s="327"/>
      <c r="D30" s="327"/>
      <c r="E30" s="328"/>
      <c r="F30" s="332" t="s">
        <v>277</v>
      </c>
      <c r="G30" s="333"/>
      <c r="H30" s="332" t="s">
        <v>278</v>
      </c>
      <c r="I30" s="333"/>
      <c r="J30" s="332" t="s">
        <v>279</v>
      </c>
      <c r="K30" s="333"/>
      <c r="L30" s="332" t="s">
        <v>280</v>
      </c>
      <c r="M30" s="333"/>
      <c r="N30" s="332"/>
      <c r="O30" s="333"/>
      <c r="P30" s="145"/>
      <c r="Q30" s="72"/>
      <c r="R30" s="145"/>
      <c r="S30" s="72"/>
      <c r="T30" s="145"/>
      <c r="U30" s="72"/>
      <c r="V30" s="145"/>
      <c r="W30" s="72"/>
      <c r="X30" s="145"/>
      <c r="Y30" s="72"/>
    </row>
    <row r="31" spans="1:25" ht="15.95" customHeight="1">
      <c r="A31" s="329"/>
      <c r="B31" s="330"/>
      <c r="C31" s="330"/>
      <c r="D31" s="330"/>
      <c r="E31" s="331"/>
      <c r="F31" s="174" t="s">
        <v>258</v>
      </c>
      <c r="G31" s="74" t="s">
        <v>1</v>
      </c>
      <c r="H31" s="174" t="s">
        <v>258</v>
      </c>
      <c r="I31" s="74" t="s">
        <v>1</v>
      </c>
      <c r="J31" s="174" t="s">
        <v>258</v>
      </c>
      <c r="K31" s="75" t="s">
        <v>1</v>
      </c>
      <c r="L31" s="174" t="s">
        <v>258</v>
      </c>
      <c r="M31" s="74" t="s">
        <v>1</v>
      </c>
      <c r="N31" s="174" t="s">
        <v>258</v>
      </c>
      <c r="O31" s="150" t="s">
        <v>1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5" ht="15.95" customHeight="1">
      <c r="A32" s="316" t="s">
        <v>86</v>
      </c>
      <c r="B32" s="47" t="s">
        <v>46</v>
      </c>
      <c r="C32" s="48"/>
      <c r="D32" s="48"/>
      <c r="E32" s="16" t="s">
        <v>37</v>
      </c>
      <c r="F32" s="133">
        <v>45</v>
      </c>
      <c r="G32" s="134">
        <v>41</v>
      </c>
      <c r="H32" s="112">
        <v>223</v>
      </c>
      <c r="I32" s="114">
        <v>223</v>
      </c>
      <c r="J32" s="112">
        <v>110</v>
      </c>
      <c r="K32" s="115">
        <v>196</v>
      </c>
      <c r="L32" s="133">
        <v>209</v>
      </c>
      <c r="M32" s="134">
        <v>209</v>
      </c>
      <c r="N32" s="112"/>
      <c r="O32" s="151"/>
      <c r="P32" s="134"/>
      <c r="Q32" s="134"/>
      <c r="R32" s="134"/>
      <c r="S32" s="134"/>
      <c r="T32" s="144"/>
      <c r="U32" s="144"/>
      <c r="V32" s="134"/>
      <c r="W32" s="134"/>
      <c r="X32" s="144"/>
      <c r="Y32" s="144"/>
    </row>
    <row r="33" spans="1:25" ht="15.95" customHeight="1">
      <c r="A33" s="317"/>
      <c r="B33" s="14"/>
      <c r="C33" s="50" t="s">
        <v>66</v>
      </c>
      <c r="D33" s="68"/>
      <c r="E33" s="107"/>
      <c r="F33" s="296">
        <v>2</v>
      </c>
      <c r="G33" s="126">
        <v>1</v>
      </c>
      <c r="H33" s="296">
        <v>116</v>
      </c>
      <c r="I33" s="127">
        <v>111</v>
      </c>
      <c r="J33" s="296">
        <v>44</v>
      </c>
      <c r="K33" s="128">
        <v>44</v>
      </c>
      <c r="L33" s="296">
        <v>0</v>
      </c>
      <c r="M33" s="126">
        <v>0</v>
      </c>
      <c r="N33" s="296"/>
      <c r="O33" s="293"/>
      <c r="P33" s="134"/>
      <c r="Q33" s="134"/>
      <c r="R33" s="134"/>
      <c r="S33" s="134"/>
      <c r="T33" s="144"/>
      <c r="U33" s="144"/>
      <c r="V33" s="134"/>
      <c r="W33" s="134"/>
      <c r="X33" s="144"/>
      <c r="Y33" s="144"/>
    </row>
    <row r="34" spans="1:25" ht="15.95" customHeight="1">
      <c r="A34" s="317"/>
      <c r="B34" s="14"/>
      <c r="C34" s="12"/>
      <c r="D34" s="61" t="s">
        <v>67</v>
      </c>
      <c r="E34" s="102"/>
      <c r="F34" s="116">
        <v>0</v>
      </c>
      <c r="G34" s="117">
        <v>0</v>
      </c>
      <c r="H34" s="116">
        <v>108.372</v>
      </c>
      <c r="I34" s="118">
        <v>104</v>
      </c>
      <c r="J34" s="116">
        <v>19.178999999999998</v>
      </c>
      <c r="K34" s="119">
        <v>19</v>
      </c>
      <c r="L34" s="116">
        <v>0</v>
      </c>
      <c r="M34" s="117">
        <v>0</v>
      </c>
      <c r="N34" s="116"/>
      <c r="O34" s="147"/>
      <c r="P34" s="134"/>
      <c r="Q34" s="134"/>
      <c r="R34" s="134"/>
      <c r="S34" s="134"/>
      <c r="T34" s="144"/>
      <c r="U34" s="144"/>
      <c r="V34" s="134"/>
      <c r="W34" s="134"/>
      <c r="X34" s="144"/>
      <c r="Y34" s="144"/>
    </row>
    <row r="35" spans="1:25" ht="15.95" customHeight="1">
      <c r="A35" s="317"/>
      <c r="B35" s="11"/>
      <c r="C35" s="31" t="s">
        <v>68</v>
      </c>
      <c r="D35" s="67"/>
      <c r="E35" s="108"/>
      <c r="F35" s="122">
        <v>43</v>
      </c>
      <c r="G35" s="123">
        <v>40</v>
      </c>
      <c r="H35" s="122">
        <v>107</v>
      </c>
      <c r="I35" s="124">
        <v>112</v>
      </c>
      <c r="J35" s="141">
        <v>66</v>
      </c>
      <c r="K35" s="142">
        <v>152</v>
      </c>
      <c r="L35" s="122">
        <v>209</v>
      </c>
      <c r="M35" s="123">
        <v>209</v>
      </c>
      <c r="N35" s="122"/>
      <c r="O35" s="146"/>
      <c r="P35" s="134"/>
      <c r="Q35" s="134"/>
      <c r="R35" s="134"/>
      <c r="S35" s="134"/>
      <c r="T35" s="144"/>
      <c r="U35" s="144"/>
      <c r="V35" s="134"/>
      <c r="W35" s="134"/>
      <c r="X35" s="144"/>
      <c r="Y35" s="144"/>
    </row>
    <row r="36" spans="1:25" ht="15.95" customHeight="1">
      <c r="A36" s="317"/>
      <c r="B36" s="66" t="s">
        <v>49</v>
      </c>
      <c r="C36" s="69"/>
      <c r="D36" s="69"/>
      <c r="E36" s="16" t="s">
        <v>38</v>
      </c>
      <c r="F36" s="159">
        <v>45</v>
      </c>
      <c r="G36" s="293">
        <v>41</v>
      </c>
      <c r="H36" s="133">
        <v>223</v>
      </c>
      <c r="I36" s="135">
        <v>223</v>
      </c>
      <c r="J36" s="133">
        <v>110</v>
      </c>
      <c r="K36" s="136">
        <v>196</v>
      </c>
      <c r="L36" s="133">
        <v>209</v>
      </c>
      <c r="M36" s="134">
        <v>209</v>
      </c>
      <c r="N36" s="133"/>
      <c r="O36" s="152"/>
      <c r="P36" s="134"/>
      <c r="Q36" s="134"/>
      <c r="R36" s="134"/>
      <c r="S36" s="134"/>
      <c r="T36" s="134"/>
      <c r="U36" s="134"/>
      <c r="V36" s="134"/>
      <c r="W36" s="134"/>
      <c r="X36" s="144"/>
      <c r="Y36" s="144"/>
    </row>
    <row r="37" spans="1:25" ht="15.95" customHeight="1">
      <c r="A37" s="317"/>
      <c r="B37" s="14"/>
      <c r="C37" s="61" t="s">
        <v>69</v>
      </c>
      <c r="D37" s="53"/>
      <c r="E37" s="102"/>
      <c r="F37" s="157">
        <v>42</v>
      </c>
      <c r="G37" s="147">
        <v>34</v>
      </c>
      <c r="H37" s="116">
        <v>223</v>
      </c>
      <c r="I37" s="118">
        <v>223</v>
      </c>
      <c r="J37" s="116">
        <v>110</v>
      </c>
      <c r="K37" s="119">
        <v>196</v>
      </c>
      <c r="L37" s="116">
        <v>209</v>
      </c>
      <c r="M37" s="117">
        <v>209</v>
      </c>
      <c r="N37" s="116"/>
      <c r="O37" s="147"/>
      <c r="P37" s="134"/>
      <c r="Q37" s="134"/>
      <c r="R37" s="134"/>
      <c r="S37" s="134"/>
      <c r="T37" s="134"/>
      <c r="U37" s="134"/>
      <c r="V37" s="134"/>
      <c r="W37" s="134"/>
      <c r="X37" s="144"/>
      <c r="Y37" s="144"/>
    </row>
    <row r="38" spans="1:25" ht="15.95" customHeight="1">
      <c r="A38" s="317"/>
      <c r="B38" s="11"/>
      <c r="C38" s="61" t="s">
        <v>70</v>
      </c>
      <c r="D38" s="53"/>
      <c r="E38" s="102"/>
      <c r="F38" s="157">
        <v>3</v>
      </c>
      <c r="G38" s="147">
        <v>6</v>
      </c>
      <c r="H38" s="116">
        <v>0</v>
      </c>
      <c r="I38" s="118">
        <v>0</v>
      </c>
      <c r="J38" s="116">
        <v>0</v>
      </c>
      <c r="K38" s="142">
        <v>0</v>
      </c>
      <c r="L38" s="116">
        <v>0</v>
      </c>
      <c r="M38" s="117">
        <v>0</v>
      </c>
      <c r="N38" s="116"/>
      <c r="O38" s="147"/>
      <c r="P38" s="134"/>
      <c r="Q38" s="134"/>
      <c r="R38" s="144"/>
      <c r="S38" s="144"/>
      <c r="T38" s="134"/>
      <c r="U38" s="134"/>
      <c r="V38" s="134"/>
      <c r="W38" s="134"/>
      <c r="X38" s="144"/>
      <c r="Y38" s="144"/>
    </row>
    <row r="39" spans="1:25" ht="15.95" customHeight="1">
      <c r="A39" s="318"/>
      <c r="B39" s="6" t="s">
        <v>71</v>
      </c>
      <c r="C39" s="7"/>
      <c r="D39" s="7"/>
      <c r="E39" s="292" t="s">
        <v>98</v>
      </c>
      <c r="F39" s="161">
        <f t="shared" ref="F39:O39" si="4">F32-F36</f>
        <v>0</v>
      </c>
      <c r="G39" s="148">
        <f t="shared" si="4"/>
        <v>0</v>
      </c>
      <c r="H39" s="161">
        <f t="shared" si="4"/>
        <v>0</v>
      </c>
      <c r="I39" s="148">
        <f t="shared" si="4"/>
        <v>0</v>
      </c>
      <c r="J39" s="161">
        <f t="shared" si="4"/>
        <v>0</v>
      </c>
      <c r="K39" s="148">
        <f t="shared" si="4"/>
        <v>0</v>
      </c>
      <c r="L39" s="161">
        <f t="shared" si="4"/>
        <v>0</v>
      </c>
      <c r="M39" s="148">
        <f t="shared" si="4"/>
        <v>0</v>
      </c>
      <c r="N39" s="161">
        <f t="shared" si="4"/>
        <v>0</v>
      </c>
      <c r="O39" s="148">
        <f t="shared" si="4"/>
        <v>0</v>
      </c>
      <c r="P39" s="134"/>
      <c r="Q39" s="134"/>
      <c r="R39" s="134"/>
      <c r="S39" s="134"/>
      <c r="T39" s="134"/>
      <c r="U39" s="134"/>
      <c r="V39" s="134"/>
      <c r="W39" s="134"/>
      <c r="X39" s="144"/>
      <c r="Y39" s="144"/>
    </row>
    <row r="40" spans="1:25" ht="15.95" customHeight="1">
      <c r="A40" s="316" t="s">
        <v>87</v>
      </c>
      <c r="B40" s="66" t="s">
        <v>72</v>
      </c>
      <c r="C40" s="69"/>
      <c r="D40" s="69"/>
      <c r="E40" s="16" t="s">
        <v>40</v>
      </c>
      <c r="F40" s="159">
        <v>1524</v>
      </c>
      <c r="G40" s="152">
        <v>1954</v>
      </c>
      <c r="H40" s="133">
        <v>18</v>
      </c>
      <c r="I40" s="135">
        <v>0</v>
      </c>
      <c r="J40" s="133">
        <v>143</v>
      </c>
      <c r="K40" s="136">
        <v>0</v>
      </c>
      <c r="L40" s="133">
        <v>0</v>
      </c>
      <c r="M40" s="134">
        <v>0</v>
      </c>
      <c r="N40" s="133"/>
      <c r="O40" s="152"/>
      <c r="P40" s="134"/>
      <c r="Q40" s="134"/>
      <c r="R40" s="134"/>
      <c r="S40" s="134"/>
      <c r="T40" s="144"/>
      <c r="U40" s="144"/>
      <c r="V40" s="144"/>
      <c r="W40" s="144"/>
      <c r="X40" s="134"/>
      <c r="Y40" s="134"/>
    </row>
    <row r="41" spans="1:25" ht="15.95" customHeight="1">
      <c r="A41" s="319"/>
      <c r="B41" s="11"/>
      <c r="C41" s="61" t="s">
        <v>73</v>
      </c>
      <c r="D41" s="53"/>
      <c r="E41" s="102"/>
      <c r="F41" s="163">
        <v>30</v>
      </c>
      <c r="G41" s="165">
        <v>0</v>
      </c>
      <c r="H41" s="141">
        <v>18</v>
      </c>
      <c r="I41" s="142">
        <v>0</v>
      </c>
      <c r="J41" s="116">
        <v>143</v>
      </c>
      <c r="K41" s="119">
        <v>0</v>
      </c>
      <c r="L41" s="116">
        <v>0</v>
      </c>
      <c r="M41" s="117">
        <v>0</v>
      </c>
      <c r="N41" s="116"/>
      <c r="O41" s="147"/>
      <c r="P41" s="144"/>
      <c r="Q41" s="144"/>
      <c r="R41" s="144"/>
      <c r="S41" s="144"/>
      <c r="T41" s="144"/>
      <c r="U41" s="144"/>
      <c r="V41" s="144"/>
      <c r="W41" s="144"/>
      <c r="X41" s="134"/>
      <c r="Y41" s="134"/>
    </row>
    <row r="42" spans="1:25" ht="15.95" customHeight="1">
      <c r="A42" s="319"/>
      <c r="B42" s="66" t="s">
        <v>60</v>
      </c>
      <c r="C42" s="69"/>
      <c r="D42" s="69"/>
      <c r="E42" s="16" t="s">
        <v>41</v>
      </c>
      <c r="F42" s="159">
        <v>1605</v>
      </c>
      <c r="G42" s="152">
        <v>1979</v>
      </c>
      <c r="H42" s="133">
        <v>18</v>
      </c>
      <c r="I42" s="135">
        <v>0</v>
      </c>
      <c r="J42" s="133">
        <v>143</v>
      </c>
      <c r="K42" s="136">
        <v>0</v>
      </c>
      <c r="L42" s="133">
        <v>0</v>
      </c>
      <c r="M42" s="134">
        <v>0</v>
      </c>
      <c r="N42" s="133"/>
      <c r="O42" s="152"/>
      <c r="P42" s="134"/>
      <c r="Q42" s="134"/>
      <c r="R42" s="134"/>
      <c r="S42" s="134"/>
      <c r="T42" s="144"/>
      <c r="U42" s="144"/>
      <c r="V42" s="134"/>
      <c r="W42" s="134"/>
      <c r="X42" s="134"/>
      <c r="Y42" s="134"/>
    </row>
    <row r="43" spans="1:25" ht="15.95" customHeight="1">
      <c r="A43" s="319"/>
      <c r="B43" s="11"/>
      <c r="C43" s="61" t="s">
        <v>74</v>
      </c>
      <c r="D43" s="53"/>
      <c r="E43" s="102"/>
      <c r="F43" s="157">
        <v>572</v>
      </c>
      <c r="G43" s="147">
        <v>771</v>
      </c>
      <c r="H43" s="116">
        <v>0</v>
      </c>
      <c r="I43" s="118">
        <v>0</v>
      </c>
      <c r="J43" s="141">
        <v>0</v>
      </c>
      <c r="K43" s="142">
        <v>0</v>
      </c>
      <c r="L43" s="116">
        <v>0</v>
      </c>
      <c r="M43" s="117">
        <v>0</v>
      </c>
      <c r="N43" s="116"/>
      <c r="O43" s="147"/>
      <c r="P43" s="134"/>
      <c r="Q43" s="134"/>
      <c r="R43" s="144"/>
      <c r="S43" s="134"/>
      <c r="T43" s="144"/>
      <c r="U43" s="144"/>
      <c r="V43" s="134"/>
      <c r="W43" s="134"/>
      <c r="X43" s="144"/>
      <c r="Y43" s="144"/>
    </row>
    <row r="44" spans="1:25" ht="15.95" customHeight="1">
      <c r="A44" s="320"/>
      <c r="B44" s="59" t="s">
        <v>71</v>
      </c>
      <c r="C44" s="37"/>
      <c r="D44" s="37"/>
      <c r="E44" s="292" t="s">
        <v>99</v>
      </c>
      <c r="F44" s="158">
        <f t="shared" ref="F44:O44" si="5">F40-F42</f>
        <v>-81</v>
      </c>
      <c r="G44" s="162">
        <f t="shared" si="5"/>
        <v>-25</v>
      </c>
      <c r="H44" s="158">
        <f t="shared" si="5"/>
        <v>0</v>
      </c>
      <c r="I44" s="162">
        <f t="shared" si="5"/>
        <v>0</v>
      </c>
      <c r="J44" s="158">
        <f t="shared" si="5"/>
        <v>0</v>
      </c>
      <c r="K44" s="162">
        <f t="shared" si="5"/>
        <v>0</v>
      </c>
      <c r="L44" s="158">
        <f t="shared" si="5"/>
        <v>0</v>
      </c>
      <c r="M44" s="162">
        <f t="shared" si="5"/>
        <v>0</v>
      </c>
      <c r="N44" s="158">
        <f t="shared" si="5"/>
        <v>0</v>
      </c>
      <c r="O44" s="162">
        <f t="shared" si="5"/>
        <v>0</v>
      </c>
      <c r="P44" s="144"/>
      <c r="Q44" s="144"/>
      <c r="R44" s="134"/>
      <c r="S44" s="134"/>
      <c r="T44" s="144"/>
      <c r="U44" s="144"/>
      <c r="V44" s="134"/>
      <c r="W44" s="134"/>
      <c r="X44" s="134"/>
      <c r="Y44" s="134"/>
    </row>
    <row r="45" spans="1:25" ht="15.95" customHeight="1">
      <c r="A45" s="321" t="s">
        <v>79</v>
      </c>
      <c r="B45" s="20" t="s">
        <v>75</v>
      </c>
      <c r="C45" s="9"/>
      <c r="D45" s="9"/>
      <c r="E45" s="110" t="s">
        <v>100</v>
      </c>
      <c r="F45" s="164">
        <f t="shared" ref="F45:O45" si="6">F39+F44</f>
        <v>-81</v>
      </c>
      <c r="G45" s="149">
        <f t="shared" si="6"/>
        <v>-25</v>
      </c>
      <c r="H45" s="164">
        <f t="shared" si="6"/>
        <v>0</v>
      </c>
      <c r="I45" s="149">
        <f t="shared" si="6"/>
        <v>0</v>
      </c>
      <c r="J45" s="164">
        <f t="shared" si="6"/>
        <v>0</v>
      </c>
      <c r="K45" s="149">
        <f t="shared" si="6"/>
        <v>0</v>
      </c>
      <c r="L45" s="164">
        <f t="shared" si="6"/>
        <v>0</v>
      </c>
      <c r="M45" s="149">
        <f t="shared" si="6"/>
        <v>0</v>
      </c>
      <c r="N45" s="164">
        <f t="shared" si="6"/>
        <v>0</v>
      </c>
      <c r="O45" s="149">
        <f t="shared" si="6"/>
        <v>0</v>
      </c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spans="1:25" ht="15.95" customHeight="1">
      <c r="A46" s="322"/>
      <c r="B46" s="52" t="s">
        <v>76</v>
      </c>
      <c r="C46" s="53"/>
      <c r="D46" s="53"/>
      <c r="E46" s="53"/>
      <c r="F46" s="163">
        <v>0</v>
      </c>
      <c r="G46" s="165">
        <v>0</v>
      </c>
      <c r="H46" s="141"/>
      <c r="I46" s="142">
        <v>0</v>
      </c>
      <c r="J46" s="141">
        <v>0</v>
      </c>
      <c r="K46" s="142">
        <v>0</v>
      </c>
      <c r="L46" s="116">
        <v>0</v>
      </c>
      <c r="M46" s="117">
        <v>0</v>
      </c>
      <c r="N46" s="141"/>
      <c r="O46" s="129"/>
      <c r="P46" s="144"/>
      <c r="Q46" s="144"/>
      <c r="R46" s="144"/>
      <c r="S46" s="144"/>
      <c r="T46" s="144"/>
      <c r="U46" s="144"/>
      <c r="V46" s="144"/>
      <c r="W46" s="144"/>
      <c r="X46" s="144"/>
      <c r="Y46" s="144"/>
    </row>
    <row r="47" spans="1:25" ht="15.95" customHeight="1">
      <c r="A47" s="322"/>
      <c r="B47" s="52" t="s">
        <v>77</v>
      </c>
      <c r="C47" s="53"/>
      <c r="D47" s="53"/>
      <c r="E47" s="53"/>
      <c r="F47" s="157">
        <v>0</v>
      </c>
      <c r="G47" s="147">
        <v>0</v>
      </c>
      <c r="H47" s="116"/>
      <c r="I47" s="118">
        <v>0</v>
      </c>
      <c r="J47" s="116">
        <v>0</v>
      </c>
      <c r="K47" s="119">
        <v>0</v>
      </c>
      <c r="L47" s="116">
        <v>0</v>
      </c>
      <c r="M47" s="117">
        <v>0</v>
      </c>
      <c r="N47" s="116"/>
      <c r="O47" s="147"/>
      <c r="P47" s="134"/>
      <c r="Q47" s="134"/>
      <c r="R47" s="134"/>
      <c r="S47" s="134"/>
      <c r="T47" s="134"/>
      <c r="U47" s="134"/>
      <c r="V47" s="134"/>
      <c r="W47" s="134"/>
      <c r="X47" s="134"/>
      <c r="Y47" s="134"/>
    </row>
    <row r="48" spans="1:25" ht="15.95" customHeight="1">
      <c r="A48" s="323"/>
      <c r="B48" s="59" t="s">
        <v>78</v>
      </c>
      <c r="C48" s="37"/>
      <c r="D48" s="37"/>
      <c r="E48" s="37"/>
      <c r="F48" s="137">
        <v>0</v>
      </c>
      <c r="G48" s="138">
        <v>0</v>
      </c>
      <c r="H48" s="137"/>
      <c r="I48" s="139">
        <v>0</v>
      </c>
      <c r="J48" s="137">
        <v>0</v>
      </c>
      <c r="K48" s="140">
        <v>0</v>
      </c>
      <c r="L48" s="137">
        <v>0</v>
      </c>
      <c r="M48" s="138">
        <v>0</v>
      </c>
      <c r="N48" s="137"/>
      <c r="O48" s="148"/>
      <c r="P48" s="134"/>
      <c r="Q48" s="134"/>
      <c r="R48" s="134"/>
      <c r="S48" s="134"/>
      <c r="T48" s="134"/>
      <c r="U48" s="134"/>
      <c r="V48" s="134"/>
      <c r="W48" s="134"/>
      <c r="X48" s="134"/>
      <c r="Y48" s="134"/>
    </row>
    <row r="49" spans="1:16" ht="15.95" customHeight="1">
      <c r="A49" s="27" t="s">
        <v>83</v>
      </c>
      <c r="O49" s="14"/>
      <c r="P49" s="14"/>
    </row>
    <row r="50" spans="1:16" ht="15.95" customHeight="1">
      <c r="A50" s="27"/>
      <c r="O50" s="14"/>
      <c r="P50" s="14"/>
    </row>
  </sheetData>
  <mergeCells count="28"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</mergeCells>
  <phoneticPr fontId="19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3"/>
  <sheetViews>
    <sheetView view="pageBreakPreview" zoomScaleNormal="100" zoomScaleSheetLayoutView="100" workbookViewId="0">
      <pane xSplit="5" ySplit="8" topLeftCell="F9" activePane="bottomRight" state="frozen"/>
      <selection activeCell="L9" sqref="L9"/>
      <selection pane="topRight" activeCell="L9" sqref="L9"/>
      <selection pane="bottomLeft" activeCell="L9" sqref="L9"/>
      <selection pane="bottomRight" sqref="A1:D1"/>
    </sheetView>
  </sheetViews>
  <sheetFormatPr defaultColWidth="9"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10" t="s">
        <v>0</v>
      </c>
      <c r="B1" s="310"/>
      <c r="C1" s="310"/>
      <c r="D1" s="310"/>
      <c r="E1" s="76" t="s">
        <v>283</v>
      </c>
      <c r="F1" s="2"/>
      <c r="AA1" s="309" t="s">
        <v>129</v>
      </c>
      <c r="AB1" s="309"/>
    </row>
    <row r="2" spans="1:38">
      <c r="AA2" s="297" t="s">
        <v>106</v>
      </c>
      <c r="AB2" s="297"/>
      <c r="AC2" s="300" t="s">
        <v>107</v>
      </c>
      <c r="AD2" s="298" t="s">
        <v>108</v>
      </c>
      <c r="AE2" s="307"/>
      <c r="AF2" s="308"/>
      <c r="AG2" s="297" t="s">
        <v>109</v>
      </c>
      <c r="AH2" s="297" t="s">
        <v>110</v>
      </c>
      <c r="AI2" s="297" t="s">
        <v>111</v>
      </c>
      <c r="AJ2" s="297" t="s">
        <v>112</v>
      </c>
      <c r="AK2" s="297" t="s">
        <v>113</v>
      </c>
    </row>
    <row r="3" spans="1:38" ht="14.25">
      <c r="A3" s="22" t="s">
        <v>130</v>
      </c>
      <c r="AA3" s="297"/>
      <c r="AB3" s="297"/>
      <c r="AC3" s="302"/>
      <c r="AD3" s="167"/>
      <c r="AE3" s="166" t="s">
        <v>126</v>
      </c>
      <c r="AF3" s="166" t="s">
        <v>127</v>
      </c>
      <c r="AG3" s="297"/>
      <c r="AH3" s="297"/>
      <c r="AI3" s="297"/>
      <c r="AJ3" s="297"/>
      <c r="AK3" s="297"/>
    </row>
    <row r="4" spans="1:38">
      <c r="AA4" s="168" t="str">
        <f>E1</f>
        <v>さいたま市</v>
      </c>
      <c r="AB4" s="168" t="s">
        <v>131</v>
      </c>
      <c r="AC4" s="169">
        <f>SUM(F22)</f>
        <v>553678</v>
      </c>
      <c r="AD4" s="169">
        <f>F9</f>
        <v>274012</v>
      </c>
      <c r="AE4" s="169">
        <f>F10</f>
        <v>155052</v>
      </c>
      <c r="AF4" s="169">
        <f>F13</f>
        <v>86680</v>
      </c>
      <c r="AG4" s="169">
        <f>F14</f>
        <v>2897</v>
      </c>
      <c r="AH4" s="169">
        <f>F15</f>
        <v>6771</v>
      </c>
      <c r="AI4" s="169">
        <f>F17</f>
        <v>96847</v>
      </c>
      <c r="AJ4" s="169">
        <f>F20</f>
        <v>51299</v>
      </c>
      <c r="AK4" s="169">
        <f>F21</f>
        <v>87851</v>
      </c>
      <c r="AL4" s="170"/>
    </row>
    <row r="5" spans="1:38" ht="14.25">
      <c r="A5" s="21" t="s">
        <v>260</v>
      </c>
      <c r="E5" s="3"/>
      <c r="AA5" s="168" t="str">
        <f>E1</f>
        <v>さいたま市</v>
      </c>
      <c r="AB5" s="168" t="s">
        <v>115</v>
      </c>
      <c r="AC5" s="171"/>
      <c r="AD5" s="171">
        <f>G9</f>
        <v>49.489414424990699</v>
      </c>
      <c r="AE5" s="171">
        <f>G10</f>
        <v>28.004002326261833</v>
      </c>
      <c r="AF5" s="171">
        <f>G13</f>
        <v>15.655308681219049</v>
      </c>
      <c r="AG5" s="171">
        <f>G14</f>
        <v>0.52322830237069196</v>
      </c>
      <c r="AH5" s="171">
        <f>G15</f>
        <v>1.2229129566282206</v>
      </c>
      <c r="AI5" s="171">
        <f>G17</f>
        <v>17.491574525265587</v>
      </c>
      <c r="AJ5" s="171">
        <f>G20</f>
        <v>9.2651324415996292</v>
      </c>
      <c r="AK5" s="171">
        <f>G21</f>
        <v>15.866803448936023</v>
      </c>
    </row>
    <row r="6" spans="1:38" ht="14.25">
      <c r="A6" s="3"/>
      <c r="G6" s="314" t="s">
        <v>132</v>
      </c>
      <c r="H6" s="315"/>
      <c r="I6" s="315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AA6" s="168" t="str">
        <f>E1</f>
        <v>さいたま市</v>
      </c>
      <c r="AB6" s="168" t="s">
        <v>116</v>
      </c>
      <c r="AC6" s="171">
        <f>SUM(I22)</f>
        <v>1.6383572004192715</v>
      </c>
      <c r="AD6" s="171">
        <f>I9</f>
        <v>3.3313472460007931</v>
      </c>
      <c r="AE6" s="171">
        <f>I10</f>
        <v>4.508536494948201</v>
      </c>
      <c r="AF6" s="171">
        <f>I13</f>
        <v>1.7884613126343041</v>
      </c>
      <c r="AG6" s="171">
        <f>I14</f>
        <v>-1.4290575025518892</v>
      </c>
      <c r="AH6" s="171">
        <f>I15</f>
        <v>5.5988771054273245</v>
      </c>
      <c r="AI6" s="171">
        <f>I17</f>
        <v>5.4978213507625329</v>
      </c>
      <c r="AJ6" s="171">
        <f>I20</f>
        <v>-15.010189035603638</v>
      </c>
      <c r="AK6" s="171">
        <f>I21</f>
        <v>0.7650486327766659</v>
      </c>
    </row>
    <row r="7" spans="1:38" ht="27" customHeight="1">
      <c r="A7" s="19"/>
      <c r="B7" s="5"/>
      <c r="C7" s="5"/>
      <c r="D7" s="5"/>
      <c r="E7" s="23"/>
      <c r="F7" s="62" t="s">
        <v>261</v>
      </c>
      <c r="G7" s="63"/>
      <c r="H7" s="276" t="s">
        <v>1</v>
      </c>
      <c r="I7" s="177" t="s">
        <v>21</v>
      </c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</row>
    <row r="8" spans="1:38" ht="17.100000000000001" customHeight="1">
      <c r="A8" s="6"/>
      <c r="B8" s="7"/>
      <c r="C8" s="7"/>
      <c r="D8" s="7"/>
      <c r="E8" s="24"/>
      <c r="F8" s="28" t="s">
        <v>133</v>
      </c>
      <c r="G8" s="29" t="s">
        <v>2</v>
      </c>
      <c r="H8" s="277"/>
      <c r="I8" s="18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</row>
    <row r="9" spans="1:38" ht="18" customHeight="1">
      <c r="A9" s="311" t="s">
        <v>80</v>
      </c>
      <c r="B9" s="311" t="s">
        <v>81</v>
      </c>
      <c r="C9" s="47" t="s">
        <v>3</v>
      </c>
      <c r="D9" s="48"/>
      <c r="E9" s="49"/>
      <c r="F9" s="77">
        <v>274012</v>
      </c>
      <c r="G9" s="78">
        <f t="shared" ref="G9:G22" si="0">F9/$F$22*100</f>
        <v>49.489414424990699</v>
      </c>
      <c r="H9" s="278">
        <v>265178</v>
      </c>
      <c r="I9" s="283">
        <f t="shared" ref="I9:I40" si="1">(F9/H9-1)*100</f>
        <v>3.3313472460007931</v>
      </c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AA9" s="304" t="s">
        <v>129</v>
      </c>
      <c r="AB9" s="305"/>
      <c r="AC9" s="306" t="s">
        <v>117</v>
      </c>
    </row>
    <row r="10" spans="1:38" ht="18" customHeight="1">
      <c r="A10" s="312"/>
      <c r="B10" s="312"/>
      <c r="C10" s="8"/>
      <c r="D10" s="50" t="s">
        <v>22</v>
      </c>
      <c r="E10" s="30"/>
      <c r="F10" s="81">
        <v>155052</v>
      </c>
      <c r="G10" s="82">
        <f t="shared" si="0"/>
        <v>28.004002326261833</v>
      </c>
      <c r="H10" s="279">
        <v>148363</v>
      </c>
      <c r="I10" s="284">
        <f t="shared" si="1"/>
        <v>4.508536494948201</v>
      </c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AA10" s="297" t="s">
        <v>106</v>
      </c>
      <c r="AB10" s="297"/>
      <c r="AC10" s="306"/>
      <c r="AD10" s="298" t="s">
        <v>118</v>
      </c>
      <c r="AE10" s="307"/>
      <c r="AF10" s="308"/>
      <c r="AG10" s="298" t="s">
        <v>119</v>
      </c>
      <c r="AH10" s="303"/>
      <c r="AI10" s="299"/>
      <c r="AJ10" s="298" t="s">
        <v>120</v>
      </c>
      <c r="AK10" s="299"/>
    </row>
    <row r="11" spans="1:38" ht="18" customHeight="1">
      <c r="A11" s="312"/>
      <c r="B11" s="312"/>
      <c r="C11" s="34"/>
      <c r="D11" s="35"/>
      <c r="E11" s="33" t="s">
        <v>23</v>
      </c>
      <c r="F11" s="85">
        <v>130463</v>
      </c>
      <c r="G11" s="86">
        <f t="shared" si="0"/>
        <v>23.562973424987085</v>
      </c>
      <c r="H11" s="280">
        <v>122693</v>
      </c>
      <c r="I11" s="285">
        <f t="shared" si="1"/>
        <v>6.3328796263845577</v>
      </c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AA11" s="297"/>
      <c r="AB11" s="297"/>
      <c r="AC11" s="304"/>
      <c r="AD11" s="167"/>
      <c r="AE11" s="166" t="s">
        <v>121</v>
      </c>
      <c r="AF11" s="166" t="s">
        <v>122</v>
      </c>
      <c r="AG11" s="167"/>
      <c r="AH11" s="166" t="s">
        <v>123</v>
      </c>
      <c r="AI11" s="166" t="s">
        <v>124</v>
      </c>
      <c r="AJ11" s="167"/>
      <c r="AK11" s="172" t="s">
        <v>125</v>
      </c>
    </row>
    <row r="12" spans="1:38" ht="18" customHeight="1">
      <c r="A12" s="312"/>
      <c r="B12" s="312"/>
      <c r="C12" s="34"/>
      <c r="D12" s="36"/>
      <c r="E12" s="33" t="s">
        <v>24</v>
      </c>
      <c r="F12" s="85">
        <v>17523</v>
      </c>
      <c r="G12" s="86">
        <f t="shared" si="0"/>
        <v>3.1648358793378102</v>
      </c>
      <c r="H12" s="280">
        <v>18737</v>
      </c>
      <c r="I12" s="285">
        <f t="shared" si="1"/>
        <v>-6.4791588834925529</v>
      </c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AA12" s="168" t="str">
        <f>E1</f>
        <v>さいたま市</v>
      </c>
      <c r="AB12" s="168" t="s">
        <v>131</v>
      </c>
      <c r="AC12" s="169">
        <f>F40</f>
        <v>547430</v>
      </c>
      <c r="AD12" s="169">
        <f>F23</f>
        <v>310587</v>
      </c>
      <c r="AE12" s="169">
        <f>F24</f>
        <v>124642</v>
      </c>
      <c r="AF12" s="169">
        <f>F26</f>
        <v>54539</v>
      </c>
      <c r="AG12" s="169">
        <f>F27</f>
        <v>163527</v>
      </c>
      <c r="AH12" s="169">
        <f>F28</f>
        <v>72095</v>
      </c>
      <c r="AI12" s="169">
        <f>F32</f>
        <v>3122</v>
      </c>
      <c r="AJ12" s="169">
        <f>F34</f>
        <v>73316</v>
      </c>
      <c r="AK12" s="169">
        <f>F35</f>
        <v>73162</v>
      </c>
      <c r="AL12" s="173"/>
    </row>
    <row r="13" spans="1:38" ht="18" customHeight="1">
      <c r="A13" s="312"/>
      <c r="B13" s="312"/>
      <c r="C13" s="11"/>
      <c r="D13" s="31" t="s">
        <v>25</v>
      </c>
      <c r="E13" s="32"/>
      <c r="F13" s="89">
        <v>86680</v>
      </c>
      <c r="G13" s="90">
        <f t="shared" si="0"/>
        <v>15.655308681219049</v>
      </c>
      <c r="H13" s="281">
        <v>85157</v>
      </c>
      <c r="I13" s="286">
        <f t="shared" si="1"/>
        <v>1.7884613126343041</v>
      </c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AA13" s="168" t="str">
        <f>E1</f>
        <v>さいたま市</v>
      </c>
      <c r="AB13" s="168" t="s">
        <v>115</v>
      </c>
      <c r="AC13" s="171"/>
      <c r="AD13" s="171">
        <f>G23</f>
        <v>56.735473028515059</v>
      </c>
      <c r="AE13" s="171">
        <f>G24</f>
        <v>22.768573150905137</v>
      </c>
      <c r="AF13" s="171">
        <f>G26</f>
        <v>9.9627349615475946</v>
      </c>
      <c r="AG13" s="171">
        <f>G27</f>
        <v>29.871764426502018</v>
      </c>
      <c r="AH13" s="171">
        <f>G28</f>
        <v>13.16972032953985</v>
      </c>
      <c r="AI13" s="171">
        <f>G32</f>
        <v>0.57030122572749031</v>
      </c>
      <c r="AJ13" s="171">
        <f>G34</f>
        <v>13.39276254498292</v>
      </c>
      <c r="AK13" s="171">
        <f>G35</f>
        <v>13.364631094386498</v>
      </c>
    </row>
    <row r="14" spans="1:38" ht="18" customHeight="1">
      <c r="A14" s="312"/>
      <c r="B14" s="312"/>
      <c r="C14" s="52" t="s">
        <v>4</v>
      </c>
      <c r="D14" s="53"/>
      <c r="E14" s="54"/>
      <c r="F14" s="85">
        <v>2897</v>
      </c>
      <c r="G14" s="86">
        <f t="shared" si="0"/>
        <v>0.52322830237069196</v>
      </c>
      <c r="H14" s="280">
        <v>2939</v>
      </c>
      <c r="I14" s="285">
        <f t="shared" si="1"/>
        <v>-1.4290575025518892</v>
      </c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AA14" s="168" t="str">
        <f>E1</f>
        <v>さいたま市</v>
      </c>
      <c r="AB14" s="168" t="s">
        <v>116</v>
      </c>
      <c r="AC14" s="171">
        <f>I40</f>
        <v>1.7238591998929742</v>
      </c>
      <c r="AD14" s="171">
        <f>I23</f>
        <v>3.3388565040325835</v>
      </c>
      <c r="AE14" s="171">
        <f>I24</f>
        <v>1.3176612123133369</v>
      </c>
      <c r="AF14" s="171">
        <f>I26</f>
        <v>4.3548973461148499</v>
      </c>
      <c r="AG14" s="171">
        <f>I27</f>
        <v>4.9003130452632604</v>
      </c>
      <c r="AH14" s="171">
        <f>I28</f>
        <v>4.0497048593571838</v>
      </c>
      <c r="AI14" s="171">
        <f>I32</f>
        <v>-41.44786196549137</v>
      </c>
      <c r="AJ14" s="171">
        <f>I34</f>
        <v>-10.276210639677895</v>
      </c>
      <c r="AK14" s="171">
        <f>I35</f>
        <v>-10.464675143490021</v>
      </c>
    </row>
    <row r="15" spans="1:38" ht="18" customHeight="1">
      <c r="A15" s="312"/>
      <c r="B15" s="312"/>
      <c r="C15" s="52" t="s">
        <v>5</v>
      </c>
      <c r="D15" s="53"/>
      <c r="E15" s="54"/>
      <c r="F15" s="85">
        <v>6771</v>
      </c>
      <c r="G15" s="86">
        <f t="shared" si="0"/>
        <v>1.2229129566282206</v>
      </c>
      <c r="H15" s="280">
        <v>6412</v>
      </c>
      <c r="I15" s="285">
        <f t="shared" si="1"/>
        <v>5.5988771054273245</v>
      </c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</row>
    <row r="16" spans="1:38" ht="18" customHeight="1">
      <c r="A16" s="312"/>
      <c r="B16" s="312"/>
      <c r="C16" s="52" t="s">
        <v>26</v>
      </c>
      <c r="D16" s="53"/>
      <c r="E16" s="54"/>
      <c r="F16" s="85">
        <v>7915</v>
      </c>
      <c r="G16" s="86">
        <f t="shared" si="0"/>
        <v>1.4295312437915177</v>
      </c>
      <c r="H16" s="280">
        <v>8293</v>
      </c>
      <c r="I16" s="285">
        <f t="shared" si="1"/>
        <v>-4.5580610153141183</v>
      </c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</row>
    <row r="17" spans="1:25" ht="18" customHeight="1">
      <c r="A17" s="312"/>
      <c r="B17" s="312"/>
      <c r="C17" s="52" t="s">
        <v>6</v>
      </c>
      <c r="D17" s="53"/>
      <c r="E17" s="54"/>
      <c r="F17" s="85">
        <v>96847</v>
      </c>
      <c r="G17" s="86">
        <f t="shared" si="0"/>
        <v>17.491574525265587</v>
      </c>
      <c r="H17" s="280">
        <v>91800</v>
      </c>
      <c r="I17" s="285">
        <f t="shared" si="1"/>
        <v>5.4978213507625329</v>
      </c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</row>
    <row r="18" spans="1:25" ht="18" customHeight="1">
      <c r="A18" s="312"/>
      <c r="B18" s="312"/>
      <c r="C18" s="52" t="s">
        <v>27</v>
      </c>
      <c r="D18" s="53"/>
      <c r="E18" s="54"/>
      <c r="F18" s="85">
        <v>24726</v>
      </c>
      <c r="G18" s="86">
        <f t="shared" si="0"/>
        <v>4.4657725248248976</v>
      </c>
      <c r="H18" s="280">
        <v>21346</v>
      </c>
      <c r="I18" s="285">
        <f t="shared" si="1"/>
        <v>15.834348355663819</v>
      </c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</row>
    <row r="19" spans="1:25" ht="18" customHeight="1">
      <c r="A19" s="312"/>
      <c r="B19" s="312"/>
      <c r="C19" s="52" t="s">
        <v>28</v>
      </c>
      <c r="D19" s="53"/>
      <c r="E19" s="54"/>
      <c r="F19" s="85">
        <v>1360</v>
      </c>
      <c r="G19" s="86">
        <f t="shared" si="0"/>
        <v>0.24563013159273078</v>
      </c>
      <c r="H19" s="280">
        <v>1242</v>
      </c>
      <c r="I19" s="285">
        <f t="shared" si="1"/>
        <v>9.5008051529790638</v>
      </c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</row>
    <row r="20" spans="1:25" ht="18" customHeight="1">
      <c r="A20" s="312"/>
      <c r="B20" s="312"/>
      <c r="C20" s="52" t="s">
        <v>7</v>
      </c>
      <c r="D20" s="53"/>
      <c r="E20" s="54"/>
      <c r="F20" s="85">
        <v>51299</v>
      </c>
      <c r="G20" s="86">
        <f t="shared" si="0"/>
        <v>9.2651324415996292</v>
      </c>
      <c r="H20" s="280">
        <v>60359</v>
      </c>
      <c r="I20" s="285">
        <f t="shared" si="1"/>
        <v>-15.010189035603638</v>
      </c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</row>
    <row r="21" spans="1:25" ht="18" customHeight="1">
      <c r="A21" s="312"/>
      <c r="B21" s="312"/>
      <c r="C21" s="57" t="s">
        <v>8</v>
      </c>
      <c r="D21" s="58"/>
      <c r="E21" s="56"/>
      <c r="F21" s="93">
        <v>87851</v>
      </c>
      <c r="G21" s="94">
        <f t="shared" si="0"/>
        <v>15.866803448936023</v>
      </c>
      <c r="H21" s="282">
        <v>87184</v>
      </c>
      <c r="I21" s="287">
        <f t="shared" si="1"/>
        <v>0.7650486327766659</v>
      </c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</row>
    <row r="22" spans="1:25" ht="18" customHeight="1">
      <c r="A22" s="312"/>
      <c r="B22" s="313"/>
      <c r="C22" s="59" t="s">
        <v>9</v>
      </c>
      <c r="D22" s="37"/>
      <c r="E22" s="60"/>
      <c r="F22" s="97">
        <f>SUM(F9,F14:F21)</f>
        <v>553678</v>
      </c>
      <c r="G22" s="98">
        <f t="shared" si="0"/>
        <v>100</v>
      </c>
      <c r="H22" s="97">
        <f>SUM(H9,H14:H21)</f>
        <v>544753</v>
      </c>
      <c r="I22" s="288">
        <f t="shared" si="1"/>
        <v>1.6383572004192715</v>
      </c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</row>
    <row r="23" spans="1:25" ht="18" customHeight="1">
      <c r="A23" s="312"/>
      <c r="B23" s="311" t="s">
        <v>82</v>
      </c>
      <c r="C23" s="4" t="s">
        <v>10</v>
      </c>
      <c r="D23" s="5"/>
      <c r="E23" s="23"/>
      <c r="F23" s="77">
        <v>310587</v>
      </c>
      <c r="G23" s="78">
        <f>F23/$F$40*100</f>
        <v>56.735473028515059</v>
      </c>
      <c r="H23" s="278">
        <v>300552</v>
      </c>
      <c r="I23" s="289">
        <f t="shared" si="1"/>
        <v>3.3388565040325835</v>
      </c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</row>
    <row r="24" spans="1:25" ht="18" customHeight="1">
      <c r="A24" s="312"/>
      <c r="B24" s="312"/>
      <c r="C24" s="8"/>
      <c r="D24" s="10" t="s">
        <v>11</v>
      </c>
      <c r="E24" s="38"/>
      <c r="F24" s="85">
        <v>124642</v>
      </c>
      <c r="G24" s="86">
        <f t="shared" ref="G24:G40" si="2">F24/$F$40*100</f>
        <v>22.768573150905137</v>
      </c>
      <c r="H24" s="280">
        <v>123021</v>
      </c>
      <c r="I24" s="285">
        <f t="shared" si="1"/>
        <v>1.3176612123133369</v>
      </c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</row>
    <row r="25" spans="1:25" ht="18" customHeight="1">
      <c r="A25" s="312"/>
      <c r="B25" s="312"/>
      <c r="C25" s="8"/>
      <c r="D25" s="10" t="s">
        <v>29</v>
      </c>
      <c r="E25" s="38"/>
      <c r="F25" s="85">
        <v>131406</v>
      </c>
      <c r="G25" s="86">
        <f t="shared" si="2"/>
        <v>24.004164916062329</v>
      </c>
      <c r="H25" s="280">
        <v>125268</v>
      </c>
      <c r="I25" s="285">
        <f t="shared" si="1"/>
        <v>4.8998946259220189</v>
      </c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</row>
    <row r="26" spans="1:25" ht="18" customHeight="1">
      <c r="A26" s="312"/>
      <c r="B26" s="312"/>
      <c r="C26" s="11"/>
      <c r="D26" s="10" t="s">
        <v>12</v>
      </c>
      <c r="E26" s="38"/>
      <c r="F26" s="85">
        <v>54539</v>
      </c>
      <c r="G26" s="86">
        <f t="shared" si="2"/>
        <v>9.9627349615475946</v>
      </c>
      <c r="H26" s="280">
        <v>52263</v>
      </c>
      <c r="I26" s="285">
        <f t="shared" si="1"/>
        <v>4.3548973461148499</v>
      </c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</row>
    <row r="27" spans="1:25" ht="18" customHeight="1">
      <c r="A27" s="312"/>
      <c r="B27" s="312"/>
      <c r="C27" s="8" t="s">
        <v>13</v>
      </c>
      <c r="D27" s="14"/>
      <c r="E27" s="25"/>
      <c r="F27" s="77">
        <v>163527</v>
      </c>
      <c r="G27" s="78">
        <f t="shared" si="2"/>
        <v>29.871764426502018</v>
      </c>
      <c r="H27" s="278">
        <v>155888</v>
      </c>
      <c r="I27" s="289">
        <f t="shared" si="1"/>
        <v>4.9003130452632604</v>
      </c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</row>
    <row r="28" spans="1:25" ht="18" customHeight="1">
      <c r="A28" s="312"/>
      <c r="B28" s="312"/>
      <c r="C28" s="8"/>
      <c r="D28" s="10" t="s">
        <v>14</v>
      </c>
      <c r="E28" s="38"/>
      <c r="F28" s="85">
        <v>72095</v>
      </c>
      <c r="G28" s="86">
        <f t="shared" si="2"/>
        <v>13.16972032953985</v>
      </c>
      <c r="H28" s="280">
        <v>69289</v>
      </c>
      <c r="I28" s="285">
        <f t="shared" si="1"/>
        <v>4.0497048593571838</v>
      </c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</row>
    <row r="29" spans="1:25" ht="18" customHeight="1">
      <c r="A29" s="312"/>
      <c r="B29" s="312"/>
      <c r="C29" s="8"/>
      <c r="D29" s="10" t="s">
        <v>30</v>
      </c>
      <c r="E29" s="38"/>
      <c r="F29" s="85">
        <v>5167</v>
      </c>
      <c r="G29" s="86">
        <f t="shared" si="2"/>
        <v>0.94386496903713712</v>
      </c>
      <c r="H29" s="280">
        <v>6260</v>
      </c>
      <c r="I29" s="285">
        <f t="shared" si="1"/>
        <v>-17.460063897763579</v>
      </c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</row>
    <row r="30" spans="1:25" ht="18" customHeight="1">
      <c r="A30" s="312"/>
      <c r="B30" s="312"/>
      <c r="C30" s="8"/>
      <c r="D30" s="10" t="s">
        <v>31</v>
      </c>
      <c r="E30" s="38"/>
      <c r="F30" s="85">
        <v>26551</v>
      </c>
      <c r="G30" s="86">
        <f t="shared" si="2"/>
        <v>4.850117823283342</v>
      </c>
      <c r="H30" s="280">
        <v>21903</v>
      </c>
      <c r="I30" s="285">
        <f t="shared" si="1"/>
        <v>21.220837328219886</v>
      </c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</row>
    <row r="31" spans="1:25" ht="18" customHeight="1">
      <c r="A31" s="312"/>
      <c r="B31" s="312"/>
      <c r="C31" s="8"/>
      <c r="D31" s="10" t="s">
        <v>32</v>
      </c>
      <c r="E31" s="38"/>
      <c r="F31" s="85">
        <v>32183</v>
      </c>
      <c r="G31" s="86">
        <f t="shared" si="2"/>
        <v>5.878925159381108</v>
      </c>
      <c r="H31" s="280">
        <v>31728</v>
      </c>
      <c r="I31" s="285">
        <f t="shared" si="1"/>
        <v>1.4340645486636383</v>
      </c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</row>
    <row r="32" spans="1:25" ht="18" customHeight="1">
      <c r="A32" s="312"/>
      <c r="B32" s="312"/>
      <c r="C32" s="8"/>
      <c r="D32" s="10" t="s">
        <v>15</v>
      </c>
      <c r="E32" s="38"/>
      <c r="F32" s="85">
        <v>3122</v>
      </c>
      <c r="G32" s="86">
        <f t="shared" si="2"/>
        <v>0.57030122572749031</v>
      </c>
      <c r="H32" s="280">
        <v>5332</v>
      </c>
      <c r="I32" s="285">
        <f t="shared" si="1"/>
        <v>-41.44786196549137</v>
      </c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</row>
    <row r="33" spans="1:25" ht="18" customHeight="1">
      <c r="A33" s="312"/>
      <c r="B33" s="312"/>
      <c r="C33" s="11"/>
      <c r="D33" s="10" t="s">
        <v>33</v>
      </c>
      <c r="E33" s="38"/>
      <c r="F33" s="85">
        <v>24409</v>
      </c>
      <c r="G33" s="86">
        <f t="shared" si="2"/>
        <v>4.458834919533091</v>
      </c>
      <c r="H33" s="280">
        <v>21376</v>
      </c>
      <c r="I33" s="285">
        <f t="shared" si="1"/>
        <v>14.188809880239518</v>
      </c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</row>
    <row r="34" spans="1:25" ht="18" customHeight="1">
      <c r="A34" s="312"/>
      <c r="B34" s="312"/>
      <c r="C34" s="8" t="s">
        <v>16</v>
      </c>
      <c r="D34" s="14"/>
      <c r="E34" s="25"/>
      <c r="F34" s="77">
        <v>73316</v>
      </c>
      <c r="G34" s="78">
        <f t="shared" si="2"/>
        <v>13.39276254498292</v>
      </c>
      <c r="H34" s="278">
        <v>81713</v>
      </c>
      <c r="I34" s="289">
        <f t="shared" si="1"/>
        <v>-10.276210639677895</v>
      </c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</row>
    <row r="35" spans="1:25" ht="18" customHeight="1">
      <c r="A35" s="312"/>
      <c r="B35" s="312"/>
      <c r="C35" s="8"/>
      <c r="D35" s="39" t="s">
        <v>17</v>
      </c>
      <c r="E35" s="40"/>
      <c r="F35" s="81">
        <v>73162</v>
      </c>
      <c r="G35" s="82">
        <f t="shared" si="2"/>
        <v>13.364631094386498</v>
      </c>
      <c r="H35" s="279">
        <v>81713</v>
      </c>
      <c r="I35" s="284">
        <f t="shared" si="1"/>
        <v>-10.464675143490021</v>
      </c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</row>
    <row r="36" spans="1:25" ht="18" customHeight="1">
      <c r="A36" s="312"/>
      <c r="B36" s="312"/>
      <c r="C36" s="8"/>
      <c r="D36" s="41"/>
      <c r="E36" s="156" t="s">
        <v>103</v>
      </c>
      <c r="F36" s="85">
        <v>20232</v>
      </c>
      <c r="G36" s="86">
        <f t="shared" si="2"/>
        <v>3.6958149900443895</v>
      </c>
      <c r="H36" s="280">
        <v>33378</v>
      </c>
      <c r="I36" s="285">
        <f t="shared" si="1"/>
        <v>-39.385223800107859</v>
      </c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</row>
    <row r="37" spans="1:25" ht="18" customHeight="1">
      <c r="A37" s="312"/>
      <c r="B37" s="312"/>
      <c r="C37" s="8"/>
      <c r="D37" s="12"/>
      <c r="E37" s="33" t="s">
        <v>34</v>
      </c>
      <c r="F37" s="85">
        <v>52805</v>
      </c>
      <c r="G37" s="86">
        <f t="shared" si="2"/>
        <v>9.6459821347021535</v>
      </c>
      <c r="H37" s="280">
        <v>48138</v>
      </c>
      <c r="I37" s="285">
        <f t="shared" si="1"/>
        <v>9.6950434168432409</v>
      </c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</row>
    <row r="38" spans="1:25" ht="18" customHeight="1">
      <c r="A38" s="312"/>
      <c r="B38" s="312"/>
      <c r="C38" s="8"/>
      <c r="D38" s="61" t="s">
        <v>35</v>
      </c>
      <c r="E38" s="54"/>
      <c r="F38" s="85">
        <v>154</v>
      </c>
      <c r="G38" s="86">
        <f t="shared" si="2"/>
        <v>2.8131450596423288E-2</v>
      </c>
      <c r="H38" s="280">
        <v>0</v>
      </c>
      <c r="I38" s="285" t="e">
        <f t="shared" si="1"/>
        <v>#DIV/0!</v>
      </c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</row>
    <row r="39" spans="1:25" ht="18" customHeight="1">
      <c r="A39" s="312"/>
      <c r="B39" s="312"/>
      <c r="C39" s="6"/>
      <c r="D39" s="55" t="s">
        <v>36</v>
      </c>
      <c r="E39" s="56"/>
      <c r="F39" s="93">
        <v>0</v>
      </c>
      <c r="G39" s="94">
        <f t="shared" si="2"/>
        <v>0</v>
      </c>
      <c r="H39" s="282">
        <v>0</v>
      </c>
      <c r="I39" s="287" t="e">
        <f t="shared" si="1"/>
        <v>#DIV/0!</v>
      </c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</row>
    <row r="40" spans="1:25" ht="18" customHeight="1">
      <c r="A40" s="313"/>
      <c r="B40" s="313"/>
      <c r="C40" s="6" t="s">
        <v>18</v>
      </c>
      <c r="D40" s="7"/>
      <c r="E40" s="24"/>
      <c r="F40" s="97">
        <f>SUM(F23,F27,F34)</f>
        <v>547430</v>
      </c>
      <c r="G40" s="98">
        <f t="shared" si="2"/>
        <v>100</v>
      </c>
      <c r="H40" s="97">
        <f>SUM(H23,H27,H34)</f>
        <v>538153</v>
      </c>
      <c r="I40" s="288">
        <f t="shared" si="1"/>
        <v>1.7238591998929742</v>
      </c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</row>
    <row r="41" spans="1:25" ht="18" customHeight="1">
      <c r="A41" s="154" t="s">
        <v>19</v>
      </c>
    </row>
    <row r="42" spans="1:25" ht="18" customHeight="1">
      <c r="A42" s="155" t="s">
        <v>20</v>
      </c>
    </row>
    <row r="52" spans="26:26">
      <c r="Z52" s="14"/>
    </row>
    <row r="53" spans="26:26">
      <c r="Z53" s="14"/>
    </row>
  </sheetData>
  <mergeCells count="22">
    <mergeCell ref="B23:B40"/>
    <mergeCell ref="A9:A40"/>
    <mergeCell ref="B9:B22"/>
    <mergeCell ref="AA9:AB9"/>
    <mergeCell ref="AC9:AC11"/>
    <mergeCell ref="AA10:AA11"/>
    <mergeCell ref="AB10:AB11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A1:D1"/>
    <mergeCell ref="AA1:AB1"/>
    <mergeCell ref="AA2:AA3"/>
    <mergeCell ref="AB2:AB3"/>
    <mergeCell ref="AC2:AC3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6"/>
  <sheetViews>
    <sheetView view="pageBreakPreview" zoomScale="85" zoomScaleNormal="100" zoomScaleSheetLayoutView="85" workbookViewId="0">
      <pane xSplit="4" ySplit="6" topLeftCell="E7" activePane="bottomRight" state="frozen"/>
      <selection activeCell="L9" sqref="L9"/>
      <selection pane="topRight" activeCell="L9" sqref="L9"/>
      <selection pane="bottomLeft" activeCell="L9" sqref="L9"/>
      <selection pane="bottomRight"/>
    </sheetView>
  </sheetViews>
  <sheetFormatPr defaultColWidth="9"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181" t="s">
        <v>0</v>
      </c>
      <c r="B1" s="181"/>
      <c r="C1" s="76" t="s">
        <v>283</v>
      </c>
      <c r="D1" s="182"/>
      <c r="E1" s="182"/>
      <c r="AA1" s="1" t="str">
        <f>C1</f>
        <v>さいたま市</v>
      </c>
      <c r="AB1" s="1" t="s">
        <v>134</v>
      </c>
      <c r="AC1" s="1" t="s">
        <v>135</v>
      </c>
      <c r="AD1" s="183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1:45">
      <c r="AA2" s="1" t="s">
        <v>151</v>
      </c>
      <c r="AB2" s="184">
        <f>I7</f>
        <v>553678</v>
      </c>
      <c r="AC2" s="184">
        <f>I9</f>
        <v>547430</v>
      </c>
      <c r="AD2" s="184">
        <f>I10</f>
        <v>6248</v>
      </c>
      <c r="AE2" s="184">
        <f>I11</f>
        <v>4499</v>
      </c>
      <c r="AF2" s="184">
        <f>I12</f>
        <v>1749</v>
      </c>
      <c r="AG2" s="184">
        <f>I13</f>
        <v>271</v>
      </c>
      <c r="AH2" s="1">
        <f>I14</f>
        <v>0</v>
      </c>
      <c r="AI2" s="184">
        <f>I15</f>
        <v>251</v>
      </c>
      <c r="AJ2" s="184">
        <f>I25</f>
        <v>301289</v>
      </c>
      <c r="AK2" s="185">
        <f>I26</f>
        <v>0.97699999999999998</v>
      </c>
      <c r="AL2" s="186">
        <f>I27</f>
        <v>0.6</v>
      </c>
      <c r="AM2" s="186">
        <f>I28</f>
        <v>98.9</v>
      </c>
      <c r="AN2" s="186">
        <f>I29</f>
        <v>60.5</v>
      </c>
      <c r="AO2" s="186">
        <f>I33</f>
        <v>32</v>
      </c>
      <c r="AP2" s="184">
        <f>I16</f>
        <v>42567</v>
      </c>
      <c r="AQ2" s="184">
        <f>I17</f>
        <v>184059</v>
      </c>
      <c r="AR2" s="184">
        <f>I18</f>
        <v>457254</v>
      </c>
      <c r="AS2" s="187">
        <f>I21</f>
        <v>1.7419636389027082</v>
      </c>
    </row>
    <row r="3" spans="1:45">
      <c r="AA3" s="1" t="s">
        <v>152</v>
      </c>
      <c r="AB3" s="184">
        <f>H7</f>
        <v>544753</v>
      </c>
      <c r="AC3" s="184">
        <f>H9</f>
        <v>538153</v>
      </c>
      <c r="AD3" s="184">
        <f>H10</f>
        <v>6599</v>
      </c>
      <c r="AE3" s="184">
        <f>H11</f>
        <v>5152</v>
      </c>
      <c r="AF3" s="184">
        <f>H12</f>
        <v>1478</v>
      </c>
      <c r="AG3" s="184">
        <f>H13</f>
        <v>-2298</v>
      </c>
      <c r="AH3" s="1">
        <f>H14</f>
        <v>0</v>
      </c>
      <c r="AI3" s="184">
        <f>H15</f>
        <v>1479</v>
      </c>
      <c r="AJ3" s="184">
        <f>H25</f>
        <v>299298</v>
      </c>
      <c r="AK3" s="185">
        <f>H26</f>
        <v>0.97799999999999998</v>
      </c>
      <c r="AL3" s="186">
        <f>H27</f>
        <v>0.5</v>
      </c>
      <c r="AM3" s="186">
        <f>H28</f>
        <v>98.7</v>
      </c>
      <c r="AN3" s="186">
        <f>H29</f>
        <v>59.2</v>
      </c>
      <c r="AO3" s="186">
        <f>H33</f>
        <v>21.2</v>
      </c>
      <c r="AP3" s="184">
        <f>H16</f>
        <v>46141</v>
      </c>
      <c r="AQ3" s="184">
        <f>H17</f>
        <v>189089</v>
      </c>
      <c r="AR3" s="184">
        <f>H18</f>
        <v>458122</v>
      </c>
      <c r="AS3" s="187">
        <f>H21</f>
        <v>1.776810154721153</v>
      </c>
    </row>
    <row r="4" spans="1:45">
      <c r="A4" s="21" t="s">
        <v>153</v>
      </c>
      <c r="AP4" s="184"/>
      <c r="AQ4" s="184"/>
      <c r="AR4" s="184"/>
    </row>
    <row r="5" spans="1:45">
      <c r="I5" s="188" t="s">
        <v>154</v>
      </c>
    </row>
    <row r="6" spans="1:45" s="175" customFormat="1" ht="29.25" customHeight="1">
      <c r="A6" s="189" t="s">
        <v>155</v>
      </c>
      <c r="B6" s="190"/>
      <c r="C6" s="190"/>
      <c r="D6" s="191"/>
      <c r="E6" s="166" t="s">
        <v>262</v>
      </c>
      <c r="F6" s="166" t="s">
        <v>263</v>
      </c>
      <c r="G6" s="166" t="s">
        <v>264</v>
      </c>
      <c r="H6" s="166" t="s">
        <v>265</v>
      </c>
      <c r="I6" s="166" t="s">
        <v>266</v>
      </c>
    </row>
    <row r="7" spans="1:45" ht="27" customHeight="1">
      <c r="A7" s="311" t="s">
        <v>156</v>
      </c>
      <c r="B7" s="47" t="s">
        <v>157</v>
      </c>
      <c r="C7" s="48"/>
      <c r="D7" s="100" t="s">
        <v>158</v>
      </c>
      <c r="E7" s="192">
        <v>460291</v>
      </c>
      <c r="F7" s="193">
        <v>462254</v>
      </c>
      <c r="G7" s="193">
        <v>533213</v>
      </c>
      <c r="H7" s="193">
        <v>544753</v>
      </c>
      <c r="I7" s="193">
        <v>553678</v>
      </c>
    </row>
    <row r="8" spans="1:45" ht="27" customHeight="1">
      <c r="A8" s="312"/>
      <c r="B8" s="26"/>
      <c r="C8" s="61" t="s">
        <v>159</v>
      </c>
      <c r="D8" s="101" t="s">
        <v>38</v>
      </c>
      <c r="E8" s="194">
        <v>294839</v>
      </c>
      <c r="F8" s="194">
        <v>291763</v>
      </c>
      <c r="G8" s="194">
        <v>334318</v>
      </c>
      <c r="H8" s="194">
        <v>338286</v>
      </c>
      <c r="I8" s="195">
        <v>343719</v>
      </c>
    </row>
    <row r="9" spans="1:45" ht="27" customHeight="1">
      <c r="A9" s="312"/>
      <c r="B9" s="52" t="s">
        <v>160</v>
      </c>
      <c r="C9" s="53"/>
      <c r="D9" s="102"/>
      <c r="E9" s="196">
        <v>449432</v>
      </c>
      <c r="F9" s="196">
        <v>452231</v>
      </c>
      <c r="G9" s="196">
        <v>524653</v>
      </c>
      <c r="H9" s="196">
        <v>538153</v>
      </c>
      <c r="I9" s="197">
        <v>547430</v>
      </c>
    </row>
    <row r="10" spans="1:45" ht="27" customHeight="1">
      <c r="A10" s="312"/>
      <c r="B10" s="52" t="s">
        <v>161</v>
      </c>
      <c r="C10" s="53"/>
      <c r="D10" s="102"/>
      <c r="E10" s="196">
        <v>10859</v>
      </c>
      <c r="F10" s="196">
        <v>10024</v>
      </c>
      <c r="G10" s="196">
        <v>8560</v>
      </c>
      <c r="H10" s="196">
        <v>6599</v>
      </c>
      <c r="I10" s="197">
        <v>6248</v>
      </c>
    </row>
    <row r="11" spans="1:45" ht="27" customHeight="1">
      <c r="A11" s="312"/>
      <c r="B11" s="52" t="s">
        <v>162</v>
      </c>
      <c r="C11" s="53"/>
      <c r="D11" s="102"/>
      <c r="E11" s="196">
        <v>5899</v>
      </c>
      <c r="F11" s="196">
        <v>7644</v>
      </c>
      <c r="G11" s="196">
        <v>4784</v>
      </c>
      <c r="H11" s="196">
        <v>5152</v>
      </c>
      <c r="I11" s="197">
        <v>4499</v>
      </c>
    </row>
    <row r="12" spans="1:45" ht="27" customHeight="1">
      <c r="A12" s="312"/>
      <c r="B12" s="52" t="s">
        <v>163</v>
      </c>
      <c r="C12" s="53"/>
      <c r="D12" s="102"/>
      <c r="E12" s="196">
        <v>4960</v>
      </c>
      <c r="F12" s="196">
        <v>2380</v>
      </c>
      <c r="G12" s="196">
        <v>3776</v>
      </c>
      <c r="H12" s="196">
        <v>1478</v>
      </c>
      <c r="I12" s="197">
        <v>1749</v>
      </c>
    </row>
    <row r="13" spans="1:45" ht="27" customHeight="1">
      <c r="A13" s="312"/>
      <c r="B13" s="52" t="s">
        <v>164</v>
      </c>
      <c r="C13" s="53"/>
      <c r="D13" s="107"/>
      <c r="E13" s="198">
        <v>-879</v>
      </c>
      <c r="F13" s="198">
        <v>-2580</v>
      </c>
      <c r="G13" s="198">
        <v>1396</v>
      </c>
      <c r="H13" s="198">
        <v>-2298</v>
      </c>
      <c r="I13" s="199">
        <v>271</v>
      </c>
    </row>
    <row r="14" spans="1:45" ht="27" customHeight="1">
      <c r="A14" s="312"/>
      <c r="B14" s="111" t="s">
        <v>165</v>
      </c>
      <c r="C14" s="68"/>
      <c r="D14" s="107"/>
      <c r="E14" s="198">
        <v>0</v>
      </c>
      <c r="F14" s="198">
        <v>334</v>
      </c>
      <c r="G14" s="198">
        <v>0</v>
      </c>
      <c r="H14" s="198">
        <v>0</v>
      </c>
      <c r="I14" s="199">
        <v>0</v>
      </c>
    </row>
    <row r="15" spans="1:45" ht="27" customHeight="1">
      <c r="A15" s="312"/>
      <c r="B15" s="57" t="s">
        <v>166</v>
      </c>
      <c r="C15" s="58"/>
      <c r="D15" s="200"/>
      <c r="E15" s="201">
        <v>-858</v>
      </c>
      <c r="F15" s="201">
        <v>-2242</v>
      </c>
      <c r="G15" s="201">
        <v>1397</v>
      </c>
      <c r="H15" s="201">
        <v>1479</v>
      </c>
      <c r="I15" s="202">
        <v>251</v>
      </c>
    </row>
    <row r="16" spans="1:45" ht="27" customHeight="1">
      <c r="A16" s="312"/>
      <c r="B16" s="203" t="s">
        <v>167</v>
      </c>
      <c r="C16" s="204"/>
      <c r="D16" s="205" t="s">
        <v>39</v>
      </c>
      <c r="E16" s="206">
        <v>43690</v>
      </c>
      <c r="F16" s="206">
        <v>44435</v>
      </c>
      <c r="G16" s="206">
        <v>46338</v>
      </c>
      <c r="H16" s="206">
        <v>46141</v>
      </c>
      <c r="I16" s="207">
        <v>42567</v>
      </c>
    </row>
    <row r="17" spans="1:9" ht="27" customHeight="1">
      <c r="A17" s="312"/>
      <c r="B17" s="52" t="s">
        <v>168</v>
      </c>
      <c r="C17" s="53"/>
      <c r="D17" s="101" t="s">
        <v>40</v>
      </c>
      <c r="E17" s="196">
        <v>89925</v>
      </c>
      <c r="F17" s="196">
        <v>104768</v>
      </c>
      <c r="G17" s="196">
        <v>123349</v>
      </c>
      <c r="H17" s="196">
        <v>189089</v>
      </c>
      <c r="I17" s="197">
        <v>184059</v>
      </c>
    </row>
    <row r="18" spans="1:9" ht="27" customHeight="1">
      <c r="A18" s="312"/>
      <c r="B18" s="52" t="s">
        <v>169</v>
      </c>
      <c r="C18" s="53"/>
      <c r="D18" s="101" t="s">
        <v>41</v>
      </c>
      <c r="E18" s="196">
        <v>435171</v>
      </c>
      <c r="F18" s="196">
        <v>432798</v>
      </c>
      <c r="G18" s="196">
        <v>447506</v>
      </c>
      <c r="H18" s="196">
        <v>458122</v>
      </c>
      <c r="I18" s="197">
        <v>457254</v>
      </c>
    </row>
    <row r="19" spans="1:9" ht="27" customHeight="1">
      <c r="A19" s="312"/>
      <c r="B19" s="52" t="s">
        <v>170</v>
      </c>
      <c r="C19" s="53"/>
      <c r="D19" s="101" t="s">
        <v>171</v>
      </c>
      <c r="E19" s="196">
        <f>E17+E18-E16</f>
        <v>481406</v>
      </c>
      <c r="F19" s="196">
        <f>F17+F18-F16</f>
        <v>493131</v>
      </c>
      <c r="G19" s="196">
        <f>G17+G18-G16</f>
        <v>524517</v>
      </c>
      <c r="H19" s="196">
        <f>H17+H18-H16</f>
        <v>601070</v>
      </c>
      <c r="I19" s="196">
        <f>I17+I18-I16</f>
        <v>598746</v>
      </c>
    </row>
    <row r="20" spans="1:9" ht="27" customHeight="1">
      <c r="A20" s="312"/>
      <c r="B20" s="52" t="s">
        <v>172</v>
      </c>
      <c r="C20" s="53"/>
      <c r="D20" s="102" t="s">
        <v>173</v>
      </c>
      <c r="E20" s="208">
        <f>E18/E8</f>
        <v>1.4759614569307318</v>
      </c>
      <c r="F20" s="208">
        <f>F18/F8</f>
        <v>1.4833889149755108</v>
      </c>
      <c r="G20" s="208">
        <f>G18/G8</f>
        <v>1.3385638822917103</v>
      </c>
      <c r="H20" s="208">
        <f>H18/H8</f>
        <v>1.3542446332393301</v>
      </c>
      <c r="I20" s="208">
        <f>I18/I8</f>
        <v>1.3303134246288393</v>
      </c>
    </row>
    <row r="21" spans="1:9" ht="27" customHeight="1">
      <c r="A21" s="312"/>
      <c r="B21" s="52" t="s">
        <v>174</v>
      </c>
      <c r="C21" s="53"/>
      <c r="D21" s="102" t="s">
        <v>175</v>
      </c>
      <c r="E21" s="208">
        <f>E19/E8</f>
        <v>1.6327758539406252</v>
      </c>
      <c r="F21" s="208">
        <f>F19/F8</f>
        <v>1.6901766159519884</v>
      </c>
      <c r="G21" s="208">
        <f>G19/G8</f>
        <v>1.5689164208926829</v>
      </c>
      <c r="H21" s="208">
        <f>H19/H8</f>
        <v>1.776810154721153</v>
      </c>
      <c r="I21" s="208">
        <f>I19/I8</f>
        <v>1.7419636389027082</v>
      </c>
    </row>
    <row r="22" spans="1:9" ht="27" customHeight="1">
      <c r="A22" s="312"/>
      <c r="B22" s="52" t="s">
        <v>176</v>
      </c>
      <c r="C22" s="53"/>
      <c r="D22" s="102" t="s">
        <v>177</v>
      </c>
      <c r="E22" s="196">
        <f>E18/E24*1000000</f>
        <v>344286.57438137819</v>
      </c>
      <c r="F22" s="196">
        <f>F18/F24*1000000</f>
        <v>342409.16977259907</v>
      </c>
      <c r="G22" s="196">
        <f>G18/G24*1000000</f>
        <v>354045.43904606014</v>
      </c>
      <c r="H22" s="196">
        <f>H18/H24*1000000</f>
        <v>362444.31276152533</v>
      </c>
      <c r="I22" s="196">
        <f>I18/I24*1000000</f>
        <v>361757.5924916474</v>
      </c>
    </row>
    <row r="23" spans="1:9" ht="27" customHeight="1">
      <c r="A23" s="312"/>
      <c r="B23" s="52" t="s">
        <v>178</v>
      </c>
      <c r="C23" s="53"/>
      <c r="D23" s="102" t="s">
        <v>179</v>
      </c>
      <c r="E23" s="196">
        <f>E19/E24*1000000</f>
        <v>380865.50488576153</v>
      </c>
      <c r="F23" s="196">
        <f>F19/F24*1000000</f>
        <v>390141.76659580582</v>
      </c>
      <c r="G23" s="196">
        <f>G19/G24*1000000</f>
        <v>414972.87534049223</v>
      </c>
      <c r="H23" s="196">
        <f>H19/H24*1000000</f>
        <v>475537.96384275373</v>
      </c>
      <c r="I23" s="196">
        <f>I19/I24*1000000</f>
        <v>473699.32570082258</v>
      </c>
    </row>
    <row r="24" spans="1:9" ht="27" customHeight="1">
      <c r="A24" s="312"/>
      <c r="B24" s="209" t="s">
        <v>180</v>
      </c>
      <c r="C24" s="210"/>
      <c r="D24" s="211" t="s">
        <v>181</v>
      </c>
      <c r="E24" s="201">
        <v>1263979</v>
      </c>
      <c r="F24" s="201">
        <f>E24</f>
        <v>1263979</v>
      </c>
      <c r="G24" s="201">
        <f>F24</f>
        <v>1263979</v>
      </c>
      <c r="H24" s="201">
        <f>G24</f>
        <v>1263979</v>
      </c>
      <c r="I24" s="202">
        <f>H24</f>
        <v>1263979</v>
      </c>
    </row>
    <row r="25" spans="1:9" ht="27" customHeight="1">
      <c r="A25" s="312"/>
      <c r="B25" s="11" t="s">
        <v>182</v>
      </c>
      <c r="C25" s="212"/>
      <c r="D25" s="213"/>
      <c r="E25" s="194">
        <v>250687</v>
      </c>
      <c r="F25" s="194">
        <v>255313</v>
      </c>
      <c r="G25" s="194">
        <v>295599</v>
      </c>
      <c r="H25" s="194">
        <v>299298</v>
      </c>
      <c r="I25" s="214">
        <v>301289</v>
      </c>
    </row>
    <row r="26" spans="1:9" ht="27" customHeight="1">
      <c r="A26" s="312"/>
      <c r="B26" s="215" t="s">
        <v>183</v>
      </c>
      <c r="C26" s="216"/>
      <c r="D26" s="217"/>
      <c r="E26" s="218">
        <v>0.97599999999999998</v>
      </c>
      <c r="F26" s="218">
        <v>0.97899999999999998</v>
      </c>
      <c r="G26" s="218">
        <v>0.97799999999999998</v>
      </c>
      <c r="H26" s="218">
        <v>0.97799999999999998</v>
      </c>
      <c r="I26" s="219">
        <v>0.97699999999999998</v>
      </c>
    </row>
    <row r="27" spans="1:9" ht="27" customHeight="1">
      <c r="A27" s="312"/>
      <c r="B27" s="215" t="s">
        <v>184</v>
      </c>
      <c r="C27" s="216"/>
      <c r="D27" s="217"/>
      <c r="E27" s="220">
        <v>2</v>
      </c>
      <c r="F27" s="220">
        <v>0.9</v>
      </c>
      <c r="G27" s="220">
        <v>1.3</v>
      </c>
      <c r="H27" s="220">
        <v>0.5</v>
      </c>
      <c r="I27" s="221">
        <v>0.6</v>
      </c>
    </row>
    <row r="28" spans="1:9" ht="27" customHeight="1">
      <c r="A28" s="312"/>
      <c r="B28" s="215" t="s">
        <v>185</v>
      </c>
      <c r="C28" s="216"/>
      <c r="D28" s="217"/>
      <c r="E28" s="220">
        <v>99.6</v>
      </c>
      <c r="F28" s="220">
        <v>95.7</v>
      </c>
      <c r="G28" s="220">
        <v>97.5</v>
      </c>
      <c r="H28" s="220">
        <v>98.7</v>
      </c>
      <c r="I28" s="221">
        <v>98.9</v>
      </c>
    </row>
    <row r="29" spans="1:9" ht="27" customHeight="1">
      <c r="A29" s="312"/>
      <c r="B29" s="222" t="s">
        <v>186</v>
      </c>
      <c r="C29" s="223"/>
      <c r="D29" s="224"/>
      <c r="E29" s="225">
        <v>61.1</v>
      </c>
      <c r="F29" s="225">
        <v>61.6</v>
      </c>
      <c r="G29" s="225">
        <v>54.1</v>
      </c>
      <c r="H29" s="225">
        <v>59.2</v>
      </c>
      <c r="I29" s="226">
        <v>60.5</v>
      </c>
    </row>
    <row r="30" spans="1:9" ht="27" customHeight="1">
      <c r="A30" s="312"/>
      <c r="B30" s="311" t="s">
        <v>187</v>
      </c>
      <c r="C30" s="20" t="s">
        <v>188</v>
      </c>
      <c r="D30" s="227"/>
      <c r="E30" s="228">
        <v>0</v>
      </c>
      <c r="F30" s="228">
        <v>0</v>
      </c>
      <c r="G30" s="228">
        <v>0</v>
      </c>
      <c r="H30" s="228">
        <v>0</v>
      </c>
      <c r="I30" s="229">
        <v>0</v>
      </c>
    </row>
    <row r="31" spans="1:9" ht="27" customHeight="1">
      <c r="A31" s="312"/>
      <c r="B31" s="312"/>
      <c r="C31" s="215" t="s">
        <v>189</v>
      </c>
      <c r="D31" s="217"/>
      <c r="E31" s="220">
        <v>0</v>
      </c>
      <c r="F31" s="220">
        <v>0</v>
      </c>
      <c r="G31" s="220">
        <v>0</v>
      </c>
      <c r="H31" s="220">
        <v>0</v>
      </c>
      <c r="I31" s="221">
        <v>0</v>
      </c>
    </row>
    <row r="32" spans="1:9" ht="27" customHeight="1">
      <c r="A32" s="312"/>
      <c r="B32" s="312"/>
      <c r="C32" s="215" t="s">
        <v>190</v>
      </c>
      <c r="D32" s="217"/>
      <c r="E32" s="220">
        <v>5</v>
      </c>
      <c r="F32" s="220">
        <v>5</v>
      </c>
      <c r="G32" s="220">
        <v>5.0999999999999996</v>
      </c>
      <c r="H32" s="220">
        <v>5.0999999999999996</v>
      </c>
      <c r="I32" s="221">
        <v>5.3</v>
      </c>
    </row>
    <row r="33" spans="1:9" ht="27" customHeight="1">
      <c r="A33" s="313"/>
      <c r="B33" s="313"/>
      <c r="C33" s="222" t="s">
        <v>191</v>
      </c>
      <c r="D33" s="224"/>
      <c r="E33" s="225">
        <v>9.6999999999999993</v>
      </c>
      <c r="F33" s="225">
        <v>5.4</v>
      </c>
      <c r="G33" s="225">
        <v>15.3</v>
      </c>
      <c r="H33" s="225">
        <v>21.2</v>
      </c>
      <c r="I33" s="230">
        <v>32</v>
      </c>
    </row>
    <row r="34" spans="1:9" ht="27" customHeight="1">
      <c r="A34" s="1" t="s">
        <v>267</v>
      </c>
      <c r="B34" s="14"/>
      <c r="C34" s="14"/>
      <c r="D34" s="14"/>
      <c r="E34" s="231"/>
      <c r="F34" s="231"/>
      <c r="G34" s="231"/>
      <c r="H34" s="231"/>
      <c r="I34" s="232"/>
    </row>
    <row r="35" spans="1:9" ht="27" customHeight="1">
      <c r="A35" s="27" t="s">
        <v>192</v>
      </c>
    </row>
    <row r="36" spans="1:9">
      <c r="A36" s="233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3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0" zoomScaleNormal="100" zoomScaleSheetLayoutView="80" workbookViewId="0">
      <pane xSplit="5" ySplit="7" topLeftCell="F8" activePane="bottomRight" state="frozen"/>
      <selection activeCell="L9" sqref="L9"/>
      <selection pane="topRight" activeCell="L9" sqref="L9"/>
      <selection pane="bottomLeft" activeCell="L9" sqref="L9"/>
      <selection pane="bottomRight"/>
    </sheetView>
  </sheetViews>
  <sheetFormatPr defaultColWidth="9"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106" t="s">
        <v>283</v>
      </c>
      <c r="E1" s="44"/>
      <c r="F1" s="44"/>
      <c r="G1" s="44"/>
    </row>
    <row r="2" spans="1:25" ht="15" customHeight="1"/>
    <row r="3" spans="1:25" ht="15" customHeight="1">
      <c r="A3" s="45" t="s">
        <v>193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281</v>
      </c>
      <c r="B5" s="37"/>
      <c r="C5" s="37"/>
      <c r="D5" s="37"/>
      <c r="K5" s="46"/>
      <c r="O5" s="46" t="s">
        <v>44</v>
      </c>
    </row>
    <row r="6" spans="1:25" ht="15.95" customHeight="1">
      <c r="A6" s="338" t="s">
        <v>45</v>
      </c>
      <c r="B6" s="339"/>
      <c r="C6" s="339"/>
      <c r="D6" s="339"/>
      <c r="E6" s="340"/>
      <c r="F6" s="336" t="s">
        <v>274</v>
      </c>
      <c r="G6" s="337"/>
      <c r="H6" s="336" t="s">
        <v>275</v>
      </c>
      <c r="I6" s="337"/>
      <c r="J6" s="336" t="s">
        <v>276</v>
      </c>
      <c r="K6" s="337"/>
      <c r="L6" s="336"/>
      <c r="M6" s="337"/>
      <c r="N6" s="336"/>
      <c r="O6" s="337"/>
    </row>
    <row r="7" spans="1:25" ht="15.95" customHeight="1">
      <c r="A7" s="341"/>
      <c r="B7" s="342"/>
      <c r="C7" s="342"/>
      <c r="D7" s="342"/>
      <c r="E7" s="343"/>
      <c r="F7" s="174" t="s">
        <v>282</v>
      </c>
      <c r="G7" s="51" t="s">
        <v>1</v>
      </c>
      <c r="H7" s="174" t="s">
        <v>282</v>
      </c>
      <c r="I7" s="51" t="s">
        <v>1</v>
      </c>
      <c r="J7" s="174" t="s">
        <v>282</v>
      </c>
      <c r="K7" s="51" t="s">
        <v>1</v>
      </c>
      <c r="L7" s="174" t="s">
        <v>282</v>
      </c>
      <c r="M7" s="51" t="s">
        <v>1</v>
      </c>
      <c r="N7" s="174" t="s">
        <v>282</v>
      </c>
      <c r="O7" s="290" t="s">
        <v>1</v>
      </c>
    </row>
    <row r="8" spans="1:25" ht="15.95" customHeight="1">
      <c r="A8" s="316" t="s">
        <v>84</v>
      </c>
      <c r="B8" s="47" t="s">
        <v>46</v>
      </c>
      <c r="C8" s="48"/>
      <c r="D8" s="48"/>
      <c r="E8" s="100" t="s">
        <v>37</v>
      </c>
      <c r="F8" s="112">
        <v>30528.400000000001</v>
      </c>
      <c r="G8" s="113">
        <v>30870.6</v>
      </c>
      <c r="H8" s="112">
        <v>17838</v>
      </c>
      <c r="I8" s="114">
        <v>17295</v>
      </c>
      <c r="J8" s="112">
        <v>24517</v>
      </c>
      <c r="K8" s="115">
        <v>24471</v>
      </c>
      <c r="L8" s="112"/>
      <c r="M8" s="114"/>
      <c r="N8" s="112"/>
      <c r="O8" s="115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344"/>
      <c r="B9" s="14"/>
      <c r="C9" s="61" t="s">
        <v>47</v>
      </c>
      <c r="D9" s="53"/>
      <c r="E9" s="101" t="s">
        <v>38</v>
      </c>
      <c r="F9" s="116">
        <v>30515.7</v>
      </c>
      <c r="G9" s="117">
        <v>30859.8</v>
      </c>
      <c r="H9" s="116">
        <v>17497</v>
      </c>
      <c r="I9" s="118">
        <v>17295</v>
      </c>
      <c r="J9" s="116">
        <v>24515</v>
      </c>
      <c r="K9" s="119">
        <v>24466</v>
      </c>
      <c r="L9" s="116"/>
      <c r="M9" s="118"/>
      <c r="N9" s="116"/>
      <c r="O9" s="119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344"/>
      <c r="B10" s="11"/>
      <c r="C10" s="61" t="s">
        <v>48</v>
      </c>
      <c r="D10" s="53"/>
      <c r="E10" s="101" t="s">
        <v>39</v>
      </c>
      <c r="F10" s="116">
        <v>12.7</v>
      </c>
      <c r="G10" s="117">
        <v>10.7</v>
      </c>
      <c r="H10" s="116">
        <v>341</v>
      </c>
      <c r="I10" s="118">
        <v>0</v>
      </c>
      <c r="J10" s="120">
        <v>2</v>
      </c>
      <c r="K10" s="121">
        <v>4</v>
      </c>
      <c r="L10" s="116"/>
      <c r="M10" s="118"/>
      <c r="N10" s="116"/>
      <c r="O10" s="119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344"/>
      <c r="B11" s="66" t="s">
        <v>49</v>
      </c>
      <c r="C11" s="67"/>
      <c r="D11" s="67"/>
      <c r="E11" s="103" t="s">
        <v>40</v>
      </c>
      <c r="F11" s="122">
        <v>25965.9</v>
      </c>
      <c r="G11" s="123">
        <v>25567.599999999999</v>
      </c>
      <c r="H11" s="122">
        <v>20727</v>
      </c>
      <c r="I11" s="124">
        <v>17101</v>
      </c>
      <c r="J11" s="122">
        <v>23570</v>
      </c>
      <c r="K11" s="125">
        <v>23264</v>
      </c>
      <c r="L11" s="122"/>
      <c r="M11" s="124"/>
      <c r="N11" s="122"/>
      <c r="O11" s="125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344"/>
      <c r="B12" s="8"/>
      <c r="C12" s="61" t="s">
        <v>50</v>
      </c>
      <c r="D12" s="53"/>
      <c r="E12" s="101" t="s">
        <v>41</v>
      </c>
      <c r="F12" s="116">
        <v>25965.200000000001</v>
      </c>
      <c r="G12" s="117">
        <v>25566.3</v>
      </c>
      <c r="H12" s="122">
        <v>19059</v>
      </c>
      <c r="I12" s="118">
        <v>17101</v>
      </c>
      <c r="J12" s="122">
        <v>23570</v>
      </c>
      <c r="K12" s="119">
        <v>23264</v>
      </c>
      <c r="L12" s="116"/>
      <c r="M12" s="118"/>
      <c r="N12" s="116"/>
      <c r="O12" s="119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344"/>
      <c r="B13" s="14"/>
      <c r="C13" s="50" t="s">
        <v>51</v>
      </c>
      <c r="D13" s="68"/>
      <c r="E13" s="294" t="s">
        <v>42</v>
      </c>
      <c r="F13" s="296">
        <v>0.7</v>
      </c>
      <c r="G13" s="126">
        <v>1.2</v>
      </c>
      <c r="H13" s="120">
        <v>1668</v>
      </c>
      <c r="I13" s="121">
        <v>0</v>
      </c>
      <c r="J13" s="120">
        <v>0</v>
      </c>
      <c r="K13" s="121">
        <v>0</v>
      </c>
      <c r="L13" s="296"/>
      <c r="M13" s="127"/>
      <c r="N13" s="296"/>
      <c r="O13" s="128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344"/>
      <c r="B14" s="52" t="s">
        <v>52</v>
      </c>
      <c r="C14" s="53"/>
      <c r="D14" s="53"/>
      <c r="E14" s="101" t="s">
        <v>88</v>
      </c>
      <c r="F14" s="157">
        <f>F9-F12</f>
        <v>4550.5</v>
      </c>
      <c r="G14" s="147">
        <f t="shared" ref="F14:O15" si="0">G9-G12</f>
        <v>5293.5</v>
      </c>
      <c r="H14" s="157">
        <f t="shared" si="0"/>
        <v>-1562</v>
      </c>
      <c r="I14" s="147">
        <f t="shared" si="0"/>
        <v>194</v>
      </c>
      <c r="J14" s="157">
        <f t="shared" si="0"/>
        <v>945</v>
      </c>
      <c r="K14" s="147">
        <f t="shared" si="0"/>
        <v>1202</v>
      </c>
      <c r="L14" s="157">
        <f t="shared" si="0"/>
        <v>0</v>
      </c>
      <c r="M14" s="147">
        <f t="shared" si="0"/>
        <v>0</v>
      </c>
      <c r="N14" s="157">
        <f t="shared" si="0"/>
        <v>0</v>
      </c>
      <c r="O14" s="147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344"/>
      <c r="B15" s="52" t="s">
        <v>53</v>
      </c>
      <c r="C15" s="53"/>
      <c r="D15" s="53"/>
      <c r="E15" s="101" t="s">
        <v>89</v>
      </c>
      <c r="F15" s="157">
        <f t="shared" si="0"/>
        <v>12</v>
      </c>
      <c r="G15" s="147">
        <f t="shared" si="0"/>
        <v>9.5</v>
      </c>
      <c r="H15" s="157">
        <f t="shared" si="0"/>
        <v>-1327</v>
      </c>
      <c r="I15" s="147">
        <f t="shared" si="0"/>
        <v>0</v>
      </c>
      <c r="J15" s="157">
        <f t="shared" si="0"/>
        <v>2</v>
      </c>
      <c r="K15" s="147">
        <f t="shared" si="0"/>
        <v>4</v>
      </c>
      <c r="L15" s="157">
        <f t="shared" si="0"/>
        <v>0</v>
      </c>
      <c r="M15" s="147">
        <f t="shared" si="0"/>
        <v>0</v>
      </c>
      <c r="N15" s="157">
        <f t="shared" si="0"/>
        <v>0</v>
      </c>
      <c r="O15" s="147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344"/>
      <c r="B16" s="52" t="s">
        <v>54</v>
      </c>
      <c r="C16" s="53"/>
      <c r="D16" s="53"/>
      <c r="E16" s="101" t="s">
        <v>90</v>
      </c>
      <c r="F16" s="157">
        <f t="shared" ref="F16:O16" si="1">F8-F11</f>
        <v>4562.5</v>
      </c>
      <c r="G16" s="147">
        <f t="shared" si="1"/>
        <v>5303</v>
      </c>
      <c r="H16" s="157">
        <f t="shared" si="1"/>
        <v>-2889</v>
      </c>
      <c r="I16" s="147">
        <f t="shared" si="1"/>
        <v>194</v>
      </c>
      <c r="J16" s="157">
        <f t="shared" si="1"/>
        <v>947</v>
      </c>
      <c r="K16" s="147">
        <f t="shared" si="1"/>
        <v>1207</v>
      </c>
      <c r="L16" s="157">
        <f t="shared" si="1"/>
        <v>0</v>
      </c>
      <c r="M16" s="147">
        <f t="shared" si="1"/>
        <v>0</v>
      </c>
      <c r="N16" s="157">
        <f t="shared" si="1"/>
        <v>0</v>
      </c>
      <c r="O16" s="147">
        <f t="shared" si="1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344"/>
      <c r="B17" s="52" t="s">
        <v>55</v>
      </c>
      <c r="C17" s="53"/>
      <c r="D17" s="53"/>
      <c r="E17" s="43"/>
      <c r="F17" s="235">
        <v>0</v>
      </c>
      <c r="G17" s="236">
        <v>0</v>
      </c>
      <c r="H17" s="120">
        <v>2004</v>
      </c>
      <c r="I17" s="121">
        <v>0</v>
      </c>
      <c r="J17" s="116">
        <v>0</v>
      </c>
      <c r="K17" s="119">
        <v>0</v>
      </c>
      <c r="L17" s="116"/>
      <c r="M17" s="118"/>
      <c r="N17" s="120"/>
      <c r="O17" s="129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345"/>
      <c r="B18" s="59" t="s">
        <v>56</v>
      </c>
      <c r="C18" s="37"/>
      <c r="D18" s="37"/>
      <c r="E18" s="15"/>
      <c r="F18" s="158">
        <v>0</v>
      </c>
      <c r="G18" s="162">
        <v>0</v>
      </c>
      <c r="H18" s="130">
        <v>0</v>
      </c>
      <c r="I18" s="131">
        <v>0</v>
      </c>
      <c r="J18" s="130">
        <v>0</v>
      </c>
      <c r="K18" s="131">
        <v>0</v>
      </c>
      <c r="L18" s="130"/>
      <c r="M18" s="131"/>
      <c r="N18" s="130"/>
      <c r="O18" s="132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344" t="s">
        <v>85</v>
      </c>
      <c r="B19" s="66" t="s">
        <v>57</v>
      </c>
      <c r="C19" s="69"/>
      <c r="D19" s="69"/>
      <c r="E19" s="104"/>
      <c r="F19" s="159">
        <v>1479.2</v>
      </c>
      <c r="G19" s="152">
        <v>1997.6</v>
      </c>
      <c r="H19" s="133">
        <v>26170</v>
      </c>
      <c r="I19" s="135">
        <v>3993</v>
      </c>
      <c r="J19" s="133">
        <v>13477</v>
      </c>
      <c r="K19" s="136">
        <v>14750</v>
      </c>
      <c r="L19" s="133"/>
      <c r="M19" s="135"/>
      <c r="N19" s="133"/>
      <c r="O19" s="136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344"/>
      <c r="B20" s="13"/>
      <c r="C20" s="61" t="s">
        <v>58</v>
      </c>
      <c r="D20" s="53"/>
      <c r="E20" s="101"/>
      <c r="F20" s="157">
        <v>1246</v>
      </c>
      <c r="G20" s="147">
        <v>1300</v>
      </c>
      <c r="H20" s="116">
        <v>25964</v>
      </c>
      <c r="I20" s="118">
        <v>3872</v>
      </c>
      <c r="J20" s="116">
        <v>11480</v>
      </c>
      <c r="K20" s="121">
        <v>12354</v>
      </c>
      <c r="L20" s="116"/>
      <c r="M20" s="118"/>
      <c r="N20" s="116"/>
      <c r="O20" s="119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344"/>
      <c r="B21" s="26" t="s">
        <v>59</v>
      </c>
      <c r="C21" s="67"/>
      <c r="D21" s="67"/>
      <c r="E21" s="103" t="s">
        <v>91</v>
      </c>
      <c r="F21" s="160">
        <v>1479.2</v>
      </c>
      <c r="G21" s="146">
        <v>1997.6</v>
      </c>
      <c r="H21" s="122">
        <v>26170</v>
      </c>
      <c r="I21" s="124">
        <v>3993</v>
      </c>
      <c r="J21" s="122">
        <v>11689</v>
      </c>
      <c r="K21" s="125">
        <v>12515</v>
      </c>
      <c r="L21" s="122"/>
      <c r="M21" s="124"/>
      <c r="N21" s="122"/>
      <c r="O21" s="125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344"/>
      <c r="B22" s="66" t="s">
        <v>60</v>
      </c>
      <c r="C22" s="69"/>
      <c r="D22" s="69"/>
      <c r="E22" s="104" t="s">
        <v>92</v>
      </c>
      <c r="F22" s="159">
        <v>15764.5</v>
      </c>
      <c r="G22" s="152">
        <v>16828.3</v>
      </c>
      <c r="H22" s="133">
        <v>28360</v>
      </c>
      <c r="I22" s="135">
        <v>5049</v>
      </c>
      <c r="J22" s="133">
        <v>24963</v>
      </c>
      <c r="K22" s="136">
        <v>25559</v>
      </c>
      <c r="L22" s="133"/>
      <c r="M22" s="135"/>
      <c r="N22" s="133"/>
      <c r="O22" s="136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344"/>
      <c r="B23" s="8" t="s">
        <v>61</v>
      </c>
      <c r="C23" s="50" t="s">
        <v>62</v>
      </c>
      <c r="D23" s="68"/>
      <c r="E23" s="294"/>
      <c r="F23" s="295">
        <v>4740</v>
      </c>
      <c r="G23" s="293">
        <v>4746.5</v>
      </c>
      <c r="H23" s="296">
        <v>192</v>
      </c>
      <c r="I23" s="127">
        <v>198</v>
      </c>
      <c r="J23" s="296">
        <v>12076</v>
      </c>
      <c r="K23" s="128">
        <v>11889</v>
      </c>
      <c r="L23" s="296"/>
      <c r="M23" s="127"/>
      <c r="N23" s="296"/>
      <c r="O23" s="128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344"/>
      <c r="B24" s="52" t="s">
        <v>93</v>
      </c>
      <c r="C24" s="53"/>
      <c r="D24" s="53"/>
      <c r="E24" s="101" t="s">
        <v>94</v>
      </c>
      <c r="F24" s="157">
        <f>F21-F22</f>
        <v>-14285.3</v>
      </c>
      <c r="G24" s="147">
        <f t="shared" ref="G24:O24" si="2">G21-G22</f>
        <v>-14830.699999999999</v>
      </c>
      <c r="H24" s="157">
        <f t="shared" si="2"/>
        <v>-2190</v>
      </c>
      <c r="I24" s="147">
        <f t="shared" si="2"/>
        <v>-1056</v>
      </c>
      <c r="J24" s="157">
        <f t="shared" si="2"/>
        <v>-13274</v>
      </c>
      <c r="K24" s="147">
        <f t="shared" si="2"/>
        <v>-13044</v>
      </c>
      <c r="L24" s="157">
        <f t="shared" si="2"/>
        <v>0</v>
      </c>
      <c r="M24" s="147">
        <f t="shared" si="2"/>
        <v>0</v>
      </c>
      <c r="N24" s="157">
        <f t="shared" si="2"/>
        <v>0</v>
      </c>
      <c r="O24" s="147">
        <f t="shared" si="2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344"/>
      <c r="B25" s="111" t="s">
        <v>63</v>
      </c>
      <c r="C25" s="68"/>
      <c r="D25" s="68"/>
      <c r="E25" s="346" t="s">
        <v>95</v>
      </c>
      <c r="F25" s="348">
        <v>14285.300000000001</v>
      </c>
      <c r="G25" s="324">
        <v>14830.7</v>
      </c>
      <c r="H25" s="334">
        <v>2190</v>
      </c>
      <c r="I25" s="324">
        <v>1056</v>
      </c>
      <c r="J25" s="334">
        <v>13274</v>
      </c>
      <c r="K25" s="324">
        <v>13044</v>
      </c>
      <c r="L25" s="334"/>
      <c r="M25" s="324"/>
      <c r="N25" s="334"/>
      <c r="O25" s="324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344"/>
      <c r="B26" s="26" t="s">
        <v>64</v>
      </c>
      <c r="C26" s="67"/>
      <c r="D26" s="67"/>
      <c r="E26" s="347"/>
      <c r="F26" s="349"/>
      <c r="G26" s="325"/>
      <c r="H26" s="335"/>
      <c r="I26" s="325"/>
      <c r="J26" s="335"/>
      <c r="K26" s="325"/>
      <c r="L26" s="335"/>
      <c r="M26" s="325"/>
      <c r="N26" s="335"/>
      <c r="O26" s="325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345"/>
      <c r="B27" s="59" t="s">
        <v>96</v>
      </c>
      <c r="C27" s="37"/>
      <c r="D27" s="37"/>
      <c r="E27" s="105" t="s">
        <v>97</v>
      </c>
      <c r="F27" s="161">
        <f t="shared" ref="F27:O27" si="3">F24+F25</f>
        <v>0</v>
      </c>
      <c r="G27" s="148">
        <f t="shared" si="3"/>
        <v>0</v>
      </c>
      <c r="H27" s="161">
        <f t="shared" si="3"/>
        <v>0</v>
      </c>
      <c r="I27" s="148">
        <f t="shared" si="3"/>
        <v>0</v>
      </c>
      <c r="J27" s="161">
        <f t="shared" si="3"/>
        <v>0</v>
      </c>
      <c r="K27" s="148">
        <f t="shared" si="3"/>
        <v>0</v>
      </c>
      <c r="L27" s="161">
        <f t="shared" si="3"/>
        <v>0</v>
      </c>
      <c r="M27" s="148">
        <f t="shared" si="3"/>
        <v>0</v>
      </c>
      <c r="N27" s="161">
        <f t="shared" si="3"/>
        <v>0</v>
      </c>
      <c r="O27" s="148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326" t="s">
        <v>65</v>
      </c>
      <c r="B30" s="327"/>
      <c r="C30" s="327"/>
      <c r="D30" s="327"/>
      <c r="E30" s="328"/>
      <c r="F30" s="332" t="s">
        <v>277</v>
      </c>
      <c r="G30" s="333"/>
      <c r="H30" s="332" t="s">
        <v>278</v>
      </c>
      <c r="I30" s="333"/>
      <c r="J30" s="332" t="s">
        <v>279</v>
      </c>
      <c r="K30" s="333"/>
      <c r="L30" s="332" t="s">
        <v>280</v>
      </c>
      <c r="M30" s="333"/>
      <c r="N30" s="332"/>
      <c r="O30" s="333"/>
      <c r="P30" s="145"/>
      <c r="Q30" s="72"/>
      <c r="R30" s="145"/>
      <c r="S30" s="72"/>
      <c r="T30" s="145"/>
      <c r="U30" s="72"/>
      <c r="V30" s="145"/>
      <c r="W30" s="72"/>
      <c r="X30" s="145"/>
      <c r="Y30" s="72"/>
    </row>
    <row r="31" spans="1:25" ht="15.95" customHeight="1">
      <c r="A31" s="329"/>
      <c r="B31" s="330"/>
      <c r="C31" s="330"/>
      <c r="D31" s="330"/>
      <c r="E31" s="331"/>
      <c r="F31" s="174" t="s">
        <v>282</v>
      </c>
      <c r="G31" s="51" t="s">
        <v>1</v>
      </c>
      <c r="H31" s="174" t="s">
        <v>282</v>
      </c>
      <c r="I31" s="51" t="s">
        <v>1</v>
      </c>
      <c r="J31" s="174" t="s">
        <v>282</v>
      </c>
      <c r="K31" s="51" t="s">
        <v>1</v>
      </c>
      <c r="L31" s="174" t="s">
        <v>282</v>
      </c>
      <c r="M31" s="51" t="s">
        <v>1</v>
      </c>
      <c r="N31" s="174" t="s">
        <v>282</v>
      </c>
      <c r="O31" s="234" t="s">
        <v>1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5" ht="15.95" customHeight="1">
      <c r="A32" s="316" t="s">
        <v>86</v>
      </c>
      <c r="B32" s="47" t="s">
        <v>46</v>
      </c>
      <c r="C32" s="48"/>
      <c r="D32" s="48"/>
      <c r="E32" s="16" t="s">
        <v>37</v>
      </c>
      <c r="F32" s="133">
        <v>816</v>
      </c>
      <c r="G32" s="134">
        <v>85</v>
      </c>
      <c r="H32" s="112">
        <v>203</v>
      </c>
      <c r="I32" s="114">
        <v>207</v>
      </c>
      <c r="J32" s="112">
        <v>96</v>
      </c>
      <c r="K32" s="115">
        <v>113</v>
      </c>
      <c r="L32" s="133">
        <v>211.827</v>
      </c>
      <c r="M32" s="134">
        <v>207</v>
      </c>
      <c r="N32" s="112"/>
      <c r="O32" s="151"/>
      <c r="P32" s="134"/>
      <c r="Q32" s="134"/>
      <c r="R32" s="134"/>
      <c r="S32" s="134"/>
      <c r="T32" s="144"/>
      <c r="U32" s="144"/>
      <c r="V32" s="134"/>
      <c r="W32" s="134"/>
      <c r="X32" s="144"/>
      <c r="Y32" s="144"/>
    </row>
    <row r="33" spans="1:25" ht="15.95" customHeight="1">
      <c r="A33" s="317"/>
      <c r="B33" s="14"/>
      <c r="C33" s="50" t="s">
        <v>66</v>
      </c>
      <c r="D33" s="68"/>
      <c r="E33" s="107"/>
      <c r="F33" s="296">
        <v>793</v>
      </c>
      <c r="G33" s="126">
        <v>39</v>
      </c>
      <c r="H33" s="296">
        <v>92</v>
      </c>
      <c r="I33" s="127">
        <v>93</v>
      </c>
      <c r="J33" s="296">
        <v>35</v>
      </c>
      <c r="K33" s="128">
        <v>35</v>
      </c>
      <c r="L33" s="296">
        <v>0</v>
      </c>
      <c r="M33" s="126">
        <v>0</v>
      </c>
      <c r="N33" s="296"/>
      <c r="O33" s="293"/>
      <c r="P33" s="134"/>
      <c r="Q33" s="134"/>
      <c r="R33" s="134"/>
      <c r="S33" s="134"/>
      <c r="T33" s="144"/>
      <c r="U33" s="144"/>
      <c r="V33" s="134"/>
      <c r="W33" s="134"/>
      <c r="X33" s="144"/>
      <c r="Y33" s="144"/>
    </row>
    <row r="34" spans="1:25" ht="15.95" customHeight="1">
      <c r="A34" s="317"/>
      <c r="B34" s="14"/>
      <c r="C34" s="12"/>
      <c r="D34" s="61" t="s">
        <v>67</v>
      </c>
      <c r="E34" s="102"/>
      <c r="F34" s="116">
        <v>784</v>
      </c>
      <c r="G34" s="117">
        <v>36</v>
      </c>
      <c r="H34" s="116">
        <v>86</v>
      </c>
      <c r="I34" s="118">
        <v>87</v>
      </c>
      <c r="J34" s="116">
        <v>15</v>
      </c>
      <c r="K34" s="119">
        <v>15</v>
      </c>
      <c r="L34" s="116">
        <v>0</v>
      </c>
      <c r="M34" s="117">
        <v>0</v>
      </c>
      <c r="N34" s="116"/>
      <c r="O34" s="147"/>
      <c r="P34" s="134"/>
      <c r="Q34" s="134"/>
      <c r="R34" s="134"/>
      <c r="S34" s="134"/>
      <c r="T34" s="144"/>
      <c r="U34" s="144"/>
      <c r="V34" s="134"/>
      <c r="W34" s="134"/>
      <c r="X34" s="144"/>
      <c r="Y34" s="144"/>
    </row>
    <row r="35" spans="1:25" ht="15.95" customHeight="1">
      <c r="A35" s="317"/>
      <c r="B35" s="11"/>
      <c r="C35" s="31" t="s">
        <v>68</v>
      </c>
      <c r="D35" s="67"/>
      <c r="E35" s="108"/>
      <c r="F35" s="122">
        <v>23</v>
      </c>
      <c r="G35" s="123">
        <v>47</v>
      </c>
      <c r="H35" s="122">
        <v>111</v>
      </c>
      <c r="I35" s="124">
        <v>114</v>
      </c>
      <c r="J35" s="141">
        <v>61</v>
      </c>
      <c r="K35" s="142">
        <v>78</v>
      </c>
      <c r="L35" s="122">
        <v>211.827</v>
      </c>
      <c r="M35" s="123">
        <v>207</v>
      </c>
      <c r="N35" s="122"/>
      <c r="O35" s="146"/>
      <c r="P35" s="134"/>
      <c r="Q35" s="134"/>
      <c r="R35" s="134"/>
      <c r="S35" s="134"/>
      <c r="T35" s="144"/>
      <c r="U35" s="144"/>
      <c r="V35" s="134"/>
      <c r="W35" s="134"/>
      <c r="X35" s="144"/>
      <c r="Y35" s="144"/>
    </row>
    <row r="36" spans="1:25" ht="15.95" customHeight="1">
      <c r="A36" s="317"/>
      <c r="B36" s="66" t="s">
        <v>49</v>
      </c>
      <c r="C36" s="69"/>
      <c r="D36" s="69"/>
      <c r="E36" s="16" t="s">
        <v>38</v>
      </c>
      <c r="F36" s="133">
        <v>50</v>
      </c>
      <c r="G36" s="134">
        <v>54</v>
      </c>
      <c r="H36" s="133">
        <v>203</v>
      </c>
      <c r="I36" s="135">
        <v>207</v>
      </c>
      <c r="J36" s="133">
        <v>93</v>
      </c>
      <c r="K36" s="136">
        <v>113</v>
      </c>
      <c r="L36" s="133">
        <v>211.827</v>
      </c>
      <c r="M36" s="134">
        <v>207</v>
      </c>
      <c r="N36" s="133"/>
      <c r="O36" s="152"/>
      <c r="P36" s="134"/>
      <c r="Q36" s="134"/>
      <c r="R36" s="134"/>
      <c r="S36" s="134"/>
      <c r="T36" s="134"/>
      <c r="U36" s="134"/>
      <c r="V36" s="134"/>
      <c r="W36" s="134"/>
      <c r="X36" s="144"/>
      <c r="Y36" s="144"/>
    </row>
    <row r="37" spans="1:25" ht="15.95" customHeight="1">
      <c r="A37" s="317"/>
      <c r="B37" s="14"/>
      <c r="C37" s="61" t="s">
        <v>69</v>
      </c>
      <c r="D37" s="53"/>
      <c r="E37" s="102"/>
      <c r="F37" s="116">
        <v>39</v>
      </c>
      <c r="G37" s="117">
        <v>38</v>
      </c>
      <c r="H37" s="116">
        <v>203</v>
      </c>
      <c r="I37" s="118">
        <v>207</v>
      </c>
      <c r="J37" s="116">
        <v>93</v>
      </c>
      <c r="K37" s="119">
        <v>113</v>
      </c>
      <c r="L37" s="116">
        <v>211.827</v>
      </c>
      <c r="M37" s="117">
        <v>207</v>
      </c>
      <c r="N37" s="116"/>
      <c r="O37" s="147"/>
      <c r="P37" s="134"/>
      <c r="Q37" s="134"/>
      <c r="R37" s="134"/>
      <c r="S37" s="134"/>
      <c r="T37" s="134"/>
      <c r="U37" s="134"/>
      <c r="V37" s="134"/>
      <c r="W37" s="134"/>
      <c r="X37" s="144"/>
      <c r="Y37" s="144"/>
    </row>
    <row r="38" spans="1:25" ht="15.95" customHeight="1">
      <c r="A38" s="317"/>
      <c r="B38" s="11"/>
      <c r="C38" s="61" t="s">
        <v>70</v>
      </c>
      <c r="D38" s="53"/>
      <c r="E38" s="102"/>
      <c r="F38" s="157">
        <v>11</v>
      </c>
      <c r="G38" s="147">
        <v>16</v>
      </c>
      <c r="H38" s="116">
        <v>0</v>
      </c>
      <c r="I38" s="118">
        <v>0</v>
      </c>
      <c r="J38" s="116">
        <v>0</v>
      </c>
      <c r="K38" s="142">
        <v>0</v>
      </c>
      <c r="L38" s="116">
        <v>0</v>
      </c>
      <c r="M38" s="117">
        <v>0</v>
      </c>
      <c r="N38" s="116"/>
      <c r="O38" s="147"/>
      <c r="P38" s="134"/>
      <c r="Q38" s="134"/>
      <c r="R38" s="144"/>
      <c r="S38" s="144"/>
      <c r="T38" s="134"/>
      <c r="U38" s="134"/>
      <c r="V38" s="134"/>
      <c r="W38" s="134"/>
      <c r="X38" s="144"/>
      <c r="Y38" s="144"/>
    </row>
    <row r="39" spans="1:25" ht="15.95" customHeight="1">
      <c r="A39" s="318"/>
      <c r="B39" s="6" t="s">
        <v>71</v>
      </c>
      <c r="C39" s="7"/>
      <c r="D39" s="7"/>
      <c r="E39" s="292" t="s">
        <v>98</v>
      </c>
      <c r="F39" s="161">
        <f t="shared" ref="F39:O39" si="4">F32-F36</f>
        <v>766</v>
      </c>
      <c r="G39" s="148">
        <f t="shared" si="4"/>
        <v>31</v>
      </c>
      <c r="H39" s="161">
        <f t="shared" si="4"/>
        <v>0</v>
      </c>
      <c r="I39" s="148">
        <f t="shared" si="4"/>
        <v>0</v>
      </c>
      <c r="J39" s="161">
        <f t="shared" si="4"/>
        <v>3</v>
      </c>
      <c r="K39" s="148">
        <f t="shared" si="4"/>
        <v>0</v>
      </c>
      <c r="L39" s="161">
        <f t="shared" si="4"/>
        <v>0</v>
      </c>
      <c r="M39" s="148">
        <f t="shared" si="4"/>
        <v>0</v>
      </c>
      <c r="N39" s="161">
        <f t="shared" si="4"/>
        <v>0</v>
      </c>
      <c r="O39" s="148">
        <f t="shared" si="4"/>
        <v>0</v>
      </c>
      <c r="P39" s="134"/>
      <c r="Q39" s="134"/>
      <c r="R39" s="134"/>
      <c r="S39" s="134"/>
      <c r="T39" s="134"/>
      <c r="U39" s="134"/>
      <c r="V39" s="134"/>
      <c r="W39" s="134"/>
      <c r="X39" s="144"/>
      <c r="Y39" s="144"/>
    </row>
    <row r="40" spans="1:25" ht="15.95" customHeight="1">
      <c r="A40" s="316" t="s">
        <v>87</v>
      </c>
      <c r="B40" s="66" t="s">
        <v>72</v>
      </c>
      <c r="C40" s="69"/>
      <c r="D40" s="69"/>
      <c r="E40" s="16" t="s">
        <v>40</v>
      </c>
      <c r="F40" s="159">
        <v>1163</v>
      </c>
      <c r="G40" s="152">
        <v>2060</v>
      </c>
      <c r="H40" s="133">
        <v>0</v>
      </c>
      <c r="I40" s="135">
        <v>0</v>
      </c>
      <c r="J40" s="133">
        <v>0</v>
      </c>
      <c r="K40" s="136">
        <v>0</v>
      </c>
      <c r="L40" s="133">
        <v>0</v>
      </c>
      <c r="M40" s="134">
        <v>0</v>
      </c>
      <c r="N40" s="133"/>
      <c r="O40" s="152"/>
      <c r="P40" s="134"/>
      <c r="Q40" s="134"/>
      <c r="R40" s="134"/>
      <c r="S40" s="134"/>
      <c r="T40" s="144"/>
      <c r="U40" s="144"/>
      <c r="V40" s="144"/>
      <c r="W40" s="144"/>
      <c r="X40" s="134"/>
      <c r="Y40" s="134"/>
    </row>
    <row r="41" spans="1:25" ht="15.95" customHeight="1">
      <c r="A41" s="319"/>
      <c r="B41" s="11"/>
      <c r="C41" s="61" t="s">
        <v>73</v>
      </c>
      <c r="D41" s="53"/>
      <c r="E41" s="102"/>
      <c r="F41" s="163">
        <v>28</v>
      </c>
      <c r="G41" s="165">
        <v>101</v>
      </c>
      <c r="H41" s="141">
        <v>0</v>
      </c>
      <c r="I41" s="142">
        <v>0</v>
      </c>
      <c r="J41" s="116">
        <v>0</v>
      </c>
      <c r="K41" s="119">
        <v>0</v>
      </c>
      <c r="L41" s="116">
        <v>0</v>
      </c>
      <c r="M41" s="117">
        <v>0</v>
      </c>
      <c r="N41" s="116"/>
      <c r="O41" s="147"/>
      <c r="P41" s="144"/>
      <c r="Q41" s="144"/>
      <c r="R41" s="144"/>
      <c r="S41" s="144"/>
      <c r="T41" s="144"/>
      <c r="U41" s="144"/>
      <c r="V41" s="144"/>
      <c r="W41" s="144"/>
      <c r="X41" s="134"/>
      <c r="Y41" s="134"/>
    </row>
    <row r="42" spans="1:25" ht="15.95" customHeight="1">
      <c r="A42" s="319"/>
      <c r="B42" s="66" t="s">
        <v>60</v>
      </c>
      <c r="C42" s="69"/>
      <c r="D42" s="69"/>
      <c r="E42" s="16" t="s">
        <v>41</v>
      </c>
      <c r="F42" s="159">
        <v>1865</v>
      </c>
      <c r="G42" s="152">
        <v>1958</v>
      </c>
      <c r="H42" s="133">
        <v>0</v>
      </c>
      <c r="I42" s="135">
        <v>0</v>
      </c>
      <c r="J42" s="133">
        <v>0</v>
      </c>
      <c r="K42" s="136">
        <v>0</v>
      </c>
      <c r="L42" s="133">
        <v>0</v>
      </c>
      <c r="M42" s="134">
        <v>0</v>
      </c>
      <c r="N42" s="133"/>
      <c r="O42" s="152"/>
      <c r="P42" s="134"/>
      <c r="Q42" s="134"/>
      <c r="R42" s="134"/>
      <c r="S42" s="134"/>
      <c r="T42" s="144"/>
      <c r="U42" s="144"/>
      <c r="V42" s="134"/>
      <c r="W42" s="134"/>
      <c r="X42" s="134"/>
      <c r="Y42" s="134"/>
    </row>
    <row r="43" spans="1:25" ht="15.95" customHeight="1">
      <c r="A43" s="319"/>
      <c r="B43" s="11"/>
      <c r="C43" s="61" t="s">
        <v>74</v>
      </c>
      <c r="D43" s="53"/>
      <c r="E43" s="102"/>
      <c r="F43" s="157">
        <v>952</v>
      </c>
      <c r="G43" s="147">
        <v>1098</v>
      </c>
      <c r="H43" s="116">
        <v>0</v>
      </c>
      <c r="I43" s="118">
        <v>0</v>
      </c>
      <c r="J43" s="141">
        <v>0</v>
      </c>
      <c r="K43" s="142">
        <v>0</v>
      </c>
      <c r="L43" s="116">
        <v>0</v>
      </c>
      <c r="M43" s="117">
        <v>0</v>
      </c>
      <c r="N43" s="116"/>
      <c r="O43" s="147"/>
      <c r="P43" s="134"/>
      <c r="Q43" s="134"/>
      <c r="R43" s="144"/>
      <c r="S43" s="134"/>
      <c r="T43" s="144"/>
      <c r="U43" s="144"/>
      <c r="V43" s="134"/>
      <c r="W43" s="134"/>
      <c r="X43" s="144"/>
      <c r="Y43" s="144"/>
    </row>
    <row r="44" spans="1:25" ht="15.95" customHeight="1">
      <c r="A44" s="320"/>
      <c r="B44" s="59" t="s">
        <v>71</v>
      </c>
      <c r="C44" s="37"/>
      <c r="D44" s="37"/>
      <c r="E44" s="292" t="s">
        <v>99</v>
      </c>
      <c r="F44" s="158">
        <f t="shared" ref="F44:O44" si="5">F40-F42</f>
        <v>-702</v>
      </c>
      <c r="G44" s="162">
        <f t="shared" si="5"/>
        <v>102</v>
      </c>
      <c r="H44" s="158">
        <f t="shared" si="5"/>
        <v>0</v>
      </c>
      <c r="I44" s="162">
        <f t="shared" si="5"/>
        <v>0</v>
      </c>
      <c r="J44" s="158">
        <f t="shared" si="5"/>
        <v>0</v>
      </c>
      <c r="K44" s="162">
        <f t="shared" si="5"/>
        <v>0</v>
      </c>
      <c r="L44" s="158">
        <f t="shared" si="5"/>
        <v>0</v>
      </c>
      <c r="M44" s="162">
        <f t="shared" si="5"/>
        <v>0</v>
      </c>
      <c r="N44" s="158">
        <f t="shared" si="5"/>
        <v>0</v>
      </c>
      <c r="O44" s="162">
        <f t="shared" si="5"/>
        <v>0</v>
      </c>
      <c r="P44" s="144"/>
      <c r="Q44" s="144"/>
      <c r="R44" s="134"/>
      <c r="S44" s="134"/>
      <c r="T44" s="144"/>
      <c r="U44" s="144"/>
      <c r="V44" s="134"/>
      <c r="W44" s="134"/>
      <c r="X44" s="134"/>
      <c r="Y44" s="134"/>
    </row>
    <row r="45" spans="1:25" ht="15.95" customHeight="1">
      <c r="A45" s="321" t="s">
        <v>79</v>
      </c>
      <c r="B45" s="20" t="s">
        <v>75</v>
      </c>
      <c r="C45" s="9"/>
      <c r="D45" s="9"/>
      <c r="E45" s="110" t="s">
        <v>100</v>
      </c>
      <c r="F45" s="164">
        <f t="shared" ref="F45:O45" si="6">F39+F44</f>
        <v>64</v>
      </c>
      <c r="G45" s="149">
        <f t="shared" si="6"/>
        <v>133</v>
      </c>
      <c r="H45" s="164">
        <f t="shared" si="6"/>
        <v>0</v>
      </c>
      <c r="I45" s="149">
        <f t="shared" si="6"/>
        <v>0</v>
      </c>
      <c r="J45" s="164">
        <f t="shared" si="6"/>
        <v>3</v>
      </c>
      <c r="K45" s="149">
        <f t="shared" si="6"/>
        <v>0</v>
      </c>
      <c r="L45" s="164">
        <f t="shared" si="6"/>
        <v>0</v>
      </c>
      <c r="M45" s="149">
        <f t="shared" si="6"/>
        <v>0</v>
      </c>
      <c r="N45" s="164">
        <f t="shared" si="6"/>
        <v>0</v>
      </c>
      <c r="O45" s="149">
        <f t="shared" si="6"/>
        <v>0</v>
      </c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spans="1:25" ht="15.95" customHeight="1">
      <c r="A46" s="322"/>
      <c r="B46" s="52" t="s">
        <v>76</v>
      </c>
      <c r="C46" s="53"/>
      <c r="D46" s="53"/>
      <c r="E46" s="53"/>
      <c r="F46" s="163">
        <v>0</v>
      </c>
      <c r="G46" s="165">
        <v>0</v>
      </c>
      <c r="H46" s="141">
        <v>0</v>
      </c>
      <c r="I46" s="142">
        <v>0</v>
      </c>
      <c r="J46" s="141">
        <v>0</v>
      </c>
      <c r="K46" s="142">
        <v>0</v>
      </c>
      <c r="L46" s="116">
        <v>0</v>
      </c>
      <c r="M46" s="117">
        <v>0</v>
      </c>
      <c r="N46" s="141"/>
      <c r="O46" s="129"/>
      <c r="P46" s="144"/>
      <c r="Q46" s="144"/>
      <c r="R46" s="144"/>
      <c r="S46" s="144"/>
      <c r="T46" s="144"/>
      <c r="U46" s="144"/>
      <c r="V46" s="144"/>
      <c r="W46" s="144"/>
      <c r="X46" s="144"/>
      <c r="Y46" s="144"/>
    </row>
    <row r="47" spans="1:25" ht="15.95" customHeight="1">
      <c r="A47" s="322"/>
      <c r="B47" s="52" t="s">
        <v>77</v>
      </c>
      <c r="C47" s="53"/>
      <c r="D47" s="53"/>
      <c r="E47" s="53"/>
      <c r="F47" s="116">
        <v>230</v>
      </c>
      <c r="G47" s="117">
        <v>166</v>
      </c>
      <c r="H47" s="116">
        <v>0</v>
      </c>
      <c r="I47" s="118">
        <v>0</v>
      </c>
      <c r="J47" s="116">
        <v>3</v>
      </c>
      <c r="K47" s="119">
        <v>0</v>
      </c>
      <c r="L47" s="116">
        <v>0</v>
      </c>
      <c r="M47" s="117">
        <v>0</v>
      </c>
      <c r="N47" s="116"/>
      <c r="O47" s="147"/>
      <c r="P47" s="134"/>
      <c r="Q47" s="134"/>
      <c r="R47" s="134"/>
      <c r="S47" s="134"/>
      <c r="T47" s="134"/>
      <c r="U47" s="134"/>
      <c r="V47" s="134"/>
      <c r="W47" s="134"/>
      <c r="X47" s="134"/>
      <c r="Y47" s="134"/>
    </row>
    <row r="48" spans="1:25" ht="15.95" customHeight="1">
      <c r="A48" s="323"/>
      <c r="B48" s="59" t="s">
        <v>78</v>
      </c>
      <c r="C48" s="37"/>
      <c r="D48" s="37"/>
      <c r="E48" s="37"/>
      <c r="F48" s="137">
        <v>76</v>
      </c>
      <c r="G48" s="138">
        <v>0</v>
      </c>
      <c r="H48" s="137">
        <v>0</v>
      </c>
      <c r="I48" s="139">
        <v>0</v>
      </c>
      <c r="J48" s="137">
        <v>0</v>
      </c>
      <c r="K48" s="140">
        <v>0</v>
      </c>
      <c r="L48" s="137">
        <v>0</v>
      </c>
      <c r="M48" s="138">
        <v>0</v>
      </c>
      <c r="N48" s="137"/>
      <c r="O48" s="148"/>
      <c r="P48" s="134"/>
      <c r="Q48" s="134"/>
      <c r="R48" s="134"/>
      <c r="S48" s="134"/>
      <c r="T48" s="134"/>
      <c r="U48" s="134"/>
      <c r="V48" s="134"/>
      <c r="W48" s="134"/>
      <c r="X48" s="134"/>
      <c r="Y48" s="134"/>
    </row>
    <row r="49" spans="1:15" ht="15.95" customHeight="1">
      <c r="A49" s="27" t="s">
        <v>83</v>
      </c>
      <c r="O49" s="5"/>
    </row>
    <row r="50" spans="1:15" ht="15.95" customHeight="1">
      <c r="A50" s="27"/>
      <c r="O50" s="14"/>
    </row>
  </sheetData>
  <mergeCells count="28"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</mergeCells>
  <phoneticPr fontId="19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L9" sqref="L9"/>
      <selection pane="topRight" activeCell="L9" sqref="L9"/>
      <selection pane="bottomLeft" activeCell="L9" sqref="L9"/>
      <selection pane="bottomRight"/>
    </sheetView>
  </sheetViews>
  <sheetFormatPr defaultColWidth="9"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181" t="s">
        <v>0</v>
      </c>
      <c r="B1" s="181"/>
      <c r="C1" s="237" t="s">
        <v>283</v>
      </c>
      <c r="D1" s="238"/>
    </row>
    <row r="3" spans="1:14" ht="15" customHeight="1">
      <c r="A3" s="45" t="s">
        <v>194</v>
      </c>
      <c r="B3" s="45"/>
      <c r="C3" s="45"/>
      <c r="D3" s="45"/>
      <c r="E3" s="45"/>
      <c r="F3" s="45"/>
      <c r="I3" s="45"/>
      <c r="J3" s="45"/>
    </row>
    <row r="4" spans="1:14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39"/>
      <c r="B5" s="239" t="s">
        <v>269</v>
      </c>
      <c r="C5" s="239"/>
      <c r="D5" s="239"/>
      <c r="H5" s="46"/>
      <c r="L5" s="46"/>
      <c r="N5" s="46" t="s">
        <v>195</v>
      </c>
    </row>
    <row r="6" spans="1:14" ht="15" customHeight="1">
      <c r="A6" s="240"/>
      <c r="B6" s="241"/>
      <c r="C6" s="241"/>
      <c r="D6" s="241"/>
      <c r="E6" s="350" t="s">
        <v>271</v>
      </c>
      <c r="F6" s="351"/>
      <c r="G6" s="350" t="s">
        <v>272</v>
      </c>
      <c r="H6" s="351"/>
      <c r="I6" s="350" t="s">
        <v>273</v>
      </c>
      <c r="J6" s="351"/>
      <c r="K6" s="350"/>
      <c r="L6" s="351"/>
      <c r="M6" s="350"/>
      <c r="N6" s="351"/>
    </row>
    <row r="7" spans="1:14" ht="15" customHeight="1">
      <c r="A7" s="242"/>
      <c r="B7" s="243"/>
      <c r="C7" s="243"/>
      <c r="D7" s="243"/>
      <c r="E7" s="244" t="s">
        <v>268</v>
      </c>
      <c r="F7" s="35" t="s">
        <v>1</v>
      </c>
      <c r="G7" s="244" t="s">
        <v>268</v>
      </c>
      <c r="H7" s="35" t="s">
        <v>1</v>
      </c>
      <c r="I7" s="244" t="s">
        <v>268</v>
      </c>
      <c r="J7" s="35" t="s">
        <v>1</v>
      </c>
      <c r="K7" s="244" t="s">
        <v>268</v>
      </c>
      <c r="L7" s="35" t="s">
        <v>1</v>
      </c>
      <c r="M7" s="244" t="s">
        <v>268</v>
      </c>
      <c r="N7" s="291" t="s">
        <v>1</v>
      </c>
    </row>
    <row r="8" spans="1:14" ht="18" customHeight="1">
      <c r="A8" s="352" t="s">
        <v>196</v>
      </c>
      <c r="B8" s="245" t="s">
        <v>197</v>
      </c>
      <c r="C8" s="246"/>
      <c r="D8" s="246"/>
      <c r="E8" s="247">
        <v>7</v>
      </c>
      <c r="F8" s="248">
        <v>7</v>
      </c>
      <c r="G8" s="247">
        <v>1</v>
      </c>
      <c r="H8" s="249">
        <v>1</v>
      </c>
      <c r="I8" s="247">
        <v>1</v>
      </c>
      <c r="J8" s="248">
        <v>1</v>
      </c>
      <c r="K8" s="247"/>
      <c r="L8" s="249"/>
      <c r="M8" s="247"/>
      <c r="N8" s="249"/>
    </row>
    <row r="9" spans="1:14" ht="18" customHeight="1">
      <c r="A9" s="312"/>
      <c r="B9" s="352" t="s">
        <v>198</v>
      </c>
      <c r="C9" s="203" t="s">
        <v>199</v>
      </c>
      <c r="D9" s="204"/>
      <c r="E9" s="250">
        <v>80</v>
      </c>
      <c r="F9" s="251">
        <v>80</v>
      </c>
      <c r="G9" s="250">
        <v>500</v>
      </c>
      <c r="H9" s="252">
        <v>500</v>
      </c>
      <c r="I9" s="250">
        <v>500</v>
      </c>
      <c r="J9" s="251">
        <v>500</v>
      </c>
      <c r="K9" s="250"/>
      <c r="L9" s="252"/>
      <c r="M9" s="250"/>
      <c r="N9" s="252"/>
    </row>
    <row r="10" spans="1:14" ht="18" customHeight="1">
      <c r="A10" s="312"/>
      <c r="B10" s="312"/>
      <c r="C10" s="52" t="s">
        <v>200</v>
      </c>
      <c r="D10" s="53"/>
      <c r="E10" s="253">
        <v>67</v>
      </c>
      <c r="F10" s="254">
        <v>67</v>
      </c>
      <c r="G10" s="253">
        <v>500</v>
      </c>
      <c r="H10" s="255">
        <v>500</v>
      </c>
      <c r="I10" s="253">
        <v>500</v>
      </c>
      <c r="J10" s="254">
        <v>500</v>
      </c>
      <c r="K10" s="253"/>
      <c r="L10" s="255"/>
      <c r="M10" s="253"/>
      <c r="N10" s="255"/>
    </row>
    <row r="11" spans="1:14" ht="18" customHeight="1">
      <c r="A11" s="312"/>
      <c r="B11" s="312"/>
      <c r="C11" s="52" t="s">
        <v>201</v>
      </c>
      <c r="D11" s="53"/>
      <c r="E11" s="254">
        <v>0</v>
      </c>
      <c r="F11" s="254">
        <v>0</v>
      </c>
      <c r="G11" s="253">
        <v>0</v>
      </c>
      <c r="H11" s="255">
        <v>0</v>
      </c>
      <c r="I11" s="253">
        <v>0</v>
      </c>
      <c r="J11" s="254">
        <v>0</v>
      </c>
      <c r="K11" s="253"/>
      <c r="L11" s="255"/>
      <c r="M11" s="253"/>
      <c r="N11" s="255"/>
    </row>
    <row r="12" spans="1:14" ht="18" customHeight="1">
      <c r="A12" s="312"/>
      <c r="B12" s="312"/>
      <c r="C12" s="52" t="s">
        <v>202</v>
      </c>
      <c r="D12" s="53"/>
      <c r="E12" s="253">
        <v>13</v>
      </c>
      <c r="F12" s="254">
        <v>13</v>
      </c>
      <c r="G12" s="253">
        <v>0</v>
      </c>
      <c r="H12" s="255">
        <v>0</v>
      </c>
      <c r="I12" s="253">
        <v>0</v>
      </c>
      <c r="J12" s="254">
        <v>0</v>
      </c>
      <c r="K12" s="253"/>
      <c r="L12" s="255"/>
      <c r="M12" s="253"/>
      <c r="N12" s="255"/>
    </row>
    <row r="13" spans="1:14" ht="18" customHeight="1">
      <c r="A13" s="312"/>
      <c r="B13" s="312"/>
      <c r="C13" s="52" t="s">
        <v>203</v>
      </c>
      <c r="D13" s="53"/>
      <c r="E13" s="253">
        <v>0</v>
      </c>
      <c r="F13" s="254">
        <v>0</v>
      </c>
      <c r="G13" s="253">
        <v>0</v>
      </c>
      <c r="H13" s="255">
        <v>0</v>
      </c>
      <c r="I13" s="253">
        <v>0</v>
      </c>
      <c r="J13" s="254">
        <v>0</v>
      </c>
      <c r="K13" s="253"/>
      <c r="L13" s="255"/>
      <c r="M13" s="253"/>
      <c r="N13" s="255"/>
    </row>
    <row r="14" spans="1:14" ht="18" customHeight="1">
      <c r="A14" s="313"/>
      <c r="B14" s="313"/>
      <c r="C14" s="59" t="s">
        <v>79</v>
      </c>
      <c r="D14" s="37"/>
      <c r="E14" s="256">
        <v>0</v>
      </c>
      <c r="F14" s="257">
        <v>0</v>
      </c>
      <c r="G14" s="256">
        <v>0</v>
      </c>
      <c r="H14" s="258">
        <v>0</v>
      </c>
      <c r="I14" s="256">
        <v>0</v>
      </c>
      <c r="J14" s="257">
        <v>0</v>
      </c>
      <c r="K14" s="256"/>
      <c r="L14" s="258"/>
      <c r="M14" s="256"/>
      <c r="N14" s="258"/>
    </row>
    <row r="15" spans="1:14" ht="18" customHeight="1">
      <c r="A15" s="311" t="s">
        <v>204</v>
      </c>
      <c r="B15" s="352" t="s">
        <v>205</v>
      </c>
      <c r="C15" s="203" t="s">
        <v>206</v>
      </c>
      <c r="D15" s="204"/>
      <c r="E15" s="259">
        <v>293</v>
      </c>
      <c r="F15" s="260">
        <v>298</v>
      </c>
      <c r="G15" s="259">
        <v>750</v>
      </c>
      <c r="H15" s="149">
        <v>713</v>
      </c>
      <c r="I15" s="259">
        <v>568</v>
      </c>
      <c r="J15" s="260">
        <v>525</v>
      </c>
      <c r="K15" s="259"/>
      <c r="L15" s="149"/>
      <c r="M15" s="259"/>
      <c r="N15" s="149"/>
    </row>
    <row r="16" spans="1:14" ht="18" customHeight="1">
      <c r="A16" s="312"/>
      <c r="B16" s="312"/>
      <c r="C16" s="52" t="s">
        <v>207</v>
      </c>
      <c r="D16" s="53"/>
      <c r="E16" s="116">
        <v>564</v>
      </c>
      <c r="F16" s="118">
        <v>581</v>
      </c>
      <c r="G16" s="116">
        <v>2082</v>
      </c>
      <c r="H16" s="147">
        <v>2125</v>
      </c>
      <c r="I16" s="116">
        <v>903</v>
      </c>
      <c r="J16" s="118">
        <v>919</v>
      </c>
      <c r="K16" s="116"/>
      <c r="L16" s="147"/>
      <c r="M16" s="116"/>
      <c r="N16" s="147"/>
    </row>
    <row r="17" spans="1:15" ht="18" customHeight="1">
      <c r="A17" s="312"/>
      <c r="B17" s="312"/>
      <c r="C17" s="52" t="s">
        <v>208</v>
      </c>
      <c r="D17" s="53"/>
      <c r="E17" s="116">
        <v>0</v>
      </c>
      <c r="F17" s="118">
        <v>0</v>
      </c>
      <c r="G17" s="116">
        <v>0</v>
      </c>
      <c r="H17" s="147">
        <v>0</v>
      </c>
      <c r="I17" s="116">
        <v>0</v>
      </c>
      <c r="J17" s="118">
        <v>0</v>
      </c>
      <c r="K17" s="116"/>
      <c r="L17" s="147"/>
      <c r="M17" s="116"/>
      <c r="N17" s="147"/>
    </row>
    <row r="18" spans="1:15" ht="18" customHeight="1">
      <c r="A18" s="312"/>
      <c r="B18" s="313"/>
      <c r="C18" s="59" t="s">
        <v>209</v>
      </c>
      <c r="D18" s="37"/>
      <c r="E18" s="161">
        <v>857</v>
      </c>
      <c r="F18" s="261">
        <v>879</v>
      </c>
      <c r="G18" s="161">
        <v>2832</v>
      </c>
      <c r="H18" s="261">
        <v>2838</v>
      </c>
      <c r="I18" s="161">
        <v>1471</v>
      </c>
      <c r="J18" s="261">
        <v>1444</v>
      </c>
      <c r="K18" s="161"/>
      <c r="L18" s="261"/>
      <c r="M18" s="161"/>
      <c r="N18" s="261"/>
    </row>
    <row r="19" spans="1:15" ht="18" customHeight="1">
      <c r="A19" s="312"/>
      <c r="B19" s="352" t="s">
        <v>210</v>
      </c>
      <c r="C19" s="203" t="s">
        <v>211</v>
      </c>
      <c r="D19" s="204"/>
      <c r="E19" s="164">
        <v>72</v>
      </c>
      <c r="F19" s="149">
        <v>77</v>
      </c>
      <c r="G19" s="164">
        <v>150</v>
      </c>
      <c r="H19" s="149">
        <v>158</v>
      </c>
      <c r="I19" s="164">
        <v>125</v>
      </c>
      <c r="J19" s="149">
        <v>93</v>
      </c>
      <c r="K19" s="164"/>
      <c r="L19" s="149"/>
      <c r="M19" s="164"/>
      <c r="N19" s="149"/>
    </row>
    <row r="20" spans="1:15" ht="18" customHeight="1">
      <c r="A20" s="312"/>
      <c r="B20" s="312"/>
      <c r="C20" s="52" t="s">
        <v>212</v>
      </c>
      <c r="D20" s="53"/>
      <c r="E20" s="157">
        <v>198</v>
      </c>
      <c r="F20" s="147">
        <v>239</v>
      </c>
      <c r="G20" s="157">
        <v>2006</v>
      </c>
      <c r="H20" s="147">
        <v>2076</v>
      </c>
      <c r="I20" s="157">
        <v>585</v>
      </c>
      <c r="J20" s="147">
        <v>635</v>
      </c>
      <c r="K20" s="157"/>
      <c r="L20" s="147"/>
      <c r="M20" s="157"/>
      <c r="N20" s="147"/>
    </row>
    <row r="21" spans="1:15" s="266" customFormat="1" ht="18" customHeight="1">
      <c r="A21" s="312"/>
      <c r="B21" s="312"/>
      <c r="C21" s="262" t="s">
        <v>213</v>
      </c>
      <c r="D21" s="263"/>
      <c r="E21" s="264">
        <v>0</v>
      </c>
      <c r="F21" s="265">
        <v>0</v>
      </c>
      <c r="G21" s="264">
        <v>0</v>
      </c>
      <c r="H21" s="265">
        <v>0</v>
      </c>
      <c r="I21" s="264">
        <v>0</v>
      </c>
      <c r="J21" s="265">
        <v>0</v>
      </c>
      <c r="K21" s="264"/>
      <c r="L21" s="265"/>
      <c r="M21" s="264"/>
      <c r="N21" s="265"/>
    </row>
    <row r="22" spans="1:15" ht="18" customHeight="1">
      <c r="A22" s="312"/>
      <c r="B22" s="313"/>
      <c r="C22" s="6" t="s">
        <v>214</v>
      </c>
      <c r="D22" s="7"/>
      <c r="E22" s="161">
        <v>270</v>
      </c>
      <c r="F22" s="148">
        <v>316</v>
      </c>
      <c r="G22" s="161">
        <v>2156</v>
      </c>
      <c r="H22" s="148">
        <v>2234</v>
      </c>
      <c r="I22" s="161">
        <v>710</v>
      </c>
      <c r="J22" s="148">
        <v>728</v>
      </c>
      <c r="K22" s="161"/>
      <c r="L22" s="148"/>
      <c r="M22" s="161"/>
      <c r="N22" s="148"/>
    </row>
    <row r="23" spans="1:15" ht="18" customHeight="1">
      <c r="A23" s="312"/>
      <c r="B23" s="352" t="s">
        <v>215</v>
      </c>
      <c r="C23" s="203" t="s">
        <v>216</v>
      </c>
      <c r="D23" s="204"/>
      <c r="E23" s="164">
        <v>80</v>
      </c>
      <c r="F23" s="149">
        <v>80</v>
      </c>
      <c r="G23" s="164">
        <v>250</v>
      </c>
      <c r="H23" s="149">
        <v>250</v>
      </c>
      <c r="I23" s="164">
        <v>250</v>
      </c>
      <c r="J23" s="149">
        <v>250</v>
      </c>
      <c r="K23" s="164"/>
      <c r="L23" s="149"/>
      <c r="M23" s="164"/>
      <c r="N23" s="149"/>
    </row>
    <row r="24" spans="1:15" ht="18" customHeight="1">
      <c r="A24" s="312"/>
      <c r="B24" s="312"/>
      <c r="C24" s="52" t="s">
        <v>217</v>
      </c>
      <c r="D24" s="53"/>
      <c r="E24" s="157">
        <v>506</v>
      </c>
      <c r="F24" s="147">
        <v>483</v>
      </c>
      <c r="G24" s="157">
        <v>426</v>
      </c>
      <c r="H24" s="147">
        <v>355</v>
      </c>
      <c r="I24" s="157">
        <v>511</v>
      </c>
      <c r="J24" s="147">
        <v>466</v>
      </c>
      <c r="K24" s="157"/>
      <c r="L24" s="147"/>
      <c r="M24" s="157"/>
      <c r="N24" s="147"/>
    </row>
    <row r="25" spans="1:15" ht="18" customHeight="1">
      <c r="A25" s="312"/>
      <c r="B25" s="312"/>
      <c r="C25" s="52" t="s">
        <v>218</v>
      </c>
      <c r="D25" s="53"/>
      <c r="E25" s="157">
        <v>0</v>
      </c>
      <c r="F25" s="147">
        <v>0</v>
      </c>
      <c r="G25" s="157">
        <v>0</v>
      </c>
      <c r="H25" s="147">
        <v>0</v>
      </c>
      <c r="I25" s="157">
        <v>0</v>
      </c>
      <c r="J25" s="147">
        <v>0</v>
      </c>
      <c r="K25" s="157"/>
      <c r="L25" s="147"/>
      <c r="M25" s="157"/>
      <c r="N25" s="147"/>
    </row>
    <row r="26" spans="1:15" ht="18" customHeight="1">
      <c r="A26" s="312"/>
      <c r="B26" s="313"/>
      <c r="C26" s="57" t="s">
        <v>219</v>
      </c>
      <c r="D26" s="58"/>
      <c r="E26" s="267">
        <v>586</v>
      </c>
      <c r="F26" s="148">
        <v>563</v>
      </c>
      <c r="G26" s="267">
        <v>676</v>
      </c>
      <c r="H26" s="148">
        <v>605</v>
      </c>
      <c r="I26" s="139">
        <v>761</v>
      </c>
      <c r="J26" s="148">
        <v>716</v>
      </c>
      <c r="K26" s="267"/>
      <c r="L26" s="148"/>
      <c r="M26" s="267"/>
      <c r="N26" s="148"/>
    </row>
    <row r="27" spans="1:15" ht="18" customHeight="1">
      <c r="A27" s="313"/>
      <c r="B27" s="59" t="s">
        <v>220</v>
      </c>
      <c r="C27" s="37"/>
      <c r="D27" s="37"/>
      <c r="E27" s="268">
        <v>856</v>
      </c>
      <c r="F27" s="148">
        <v>879</v>
      </c>
      <c r="G27" s="161">
        <v>2832</v>
      </c>
      <c r="H27" s="148">
        <v>2839</v>
      </c>
      <c r="I27" s="268">
        <v>1471</v>
      </c>
      <c r="J27" s="148">
        <v>1444</v>
      </c>
      <c r="K27" s="161"/>
      <c r="L27" s="148"/>
      <c r="M27" s="161"/>
      <c r="N27" s="148"/>
    </row>
    <row r="28" spans="1:15" ht="18" customHeight="1">
      <c r="A28" s="352" t="s">
        <v>221</v>
      </c>
      <c r="B28" s="352" t="s">
        <v>222</v>
      </c>
      <c r="C28" s="203" t="s">
        <v>223</v>
      </c>
      <c r="D28" s="269" t="s">
        <v>37</v>
      </c>
      <c r="E28" s="164">
        <v>223</v>
      </c>
      <c r="F28" s="149">
        <v>222</v>
      </c>
      <c r="G28" s="164">
        <v>421</v>
      </c>
      <c r="H28" s="149">
        <v>456</v>
      </c>
      <c r="I28" s="164">
        <v>391</v>
      </c>
      <c r="J28" s="149">
        <v>389</v>
      </c>
      <c r="K28" s="164"/>
      <c r="L28" s="149"/>
      <c r="M28" s="164"/>
      <c r="N28" s="149"/>
    </row>
    <row r="29" spans="1:15" ht="18" customHeight="1">
      <c r="A29" s="312"/>
      <c r="B29" s="312"/>
      <c r="C29" s="52" t="s">
        <v>224</v>
      </c>
      <c r="D29" s="270" t="s">
        <v>38</v>
      </c>
      <c r="E29" s="157">
        <v>192</v>
      </c>
      <c r="F29" s="147">
        <v>187</v>
      </c>
      <c r="G29" s="157">
        <v>243</v>
      </c>
      <c r="H29" s="147">
        <v>271</v>
      </c>
      <c r="I29" s="157">
        <v>316</v>
      </c>
      <c r="J29" s="147">
        <v>316</v>
      </c>
      <c r="K29" s="157"/>
      <c r="L29" s="147"/>
      <c r="M29" s="157"/>
      <c r="N29" s="147"/>
    </row>
    <row r="30" spans="1:15" ht="18" customHeight="1">
      <c r="A30" s="312"/>
      <c r="B30" s="312"/>
      <c r="C30" s="52" t="s">
        <v>225</v>
      </c>
      <c r="D30" s="270" t="s">
        <v>226</v>
      </c>
      <c r="E30" s="157"/>
      <c r="F30" s="147">
        <v>0</v>
      </c>
      <c r="G30" s="116">
        <v>71</v>
      </c>
      <c r="H30" s="147">
        <v>84</v>
      </c>
      <c r="I30" s="157">
        <v>0</v>
      </c>
      <c r="J30" s="147">
        <v>0</v>
      </c>
      <c r="K30" s="157"/>
      <c r="L30" s="147"/>
      <c r="M30" s="157"/>
      <c r="N30" s="147"/>
    </row>
    <row r="31" spans="1:15" ht="18" customHeight="1">
      <c r="A31" s="312"/>
      <c r="B31" s="312"/>
      <c r="C31" s="6" t="s">
        <v>227</v>
      </c>
      <c r="D31" s="271" t="s">
        <v>228</v>
      </c>
      <c r="E31" s="161">
        <f t="shared" ref="E31:N31" si="0">E28-E29-E30</f>
        <v>31</v>
      </c>
      <c r="F31" s="261">
        <v>35</v>
      </c>
      <c r="G31" s="161">
        <f t="shared" si="0"/>
        <v>107</v>
      </c>
      <c r="H31" s="261">
        <v>101</v>
      </c>
      <c r="I31" s="161">
        <f t="shared" si="0"/>
        <v>75</v>
      </c>
      <c r="J31" s="272">
        <v>73</v>
      </c>
      <c r="K31" s="161">
        <f t="shared" si="0"/>
        <v>0</v>
      </c>
      <c r="L31" s="272">
        <f t="shared" si="0"/>
        <v>0</v>
      </c>
      <c r="M31" s="161">
        <f t="shared" si="0"/>
        <v>0</v>
      </c>
      <c r="N31" s="261">
        <f t="shared" si="0"/>
        <v>0</v>
      </c>
      <c r="O31" s="8"/>
    </row>
    <row r="32" spans="1:15" ht="18" customHeight="1">
      <c r="A32" s="312"/>
      <c r="B32" s="312"/>
      <c r="C32" s="203" t="s">
        <v>229</v>
      </c>
      <c r="D32" s="269" t="s">
        <v>230</v>
      </c>
      <c r="E32" s="164">
        <v>2</v>
      </c>
      <c r="F32" s="149">
        <v>2</v>
      </c>
      <c r="G32" s="164">
        <v>1</v>
      </c>
      <c r="H32" s="149">
        <v>1</v>
      </c>
      <c r="I32" s="164">
        <v>1</v>
      </c>
      <c r="J32" s="149">
        <v>1</v>
      </c>
      <c r="K32" s="164"/>
      <c r="L32" s="149"/>
      <c r="M32" s="164"/>
      <c r="N32" s="149"/>
    </row>
    <row r="33" spans="1:14" ht="18" customHeight="1">
      <c r="A33" s="312"/>
      <c r="B33" s="312"/>
      <c r="C33" s="52" t="s">
        <v>231</v>
      </c>
      <c r="D33" s="270" t="s">
        <v>232</v>
      </c>
      <c r="E33" s="157">
        <v>1</v>
      </c>
      <c r="F33" s="147">
        <v>1</v>
      </c>
      <c r="G33" s="157">
        <v>4</v>
      </c>
      <c r="H33" s="147">
        <v>5</v>
      </c>
      <c r="I33" s="157">
        <v>1</v>
      </c>
      <c r="J33" s="147">
        <v>1</v>
      </c>
      <c r="K33" s="157"/>
      <c r="L33" s="147"/>
      <c r="M33" s="157"/>
      <c r="N33" s="147"/>
    </row>
    <row r="34" spans="1:14" ht="18" customHeight="1">
      <c r="A34" s="312"/>
      <c r="B34" s="313"/>
      <c r="C34" s="6" t="s">
        <v>233</v>
      </c>
      <c r="D34" s="271" t="s">
        <v>234</v>
      </c>
      <c r="E34" s="161">
        <f t="shared" ref="E34:N34" si="1">E31+E32-E33</f>
        <v>32</v>
      </c>
      <c r="F34" s="148">
        <v>36</v>
      </c>
      <c r="G34" s="161">
        <f t="shared" si="1"/>
        <v>104</v>
      </c>
      <c r="H34" s="148">
        <v>97</v>
      </c>
      <c r="I34" s="161">
        <f t="shared" si="1"/>
        <v>75</v>
      </c>
      <c r="J34" s="148">
        <v>73</v>
      </c>
      <c r="K34" s="161">
        <f t="shared" si="1"/>
        <v>0</v>
      </c>
      <c r="L34" s="148">
        <f t="shared" si="1"/>
        <v>0</v>
      </c>
      <c r="M34" s="161">
        <f t="shared" si="1"/>
        <v>0</v>
      </c>
      <c r="N34" s="148">
        <f t="shared" si="1"/>
        <v>0</v>
      </c>
    </row>
    <row r="35" spans="1:14" ht="18" customHeight="1">
      <c r="A35" s="312"/>
      <c r="B35" s="352" t="s">
        <v>235</v>
      </c>
      <c r="C35" s="203" t="s">
        <v>236</v>
      </c>
      <c r="D35" s="269" t="s">
        <v>237</v>
      </c>
      <c r="E35" s="164">
        <v>1</v>
      </c>
      <c r="F35" s="149">
        <v>0</v>
      </c>
      <c r="G35" s="164">
        <v>0</v>
      </c>
      <c r="H35" s="149">
        <v>0</v>
      </c>
      <c r="I35" s="164">
        <v>0</v>
      </c>
      <c r="J35" s="149">
        <v>0</v>
      </c>
      <c r="K35" s="164"/>
      <c r="L35" s="149"/>
      <c r="M35" s="164"/>
      <c r="N35" s="149"/>
    </row>
    <row r="36" spans="1:14" ht="18" customHeight="1">
      <c r="A36" s="312"/>
      <c r="B36" s="312"/>
      <c r="C36" s="52" t="s">
        <v>238</v>
      </c>
      <c r="D36" s="270" t="s">
        <v>239</v>
      </c>
      <c r="E36" s="157">
        <v>0</v>
      </c>
      <c r="F36" s="147">
        <v>0</v>
      </c>
      <c r="G36" s="157">
        <v>1</v>
      </c>
      <c r="H36" s="147">
        <v>0</v>
      </c>
      <c r="I36" s="157">
        <v>0</v>
      </c>
      <c r="J36" s="147">
        <v>0</v>
      </c>
      <c r="K36" s="157"/>
      <c r="L36" s="147"/>
      <c r="M36" s="157"/>
      <c r="N36" s="147"/>
    </row>
    <row r="37" spans="1:14" ht="18" customHeight="1">
      <c r="A37" s="312"/>
      <c r="B37" s="312"/>
      <c r="C37" s="52" t="s">
        <v>240</v>
      </c>
      <c r="D37" s="270" t="s">
        <v>241</v>
      </c>
      <c r="E37" s="157">
        <f>E34+E35-E36</f>
        <v>33</v>
      </c>
      <c r="F37" s="147">
        <v>36</v>
      </c>
      <c r="G37" s="157">
        <f t="shared" ref="G37:N37" si="2">G34+G35-G36</f>
        <v>103</v>
      </c>
      <c r="H37" s="147">
        <v>97</v>
      </c>
      <c r="I37" s="157">
        <f t="shared" si="2"/>
        <v>75</v>
      </c>
      <c r="J37" s="147">
        <v>73</v>
      </c>
      <c r="K37" s="157">
        <f t="shared" si="2"/>
        <v>0</v>
      </c>
      <c r="L37" s="147">
        <f t="shared" si="2"/>
        <v>0</v>
      </c>
      <c r="M37" s="157">
        <f t="shared" si="2"/>
        <v>0</v>
      </c>
      <c r="N37" s="147">
        <f t="shared" si="2"/>
        <v>0</v>
      </c>
    </row>
    <row r="38" spans="1:14" ht="18" customHeight="1">
      <c r="A38" s="312"/>
      <c r="B38" s="312"/>
      <c r="C38" s="52" t="s">
        <v>242</v>
      </c>
      <c r="D38" s="270" t="s">
        <v>243</v>
      </c>
      <c r="E38" s="157">
        <v>0</v>
      </c>
      <c r="F38" s="147">
        <v>0</v>
      </c>
      <c r="G38" s="157">
        <v>0</v>
      </c>
      <c r="H38" s="147">
        <v>0</v>
      </c>
      <c r="I38" s="157">
        <v>0</v>
      </c>
      <c r="J38" s="147">
        <v>0</v>
      </c>
      <c r="K38" s="157"/>
      <c r="L38" s="147"/>
      <c r="M38" s="157"/>
      <c r="N38" s="147"/>
    </row>
    <row r="39" spans="1:14" ht="18" customHeight="1">
      <c r="A39" s="312"/>
      <c r="B39" s="312"/>
      <c r="C39" s="52" t="s">
        <v>244</v>
      </c>
      <c r="D39" s="270" t="s">
        <v>245</v>
      </c>
      <c r="E39" s="157">
        <v>0</v>
      </c>
      <c r="F39" s="147">
        <v>0</v>
      </c>
      <c r="G39" s="157">
        <v>0</v>
      </c>
      <c r="H39" s="147">
        <v>0</v>
      </c>
      <c r="I39" s="157">
        <v>0</v>
      </c>
      <c r="J39" s="147">
        <v>0</v>
      </c>
      <c r="K39" s="157"/>
      <c r="L39" s="147"/>
      <c r="M39" s="157"/>
      <c r="N39" s="147"/>
    </row>
    <row r="40" spans="1:14" ht="18" customHeight="1">
      <c r="A40" s="312"/>
      <c r="B40" s="312"/>
      <c r="C40" s="52" t="s">
        <v>246</v>
      </c>
      <c r="D40" s="270" t="s">
        <v>247</v>
      </c>
      <c r="E40" s="157">
        <v>10</v>
      </c>
      <c r="F40" s="147">
        <v>11</v>
      </c>
      <c r="G40" s="157">
        <v>32</v>
      </c>
      <c r="H40" s="147">
        <v>29</v>
      </c>
      <c r="I40" s="157">
        <v>30</v>
      </c>
      <c r="J40" s="147">
        <v>19</v>
      </c>
      <c r="K40" s="157"/>
      <c r="L40" s="147"/>
      <c r="M40" s="157"/>
      <c r="N40" s="147"/>
    </row>
    <row r="41" spans="1:14" ht="18" customHeight="1">
      <c r="A41" s="312"/>
      <c r="B41" s="312"/>
      <c r="C41" s="215" t="s">
        <v>248</v>
      </c>
      <c r="D41" s="270" t="s">
        <v>249</v>
      </c>
      <c r="E41" s="157">
        <f t="shared" ref="E41:N41" si="3">E34+E35-E36-E40</f>
        <v>23</v>
      </c>
      <c r="F41" s="147">
        <v>25</v>
      </c>
      <c r="G41" s="157">
        <f t="shared" si="3"/>
        <v>71</v>
      </c>
      <c r="H41" s="147">
        <v>68</v>
      </c>
      <c r="I41" s="157">
        <f t="shared" si="3"/>
        <v>45</v>
      </c>
      <c r="J41" s="147">
        <v>54</v>
      </c>
      <c r="K41" s="157">
        <f t="shared" si="3"/>
        <v>0</v>
      </c>
      <c r="L41" s="147">
        <f t="shared" si="3"/>
        <v>0</v>
      </c>
      <c r="M41" s="157">
        <f t="shared" si="3"/>
        <v>0</v>
      </c>
      <c r="N41" s="147">
        <f t="shared" si="3"/>
        <v>0</v>
      </c>
    </row>
    <row r="42" spans="1:14" ht="18" customHeight="1">
      <c r="A42" s="312"/>
      <c r="B42" s="312"/>
      <c r="C42" s="353" t="s">
        <v>250</v>
      </c>
      <c r="D42" s="354"/>
      <c r="E42" s="116">
        <f t="shared" ref="E42:N42" si="4">E37+E38-E39-E40</f>
        <v>23</v>
      </c>
      <c r="F42" s="117">
        <v>25</v>
      </c>
      <c r="G42" s="116">
        <f t="shared" si="4"/>
        <v>71</v>
      </c>
      <c r="H42" s="117">
        <v>68</v>
      </c>
      <c r="I42" s="116">
        <f t="shared" si="4"/>
        <v>45</v>
      </c>
      <c r="J42" s="117">
        <v>54</v>
      </c>
      <c r="K42" s="116">
        <f t="shared" si="4"/>
        <v>0</v>
      </c>
      <c r="L42" s="117">
        <f t="shared" si="4"/>
        <v>0</v>
      </c>
      <c r="M42" s="116">
        <f t="shared" si="4"/>
        <v>0</v>
      </c>
      <c r="N42" s="147">
        <f t="shared" si="4"/>
        <v>0</v>
      </c>
    </row>
    <row r="43" spans="1:14" ht="18" customHeight="1">
      <c r="A43" s="312"/>
      <c r="B43" s="312"/>
      <c r="C43" s="52" t="s">
        <v>251</v>
      </c>
      <c r="D43" s="270" t="s">
        <v>252</v>
      </c>
      <c r="E43" s="157"/>
      <c r="F43" s="147">
        <v>0</v>
      </c>
      <c r="G43" s="157"/>
      <c r="H43" s="147"/>
      <c r="I43" s="157"/>
      <c r="J43" s="147"/>
      <c r="K43" s="157"/>
      <c r="L43" s="147"/>
      <c r="M43" s="157"/>
      <c r="N43" s="147"/>
    </row>
    <row r="44" spans="1:14" ht="18" customHeight="1">
      <c r="A44" s="313"/>
      <c r="B44" s="313"/>
      <c r="C44" s="6" t="s">
        <v>253</v>
      </c>
      <c r="D44" s="109" t="s">
        <v>254</v>
      </c>
      <c r="E44" s="161">
        <f t="shared" ref="E44:N44" si="5">E41+E43</f>
        <v>23</v>
      </c>
      <c r="F44" s="148">
        <v>25</v>
      </c>
      <c r="G44" s="161">
        <f t="shared" si="5"/>
        <v>71</v>
      </c>
      <c r="H44" s="148">
        <v>68</v>
      </c>
      <c r="I44" s="161">
        <f t="shared" si="5"/>
        <v>45</v>
      </c>
      <c r="J44" s="148">
        <v>54</v>
      </c>
      <c r="K44" s="161">
        <f t="shared" si="5"/>
        <v>0</v>
      </c>
      <c r="L44" s="148">
        <f t="shared" si="5"/>
        <v>0</v>
      </c>
      <c r="M44" s="161">
        <f t="shared" si="5"/>
        <v>0</v>
      </c>
      <c r="N44" s="148">
        <f t="shared" si="5"/>
        <v>0</v>
      </c>
    </row>
    <row r="45" spans="1:14" ht="14.1" customHeight="1">
      <c r="A45" s="27" t="s">
        <v>255</v>
      </c>
    </row>
    <row r="46" spans="1:14" ht="14.1" customHeight="1">
      <c r="A46" s="27" t="s">
        <v>256</v>
      </c>
    </row>
    <row r="47" spans="1:14">
      <c r="A47" s="273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horizontalDpi="4294967292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  <vt:lpstr>'2.公営企業会計予算'!Print_Titles</vt:lpstr>
      <vt:lpstr>'4.公営企業会計決算'!Print_Titles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toyota</dc:creator>
  <cp:lastModifiedBy>toyota</cp:lastModifiedBy>
  <dcterms:created xsi:type="dcterms:W3CDTF">2021-09-27T00:28:51Z</dcterms:created>
  <dcterms:modified xsi:type="dcterms:W3CDTF">2021-09-27T00:28:51Z</dcterms:modified>
</cp:coreProperties>
</file>