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1 都道府県\46　鹿児島県\"/>
    </mc:Choice>
  </mc:AlternateContent>
  <xr:revisionPtr revIDLastSave="0" documentId="8_{EB6956E8-CC7A-4C1D-AD98-F873486F0BB1}" xr6:coauthVersionLast="47" xr6:coauthVersionMax="47" xr10:uidLastSave="{00000000-0000-0000-0000-000000000000}"/>
  <bookViews>
    <workbookView xWindow="2340" yWindow="2340" windowWidth="21600" windowHeight="11265" tabRatio="663" xr2:uid="{00000000-000D-0000-FFFF-FFFF00000000}"/>
  </bookViews>
  <sheets>
    <sheet name="1.普通会計予算" sheetId="2" r:id="rId1"/>
    <sheet name="2.公営企業会計予算" sheetId="4" r:id="rId2"/>
    <sheet name="3.(1)普通会計決算" sheetId="5" r:id="rId3"/>
    <sheet name="3.(2)財政指標等" sheetId="6" r:id="rId4"/>
    <sheet name="4.公営企業会計決算" sheetId="7" r:id="rId5"/>
    <sheet name="5.三セク決算" sheetId="8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calcId="191029"/>
</workbook>
</file>

<file path=xl/calcChain.xml><?xml version="1.0" encoding="utf-8"?>
<calcChain xmlns="http://schemas.openxmlformats.org/spreadsheetml/2006/main">
  <c r="I44" i="7" l="1"/>
  <c r="H44" i="7"/>
  <c r="G44" i="7"/>
  <c r="F44" i="7"/>
  <c r="I39" i="7"/>
  <c r="I45" i="7" s="1"/>
  <c r="H39" i="7"/>
  <c r="H45" i="7" s="1"/>
  <c r="G39" i="7"/>
  <c r="G45" i="7" s="1"/>
  <c r="F39" i="7"/>
  <c r="F45" i="7" s="1"/>
  <c r="I44" i="4"/>
  <c r="H44" i="4"/>
  <c r="G44" i="4"/>
  <c r="F44" i="4"/>
  <c r="I39" i="4"/>
  <c r="I45" i="4" s="1"/>
  <c r="H39" i="4"/>
  <c r="H45" i="4" s="1"/>
  <c r="G39" i="4"/>
  <c r="G45" i="4" s="1"/>
  <c r="F39" i="4"/>
  <c r="F45" i="4" s="1"/>
  <c r="I24" i="4"/>
  <c r="I27" i="4" s="1"/>
  <c r="H24" i="4"/>
  <c r="H27" i="4" s="1"/>
  <c r="I16" i="4"/>
  <c r="H16" i="4"/>
  <c r="I15" i="4"/>
  <c r="H15" i="4"/>
  <c r="I14" i="4"/>
  <c r="H14" i="4"/>
  <c r="I24" i="7"/>
  <c r="I27" i="7" s="1"/>
  <c r="H24" i="7"/>
  <c r="H27" i="7" s="1"/>
  <c r="I16" i="7"/>
  <c r="H16" i="7"/>
  <c r="I15" i="7"/>
  <c r="H15" i="7"/>
  <c r="I14" i="7"/>
  <c r="H14" i="7"/>
  <c r="G24" i="7"/>
  <c r="G27" i="7" s="1"/>
  <c r="F24" i="7"/>
  <c r="F27" i="7" s="1"/>
  <c r="G16" i="7"/>
  <c r="F16" i="7"/>
  <c r="G15" i="7"/>
  <c r="F15" i="7"/>
  <c r="G14" i="7"/>
  <c r="F14" i="7"/>
  <c r="F27" i="4"/>
  <c r="G24" i="4"/>
  <c r="G27" i="4" s="1"/>
  <c r="F24" i="4"/>
  <c r="G16" i="4"/>
  <c r="F16" i="4"/>
  <c r="G15" i="4"/>
  <c r="F15" i="4"/>
  <c r="G14" i="4"/>
  <c r="F14" i="4"/>
  <c r="I19" i="6"/>
  <c r="F45" i="2"/>
  <c r="F38" i="2"/>
  <c r="I19" i="5"/>
  <c r="F38" i="5"/>
  <c r="H38" i="5"/>
  <c r="F26" i="5"/>
  <c r="G31" i="8"/>
  <c r="G34" i="8" s="1"/>
  <c r="H45" i="2"/>
  <c r="H27" i="2"/>
  <c r="H45" i="5"/>
  <c r="H27" i="5"/>
  <c r="H24" i="6"/>
  <c r="H22" i="6" s="1"/>
  <c r="G22" i="6"/>
  <c r="F22" i="6"/>
  <c r="E22" i="6"/>
  <c r="H20" i="6"/>
  <c r="G20" i="6"/>
  <c r="F20" i="6"/>
  <c r="E20" i="6"/>
  <c r="H19" i="6"/>
  <c r="H23" i="6" s="1"/>
  <c r="G19" i="6"/>
  <c r="G23" i="6" s="1"/>
  <c r="F19" i="6"/>
  <c r="F23" i="6" s="1"/>
  <c r="E19" i="6"/>
  <c r="E23" i="6" s="1"/>
  <c r="F31" i="8"/>
  <c r="F34" i="8" s="1"/>
  <c r="H31" i="8"/>
  <c r="H34" i="8" s="1"/>
  <c r="I24" i="6" l="1"/>
  <c r="G21" i="6"/>
  <c r="F21" i="6"/>
  <c r="H21" i="6"/>
  <c r="E21" i="6"/>
  <c r="F41" i="8"/>
  <c r="F44" i="8" s="1"/>
  <c r="F37" i="8"/>
  <c r="F42" i="8" s="1"/>
  <c r="H41" i="8"/>
  <c r="H44" i="8" s="1"/>
  <c r="H37" i="8"/>
  <c r="H42" i="8" s="1"/>
  <c r="F45" i="5"/>
  <c r="G44" i="5" s="1"/>
  <c r="F27" i="5"/>
  <c r="G19" i="5" s="1"/>
  <c r="F27" i="2"/>
  <c r="G18" i="2" s="1"/>
  <c r="G28" i="2"/>
  <c r="N31" i="8"/>
  <c r="N34" i="8" s="1"/>
  <c r="M31" i="8"/>
  <c r="M34" i="8" s="1"/>
  <c r="L31" i="8"/>
  <c r="L34" i="8" s="1"/>
  <c r="L37" i="8" s="1"/>
  <c r="L42" i="8" s="1"/>
  <c r="K31" i="8"/>
  <c r="K34" i="8" s="1"/>
  <c r="J31" i="8"/>
  <c r="J34" i="8" s="1"/>
  <c r="I31" i="8"/>
  <c r="I34" i="8"/>
  <c r="I37" i="8" s="1"/>
  <c r="I42" i="8" s="1"/>
  <c r="E31" i="8"/>
  <c r="E34" i="8" s="1"/>
  <c r="E37" i="8" s="1"/>
  <c r="O44" i="7"/>
  <c r="N44" i="7"/>
  <c r="N45" i="7" s="1"/>
  <c r="M44" i="7"/>
  <c r="L44" i="7"/>
  <c r="K44" i="7"/>
  <c r="K45" i="7"/>
  <c r="J44" i="7"/>
  <c r="J45" i="7" s="1"/>
  <c r="O39" i="7"/>
  <c r="O45" i="7" s="1"/>
  <c r="N39" i="7"/>
  <c r="M39" i="7"/>
  <c r="M45" i="7"/>
  <c r="L39" i="7"/>
  <c r="L45" i="7" s="1"/>
  <c r="K39" i="7"/>
  <c r="J39" i="7"/>
  <c r="O24" i="7"/>
  <c r="O27" i="7"/>
  <c r="N24" i="7"/>
  <c r="N27" i="7"/>
  <c r="M24" i="7"/>
  <c r="M27" i="7" s="1"/>
  <c r="L24" i="7"/>
  <c r="L27" i="7" s="1"/>
  <c r="K24" i="7"/>
  <c r="K27" i="7"/>
  <c r="J24" i="7"/>
  <c r="J27" i="7"/>
  <c r="O16" i="7"/>
  <c r="N16" i="7"/>
  <c r="M16" i="7"/>
  <c r="L16" i="7"/>
  <c r="K16" i="7"/>
  <c r="J16" i="7"/>
  <c r="O15" i="7"/>
  <c r="N15" i="7"/>
  <c r="M15" i="7"/>
  <c r="L15" i="7"/>
  <c r="K15" i="7"/>
  <c r="J15" i="7"/>
  <c r="O14" i="7"/>
  <c r="N14" i="7"/>
  <c r="M14" i="7"/>
  <c r="L14" i="7"/>
  <c r="K14" i="7"/>
  <c r="J14" i="7"/>
  <c r="I20" i="6"/>
  <c r="I21" i="6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9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O39" i="4"/>
  <c r="O44" i="4"/>
  <c r="O45" i="4" s="1"/>
  <c r="N39" i="4"/>
  <c r="N45" i="4" s="1"/>
  <c r="N44" i="4"/>
  <c r="M39" i="4"/>
  <c r="M44" i="4"/>
  <c r="M45" i="4" s="1"/>
  <c r="L39" i="4"/>
  <c r="L44" i="4"/>
  <c r="L45" i="4" s="1"/>
  <c r="K39" i="4"/>
  <c r="K44" i="4"/>
  <c r="K45" i="4"/>
  <c r="J39" i="4"/>
  <c r="J44" i="4"/>
  <c r="O24" i="4"/>
  <c r="O27" i="4"/>
  <c r="N24" i="4"/>
  <c r="N27" i="4"/>
  <c r="M24" i="4"/>
  <c r="M27" i="4" s="1"/>
  <c r="L24" i="4"/>
  <c r="L27" i="4" s="1"/>
  <c r="K24" i="4"/>
  <c r="K27" i="4"/>
  <c r="J24" i="4"/>
  <c r="J27" i="4"/>
  <c r="M16" i="4"/>
  <c r="L16" i="4"/>
  <c r="M15" i="4"/>
  <c r="L15" i="4"/>
  <c r="M14" i="4"/>
  <c r="L14" i="4"/>
  <c r="O16" i="4"/>
  <c r="N16" i="4"/>
  <c r="O15" i="4"/>
  <c r="N15" i="4"/>
  <c r="O14" i="4"/>
  <c r="N14" i="4"/>
  <c r="K16" i="4"/>
  <c r="J16" i="4"/>
  <c r="K15" i="4"/>
  <c r="J15" i="4"/>
  <c r="K14" i="4"/>
  <c r="J14" i="4"/>
  <c r="G13" i="2"/>
  <c r="G11" i="2"/>
  <c r="G29" i="5"/>
  <c r="G35" i="5"/>
  <c r="G41" i="5"/>
  <c r="G9" i="2"/>
  <c r="G31" i="5"/>
  <c r="G33" i="5"/>
  <c r="G37" i="5"/>
  <c r="G39" i="5"/>
  <c r="G43" i="5"/>
  <c r="I45" i="5"/>
  <c r="G21" i="2"/>
  <c r="G45" i="5"/>
  <c r="G28" i="5"/>
  <c r="G30" i="5"/>
  <c r="G32" i="5"/>
  <c r="G34" i="5"/>
  <c r="G36" i="5"/>
  <c r="G38" i="5"/>
  <c r="G40" i="5"/>
  <c r="G42" i="5"/>
  <c r="J41" i="8" l="1"/>
  <c r="J44" i="8" s="1"/>
  <c r="J37" i="8"/>
  <c r="J42" i="8" s="1"/>
  <c r="J45" i="4"/>
  <c r="G29" i="2"/>
  <c r="G39" i="2"/>
  <c r="G40" i="2"/>
  <c r="G30" i="2"/>
  <c r="G36" i="2"/>
  <c r="G32" i="2"/>
  <c r="G38" i="2"/>
  <c r="G45" i="2"/>
  <c r="G43" i="2"/>
  <c r="G31" i="2"/>
  <c r="G41" i="2"/>
  <c r="G41" i="8"/>
  <c r="G44" i="8" s="1"/>
  <c r="G37" i="8"/>
  <c r="G42" i="8" s="1"/>
  <c r="G19" i="2"/>
  <c r="G15" i="2"/>
  <c r="G10" i="2"/>
  <c r="G26" i="2"/>
  <c r="G12" i="2"/>
  <c r="G16" i="2"/>
  <c r="G14" i="2"/>
  <c r="G20" i="2"/>
  <c r="G22" i="2"/>
  <c r="G17" i="2"/>
  <c r="G25" i="2"/>
  <c r="G27" i="2"/>
  <c r="G24" i="2"/>
  <c r="G23" i="2"/>
  <c r="I27" i="2"/>
  <c r="I23" i="6"/>
  <c r="E41" i="8"/>
  <c r="E44" i="8" s="1"/>
  <c r="E42" i="8"/>
  <c r="K37" i="8"/>
  <c r="K42" i="8" s="1"/>
  <c r="K41" i="8"/>
  <c r="K44" i="8" s="1"/>
  <c r="M41" i="8"/>
  <c r="M44" i="8" s="1"/>
  <c r="M37" i="8"/>
  <c r="M42" i="8" s="1"/>
  <c r="N37" i="8"/>
  <c r="N42" i="8" s="1"/>
  <c r="N41" i="8"/>
  <c r="N44" i="8" s="1"/>
  <c r="I22" i="6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35" i="2"/>
  <c r="G25" i="5"/>
  <c r="G16" i="5"/>
  <c r="G13" i="5"/>
  <c r="G14" i="5"/>
</calcChain>
</file>

<file path=xl/sharedStrings.xml><?xml version="1.0" encoding="utf-8"?>
<sst xmlns="http://schemas.openxmlformats.org/spreadsheetml/2006/main" count="434" uniqueCount="262">
  <si>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</si>
  <si>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</si>
  <si>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</si>
  <si>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</si>
  <si>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</si>
  <si>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</si>
  <si>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</si>
  <si>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</si>
  <si>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</si>
  <si>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</si>
  <si>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</si>
  <si>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</si>
  <si>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</si>
  <si>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</si>
  <si>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</si>
  <si>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</si>
  <si>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</si>
  <si>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</si>
  <si>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</si>
  <si>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</si>
  <si>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</si>
  <si>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</si>
  <si>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</si>
  <si>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</si>
  <si>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</si>
  <si>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</si>
  <si>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</si>
  <si>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</si>
  <si>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</si>
  <si>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</si>
  <si>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</si>
  <si>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</si>
  <si>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</si>
  <si>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</si>
  <si>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</si>
  <si>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</si>
  <si>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</si>
  <si>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</si>
  <si>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</si>
  <si>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</si>
  <si>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</si>
  <si>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</si>
  <si>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</si>
  <si>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</si>
  <si>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</si>
  <si>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</si>
  <si>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</si>
  <si>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</si>
  <si>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</si>
  <si>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</si>
  <si>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</si>
  <si>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</si>
  <si>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</si>
  <si>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</si>
  <si>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</si>
  <si>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</si>
  <si>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</si>
  <si>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</si>
  <si>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</si>
  <si>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</si>
  <si>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</si>
  <si>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</si>
  <si>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</si>
  <si>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</si>
  <si>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</si>
  <si>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</si>
  <si>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</si>
  <si>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</si>
  <si>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</si>
  <si>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</si>
  <si>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</si>
  <si>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</si>
  <si>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</si>
  <si>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</si>
  <si>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</si>
  <si>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</si>
  <si>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</si>
  <si>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</si>
  <si>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</si>
  <si>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</si>
  <si>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</si>
  <si>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</si>
  <si>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</si>
  <si>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</si>
  <si>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</si>
  <si>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</si>
  <si>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</si>
  <si>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</si>
  <si>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</si>
  <si>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</si>
  <si>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</si>
  <si>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</si>
  <si>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</si>
  <si>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</si>
  <si>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</si>
  <si>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</si>
  <si>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</si>
  <si>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</si>
  <si>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</si>
  <si>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</si>
  <si>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</si>
  <si>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</si>
  <si>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</si>
  <si>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</si>
  <si>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</si>
  <si>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</si>
  <si>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</si>
  <si>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</si>
  <si>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</si>
  <si>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</si>
  <si>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</si>
  <si>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</si>
  <si>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</si>
  <si>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</si>
  <si>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</si>
  <si>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</si>
  <si>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</si>
  <si>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</si>
  <si>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</si>
  <si>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</si>
  <si>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</si>
  <si>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</si>
  <si>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</si>
  <si>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</si>
  <si>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</si>
  <si>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</si>
  <si>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</si>
  <si>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</si>
  <si>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</si>
  <si>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</si>
  <si>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</si>
  <si>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</si>
  <si>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</si>
  <si>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</si>
  <si>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</si>
  <si>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</si>
  <si>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</si>
  <si>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</si>
  <si>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</si>
  <si>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</si>
  <si>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</si>
  <si>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</si>
  <si>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</si>
  <si>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</si>
  <si>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</si>
  <si>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</si>
  <si>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</si>
  <si>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</si>
  <si>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</si>
  <si>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</si>
  <si>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</si>
  <si>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</si>
  <si>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</si>
  <si>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</si>
  <si>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</si>
  <si>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</si>
  <si>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</si>
  <si>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</si>
  <si>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</si>
  <si>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</si>
  <si>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</si>
  <si>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</si>
  <si>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</si>
  <si>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</si>
  <si>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</si>
  <si>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</si>
  <si>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</si>
  <si>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</si>
  <si>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</si>
  <si>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</si>
  <si>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</si>
  <si>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</si>
  <si>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</si>
  <si>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</si>
  <si>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</si>
  <si>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</si>
  <si>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</si>
  <si>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</si>
  <si>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</si>
  <si>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</si>
  <si>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</si>
  <si>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</si>
  <si>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</si>
  <si>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</si>
  <si>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</si>
  <si>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</si>
  <si>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</si>
  <si>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</si>
  <si>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</si>
  <si>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</si>
  <si>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</si>
  <si>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</si>
  <si>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</si>
  <si>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</si>
  <si>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</si>
  <si>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</si>
  <si>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</si>
  <si>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</si>
  <si>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</si>
  <si>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</si>
  <si>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</si>
  <si>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</si>
  <si>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</si>
  <si>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</si>
  <si>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</si>
  <si>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</si>
  <si>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</si>
  <si>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</si>
  <si>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</si>
  <si>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</si>
  <si>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</si>
  <si>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</si>
  <si>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</si>
  <si>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</si>
  <si>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</si>
  <si>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</si>
  <si>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</si>
  <si>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</si>
  <si>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</si>
  <si>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</si>
  <si>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</si>
  <si>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</si>
  <si>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</si>
  <si>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</si>
  <si>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</si>
  <si>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</si>
  <si>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</si>
  <si>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</si>
  <si>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</si>
  <si>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</si>
  <si>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</si>
  <si>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</si>
  <si>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</si>
  <si>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27年度</t>
    <rPh sb="2" eb="4">
      <t>ネンド</t>
    </rPh>
    <phoneticPr fontId="14"/>
  </si>
  <si>
    <t>（1）令和３年度普通会計予算の状況</t>
    <rPh sb="8" eb="10">
      <t>フツウ</t>
    </rPh>
    <rPh sb="10" eb="12">
      <t>カイケイ</t>
    </rPh>
    <rPh sb="12" eb="14">
      <t>ヨサン</t>
    </rPh>
    <phoneticPr fontId="9"/>
  </si>
  <si>
    <t>令和３年度</t>
    <phoneticPr fontId="9"/>
  </si>
  <si>
    <t>(令和３年度予算ﾍﾞｰｽ）</t>
    <rPh sb="6" eb="8">
      <t>ヨサン</t>
    </rPh>
    <phoneticPr fontId="14"/>
  </si>
  <si>
    <t>（1）令和元年度普通会計決算の状況</t>
  </si>
  <si>
    <t>令和元年度</t>
  </si>
  <si>
    <t>元年度</t>
  </si>
  <si>
    <t>元年度</t>
    <rPh sb="0" eb="1">
      <t>ガン</t>
    </rPh>
    <rPh sb="1" eb="3">
      <t>ネンド</t>
    </rPh>
    <phoneticPr fontId="14"/>
  </si>
  <si>
    <t>（注1）平成27年度～令和元年度は平成27年度国勢調査を基に計上している。</t>
    <rPh sb="4" eb="6">
      <t>ヘイセイ</t>
    </rPh>
    <rPh sb="8" eb="10">
      <t>ネンド</t>
    </rPh>
    <rPh sb="11" eb="14">
      <t>レイワガン</t>
    </rPh>
    <rPh sb="14" eb="16">
      <t>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</si>
  <si>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</si>
  <si>
    <t>(平成元年度決算額）</t>
  </si>
  <si>
    <t>鹿児島県住宅供給公社</t>
    <rPh sb="0" eb="4">
      <t>カゴシマケン</t>
    </rPh>
    <rPh sb="4" eb="6">
      <t>ジュウタク</t>
    </rPh>
    <rPh sb="6" eb="8">
      <t>キョウキュウ</t>
    </rPh>
    <rPh sb="8" eb="10">
      <t>コウシャ</t>
    </rPh>
    <phoneticPr fontId="14"/>
  </si>
  <si>
    <t>鹿児島県道路公社</t>
    <rPh sb="0" eb="4">
      <t>カゴシマケン</t>
    </rPh>
    <rPh sb="4" eb="6">
      <t>ドウロ</t>
    </rPh>
    <rPh sb="6" eb="8">
      <t>コウシャ</t>
    </rPh>
    <phoneticPr fontId="14"/>
  </si>
  <si>
    <t>28年度</t>
    <rPh sb="2" eb="4">
      <t>ネンド</t>
    </rPh>
    <phoneticPr fontId="14"/>
  </si>
  <si>
    <t>29年度</t>
    <rPh sb="2" eb="4">
      <t>ネンド</t>
    </rPh>
    <phoneticPr fontId="14"/>
  </si>
  <si>
    <t>30年度</t>
    <rPh sb="2" eb="4">
      <t>ネンド</t>
    </rPh>
    <phoneticPr fontId="14"/>
  </si>
  <si>
    <t xml:space="preserve">                    －</t>
  </si>
  <si>
    <t>病院事業</t>
    <rPh sb="0" eb="2">
      <t>ビョウイン</t>
    </rPh>
    <rPh sb="2" eb="4">
      <t>ジギョウ</t>
    </rPh>
    <phoneticPr fontId="9"/>
  </si>
  <si>
    <t>令和３年度</t>
    <rPh sb="0" eb="1">
      <t>レイ</t>
    </rPh>
    <rPh sb="1" eb="2">
      <t>ワ</t>
    </rPh>
    <phoneticPr fontId="9"/>
  </si>
  <si>
    <t>病院事業</t>
    <rPh sb="0" eb="2">
      <t>ビョウイン</t>
    </rPh>
    <rPh sb="2" eb="4">
      <t>ジギョウ</t>
    </rPh>
    <phoneticPr fontId="6"/>
  </si>
  <si>
    <t>元年度</t>
    <rPh sb="0" eb="1">
      <t>モト</t>
    </rPh>
    <phoneticPr fontId="14"/>
  </si>
  <si>
    <t>工業用水道事業</t>
    <rPh sb="0" eb="2">
      <t>コウギョウ</t>
    </rPh>
    <rPh sb="2" eb="4">
      <t>ヨウスイ</t>
    </rPh>
    <rPh sb="4" eb="5">
      <t>ドウ</t>
    </rPh>
    <rPh sb="5" eb="7">
      <t>ジギョウ</t>
    </rPh>
    <phoneticPr fontId="9"/>
  </si>
  <si>
    <t>令和３年度</t>
    <rPh sb="0" eb="1">
      <t>レイ</t>
    </rPh>
    <rPh sb="1" eb="2">
      <t>ワ</t>
    </rPh>
    <rPh sb="3" eb="5">
      <t>ネンド</t>
    </rPh>
    <phoneticPr fontId="9"/>
  </si>
  <si>
    <t>工業用水道事業</t>
    <rPh sb="0" eb="2">
      <t>コウギョウ</t>
    </rPh>
    <rPh sb="2" eb="4">
      <t>ヨウスイ</t>
    </rPh>
    <rPh sb="4" eb="5">
      <t>ドウ</t>
    </rPh>
    <rPh sb="5" eb="7">
      <t>ジギョウ</t>
    </rPh>
    <phoneticPr fontId="6"/>
  </si>
  <si>
    <t>港湾整備事業</t>
    <rPh sb="0" eb="2">
      <t>コウワン</t>
    </rPh>
    <rPh sb="2" eb="4">
      <t>セイビ</t>
    </rPh>
    <rPh sb="4" eb="6">
      <t>ジギョウ</t>
    </rPh>
    <phoneticPr fontId="6"/>
  </si>
  <si>
    <t>宅地造成事業</t>
    <rPh sb="0" eb="2">
      <t>タクチ</t>
    </rPh>
    <rPh sb="2" eb="4">
      <t>ゾウセイ</t>
    </rPh>
    <rPh sb="4" eb="6">
      <t>ジギョウ</t>
    </rPh>
    <phoneticPr fontId="6"/>
  </si>
  <si>
    <t>令和３年度</t>
    <rPh sb="0" eb="2">
      <t>レイワ</t>
    </rPh>
    <rPh sb="3" eb="5">
      <t>ネンド</t>
    </rPh>
    <rPh sb="4" eb="5">
      <t>ド</t>
    </rPh>
    <phoneticPr fontId="9"/>
  </si>
  <si>
    <t>－</t>
  </si>
  <si>
    <t>鹿児島県</t>
    <rPh sb="0" eb="4">
      <t>カゴシマケン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</si>
</sst>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18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376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3" fillId="0" borderId="6" xfId="0" applyNumberFormat="1" applyFont="1" applyBorder="1" applyAlignment="1">
      <alignment horizontal="distributed"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vertical="center"/>
    </xf>
    <xf numFmtId="0" fontId="2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3" fillId="0" borderId="6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vertical="center"/>
    </xf>
    <xf numFmtId="177" fontId="2" fillId="0" borderId="3" xfId="1" applyNumberFormat="1" applyBorder="1" applyAlignment="1">
      <alignment vertical="center"/>
    </xf>
    <xf numFmtId="177" fontId="2" fillId="0" borderId="29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2" fillId="0" borderId="24" xfId="1" applyNumberFormat="1" applyBorder="1" applyAlignment="1">
      <alignment vertical="center"/>
    </xf>
    <xf numFmtId="177" fontId="2" fillId="0" borderId="32" xfId="1" applyNumberFormat="1" applyBorder="1" applyAlignment="1">
      <alignment vertical="center"/>
    </xf>
    <xf numFmtId="177" fontId="2" fillId="0" borderId="25" xfId="1" applyNumberFormat="1" applyBorder="1" applyAlignment="1">
      <alignment vertical="center"/>
    </xf>
    <xf numFmtId="177" fontId="2" fillId="0" borderId="33" xfId="1" applyNumberFormat="1" applyBorder="1" applyAlignment="1">
      <alignment vertical="center"/>
    </xf>
    <xf numFmtId="177" fontId="2" fillId="0" borderId="5" xfId="1" applyNumberFormat="1" applyBorder="1" applyAlignment="1">
      <alignment vertical="center"/>
    </xf>
    <xf numFmtId="177" fontId="2" fillId="0" borderId="20" xfId="1" applyNumberFormat="1" applyBorder="1" applyAlignment="1">
      <alignment vertical="center"/>
    </xf>
    <xf numFmtId="178" fontId="2" fillId="0" borderId="7" xfId="1" applyNumberFormat="1" applyBorder="1" applyAlignment="1">
      <alignment vertical="center"/>
    </xf>
    <xf numFmtId="178" fontId="2" fillId="0" borderId="15" xfId="1" applyNumberFormat="1" applyBorder="1" applyAlignment="1">
      <alignment vertical="center"/>
    </xf>
    <xf numFmtId="178" fontId="2" fillId="0" borderId="12" xfId="1" applyNumberFormat="1" applyBorder="1" applyAlignment="1">
      <alignment vertical="center"/>
    </xf>
    <xf numFmtId="178" fontId="2" fillId="0" borderId="34" xfId="1" applyNumberFormat="1" applyBorder="1" applyAlignment="1">
      <alignment vertical="center"/>
    </xf>
    <xf numFmtId="178" fontId="2" fillId="0" borderId="14" xfId="1" applyNumberFormat="1" applyBorder="1" applyAlignment="1">
      <alignment vertical="center"/>
    </xf>
    <xf numFmtId="178" fontId="2" fillId="0" borderId="35" xfId="1" applyNumberFormat="1" applyBorder="1" applyAlignment="1">
      <alignment vertical="center"/>
    </xf>
    <xf numFmtId="178" fontId="2" fillId="0" borderId="36" xfId="1" applyNumberFormat="1" applyBorder="1" applyAlignment="1">
      <alignment vertical="center"/>
    </xf>
    <xf numFmtId="178" fontId="2" fillId="0" borderId="18" xfId="1" applyNumberFormat="1" applyBorder="1" applyAlignment="1">
      <alignment vertical="center"/>
    </xf>
    <xf numFmtId="178" fontId="2" fillId="0" borderId="37" xfId="1" applyNumberFormat="1" applyBorder="1" applyAlignment="1">
      <alignment vertical="center"/>
    </xf>
    <xf numFmtId="178" fontId="2" fillId="0" borderId="38" xfId="1" applyNumberFormat="1" applyBorder="1" applyAlignment="1">
      <alignment vertical="center"/>
    </xf>
    <xf numFmtId="178" fontId="2" fillId="0" borderId="39" xfId="1" applyNumberFormat="1" applyBorder="1" applyAlignment="1">
      <alignment vertical="center"/>
    </xf>
    <xf numFmtId="178" fontId="2" fillId="0" borderId="40" xfId="1" applyNumberFormat="1" applyBorder="1" applyAlignment="1">
      <alignment vertical="center"/>
    </xf>
    <xf numFmtId="178" fontId="2" fillId="0" borderId="16" xfId="1" applyNumberFormat="1" applyBorder="1" applyAlignment="1">
      <alignment vertical="center"/>
    </xf>
    <xf numFmtId="178" fontId="2" fillId="0" borderId="41" xfId="1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41" fontId="0" fillId="0" borderId="42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horizontal="distributed" vertical="center" justifyLastLine="1"/>
    </xf>
    <xf numFmtId="41" fontId="10" fillId="0" borderId="16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7" fontId="2" fillId="0" borderId="24" xfId="1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77" fontId="2" fillId="0" borderId="19" xfId="1" applyNumberFormat="1" applyBorder="1" applyAlignment="1">
      <alignment vertical="center"/>
    </xf>
    <xf numFmtId="177" fontId="2" fillId="0" borderId="43" xfId="1" applyNumberFormat="1" applyBorder="1" applyAlignment="1">
      <alignment vertical="center"/>
    </xf>
    <xf numFmtId="177" fontId="2" fillId="0" borderId="35" xfId="1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23" xfId="1" applyNumberFormat="1" applyBorder="1" applyAlignment="1">
      <alignment vertical="center"/>
    </xf>
    <xf numFmtId="177" fontId="2" fillId="0" borderId="12" xfId="1" applyNumberFormat="1" applyBorder="1" applyAlignment="1">
      <alignment vertical="center"/>
    </xf>
    <xf numFmtId="177" fontId="2" fillId="0" borderId="18" xfId="1" applyNumberFormat="1" applyBorder="1" applyAlignment="1">
      <alignment vertical="center"/>
    </xf>
    <xf numFmtId="177" fontId="0" fillId="0" borderId="32" xfId="0" quotePrefix="1" applyNumberFormat="1" applyBorder="1" applyAlignment="1">
      <alignment horizontal="right" vertical="center"/>
    </xf>
    <xf numFmtId="177" fontId="0" fillId="0" borderId="23" xfId="0" quotePrefix="1" applyNumberFormat="1" applyBorder="1" applyAlignment="1">
      <alignment horizontal="right" vertical="center"/>
    </xf>
    <xf numFmtId="177" fontId="2" fillId="0" borderId="9" xfId="1" applyNumberFormat="1" applyBorder="1" applyAlignment="1">
      <alignment vertical="center"/>
    </xf>
    <xf numFmtId="177" fontId="2" fillId="0" borderId="28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177" fontId="2" fillId="0" borderId="42" xfId="1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2" fillId="0" borderId="15" xfId="1" applyNumberFormat="1" applyBorder="1" applyAlignment="1">
      <alignment vertical="center"/>
    </xf>
    <xf numFmtId="177" fontId="2" fillId="0" borderId="36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18" xfId="1" quotePrefix="1" applyNumberFormat="1" applyFont="1" applyBorder="1" applyAlignment="1">
      <alignment horizontal="right" vertical="center"/>
    </xf>
    <xf numFmtId="177" fontId="2" fillId="0" borderId="5" xfId="1" quotePrefix="1" applyNumberFormat="1" applyFont="1" applyBorder="1" applyAlignment="1">
      <alignment horizontal="right" vertical="center"/>
    </xf>
    <xf numFmtId="177" fontId="2" fillId="0" borderId="22" xfId="1" quotePrefix="1" applyNumberFormat="1" applyFont="1" applyBorder="1" applyAlignment="1">
      <alignment horizontal="right" vertical="center"/>
    </xf>
    <xf numFmtId="177" fontId="2" fillId="0" borderId="20" xfId="1" quotePrefix="1" applyNumberFormat="1" applyFont="1" applyBorder="1" applyAlignment="1">
      <alignment horizontal="right" vertical="center"/>
    </xf>
    <xf numFmtId="177" fontId="2" fillId="0" borderId="6" xfId="1" quotePrefix="1" applyNumberFormat="1" applyFont="1" applyBorder="1" applyAlignment="1">
      <alignment horizontal="right" vertical="center"/>
    </xf>
    <xf numFmtId="177" fontId="2" fillId="0" borderId="44" xfId="1" quotePrefix="1" applyNumberFormat="1" applyFont="1" applyBorder="1" applyAlignment="1">
      <alignment horizontal="right" vertical="center"/>
    </xf>
    <xf numFmtId="177" fontId="2" fillId="0" borderId="40" xfId="1" applyNumberFormat="1" applyBorder="1" applyAlignment="1">
      <alignment vertical="center"/>
    </xf>
    <xf numFmtId="177" fontId="2" fillId="0" borderId="7" xfId="1" applyNumberFormat="1" applyBorder="1" applyAlignment="1">
      <alignment vertical="center"/>
    </xf>
    <xf numFmtId="177" fontId="2" fillId="0" borderId="37" xfId="1" applyNumberFormat="1" applyBorder="1" applyAlignment="1">
      <alignment vertical="center"/>
    </xf>
    <xf numFmtId="177" fontId="2" fillId="0" borderId="45" xfId="1" applyNumberFormat="1" applyBorder="1" applyAlignment="1">
      <alignment vertical="center"/>
    </xf>
    <xf numFmtId="177" fontId="2" fillId="0" borderId="22" xfId="1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21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177" fontId="2" fillId="0" borderId="27" xfId="1" applyNumberFormat="1" applyBorder="1" applyAlignment="1">
      <alignment vertical="center"/>
    </xf>
    <xf numFmtId="177" fontId="2" fillId="0" borderId="32" xfId="1" quotePrefix="1" applyNumberFormat="1" applyFont="1" applyBorder="1" applyAlignment="1">
      <alignment horizontal="right" vertical="center"/>
    </xf>
    <xf numFmtId="177" fontId="2" fillId="0" borderId="23" xfId="1" quotePrefix="1" applyNumberFormat="1" applyFont="1" applyBorder="1" applyAlignment="1">
      <alignment horizontal="right" vertical="center"/>
    </xf>
    <xf numFmtId="177" fontId="2" fillId="0" borderId="11" xfId="1" applyNumberFormat="1" applyBorder="1" applyAlignment="1">
      <alignment vertical="center"/>
    </xf>
    <xf numFmtId="177" fontId="2" fillId="0" borderId="46" xfId="1" applyNumberFormat="1" applyBorder="1" applyAlignment="1">
      <alignment vertical="center"/>
    </xf>
    <xf numFmtId="177" fontId="2" fillId="0" borderId="6" xfId="1" applyNumberFormat="1" applyBorder="1" applyAlignment="1">
      <alignment vertical="center"/>
    </xf>
    <xf numFmtId="177" fontId="2" fillId="0" borderId="14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178" fontId="2" fillId="0" borderId="22" xfId="1" applyNumberForma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47" xfId="0" applyNumberFormat="1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41" fontId="0" fillId="0" borderId="5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vertical="center"/>
    </xf>
    <xf numFmtId="177" fontId="2" fillId="0" borderId="52" xfId="1" applyNumberFormat="1" applyFill="1" applyBorder="1" applyAlignment="1">
      <alignment horizontal="right" vertical="center"/>
    </xf>
    <xf numFmtId="177" fontId="0" fillId="0" borderId="53" xfId="0" applyNumberFormat="1" applyBorder="1" applyAlignment="1">
      <alignment vertical="center"/>
    </xf>
    <xf numFmtId="177" fontId="2" fillId="0" borderId="53" xfId="1" applyNumberFormat="1" applyBorder="1" applyAlignment="1">
      <alignment horizontal="right" vertical="center"/>
    </xf>
    <xf numFmtId="177" fontId="0" fillId="0" borderId="54" xfId="0" applyNumberFormat="1" applyBorder="1" applyAlignment="1">
      <alignment vertical="center"/>
    </xf>
    <xf numFmtId="177" fontId="2" fillId="0" borderId="54" xfId="1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77" fontId="0" fillId="0" borderId="55" xfId="0" applyNumberFormat="1" applyBorder="1" applyAlignment="1">
      <alignment vertical="center"/>
    </xf>
    <xf numFmtId="177" fontId="2" fillId="0" borderId="55" xfId="1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56" xfId="0" applyNumberFormat="1" applyBorder="1" applyAlignment="1">
      <alignment horizontal="right" vertical="center"/>
    </xf>
    <xf numFmtId="177" fontId="0" fillId="0" borderId="51" xfId="0" applyNumberFormat="1" applyBorder="1" applyAlignment="1">
      <alignment vertical="center"/>
    </xf>
    <xf numFmtId="177" fontId="2" fillId="0" borderId="51" xfId="1" applyNumberFormat="1" applyBorder="1" applyAlignment="1">
      <alignment horizontal="right" vertical="center"/>
    </xf>
    <xf numFmtId="181" fontId="0" fillId="0" borderId="53" xfId="0" applyNumberFormat="1" applyBorder="1" applyAlignment="1">
      <alignment vertical="center"/>
    </xf>
    <xf numFmtId="41" fontId="2" fillId="0" borderId="25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1" fontId="0" fillId="0" borderId="38" xfId="0" applyNumberFormat="1" applyBorder="1" applyAlignment="1">
      <alignment horizontal="right" vertical="center"/>
    </xf>
    <xf numFmtId="41" fontId="0" fillId="0" borderId="28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177" fontId="2" fillId="0" borderId="52" xfId="1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182" fontId="0" fillId="0" borderId="53" xfId="0" applyNumberFormat="1" applyBorder="1" applyAlignment="1">
      <alignment vertical="center"/>
    </xf>
    <xf numFmtId="182" fontId="2" fillId="0" borderId="53" xfId="1" applyNumberFormat="1" applyBorder="1" applyAlignment="1">
      <alignment vertical="center"/>
    </xf>
    <xf numFmtId="178" fontId="0" fillId="0" borderId="53" xfId="0" applyNumberFormat="1" applyBorder="1" applyAlignment="1">
      <alignment vertical="center"/>
    </xf>
    <xf numFmtId="178" fontId="2" fillId="0" borderId="53" xfId="1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178" fontId="2" fillId="0" borderId="55" xfId="1" applyNumberFormat="1" applyBorder="1" applyAlignment="1">
      <alignment vertical="center"/>
    </xf>
    <xf numFmtId="41" fontId="0" fillId="0" borderId="56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178" fontId="2" fillId="0" borderId="51" xfId="1" applyNumberFormat="1" applyBorder="1" applyAlignment="1">
      <alignment vertical="center"/>
    </xf>
    <xf numFmtId="178" fontId="2" fillId="0" borderId="55" xfId="1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4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41" fontId="5" fillId="0" borderId="6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29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2" fillId="0" borderId="47" xfId="0" applyNumberFormat="1" applyFont="1" applyBorder="1" applyAlignment="1">
      <alignment vertical="center"/>
    </xf>
    <xf numFmtId="0" fontId="0" fillId="0" borderId="48" xfId="0" applyBorder="1" applyAlignment="1">
      <alignment horizontal="distributed" vertical="center"/>
    </xf>
    <xf numFmtId="177" fontId="2" fillId="0" borderId="57" xfId="1" applyNumberFormat="1" applyBorder="1" applyAlignment="1">
      <alignment horizontal="center" vertical="center"/>
    </xf>
    <xf numFmtId="177" fontId="2" fillId="0" borderId="58" xfId="1" applyNumberFormat="1" applyBorder="1" applyAlignment="1">
      <alignment horizontal="center" vertical="center"/>
    </xf>
    <xf numFmtId="177" fontId="2" fillId="0" borderId="39" xfId="1" applyNumberFormat="1" applyBorder="1" applyAlignment="1">
      <alignment horizontal="center" vertical="center"/>
    </xf>
    <xf numFmtId="177" fontId="2" fillId="0" borderId="9" xfId="1" applyNumberFormat="1" applyBorder="1" applyAlignment="1">
      <alignment horizontal="center" vertical="center"/>
    </xf>
    <xf numFmtId="177" fontId="2" fillId="0" borderId="13" xfId="1" applyNumberFormat="1" applyBorder="1" applyAlignment="1">
      <alignment horizontal="center" vertical="center"/>
    </xf>
    <xf numFmtId="177" fontId="2" fillId="0" borderId="45" xfId="1" applyNumberFormat="1" applyBorder="1" applyAlignment="1">
      <alignment horizontal="center" vertical="center"/>
    </xf>
    <xf numFmtId="177" fontId="2" fillId="0" borderId="32" xfId="1" applyNumberFormat="1" applyBorder="1" applyAlignment="1">
      <alignment horizontal="center" vertical="center"/>
    </xf>
    <xf numFmtId="177" fontId="2" fillId="0" borderId="12" xfId="1" applyNumberFormat="1" applyBorder="1" applyAlignment="1">
      <alignment horizontal="center" vertical="center"/>
    </xf>
    <xf numFmtId="177" fontId="2" fillId="0" borderId="16" xfId="1" applyNumberFormat="1" applyBorder="1" applyAlignment="1">
      <alignment horizontal="center" vertical="center"/>
    </xf>
    <xf numFmtId="177" fontId="2" fillId="0" borderId="20" xfId="1" applyNumberFormat="1" applyBorder="1" applyAlignment="1">
      <alignment horizontal="center" vertical="center"/>
    </xf>
    <xf numFmtId="177" fontId="2" fillId="0" borderId="14" xfId="1" applyNumberFormat="1" applyBorder="1" applyAlignment="1">
      <alignment horizontal="center" vertical="center"/>
    </xf>
    <xf numFmtId="177" fontId="2" fillId="0" borderId="22" xfId="1" applyNumberFormat="1" applyBorder="1" applyAlignment="1">
      <alignment horizontal="center" vertical="center"/>
    </xf>
    <xf numFmtId="177" fontId="2" fillId="0" borderId="59" xfId="1" applyNumberFormat="1" applyBorder="1" applyAlignment="1">
      <alignment vertical="center"/>
    </xf>
    <xf numFmtId="177" fontId="2" fillId="0" borderId="60" xfId="1" applyNumberFormat="1" applyBorder="1" applyAlignment="1">
      <alignment vertical="center"/>
    </xf>
    <xf numFmtId="177" fontId="2" fillId="0" borderId="44" xfId="1" applyNumberFormat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23" xfId="0" applyNumberFormat="1" applyFill="1" applyBorder="1" applyAlignment="1">
      <alignment horizontal="left" vertical="center"/>
    </xf>
    <xf numFmtId="177" fontId="2" fillId="0" borderId="24" xfId="1" applyNumberFormat="1" applyFill="1" applyBorder="1" applyAlignment="1">
      <alignment vertical="center"/>
    </xf>
    <xf numFmtId="177" fontId="2" fillId="0" borderId="16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7" fontId="2" fillId="0" borderId="47" xfId="1" applyNumberFormat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23" xfId="0" quotePrefix="1" applyNumberFormat="1" applyBorder="1" applyAlignment="1">
      <alignment horizontal="right" vertical="center"/>
    </xf>
    <xf numFmtId="41" fontId="0" fillId="0" borderId="6" xfId="0" quotePrefix="1" applyNumberFormat="1" applyBorder="1" applyAlignment="1">
      <alignment horizontal="right" vertical="center"/>
    </xf>
    <xf numFmtId="177" fontId="2" fillId="0" borderId="34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2" fillId="0" borderId="22" xfId="0" applyNumberFormat="1" applyFon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177" fontId="2" fillId="0" borderId="30" xfId="1" applyNumberForma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0" fillId="0" borderId="11" xfId="1" applyNumberFormat="1" applyFont="1" applyBorder="1" applyAlignment="1">
      <alignment vertical="center"/>
    </xf>
    <xf numFmtId="177" fontId="2" fillId="0" borderId="3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24" xfId="1" applyNumberFormat="1" applyBorder="1" applyAlignment="1">
      <alignment vertical="center"/>
    </xf>
    <xf numFmtId="177" fontId="2" fillId="0" borderId="32" xfId="1" applyNumberFormat="1" applyBorder="1" applyAlignment="1">
      <alignment vertical="center"/>
    </xf>
    <xf numFmtId="0" fontId="3" fillId="0" borderId="6" xfId="0" applyNumberFormat="1" applyFont="1" applyBorder="1" applyAlignment="1">
      <alignment horizontal="distributed" vertical="center" justifyLastLine="1"/>
    </xf>
    <xf numFmtId="0" fontId="0" fillId="0" borderId="73" xfId="0" applyNumberFormat="1" applyBorder="1" applyAlignment="1">
      <alignment horizontal="center" vertical="center"/>
    </xf>
    <xf numFmtId="0" fontId="2" fillId="0" borderId="74" xfId="0" applyNumberFormat="1" applyFont="1" applyBorder="1" applyAlignment="1">
      <alignment horizontal="center" vertical="center"/>
    </xf>
    <xf numFmtId="177" fontId="2" fillId="0" borderId="75" xfId="1" applyNumberFormat="1" applyFill="1" applyBorder="1" applyAlignment="1">
      <alignment vertical="center"/>
    </xf>
    <xf numFmtId="177" fontId="2" fillId="0" borderId="76" xfId="1" applyNumberFormat="1" applyFill="1" applyBorder="1" applyAlignment="1">
      <alignment vertical="center"/>
    </xf>
    <xf numFmtId="177" fontId="2" fillId="0" borderId="87" xfId="1" applyNumberFormat="1" applyFill="1" applyBorder="1" applyAlignment="1">
      <alignment vertical="center"/>
    </xf>
    <xf numFmtId="177" fontId="2" fillId="0" borderId="77" xfId="1" applyNumberFormat="1" applyFill="1" applyBorder="1" applyAlignment="1">
      <alignment vertical="center"/>
    </xf>
    <xf numFmtId="177" fontId="2" fillId="0" borderId="67" xfId="1" applyNumberFormat="1" applyFill="1" applyBorder="1" applyAlignment="1">
      <alignment vertical="center"/>
    </xf>
    <xf numFmtId="177" fontId="2" fillId="0" borderId="81" xfId="1" applyNumberFormat="1" applyFill="1" applyBorder="1" applyAlignment="1">
      <alignment vertical="center"/>
    </xf>
    <xf numFmtId="177" fontId="2" fillId="0" borderId="78" xfId="1" applyNumberFormat="1" applyFill="1" applyBorder="1" applyAlignment="1">
      <alignment vertical="center"/>
    </xf>
    <xf numFmtId="177" fontId="2" fillId="0" borderId="79" xfId="1" applyNumberFormat="1" applyFill="1" applyBorder="1" applyAlignment="1">
      <alignment vertical="center"/>
    </xf>
    <xf numFmtId="177" fontId="2" fillId="0" borderId="84" xfId="1" applyNumberFormat="1" applyFill="1" applyBorder="1" applyAlignment="1">
      <alignment vertical="center"/>
    </xf>
    <xf numFmtId="177" fontId="2" fillId="0" borderId="86" xfId="1" applyNumberFormat="1" applyFill="1" applyBorder="1" applyAlignment="1">
      <alignment vertical="center"/>
    </xf>
    <xf numFmtId="177" fontId="2" fillId="0" borderId="65" xfId="1" applyNumberFormat="1" applyFill="1" applyBorder="1" applyAlignment="1">
      <alignment vertical="center"/>
    </xf>
    <xf numFmtId="177" fontId="0" fillId="0" borderId="77" xfId="0" quotePrefix="1" applyNumberFormat="1" applyFill="1" applyBorder="1" applyAlignment="1">
      <alignment horizontal="right" vertical="center"/>
    </xf>
    <xf numFmtId="177" fontId="0" fillId="0" borderId="67" xfId="0" quotePrefix="1" applyNumberFormat="1" applyFill="1" applyBorder="1" applyAlignment="1">
      <alignment horizontal="right" vertical="center"/>
    </xf>
    <xf numFmtId="177" fontId="2" fillId="0" borderId="66" xfId="1" applyNumberFormat="1" applyFill="1" applyBorder="1" applyAlignment="1">
      <alignment vertical="center"/>
    </xf>
    <xf numFmtId="177" fontId="0" fillId="0" borderId="66" xfId="0" quotePrefix="1" applyNumberFormat="1" applyFill="1" applyBorder="1" applyAlignment="1">
      <alignment horizontal="right" vertical="center"/>
    </xf>
    <xf numFmtId="177" fontId="0" fillId="0" borderId="81" xfId="0" quotePrefix="1" applyNumberFormat="1" applyFill="1" applyBorder="1" applyAlignment="1">
      <alignment horizontal="right" vertical="center"/>
    </xf>
    <xf numFmtId="177" fontId="2" fillId="0" borderId="82" xfId="1" quotePrefix="1" applyNumberFormat="1" applyFont="1" applyFill="1" applyBorder="1" applyAlignment="1">
      <alignment horizontal="right" vertical="center"/>
    </xf>
    <xf numFmtId="177" fontId="2" fillId="0" borderId="74" xfId="1" quotePrefix="1" applyNumberFormat="1" applyFont="1" applyFill="1" applyBorder="1" applyAlignment="1">
      <alignment horizontal="right" vertical="center"/>
    </xf>
    <xf numFmtId="177" fontId="2" fillId="0" borderId="73" xfId="1" quotePrefix="1" applyNumberFormat="1" applyFont="1" applyFill="1" applyBorder="1" applyAlignment="1">
      <alignment horizontal="right" vertical="center"/>
    </xf>
    <xf numFmtId="177" fontId="2" fillId="0" borderId="88" xfId="1" quotePrefix="1" applyNumberFormat="1" applyFont="1" applyFill="1" applyBorder="1" applyAlignment="1">
      <alignment horizontal="right" vertical="center"/>
    </xf>
    <xf numFmtId="177" fontId="2" fillId="0" borderId="68" xfId="1" applyNumberFormat="1" applyFill="1" applyBorder="1" applyAlignment="1">
      <alignment vertical="center"/>
    </xf>
    <xf numFmtId="177" fontId="2" fillId="0" borderId="83" xfId="1" applyNumberFormat="1" applyFill="1" applyBorder="1" applyAlignment="1">
      <alignment vertical="center"/>
    </xf>
    <xf numFmtId="177" fontId="2" fillId="0" borderId="89" xfId="1" applyNumberFormat="1" applyFill="1" applyBorder="1" applyAlignment="1">
      <alignment vertical="center"/>
    </xf>
    <xf numFmtId="177" fontId="2" fillId="0" borderId="69" xfId="1" applyNumberFormat="1" applyFill="1" applyBorder="1" applyAlignment="1">
      <alignment vertical="center"/>
    </xf>
    <xf numFmtId="177" fontId="2" fillId="0" borderId="64" xfId="1" applyNumberFormat="1" applyFill="1" applyBorder="1" applyAlignment="1">
      <alignment vertical="center"/>
    </xf>
    <xf numFmtId="177" fontId="2" fillId="0" borderId="80" xfId="1" applyNumberFormat="1" applyFill="1" applyBorder="1" applyAlignment="1">
      <alignment vertical="center"/>
    </xf>
    <xf numFmtId="177" fontId="2" fillId="0" borderId="70" xfId="1" applyNumberFormat="1" applyFill="1" applyBorder="1" applyAlignment="1">
      <alignment vertical="center"/>
    </xf>
    <xf numFmtId="177" fontId="2" fillId="0" borderId="85" xfId="1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73" xfId="0" applyNumberFormat="1" applyFill="1" applyBorder="1" applyAlignment="1">
      <alignment horizontal="center" vertical="center"/>
    </xf>
    <xf numFmtId="0" fontId="2" fillId="0" borderId="74" xfId="0" applyNumberFormat="1" applyFont="1" applyFill="1" applyBorder="1" applyAlignment="1">
      <alignment horizontal="center" vertical="center"/>
    </xf>
    <xf numFmtId="177" fontId="2" fillId="0" borderId="29" xfId="1" applyNumberFormat="1" applyFill="1" applyBorder="1" applyAlignment="1">
      <alignment vertical="center"/>
    </xf>
    <xf numFmtId="177" fontId="2" fillId="0" borderId="90" xfId="1" applyNumberFormat="1" applyFill="1" applyBorder="1" applyAlignment="1">
      <alignment vertical="center"/>
    </xf>
    <xf numFmtId="177" fontId="2" fillId="0" borderId="31" xfId="1" applyNumberFormat="1" applyFill="1" applyBorder="1" applyAlignment="1">
      <alignment vertical="center"/>
    </xf>
    <xf numFmtId="177" fontId="2" fillId="0" borderId="91" xfId="1" applyNumberFormat="1" applyFill="1" applyBorder="1" applyAlignment="1">
      <alignment vertical="center"/>
    </xf>
    <xf numFmtId="177" fontId="2" fillId="0" borderId="32" xfId="1" applyNumberFormat="1" applyFill="1" applyBorder="1" applyAlignment="1">
      <alignment vertical="center"/>
    </xf>
    <xf numFmtId="177" fontId="2" fillId="0" borderId="92" xfId="1" applyNumberFormat="1" applyFill="1" applyBorder="1" applyAlignment="1">
      <alignment vertical="center"/>
    </xf>
    <xf numFmtId="177" fontId="2" fillId="0" borderId="9" xfId="1" applyNumberFormat="1" applyFill="1" applyBorder="1" applyAlignment="1">
      <alignment vertical="center"/>
    </xf>
    <xf numFmtId="177" fontId="2" fillId="0" borderId="93" xfId="1" applyNumberFormat="1" applyFill="1" applyBorder="1" applyAlignment="1">
      <alignment vertical="center"/>
    </xf>
    <xf numFmtId="177" fontId="2" fillId="0" borderId="94" xfId="1" applyNumberFormat="1" applyFill="1" applyBorder="1" applyAlignment="1">
      <alignment vertical="center"/>
    </xf>
    <xf numFmtId="177" fontId="2" fillId="0" borderId="82" xfId="1" applyNumberFormat="1" applyFill="1" applyBorder="1" applyAlignment="1">
      <alignment vertical="center"/>
    </xf>
    <xf numFmtId="177" fontId="2" fillId="0" borderId="5" xfId="1" applyNumberFormat="1" applyFill="1" applyBorder="1" applyAlignment="1">
      <alignment vertical="center"/>
    </xf>
    <xf numFmtId="177" fontId="2" fillId="0" borderId="95" xfId="1" applyNumberFormat="1" applyFill="1" applyBorder="1" applyAlignment="1">
      <alignment vertical="center"/>
    </xf>
    <xf numFmtId="177" fontId="2" fillId="0" borderId="3" xfId="1" applyNumberFormat="1" applyFill="1" applyBorder="1" applyAlignment="1">
      <alignment vertical="center"/>
    </xf>
    <xf numFmtId="177" fontId="2" fillId="0" borderId="66" xfId="1" quotePrefix="1" applyNumberFormat="1" applyFont="1" applyFill="1" applyBorder="1" applyAlignment="1">
      <alignment horizontal="right" vertical="center"/>
    </xf>
    <xf numFmtId="177" fontId="2" fillId="0" borderId="24" xfId="1" quotePrefix="1" applyNumberFormat="1" applyFont="1" applyFill="1" applyBorder="1" applyAlignment="1">
      <alignment horizontal="right" vertical="center"/>
    </xf>
    <xf numFmtId="177" fontId="2" fillId="0" borderId="77" xfId="1" quotePrefix="1" applyNumberFormat="1" applyFont="1" applyFill="1" applyBorder="1" applyAlignment="1">
      <alignment horizontal="right" vertical="center"/>
    </xf>
    <xf numFmtId="177" fontId="2" fillId="0" borderId="92" xfId="1" quotePrefix="1" applyNumberFormat="1" applyFont="1" applyFill="1" applyBorder="1" applyAlignment="1">
      <alignment horizontal="right" vertical="center"/>
    </xf>
    <xf numFmtId="177" fontId="2" fillId="0" borderId="5" xfId="1" quotePrefix="1" applyNumberFormat="1" applyFont="1" applyFill="1" applyBorder="1" applyAlignment="1">
      <alignment horizontal="right" vertical="center"/>
    </xf>
    <xf numFmtId="177" fontId="2" fillId="0" borderId="95" xfId="1" quotePrefix="1" applyNumberFormat="1" applyFont="1" applyFill="1" applyBorder="1" applyAlignment="1">
      <alignment horizontal="right" vertical="center"/>
    </xf>
    <xf numFmtId="177" fontId="2" fillId="0" borderId="96" xfId="1" applyNumberFormat="1" applyFill="1" applyBorder="1" applyAlignment="1">
      <alignment vertical="center"/>
    </xf>
    <xf numFmtId="177" fontId="2" fillId="0" borderId="11" xfId="1" applyNumberFormat="1" applyFill="1" applyBorder="1" applyAlignment="1">
      <alignment vertical="center"/>
    </xf>
    <xf numFmtId="177" fontId="2" fillId="0" borderId="97" xfId="1" applyNumberFormat="1" applyFill="1" applyBorder="1" applyAlignment="1">
      <alignment vertical="center"/>
    </xf>
    <xf numFmtId="177" fontId="2" fillId="0" borderId="92" xfId="1" applyNumberFormat="1" applyFill="1" applyBorder="1" applyAlignment="1">
      <alignment horizontal="right" vertical="center"/>
    </xf>
    <xf numFmtId="177" fontId="2" fillId="0" borderId="98" xfId="1" applyNumberFormat="1" applyFill="1" applyBorder="1" applyAlignment="1">
      <alignment vertical="center"/>
    </xf>
    <xf numFmtId="177" fontId="2" fillId="0" borderId="99" xfId="1" applyNumberFormat="1" applyFill="1" applyBorder="1" applyAlignment="1">
      <alignment vertical="center"/>
    </xf>
    <xf numFmtId="177" fontId="2" fillId="0" borderId="100" xfId="1" applyNumberFormat="1" applyFill="1" applyBorder="1" applyAlignment="1">
      <alignment horizontal="right" vertical="center"/>
    </xf>
    <xf numFmtId="176" fontId="2" fillId="0" borderId="74" xfId="0" applyNumberFormat="1" applyFont="1" applyFill="1" applyBorder="1" applyAlignment="1">
      <alignment horizontal="center" vertical="center"/>
    </xf>
    <xf numFmtId="177" fontId="2" fillId="0" borderId="100" xfId="1" applyNumberFormat="1" applyFill="1" applyBorder="1" applyAlignment="1">
      <alignment vertical="center"/>
    </xf>
    <xf numFmtId="178" fontId="2" fillId="0" borderId="49" xfId="1" applyNumberFormat="1" applyBorder="1" applyAlignment="1">
      <alignment vertical="center"/>
    </xf>
    <xf numFmtId="177" fontId="2" fillId="0" borderId="32" xfId="1" applyNumberFormat="1" applyFont="1" applyBorder="1" applyAlignment="1">
      <alignment vertical="center"/>
    </xf>
    <xf numFmtId="41" fontId="0" fillId="0" borderId="27" xfId="0" applyNumberFormat="1" applyBorder="1" applyAlignment="1">
      <alignment vertical="center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41" fontId="0" fillId="0" borderId="15" xfId="0" applyNumberForma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176" fontId="2" fillId="0" borderId="71" xfId="0" applyNumberFormat="1" applyFont="1" applyFill="1" applyBorder="1" applyAlignment="1">
      <alignment horizontal="center" vertical="center"/>
    </xf>
    <xf numFmtId="176" fontId="2" fillId="0" borderId="72" xfId="0" applyNumberFormat="1" applyFont="1" applyFill="1" applyBorder="1" applyAlignment="1">
      <alignment horizontal="center" vertical="center"/>
    </xf>
    <xf numFmtId="0" fontId="0" fillId="0" borderId="71" xfId="0" applyNumberFormat="1" applyFont="1" applyFill="1" applyBorder="1" applyAlignment="1">
      <alignment horizontal="center" vertical="center"/>
    </xf>
    <xf numFmtId="0" fontId="2" fillId="0" borderId="72" xfId="0" applyNumberFormat="1" applyFont="1" applyFill="1" applyBorder="1" applyAlignment="1">
      <alignment horizontal="center" vertical="center"/>
    </xf>
    <xf numFmtId="0" fontId="0" fillId="0" borderId="71" xfId="0" applyNumberFormat="1" applyFont="1" applyBorder="1" applyAlignment="1">
      <alignment horizontal="center" vertical="center"/>
    </xf>
    <xf numFmtId="0" fontId="2" fillId="0" borderId="72" xfId="0" applyNumberFormat="1" applyFont="1" applyBorder="1" applyAlignment="1">
      <alignment horizontal="center" vertical="center"/>
    </xf>
    <xf numFmtId="177" fontId="2" fillId="0" borderId="64" xfId="1" applyNumberFormat="1" applyFill="1" applyBorder="1" applyAlignment="1">
      <alignment vertical="center"/>
    </xf>
    <xf numFmtId="177" fontId="0" fillId="0" borderId="69" xfId="0" applyNumberFormat="1" applyFill="1" applyBorder="1" applyAlignment="1">
      <alignment vertical="center"/>
    </xf>
    <xf numFmtId="177" fontId="2" fillId="0" borderId="80" xfId="1" applyNumberFormat="1" applyFill="1" applyBorder="1" applyAlignment="1">
      <alignment vertical="center"/>
    </xf>
    <xf numFmtId="177" fontId="0" fillId="0" borderId="84" xfId="0" applyNumberFormat="1" applyFill="1" applyBorder="1" applyAlignment="1">
      <alignment vertical="center"/>
    </xf>
    <xf numFmtId="177" fontId="2" fillId="0" borderId="86" xfId="1" applyNumberFormat="1" applyFill="1" applyBorder="1" applyAlignment="1">
      <alignment vertical="center"/>
    </xf>
    <xf numFmtId="177" fontId="0" fillId="0" borderId="78" xfId="0" applyNumberFormat="1" applyFill="1" applyBorder="1" applyAlignment="1">
      <alignment vertical="center"/>
    </xf>
    <xf numFmtId="180" fontId="15" fillId="0" borderId="3" xfId="1" applyNumberFormat="1" applyFont="1" applyBorder="1" applyAlignment="1">
      <alignment vertical="center" textRotation="255"/>
    </xf>
    <xf numFmtId="0" fontId="13" fillId="0" borderId="3" xfId="3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0" fontId="12" fillId="0" borderId="1" xfId="2" applyNumberFormat="1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35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1" xfId="0" applyNumberFormat="1" applyFont="1" applyBorder="1" applyAlignment="1">
      <alignment horizontal="distributed" vertical="center" justifyLastLine="1"/>
    </xf>
    <xf numFmtId="0" fontId="12" fillId="0" borderId="2" xfId="0" applyNumberFormat="1" applyFont="1" applyBorder="1" applyAlignment="1">
      <alignment horizontal="distributed" vertical="center" justifyLastLine="1"/>
    </xf>
    <xf numFmtId="0" fontId="12" fillId="0" borderId="35" xfId="0" applyNumberFormat="1" applyFont="1" applyBorder="1" applyAlignment="1">
      <alignment horizontal="distributed" vertical="center" justifyLastLine="1"/>
    </xf>
    <xf numFmtId="0" fontId="12" fillId="0" borderId="5" xfId="0" applyNumberFormat="1" applyFont="1" applyBorder="1" applyAlignment="1">
      <alignment horizontal="distributed" vertical="center" justifyLastLine="1"/>
    </xf>
    <xf numFmtId="0" fontId="12" fillId="0" borderId="6" xfId="0" applyNumberFormat="1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180" fontId="15" fillId="0" borderId="61" xfId="1" applyNumberFormat="1" applyFont="1" applyBorder="1" applyAlignment="1">
      <alignment vertical="center" textRotation="255"/>
    </xf>
    <xf numFmtId="180" fontId="15" fillId="0" borderId="62" xfId="1" applyNumberFormat="1" applyFont="1" applyBorder="1" applyAlignment="1">
      <alignment vertical="center" textRotation="255"/>
    </xf>
    <xf numFmtId="180" fontId="15" fillId="0" borderId="63" xfId="1" applyNumberFormat="1" applyFont="1" applyBorder="1" applyAlignment="1">
      <alignment vertical="center" textRotation="255"/>
    </xf>
    <xf numFmtId="41" fontId="0" fillId="0" borderId="36" xfId="0" applyNumberForma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13" fillId="0" borderId="62" xfId="3" applyFont="1" applyBorder="1" applyAlignment="1">
      <alignment vertical="center" textRotation="255"/>
    </xf>
    <xf numFmtId="0" fontId="13" fillId="0" borderId="63" xfId="3" applyFont="1" applyBorder="1" applyAlignment="1">
      <alignment vertical="center" textRotation="255"/>
    </xf>
    <xf numFmtId="0" fontId="13" fillId="0" borderId="62" xfId="3" applyFont="1" applyBorder="1" applyAlignment="1">
      <alignment vertical="center"/>
    </xf>
    <xf numFmtId="0" fontId="13" fillId="0" borderId="63" xfId="3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61" xfId="0" applyNumberFormat="1" applyBorder="1" applyAlignment="1">
      <alignment horizontal="center" vertical="center" textRotation="255"/>
    </xf>
    <xf numFmtId="0" fontId="2" fillId="0" borderId="71" xfId="0" applyNumberFormat="1" applyFont="1" applyBorder="1" applyAlignment="1">
      <alignment horizontal="center" vertical="center"/>
    </xf>
    <xf numFmtId="41" fontId="17" fillId="0" borderId="24" xfId="0" applyNumberFormat="1" applyFont="1" applyBorder="1" applyAlignment="1">
      <alignment horizontal="right" vertical="center"/>
    </xf>
    <xf numFmtId="41" fontId="17" fillId="0" borderId="18" xfId="0" applyNumberFormat="1" applyFont="1" applyBorder="1" applyAlignment="1">
      <alignment horizontal="right" vertical="center"/>
    </xf>
    <xf numFmtId="41" fontId="0" fillId="0" borderId="11" xfId="0" applyNumberFormat="1" applyBorder="1" applyAlignment="1">
      <alignment horizontal="center" vertical="center"/>
    </xf>
    <xf numFmtId="41" fontId="0" fillId="0" borderId="56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57" t="s">
        <v>0</v>
      </c>
      <c r="B1" s="57"/>
      <c r="C1" s="57"/>
      <c r="D1" s="57"/>
      <c r="E1" s="102" t="s">
        <v>261</v>
      </c>
      <c r="F1" s="1"/>
    </row>
    <row r="3" spans="1:11" ht="14.25">
      <c r="A3" s="27" t="s">
        <v>93</v>
      </c>
    </row>
    <row r="5" spans="1:11">
      <c r="A5" s="58" t="s">
        <v>234</v>
      </c>
      <c r="B5" s="58"/>
      <c r="C5" s="58"/>
      <c r="D5" s="58"/>
      <c r="E5" s="58"/>
    </row>
    <row r="6" spans="1:11" ht="14.25">
      <c r="A6" s="3"/>
      <c r="H6" s="4"/>
      <c r="I6" s="14" t="s">
        <v>1</v>
      </c>
    </row>
    <row r="7" spans="1:11" ht="27" customHeight="1">
      <c r="A7" s="5"/>
      <c r="B7" s="6"/>
      <c r="C7" s="6"/>
      <c r="D7" s="6"/>
      <c r="E7" s="6"/>
      <c r="F7" s="21" t="s">
        <v>235</v>
      </c>
      <c r="G7" s="22"/>
      <c r="H7" s="39" t="s">
        <v>2</v>
      </c>
      <c r="I7" s="41" t="s">
        <v>22</v>
      </c>
    </row>
    <row r="8" spans="1:11" ht="17.100000000000001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318" t="s">
        <v>88</v>
      </c>
      <c r="B9" s="318" t="s">
        <v>90</v>
      </c>
      <c r="C9" s="55" t="s">
        <v>4</v>
      </c>
      <c r="D9" s="56"/>
      <c r="E9" s="56"/>
      <c r="F9" s="249">
        <v>181324</v>
      </c>
      <c r="G9" s="75">
        <f>F9/$F$27*100</f>
        <v>22.292874601043557</v>
      </c>
      <c r="H9" s="110">
        <v>187918</v>
      </c>
      <c r="I9" s="80">
        <f>(F9/H9-1)*100</f>
        <v>-3.508977319894846</v>
      </c>
      <c r="K9" s="107"/>
    </row>
    <row r="10" spans="1:11" ht="18" customHeight="1">
      <c r="A10" s="319"/>
      <c r="B10" s="319"/>
      <c r="C10" s="7"/>
      <c r="D10" s="52" t="s">
        <v>23</v>
      </c>
      <c r="E10" s="53"/>
      <c r="F10" s="250">
        <v>46255</v>
      </c>
      <c r="G10" s="76">
        <f t="shared" ref="G10:G27" si="0">F10/$F$27*100</f>
        <v>5.686819806927212</v>
      </c>
      <c r="H10" s="247">
        <v>47833</v>
      </c>
      <c r="I10" s="81">
        <f t="shared" ref="I10:I27" si="1">(F10/H10-1)*100</f>
        <v>-3.2989776932243475</v>
      </c>
    </row>
    <row r="11" spans="1:11" ht="18" customHeight="1">
      <c r="A11" s="319"/>
      <c r="B11" s="319"/>
      <c r="C11" s="7"/>
      <c r="D11" s="16"/>
      <c r="E11" s="23" t="s">
        <v>24</v>
      </c>
      <c r="F11" s="251">
        <v>39528</v>
      </c>
      <c r="G11" s="77">
        <f t="shared" si="0"/>
        <v>4.8597689618034554</v>
      </c>
      <c r="H11" s="252">
        <v>40785</v>
      </c>
      <c r="I11" s="82">
        <f t="shared" si="1"/>
        <v>-3.0820154468554573</v>
      </c>
    </row>
    <row r="12" spans="1:11" ht="18" customHeight="1">
      <c r="A12" s="319"/>
      <c r="B12" s="319"/>
      <c r="C12" s="7"/>
      <c r="D12" s="16"/>
      <c r="E12" s="23" t="s">
        <v>25</v>
      </c>
      <c r="F12" s="251">
        <v>1038</v>
      </c>
      <c r="G12" s="77">
        <f t="shared" si="0"/>
        <v>0.12761688378749209</v>
      </c>
      <c r="H12" s="252">
        <v>1864</v>
      </c>
      <c r="I12" s="82">
        <f t="shared" si="1"/>
        <v>-44.313304721030043</v>
      </c>
    </row>
    <row r="13" spans="1:11" ht="18" customHeight="1">
      <c r="A13" s="319"/>
      <c r="B13" s="319"/>
      <c r="C13" s="7"/>
      <c r="D13" s="33"/>
      <c r="E13" s="23" t="s">
        <v>26</v>
      </c>
      <c r="F13" s="251">
        <v>204</v>
      </c>
      <c r="G13" s="77">
        <f t="shared" si="0"/>
        <v>2.5080774848408847E-2</v>
      </c>
      <c r="H13" s="252">
        <v>215</v>
      </c>
      <c r="I13" s="82">
        <f t="shared" si="1"/>
        <v>-5.1162790697674376</v>
      </c>
    </row>
    <row r="14" spans="1:11" ht="18" customHeight="1">
      <c r="A14" s="319"/>
      <c r="B14" s="319"/>
      <c r="C14" s="7"/>
      <c r="D14" s="61" t="s">
        <v>27</v>
      </c>
      <c r="E14" s="51"/>
      <c r="F14" s="249">
        <v>25267</v>
      </c>
      <c r="G14" s="75">
        <f t="shared" si="0"/>
        <v>3.1064506769350313</v>
      </c>
      <c r="H14" s="66">
        <v>29096</v>
      </c>
      <c r="I14" s="83">
        <f t="shared" si="1"/>
        <v>-13.159884520208964</v>
      </c>
    </row>
    <row r="15" spans="1:11" ht="18" customHeight="1">
      <c r="A15" s="319"/>
      <c r="B15" s="319"/>
      <c r="C15" s="7"/>
      <c r="D15" s="16"/>
      <c r="E15" s="23" t="s">
        <v>28</v>
      </c>
      <c r="F15" s="251">
        <v>1105</v>
      </c>
      <c r="G15" s="77">
        <f t="shared" si="0"/>
        <v>0.13585419709554791</v>
      </c>
      <c r="H15" s="252">
        <v>1304</v>
      </c>
      <c r="I15" s="82">
        <f t="shared" si="1"/>
        <v>-15.260736196319014</v>
      </c>
    </row>
    <row r="16" spans="1:11" ht="18" customHeight="1">
      <c r="A16" s="319"/>
      <c r="B16" s="319"/>
      <c r="C16" s="7"/>
      <c r="D16" s="16"/>
      <c r="E16" s="29" t="s">
        <v>29</v>
      </c>
      <c r="F16" s="250">
        <v>24162</v>
      </c>
      <c r="G16" s="76">
        <f t="shared" si="0"/>
        <v>2.9705964798394833</v>
      </c>
      <c r="H16" s="247">
        <v>27792</v>
      </c>
      <c r="I16" s="81">
        <f t="shared" si="1"/>
        <v>-13.06131260794473</v>
      </c>
      <c r="K16" s="108"/>
    </row>
    <row r="17" spans="1:26" ht="18" customHeight="1">
      <c r="A17" s="319"/>
      <c r="B17" s="319"/>
      <c r="C17" s="7"/>
      <c r="D17" s="321" t="s">
        <v>30</v>
      </c>
      <c r="E17" s="322"/>
      <c r="F17" s="250">
        <v>72096</v>
      </c>
      <c r="G17" s="76">
        <f t="shared" si="0"/>
        <v>8.8638408993670783</v>
      </c>
      <c r="H17" s="247">
        <v>72520</v>
      </c>
      <c r="I17" s="81">
        <f t="shared" si="1"/>
        <v>-0.58466629895200795</v>
      </c>
    </row>
    <row r="18" spans="1:26" ht="18" customHeight="1">
      <c r="A18" s="319"/>
      <c r="B18" s="319"/>
      <c r="C18" s="7"/>
      <c r="D18" s="323" t="s">
        <v>94</v>
      </c>
      <c r="E18" s="324"/>
      <c r="F18" s="251">
        <v>3636</v>
      </c>
      <c r="G18" s="77">
        <f t="shared" si="0"/>
        <v>0.44702792818046355</v>
      </c>
      <c r="H18" s="252">
        <v>3561</v>
      </c>
      <c r="I18" s="82">
        <f t="shared" si="1"/>
        <v>2.1061499578769904</v>
      </c>
      <c r="V18" s="317"/>
    </row>
    <row r="19" spans="1:26" ht="18" customHeight="1">
      <c r="A19" s="319"/>
      <c r="B19" s="319"/>
      <c r="C19" s="10"/>
      <c r="D19" s="323" t="s">
        <v>95</v>
      </c>
      <c r="E19" s="324"/>
      <c r="F19" s="106" t="s">
        <v>249</v>
      </c>
      <c r="G19" s="77" t="e">
        <f t="shared" si="0"/>
        <v>#VALUE!</v>
      </c>
      <c r="H19" s="316">
        <v>0</v>
      </c>
      <c r="I19" s="82" t="e">
        <f t="shared" si="1"/>
        <v>#VALUE!</v>
      </c>
      <c r="Z19" s="2" t="s">
        <v>96</v>
      </c>
    </row>
    <row r="20" spans="1:26" ht="18" customHeight="1">
      <c r="A20" s="319"/>
      <c r="B20" s="319"/>
      <c r="C20" s="44" t="s">
        <v>5</v>
      </c>
      <c r="D20" s="43"/>
      <c r="E20" s="43"/>
      <c r="F20" s="69">
        <v>21623</v>
      </c>
      <c r="G20" s="77">
        <f t="shared" si="0"/>
        <v>2.6584391889565904</v>
      </c>
      <c r="H20" s="252">
        <v>32097</v>
      </c>
      <c r="I20" s="82">
        <f t="shared" si="1"/>
        <v>-32.632333239866654</v>
      </c>
    </row>
    <row r="21" spans="1:26" ht="18" customHeight="1">
      <c r="A21" s="319"/>
      <c r="B21" s="319"/>
      <c r="C21" s="44" t="s">
        <v>6</v>
      </c>
      <c r="D21" s="43"/>
      <c r="E21" s="43"/>
      <c r="F21" s="69">
        <v>277022</v>
      </c>
      <c r="G21" s="77">
        <f t="shared" si="0"/>
        <v>34.058462794391744</v>
      </c>
      <c r="H21" s="252">
        <v>274861</v>
      </c>
      <c r="I21" s="82">
        <f t="shared" si="1"/>
        <v>0.78621557805582665</v>
      </c>
    </row>
    <row r="22" spans="1:26" ht="18" customHeight="1">
      <c r="A22" s="319"/>
      <c r="B22" s="319"/>
      <c r="C22" s="44" t="s">
        <v>31</v>
      </c>
      <c r="D22" s="43"/>
      <c r="E22" s="43"/>
      <c r="F22" s="69">
        <v>11867</v>
      </c>
      <c r="G22" s="77">
        <f t="shared" si="0"/>
        <v>1.4589880153238615</v>
      </c>
      <c r="H22" s="252">
        <v>11989</v>
      </c>
      <c r="I22" s="82">
        <f t="shared" si="1"/>
        <v>-1.0175994661773324</v>
      </c>
    </row>
    <row r="23" spans="1:26" ht="18" customHeight="1">
      <c r="A23" s="319"/>
      <c r="B23" s="319"/>
      <c r="C23" s="44" t="s">
        <v>7</v>
      </c>
      <c r="D23" s="43"/>
      <c r="E23" s="43"/>
      <c r="F23" s="69">
        <v>177805</v>
      </c>
      <c r="G23" s="77">
        <f t="shared" si="0"/>
        <v>21.860231234908504</v>
      </c>
      <c r="H23" s="252">
        <v>154846</v>
      </c>
      <c r="I23" s="82">
        <f t="shared" si="1"/>
        <v>14.826989395915934</v>
      </c>
    </row>
    <row r="24" spans="1:26" ht="18" customHeight="1">
      <c r="A24" s="319"/>
      <c r="B24" s="319"/>
      <c r="C24" s="44" t="s">
        <v>32</v>
      </c>
      <c r="D24" s="43"/>
      <c r="E24" s="43"/>
      <c r="F24" s="69">
        <v>2528</v>
      </c>
      <c r="G24" s="77">
        <f t="shared" si="0"/>
        <v>0.31080489616067436</v>
      </c>
      <c r="H24" s="252">
        <v>3487</v>
      </c>
      <c r="I24" s="82">
        <f t="shared" si="1"/>
        <v>-27.502150845999431</v>
      </c>
    </row>
    <row r="25" spans="1:26" ht="18" customHeight="1">
      <c r="A25" s="319"/>
      <c r="B25" s="319"/>
      <c r="C25" s="44" t="s">
        <v>8</v>
      </c>
      <c r="D25" s="43"/>
      <c r="E25" s="43"/>
      <c r="F25" s="69">
        <v>105405</v>
      </c>
      <c r="G25" s="77">
        <f t="shared" si="0"/>
        <v>12.959015063218308</v>
      </c>
      <c r="H25" s="252">
        <v>101870</v>
      </c>
      <c r="I25" s="82">
        <f t="shared" si="1"/>
        <v>3.4701089624030734</v>
      </c>
    </row>
    <row r="26" spans="1:26" ht="18" customHeight="1">
      <c r="A26" s="319"/>
      <c r="B26" s="319"/>
      <c r="C26" s="45" t="s">
        <v>9</v>
      </c>
      <c r="D26" s="46"/>
      <c r="E26" s="46"/>
      <c r="F26" s="71">
        <v>35798</v>
      </c>
      <c r="G26" s="78">
        <f t="shared" si="0"/>
        <v>4.4011842059967634</v>
      </c>
      <c r="H26" s="72">
        <v>41401</v>
      </c>
      <c r="I26" s="84">
        <f t="shared" si="1"/>
        <v>-13.53348952923843</v>
      </c>
    </row>
    <row r="27" spans="1:26" ht="18" customHeight="1">
      <c r="A27" s="319"/>
      <c r="B27" s="320"/>
      <c r="C27" s="47" t="s">
        <v>10</v>
      </c>
      <c r="D27" s="31"/>
      <c r="E27" s="31"/>
      <c r="F27" s="73">
        <f>SUM(F9,F20:F26)</f>
        <v>813372</v>
      </c>
      <c r="G27" s="79">
        <f t="shared" si="0"/>
        <v>100</v>
      </c>
      <c r="H27" s="74">
        <f>SUM(H9,H20:H26)</f>
        <v>808469</v>
      </c>
      <c r="I27" s="315">
        <f t="shared" si="1"/>
        <v>0.6064549166387323</v>
      </c>
    </row>
    <row r="28" spans="1:26" ht="18" customHeight="1">
      <c r="A28" s="319"/>
      <c r="B28" s="318" t="s">
        <v>89</v>
      </c>
      <c r="C28" s="55" t="s">
        <v>11</v>
      </c>
      <c r="D28" s="56"/>
      <c r="E28" s="56"/>
      <c r="F28" s="65">
        <v>377131</v>
      </c>
      <c r="G28" s="75">
        <f>F28/$F$45*100</f>
        <v>46.36636127134939</v>
      </c>
      <c r="H28" s="65">
        <v>377795</v>
      </c>
      <c r="I28" s="86">
        <f>(F28/H28-1)*100</f>
        <v>-0.17575669344486178</v>
      </c>
    </row>
    <row r="29" spans="1:26" ht="18" customHeight="1">
      <c r="A29" s="319"/>
      <c r="B29" s="319"/>
      <c r="C29" s="7"/>
      <c r="D29" s="30" t="s">
        <v>12</v>
      </c>
      <c r="E29" s="43"/>
      <c r="F29" s="69">
        <v>226899</v>
      </c>
      <c r="G29" s="77">
        <f t="shared" ref="G29:G45" si="2">F29/$F$45*100</f>
        <v>27.896091825142737</v>
      </c>
      <c r="H29" s="69">
        <v>226488</v>
      </c>
      <c r="I29" s="87">
        <f t="shared" ref="I29:I45" si="3">(F29/H29-1)*100</f>
        <v>0.18146656776518721</v>
      </c>
    </row>
    <row r="30" spans="1:26" ht="18" customHeight="1">
      <c r="A30" s="319"/>
      <c r="B30" s="319"/>
      <c r="C30" s="7"/>
      <c r="D30" s="30" t="s">
        <v>33</v>
      </c>
      <c r="E30" s="43"/>
      <c r="F30" s="69">
        <v>27907</v>
      </c>
      <c r="G30" s="77">
        <f t="shared" si="2"/>
        <v>3.4310254102673805</v>
      </c>
      <c r="H30" s="69">
        <v>27883</v>
      </c>
      <c r="I30" s="87">
        <f t="shared" si="3"/>
        <v>8.6073951870324628E-2</v>
      </c>
    </row>
    <row r="31" spans="1:26" ht="18" customHeight="1">
      <c r="A31" s="319"/>
      <c r="B31" s="319"/>
      <c r="C31" s="19"/>
      <c r="D31" s="30" t="s">
        <v>13</v>
      </c>
      <c r="E31" s="43"/>
      <c r="F31" s="69">
        <v>122325</v>
      </c>
      <c r="G31" s="77">
        <f t="shared" si="2"/>
        <v>15.039244035939275</v>
      </c>
      <c r="H31" s="69">
        <v>123424</v>
      </c>
      <c r="I31" s="87">
        <f t="shared" si="3"/>
        <v>-0.89042649727767431</v>
      </c>
    </row>
    <row r="32" spans="1:26" ht="18" customHeight="1">
      <c r="A32" s="319"/>
      <c r="B32" s="319"/>
      <c r="C32" s="50" t="s">
        <v>14</v>
      </c>
      <c r="D32" s="51"/>
      <c r="E32" s="51"/>
      <c r="F32" s="65">
        <v>279196</v>
      </c>
      <c r="G32" s="75">
        <f t="shared" si="2"/>
        <v>34.325745169491945</v>
      </c>
      <c r="H32" s="65">
        <v>249935</v>
      </c>
      <c r="I32" s="86">
        <f t="shared" si="3"/>
        <v>11.7074439354232</v>
      </c>
    </row>
    <row r="33" spans="1:9" ht="18" customHeight="1">
      <c r="A33" s="319"/>
      <c r="B33" s="319"/>
      <c r="C33" s="7"/>
      <c r="D33" s="30" t="s">
        <v>15</v>
      </c>
      <c r="E33" s="43"/>
      <c r="F33" s="69">
        <v>33771</v>
      </c>
      <c r="G33" s="77">
        <f t="shared" si="2"/>
        <v>4.1519747421843878</v>
      </c>
      <c r="H33" s="69">
        <v>26959</v>
      </c>
      <c r="I33" s="87">
        <f t="shared" si="3"/>
        <v>25.267999554879637</v>
      </c>
    </row>
    <row r="34" spans="1:9" ht="18" customHeight="1">
      <c r="A34" s="319"/>
      <c r="B34" s="319"/>
      <c r="C34" s="7"/>
      <c r="D34" s="30" t="s">
        <v>34</v>
      </c>
      <c r="E34" s="43"/>
      <c r="F34" s="69">
        <v>4585</v>
      </c>
      <c r="G34" s="77">
        <f t="shared" si="2"/>
        <v>0.56370270921546362</v>
      </c>
      <c r="H34" s="69">
        <v>4633</v>
      </c>
      <c r="I34" s="87">
        <f t="shared" si="3"/>
        <v>-1.0360457586876759</v>
      </c>
    </row>
    <row r="35" spans="1:9" ht="18" customHeight="1">
      <c r="A35" s="319"/>
      <c r="B35" s="319"/>
      <c r="C35" s="7"/>
      <c r="D35" s="30" t="s">
        <v>35</v>
      </c>
      <c r="E35" s="43"/>
      <c r="F35" s="69">
        <v>223329</v>
      </c>
      <c r="G35" s="77">
        <f t="shared" si="2"/>
        <v>27.457178265295585</v>
      </c>
      <c r="H35" s="69">
        <v>199852</v>
      </c>
      <c r="I35" s="87">
        <f t="shared" si="3"/>
        <v>11.747192922762849</v>
      </c>
    </row>
    <row r="36" spans="1:9" ht="18" customHeight="1">
      <c r="A36" s="319"/>
      <c r="B36" s="319"/>
      <c r="C36" s="7"/>
      <c r="D36" s="30" t="s">
        <v>36</v>
      </c>
      <c r="E36" s="43"/>
      <c r="F36" s="69">
        <v>11844</v>
      </c>
      <c r="G36" s="77">
        <f t="shared" si="2"/>
        <v>1.4561602809046783</v>
      </c>
      <c r="H36" s="69">
        <v>12574</v>
      </c>
      <c r="I36" s="87">
        <f t="shared" si="3"/>
        <v>-5.8056306664545865</v>
      </c>
    </row>
    <row r="37" spans="1:9" ht="18" customHeight="1">
      <c r="A37" s="319"/>
      <c r="B37" s="319"/>
      <c r="C37" s="7"/>
      <c r="D37" s="30" t="s">
        <v>16</v>
      </c>
      <c r="E37" s="43"/>
      <c r="F37" s="69">
        <v>2492</v>
      </c>
      <c r="G37" s="77">
        <f t="shared" si="2"/>
        <v>0.30637887706977862</v>
      </c>
      <c r="H37" s="69">
        <v>2628</v>
      </c>
      <c r="I37" s="87">
        <f t="shared" si="3"/>
        <v>-5.1750380517503807</v>
      </c>
    </row>
    <row r="38" spans="1:9" ht="18" customHeight="1">
      <c r="A38" s="319"/>
      <c r="B38" s="319"/>
      <c r="C38" s="19"/>
      <c r="D38" s="30" t="s">
        <v>37</v>
      </c>
      <c r="E38" s="43"/>
      <c r="F38" s="69">
        <f>2973+2</f>
        <v>2975</v>
      </c>
      <c r="G38" s="77">
        <f t="shared" si="2"/>
        <v>0.36576129987262901</v>
      </c>
      <c r="H38" s="69">
        <v>3089</v>
      </c>
      <c r="I38" s="87">
        <f t="shared" si="3"/>
        <v>-3.6905147296859786</v>
      </c>
    </row>
    <row r="39" spans="1:9" ht="18" customHeight="1">
      <c r="A39" s="319"/>
      <c r="B39" s="319"/>
      <c r="C39" s="50" t="s">
        <v>17</v>
      </c>
      <c r="D39" s="51"/>
      <c r="E39" s="51"/>
      <c r="F39" s="65">
        <v>157045</v>
      </c>
      <c r="G39" s="75">
        <f t="shared" si="2"/>
        <v>19.307893559158661</v>
      </c>
      <c r="H39" s="65">
        <v>180739</v>
      </c>
      <c r="I39" s="86">
        <f t="shared" si="3"/>
        <v>-13.109511505541139</v>
      </c>
    </row>
    <row r="40" spans="1:9" ht="18" customHeight="1">
      <c r="A40" s="319"/>
      <c r="B40" s="319"/>
      <c r="C40" s="7"/>
      <c r="D40" s="52" t="s">
        <v>18</v>
      </c>
      <c r="E40" s="53"/>
      <c r="F40" s="67">
        <v>143276</v>
      </c>
      <c r="G40" s="76">
        <f t="shared" si="2"/>
        <v>17.615064201865813</v>
      </c>
      <c r="H40" s="246">
        <v>168095</v>
      </c>
      <c r="I40" s="88">
        <f t="shared" si="3"/>
        <v>-14.764865106041224</v>
      </c>
    </row>
    <row r="41" spans="1:9" ht="18" customHeight="1">
      <c r="A41" s="319"/>
      <c r="B41" s="319"/>
      <c r="C41" s="7"/>
      <c r="D41" s="16"/>
      <c r="E41" s="103" t="s">
        <v>92</v>
      </c>
      <c r="F41" s="69">
        <v>104556</v>
      </c>
      <c r="G41" s="77">
        <f t="shared" si="2"/>
        <v>12.854634779658017</v>
      </c>
      <c r="H41" s="69">
        <v>131315</v>
      </c>
      <c r="I41" s="89">
        <f t="shared" si="3"/>
        <v>-20.377717701709631</v>
      </c>
    </row>
    <row r="42" spans="1:9" ht="18" customHeight="1">
      <c r="A42" s="319"/>
      <c r="B42" s="319"/>
      <c r="C42" s="7"/>
      <c r="D42" s="33"/>
      <c r="E42" s="32" t="s">
        <v>38</v>
      </c>
      <c r="F42" s="69">
        <v>38721</v>
      </c>
      <c r="G42" s="77">
        <f t="shared" si="2"/>
        <v>4.7605523671825436</v>
      </c>
      <c r="H42" s="69">
        <v>36780</v>
      </c>
      <c r="I42" s="89">
        <f t="shared" si="3"/>
        <v>5.2773246329526957</v>
      </c>
    </row>
    <row r="43" spans="1:9" ht="18" customHeight="1">
      <c r="A43" s="319"/>
      <c r="B43" s="319"/>
      <c r="C43" s="7"/>
      <c r="D43" s="30" t="s">
        <v>39</v>
      </c>
      <c r="E43" s="54"/>
      <c r="F43" s="69">
        <v>13769</v>
      </c>
      <c r="G43" s="77">
        <f t="shared" si="2"/>
        <v>1.6928293572928501</v>
      </c>
      <c r="H43" s="69">
        <v>12644</v>
      </c>
      <c r="I43" s="89">
        <f t="shared" si="3"/>
        <v>8.897500790888957</v>
      </c>
    </row>
    <row r="44" spans="1:9" ht="18" customHeight="1">
      <c r="A44" s="319"/>
      <c r="B44" s="319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320"/>
      <c r="B45" s="320"/>
      <c r="C45" s="11" t="s">
        <v>19</v>
      </c>
      <c r="D45" s="12"/>
      <c r="E45" s="12"/>
      <c r="F45" s="74">
        <f>SUM(F28,F32,F39)</f>
        <v>813372</v>
      </c>
      <c r="G45" s="85">
        <f t="shared" si="2"/>
        <v>100</v>
      </c>
      <c r="H45" s="74">
        <f>SUM(H28,H32,H39)</f>
        <v>808469</v>
      </c>
      <c r="I45" s="85">
        <f t="shared" si="3"/>
        <v>0.6064549166387323</v>
      </c>
    </row>
    <row r="46" spans="1:9">
      <c r="A46" s="104" t="s">
        <v>20</v>
      </c>
    </row>
    <row r="47" spans="1:9">
      <c r="A47" s="105" t="s">
        <v>21</v>
      </c>
    </row>
    <row r="48" spans="1:9">
      <c r="A48" s="105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64" t="s">
        <v>0</v>
      </c>
      <c r="B1" s="28"/>
      <c r="C1" s="28"/>
      <c r="D1" s="253" t="s">
        <v>261</v>
      </c>
      <c r="E1" s="35"/>
      <c r="F1" s="35"/>
      <c r="G1" s="35"/>
    </row>
    <row r="2" spans="1:25" ht="15" customHeight="1"/>
    <row r="3" spans="1:25" ht="15" customHeight="1">
      <c r="A3" s="36" t="s">
        <v>47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5.95" customHeight="1" thickBot="1">
      <c r="A5" s="31" t="s">
        <v>236</v>
      </c>
      <c r="B5" s="31"/>
      <c r="C5" s="31"/>
      <c r="D5" s="31"/>
      <c r="K5" s="37"/>
      <c r="O5" s="37" t="s">
        <v>48</v>
      </c>
    </row>
    <row r="6" spans="1:25" ht="15.95" customHeight="1">
      <c r="A6" s="348" t="s">
        <v>49</v>
      </c>
      <c r="B6" s="349"/>
      <c r="C6" s="349"/>
      <c r="D6" s="349"/>
      <c r="E6" s="350"/>
      <c r="F6" s="335" t="s">
        <v>250</v>
      </c>
      <c r="G6" s="336"/>
      <c r="H6" s="337" t="s">
        <v>254</v>
      </c>
      <c r="I6" s="338"/>
      <c r="J6" s="329"/>
      <c r="K6" s="330"/>
      <c r="L6" s="329"/>
      <c r="M6" s="330"/>
      <c r="N6" s="329"/>
      <c r="O6" s="330"/>
    </row>
    <row r="7" spans="1:25" ht="15.95" customHeight="1">
      <c r="A7" s="351"/>
      <c r="B7" s="352"/>
      <c r="C7" s="352"/>
      <c r="D7" s="352"/>
      <c r="E7" s="353"/>
      <c r="F7" s="254" t="s">
        <v>251</v>
      </c>
      <c r="G7" s="255" t="s">
        <v>2</v>
      </c>
      <c r="H7" s="254" t="s">
        <v>255</v>
      </c>
      <c r="I7" s="255" t="s">
        <v>2</v>
      </c>
      <c r="J7" s="109" t="s">
        <v>235</v>
      </c>
      <c r="K7" s="38" t="s">
        <v>2</v>
      </c>
      <c r="L7" s="109" t="s">
        <v>235</v>
      </c>
      <c r="M7" s="38" t="s">
        <v>2</v>
      </c>
      <c r="N7" s="109" t="s">
        <v>235</v>
      </c>
      <c r="O7" s="244" t="s">
        <v>2</v>
      </c>
    </row>
    <row r="8" spans="1:25" ht="15.95" customHeight="1">
      <c r="A8" s="360" t="s">
        <v>83</v>
      </c>
      <c r="B8" s="55" t="s">
        <v>50</v>
      </c>
      <c r="C8" s="56"/>
      <c r="D8" s="56"/>
      <c r="E8" s="93" t="s">
        <v>41</v>
      </c>
      <c r="F8" s="256">
        <v>19111</v>
      </c>
      <c r="G8" s="257">
        <v>19386</v>
      </c>
      <c r="H8" s="256">
        <v>490</v>
      </c>
      <c r="I8" s="258">
        <v>405</v>
      </c>
      <c r="J8" s="110"/>
      <c r="K8" s="112"/>
      <c r="L8" s="110"/>
      <c r="M8" s="111"/>
      <c r="N8" s="110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25" ht="15.95" customHeight="1">
      <c r="A9" s="361"/>
      <c r="B9" s="8"/>
      <c r="C9" s="30" t="s">
        <v>51</v>
      </c>
      <c r="D9" s="43"/>
      <c r="E9" s="91" t="s">
        <v>42</v>
      </c>
      <c r="F9" s="259">
        <v>19111</v>
      </c>
      <c r="G9" s="260">
        <v>19386</v>
      </c>
      <c r="H9" s="259">
        <v>490</v>
      </c>
      <c r="I9" s="261">
        <v>405</v>
      </c>
      <c r="J9" s="70"/>
      <c r="K9" s="116"/>
      <c r="L9" s="70"/>
      <c r="M9" s="115"/>
      <c r="N9" s="70"/>
      <c r="O9" s="116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25" ht="15.95" customHeight="1">
      <c r="A10" s="361"/>
      <c r="B10" s="10"/>
      <c r="C10" s="30" t="s">
        <v>52</v>
      </c>
      <c r="D10" s="43"/>
      <c r="E10" s="91" t="s">
        <v>43</v>
      </c>
      <c r="F10" s="259">
        <v>0</v>
      </c>
      <c r="G10" s="260">
        <v>0</v>
      </c>
      <c r="H10" s="259">
        <v>0</v>
      </c>
      <c r="I10" s="261">
        <v>0</v>
      </c>
      <c r="J10" s="117"/>
      <c r="K10" s="118"/>
      <c r="L10" s="70"/>
      <c r="M10" s="115"/>
      <c r="N10" s="70"/>
      <c r="O10" s="116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ht="15.95" customHeight="1">
      <c r="A11" s="361"/>
      <c r="B11" s="50" t="s">
        <v>53</v>
      </c>
      <c r="C11" s="63"/>
      <c r="D11" s="63"/>
      <c r="E11" s="90" t="s">
        <v>44</v>
      </c>
      <c r="F11" s="262">
        <v>20336</v>
      </c>
      <c r="G11" s="263">
        <v>20264</v>
      </c>
      <c r="H11" s="262">
        <v>637</v>
      </c>
      <c r="I11" s="264">
        <v>641</v>
      </c>
      <c r="J11" s="119"/>
      <c r="K11" s="122"/>
      <c r="L11" s="119"/>
      <c r="M11" s="121"/>
      <c r="N11" s="119"/>
      <c r="O11" s="122"/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25" ht="15.95" customHeight="1">
      <c r="A12" s="361"/>
      <c r="B12" s="7"/>
      <c r="C12" s="30" t="s">
        <v>54</v>
      </c>
      <c r="D12" s="43"/>
      <c r="E12" s="91" t="s">
        <v>45</v>
      </c>
      <c r="F12" s="259">
        <v>20336</v>
      </c>
      <c r="G12" s="260">
        <v>20264</v>
      </c>
      <c r="H12" s="262">
        <v>637</v>
      </c>
      <c r="I12" s="261">
        <v>641</v>
      </c>
      <c r="J12" s="119"/>
      <c r="K12" s="116"/>
      <c r="L12" s="70"/>
      <c r="M12" s="115"/>
      <c r="N12" s="70"/>
      <c r="O12" s="116"/>
      <c r="P12" s="113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5" ht="15.95" customHeight="1">
      <c r="A13" s="361"/>
      <c r="B13" s="8"/>
      <c r="C13" s="52" t="s">
        <v>55</v>
      </c>
      <c r="D13" s="53"/>
      <c r="E13" s="95" t="s">
        <v>46</v>
      </c>
      <c r="F13" s="280">
        <v>0</v>
      </c>
      <c r="G13" s="281">
        <v>0</v>
      </c>
      <c r="H13" s="267">
        <v>0</v>
      </c>
      <c r="I13" s="268">
        <v>0</v>
      </c>
      <c r="J13" s="117"/>
      <c r="K13" s="118"/>
      <c r="L13" s="68"/>
      <c r="M13" s="124"/>
      <c r="N13" s="68"/>
      <c r="O13" s="125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5" ht="15.95" customHeight="1">
      <c r="A14" s="361"/>
      <c r="B14" s="44" t="s">
        <v>56</v>
      </c>
      <c r="C14" s="43"/>
      <c r="D14" s="43"/>
      <c r="E14" s="91" t="s">
        <v>97</v>
      </c>
      <c r="F14" s="269">
        <f t="shared" ref="F14:I15" si="0">F9-F12</f>
        <v>-1225</v>
      </c>
      <c r="G14" s="261">
        <f t="shared" si="0"/>
        <v>-878</v>
      </c>
      <c r="H14" s="269">
        <f t="shared" si="0"/>
        <v>-147</v>
      </c>
      <c r="I14" s="261">
        <f t="shared" si="0"/>
        <v>-236</v>
      </c>
      <c r="J14" s="69">
        <f t="shared" ref="J14:O14" si="1">J9-J12</f>
        <v>0</v>
      </c>
      <c r="K14" s="126">
        <f t="shared" si="1"/>
        <v>0</v>
      </c>
      <c r="L14" s="69">
        <f t="shared" si="1"/>
        <v>0</v>
      </c>
      <c r="M14" s="126">
        <f t="shared" si="1"/>
        <v>0</v>
      </c>
      <c r="N14" s="69">
        <f t="shared" si="1"/>
        <v>0</v>
      </c>
      <c r="O14" s="126">
        <f t="shared" si="1"/>
        <v>0</v>
      </c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5" ht="15.95" customHeight="1">
      <c r="A15" s="361"/>
      <c r="B15" s="44" t="s">
        <v>57</v>
      </c>
      <c r="C15" s="43"/>
      <c r="D15" s="43"/>
      <c r="E15" s="91" t="s">
        <v>98</v>
      </c>
      <c r="F15" s="269">
        <f t="shared" si="0"/>
        <v>0</v>
      </c>
      <c r="G15" s="261">
        <f t="shared" si="0"/>
        <v>0</v>
      </c>
      <c r="H15" s="269">
        <f t="shared" si="0"/>
        <v>0</v>
      </c>
      <c r="I15" s="261">
        <f t="shared" si="0"/>
        <v>0</v>
      </c>
      <c r="J15" s="69">
        <f t="shared" ref="J15:O15" si="2">J10-J13</f>
        <v>0</v>
      </c>
      <c r="K15" s="126">
        <f t="shared" si="2"/>
        <v>0</v>
      </c>
      <c r="L15" s="69">
        <f t="shared" si="2"/>
        <v>0</v>
      </c>
      <c r="M15" s="126">
        <f t="shared" si="2"/>
        <v>0</v>
      </c>
      <c r="N15" s="69">
        <f t="shared" si="2"/>
        <v>0</v>
      </c>
      <c r="O15" s="126">
        <f t="shared" si="2"/>
        <v>0</v>
      </c>
      <c r="P15" s="113"/>
      <c r="Q15" s="113"/>
      <c r="R15" s="113"/>
      <c r="S15" s="113"/>
      <c r="T15" s="113"/>
      <c r="U15" s="113"/>
      <c r="V15" s="113"/>
      <c r="W15" s="113"/>
      <c r="X15" s="113"/>
      <c r="Y15" s="113"/>
    </row>
    <row r="16" spans="1:25" ht="15.95" customHeight="1">
      <c r="A16" s="361"/>
      <c r="B16" s="44" t="s">
        <v>58</v>
      </c>
      <c r="C16" s="43"/>
      <c r="D16" s="43"/>
      <c r="E16" s="91" t="s">
        <v>99</v>
      </c>
      <c r="F16" s="280">
        <f t="shared" ref="F16:I16" si="3">F8-F11</f>
        <v>-1225</v>
      </c>
      <c r="G16" s="281">
        <f t="shared" si="3"/>
        <v>-878</v>
      </c>
      <c r="H16" s="280">
        <f t="shared" si="3"/>
        <v>-147</v>
      </c>
      <c r="I16" s="281">
        <f t="shared" si="3"/>
        <v>-236</v>
      </c>
      <c r="J16" s="67">
        <f t="shared" ref="J16:O16" si="4">J8-J11</f>
        <v>0</v>
      </c>
      <c r="K16" s="123">
        <f t="shared" si="4"/>
        <v>0</v>
      </c>
      <c r="L16" s="67">
        <f t="shared" si="4"/>
        <v>0</v>
      </c>
      <c r="M16" s="123">
        <f t="shared" si="4"/>
        <v>0</v>
      </c>
      <c r="N16" s="67">
        <f t="shared" si="4"/>
        <v>0</v>
      </c>
      <c r="O16" s="123">
        <f t="shared" si="4"/>
        <v>0</v>
      </c>
      <c r="P16" s="113"/>
      <c r="Q16" s="113"/>
      <c r="R16" s="113"/>
      <c r="S16" s="113"/>
      <c r="T16" s="113"/>
      <c r="U16" s="113"/>
      <c r="V16" s="113"/>
      <c r="W16" s="113"/>
      <c r="X16" s="113"/>
      <c r="Y16" s="113"/>
    </row>
    <row r="17" spans="1:25" ht="15.95" customHeight="1">
      <c r="A17" s="361"/>
      <c r="B17" s="44" t="s">
        <v>59</v>
      </c>
      <c r="C17" s="43"/>
      <c r="D17" s="43"/>
      <c r="E17" s="34"/>
      <c r="F17" s="269">
        <v>10322</v>
      </c>
      <c r="G17" s="261">
        <v>9256</v>
      </c>
      <c r="H17" s="267">
        <v>75</v>
      </c>
      <c r="I17" s="268">
        <v>699</v>
      </c>
      <c r="J17" s="70"/>
      <c r="K17" s="116"/>
      <c r="L17" s="70"/>
      <c r="M17" s="115"/>
      <c r="N17" s="117"/>
      <c r="O17" s="127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25" ht="15.95" customHeight="1">
      <c r="A18" s="362"/>
      <c r="B18" s="47" t="s">
        <v>60</v>
      </c>
      <c r="C18" s="31"/>
      <c r="D18" s="31"/>
      <c r="E18" s="17"/>
      <c r="F18" s="272">
        <v>0</v>
      </c>
      <c r="G18" s="273">
        <v>0</v>
      </c>
      <c r="H18" s="274">
        <v>0</v>
      </c>
      <c r="I18" s="275">
        <v>0</v>
      </c>
      <c r="J18" s="130"/>
      <c r="K18" s="131"/>
      <c r="L18" s="130"/>
      <c r="M18" s="131"/>
      <c r="N18" s="130"/>
      <c r="O18" s="132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25" ht="15.95" customHeight="1">
      <c r="A19" s="361" t="s">
        <v>84</v>
      </c>
      <c r="B19" s="50" t="s">
        <v>61</v>
      </c>
      <c r="C19" s="51"/>
      <c r="D19" s="51"/>
      <c r="E19" s="96"/>
      <c r="F19" s="276">
        <v>3932</v>
      </c>
      <c r="G19" s="277">
        <v>1656</v>
      </c>
      <c r="H19" s="278">
        <v>0</v>
      </c>
      <c r="I19" s="277">
        <v>30</v>
      </c>
      <c r="J19" s="66"/>
      <c r="K19" s="135"/>
      <c r="L19" s="66"/>
      <c r="M19" s="134"/>
      <c r="N19" s="66"/>
      <c r="O19" s="135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1:25" ht="15.95" customHeight="1">
      <c r="A20" s="361"/>
      <c r="B20" s="19"/>
      <c r="C20" s="30" t="s">
        <v>62</v>
      </c>
      <c r="D20" s="43"/>
      <c r="E20" s="91"/>
      <c r="F20" s="269">
        <v>2698</v>
      </c>
      <c r="G20" s="261">
        <v>868</v>
      </c>
      <c r="H20" s="259">
        <v>0</v>
      </c>
      <c r="I20" s="261">
        <v>30</v>
      </c>
      <c r="J20" s="70"/>
      <c r="K20" s="118"/>
      <c r="L20" s="70"/>
      <c r="M20" s="115"/>
      <c r="N20" s="70"/>
      <c r="O20" s="116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25" ht="15.95" customHeight="1">
      <c r="A21" s="361"/>
      <c r="B21" s="9" t="s">
        <v>63</v>
      </c>
      <c r="C21" s="63"/>
      <c r="D21" s="63"/>
      <c r="E21" s="90" t="s">
        <v>100</v>
      </c>
      <c r="F21" s="279">
        <v>3932</v>
      </c>
      <c r="G21" s="264">
        <v>1656</v>
      </c>
      <c r="H21" s="262">
        <v>0</v>
      </c>
      <c r="I21" s="264">
        <v>30</v>
      </c>
      <c r="J21" s="119"/>
      <c r="K21" s="122"/>
      <c r="L21" s="119"/>
      <c r="M21" s="121"/>
      <c r="N21" s="119"/>
      <c r="O21" s="122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25" ht="15.95" customHeight="1">
      <c r="A22" s="361"/>
      <c r="B22" s="50" t="s">
        <v>64</v>
      </c>
      <c r="C22" s="51"/>
      <c r="D22" s="51"/>
      <c r="E22" s="96" t="s">
        <v>101</v>
      </c>
      <c r="F22" s="276">
        <v>4435</v>
      </c>
      <c r="G22" s="277">
        <v>2205</v>
      </c>
      <c r="H22" s="278">
        <v>99</v>
      </c>
      <c r="I22" s="277">
        <v>152</v>
      </c>
      <c r="J22" s="66"/>
      <c r="K22" s="135"/>
      <c r="L22" s="66"/>
      <c r="M22" s="134"/>
      <c r="N22" s="66"/>
      <c r="O22" s="135"/>
      <c r="P22" s="113"/>
      <c r="Q22" s="113"/>
      <c r="R22" s="113"/>
      <c r="S22" s="113"/>
      <c r="T22" s="113"/>
      <c r="U22" s="113"/>
      <c r="V22" s="113"/>
      <c r="W22" s="113"/>
      <c r="X22" s="113"/>
      <c r="Y22" s="113"/>
    </row>
    <row r="23" spans="1:25" ht="15.95" customHeight="1">
      <c r="A23" s="361"/>
      <c r="B23" s="7" t="s">
        <v>65</v>
      </c>
      <c r="C23" s="52" t="s">
        <v>66</v>
      </c>
      <c r="D23" s="53"/>
      <c r="E23" s="95"/>
      <c r="F23" s="280">
        <v>521</v>
      </c>
      <c r="G23" s="281">
        <v>677</v>
      </c>
      <c r="H23" s="265">
        <v>81</v>
      </c>
      <c r="I23" s="281">
        <v>89</v>
      </c>
      <c r="J23" s="68"/>
      <c r="K23" s="125"/>
      <c r="L23" s="68"/>
      <c r="M23" s="124"/>
      <c r="N23" s="68"/>
      <c r="O23" s="125"/>
      <c r="P23" s="113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1:25" ht="15.95" customHeight="1">
      <c r="A24" s="361"/>
      <c r="B24" s="44" t="s">
        <v>102</v>
      </c>
      <c r="C24" s="43"/>
      <c r="D24" s="43"/>
      <c r="E24" s="91" t="s">
        <v>103</v>
      </c>
      <c r="F24" s="269">
        <f t="shared" ref="F24:I24" si="5">F21-F22</f>
        <v>-503</v>
      </c>
      <c r="G24" s="261">
        <f t="shared" si="5"/>
        <v>-549</v>
      </c>
      <c r="H24" s="269">
        <f t="shared" si="5"/>
        <v>-99</v>
      </c>
      <c r="I24" s="261">
        <f t="shared" si="5"/>
        <v>-122</v>
      </c>
      <c r="J24" s="69">
        <f t="shared" ref="J24:O24" si="6">J21-J22</f>
        <v>0</v>
      </c>
      <c r="K24" s="126">
        <f t="shared" si="6"/>
        <v>0</v>
      </c>
      <c r="L24" s="69">
        <f t="shared" si="6"/>
        <v>0</v>
      </c>
      <c r="M24" s="126">
        <f t="shared" si="6"/>
        <v>0</v>
      </c>
      <c r="N24" s="69">
        <f t="shared" si="6"/>
        <v>0</v>
      </c>
      <c r="O24" s="126">
        <f t="shared" si="6"/>
        <v>0</v>
      </c>
      <c r="P24" s="113"/>
      <c r="Q24" s="113"/>
      <c r="R24" s="113"/>
      <c r="S24" s="113"/>
      <c r="T24" s="113"/>
      <c r="U24" s="113"/>
      <c r="V24" s="113"/>
      <c r="W24" s="113"/>
      <c r="X24" s="113"/>
      <c r="Y24" s="113"/>
    </row>
    <row r="25" spans="1:25" ht="15.95" customHeight="1">
      <c r="A25" s="361"/>
      <c r="B25" s="101" t="s">
        <v>67</v>
      </c>
      <c r="C25" s="53"/>
      <c r="D25" s="53"/>
      <c r="E25" s="363" t="s">
        <v>104</v>
      </c>
      <c r="F25" s="339">
        <v>503</v>
      </c>
      <c r="G25" s="341">
        <v>549</v>
      </c>
      <c r="H25" s="343">
        <v>99</v>
      </c>
      <c r="I25" s="341">
        <v>122</v>
      </c>
      <c r="J25" s="325"/>
      <c r="K25" s="327"/>
      <c r="L25" s="325"/>
      <c r="M25" s="327"/>
      <c r="N25" s="325"/>
      <c r="O25" s="327"/>
      <c r="P25" s="113"/>
      <c r="Q25" s="113"/>
      <c r="R25" s="113"/>
      <c r="S25" s="113"/>
      <c r="T25" s="113"/>
      <c r="U25" s="113"/>
      <c r="V25" s="113"/>
      <c r="W25" s="113"/>
      <c r="X25" s="113"/>
      <c r="Y25" s="113"/>
    </row>
    <row r="26" spans="1:25" ht="15.95" customHeight="1">
      <c r="A26" s="361"/>
      <c r="B26" s="9" t="s">
        <v>68</v>
      </c>
      <c r="C26" s="63"/>
      <c r="D26" s="63"/>
      <c r="E26" s="364"/>
      <c r="F26" s="340"/>
      <c r="G26" s="342"/>
      <c r="H26" s="344"/>
      <c r="I26" s="342"/>
      <c r="J26" s="326"/>
      <c r="K26" s="328"/>
      <c r="L26" s="326"/>
      <c r="M26" s="328"/>
      <c r="N26" s="326"/>
      <c r="O26" s="328"/>
      <c r="P26" s="113"/>
      <c r="Q26" s="113"/>
      <c r="R26" s="113"/>
      <c r="S26" s="113"/>
      <c r="T26" s="113"/>
      <c r="U26" s="113"/>
      <c r="V26" s="113"/>
      <c r="W26" s="113"/>
      <c r="X26" s="113"/>
      <c r="Y26" s="113"/>
    </row>
    <row r="27" spans="1:25" ht="15.95" customHeight="1" thickBot="1">
      <c r="A27" s="362"/>
      <c r="B27" s="47" t="s">
        <v>105</v>
      </c>
      <c r="C27" s="31"/>
      <c r="D27" s="31"/>
      <c r="E27" s="92" t="s">
        <v>106</v>
      </c>
      <c r="F27" s="282">
        <f t="shared" ref="F27:I27" si="7">F24+F25</f>
        <v>0</v>
      </c>
      <c r="G27" s="283">
        <f t="shared" si="7"/>
        <v>0</v>
      </c>
      <c r="H27" s="282">
        <f t="shared" si="7"/>
        <v>0</v>
      </c>
      <c r="I27" s="283">
        <f t="shared" si="7"/>
        <v>0</v>
      </c>
      <c r="J27" s="73">
        <f t="shared" ref="J27:O27" si="8">J24+J25</f>
        <v>0</v>
      </c>
      <c r="K27" s="137">
        <f t="shared" si="8"/>
        <v>0</v>
      </c>
      <c r="L27" s="73">
        <f t="shared" si="8"/>
        <v>0</v>
      </c>
      <c r="M27" s="137">
        <f t="shared" si="8"/>
        <v>0</v>
      </c>
      <c r="N27" s="73">
        <f t="shared" si="8"/>
        <v>0</v>
      </c>
      <c r="O27" s="137">
        <f t="shared" si="8"/>
        <v>0</v>
      </c>
      <c r="P27" s="113"/>
      <c r="Q27" s="113"/>
      <c r="R27" s="113"/>
      <c r="S27" s="113"/>
      <c r="T27" s="113"/>
      <c r="U27" s="113"/>
      <c r="V27" s="113"/>
      <c r="W27" s="113"/>
      <c r="X27" s="113"/>
      <c r="Y27" s="113"/>
    </row>
    <row r="28" spans="1:25" ht="15.95" customHeight="1">
      <c r="A28" s="13"/>
      <c r="F28" s="284"/>
      <c r="G28" s="284"/>
      <c r="H28" s="284"/>
      <c r="I28" s="284"/>
      <c r="J28" s="113"/>
      <c r="K28" s="113"/>
      <c r="L28" s="138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</row>
    <row r="29" spans="1:25" ht="15.95" customHeight="1" thickBot="1">
      <c r="A29" s="31"/>
      <c r="F29" s="284"/>
      <c r="G29" s="284"/>
      <c r="H29" s="284"/>
      <c r="I29" s="284"/>
      <c r="J29" s="139"/>
      <c r="K29" s="139"/>
      <c r="L29" s="138"/>
      <c r="M29" s="113"/>
      <c r="N29" s="113"/>
      <c r="O29" s="139" t="s">
        <v>107</v>
      </c>
      <c r="P29" s="113"/>
      <c r="Q29" s="113"/>
      <c r="R29" s="113"/>
      <c r="S29" s="113"/>
      <c r="T29" s="113"/>
      <c r="U29" s="113"/>
      <c r="V29" s="113"/>
      <c r="W29" s="113"/>
      <c r="X29" s="113"/>
      <c r="Y29" s="139"/>
    </row>
    <row r="30" spans="1:25" ht="15.95" customHeight="1">
      <c r="A30" s="354" t="s">
        <v>69</v>
      </c>
      <c r="B30" s="355"/>
      <c r="C30" s="355"/>
      <c r="D30" s="355"/>
      <c r="E30" s="356"/>
      <c r="F30" s="333" t="s">
        <v>257</v>
      </c>
      <c r="G30" s="334"/>
      <c r="H30" s="333" t="s">
        <v>258</v>
      </c>
      <c r="I30" s="334"/>
      <c r="J30" s="331"/>
      <c r="K30" s="332"/>
      <c r="L30" s="331"/>
      <c r="M30" s="332"/>
      <c r="N30" s="331"/>
      <c r="O30" s="332"/>
      <c r="P30" s="140"/>
      <c r="Q30" s="138"/>
      <c r="R30" s="140"/>
      <c r="S30" s="138"/>
      <c r="T30" s="140"/>
      <c r="U30" s="138"/>
      <c r="V30" s="140"/>
      <c r="W30" s="138"/>
      <c r="X30" s="140"/>
      <c r="Y30" s="138"/>
    </row>
    <row r="31" spans="1:25" ht="15.95" customHeight="1">
      <c r="A31" s="357"/>
      <c r="B31" s="358"/>
      <c r="C31" s="358"/>
      <c r="D31" s="358"/>
      <c r="E31" s="359"/>
      <c r="F31" s="285" t="s">
        <v>259</v>
      </c>
      <c r="G31" s="313" t="s">
        <v>2</v>
      </c>
      <c r="H31" s="285" t="s">
        <v>259</v>
      </c>
      <c r="I31" s="313" t="s">
        <v>2</v>
      </c>
      <c r="J31" s="109" t="s">
        <v>235</v>
      </c>
      <c r="K31" s="142" t="s">
        <v>2</v>
      </c>
      <c r="L31" s="109" t="s">
        <v>235</v>
      </c>
      <c r="M31" s="141" t="s">
        <v>2</v>
      </c>
      <c r="N31" s="109" t="s">
        <v>235</v>
      </c>
      <c r="O31" s="143" t="s">
        <v>2</v>
      </c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ht="15.95" customHeight="1">
      <c r="A32" s="360" t="s">
        <v>85</v>
      </c>
      <c r="B32" s="55" t="s">
        <v>50</v>
      </c>
      <c r="C32" s="56"/>
      <c r="D32" s="56"/>
      <c r="E32" s="15" t="s">
        <v>41</v>
      </c>
      <c r="F32" s="278">
        <v>2093</v>
      </c>
      <c r="G32" s="287">
        <v>2123</v>
      </c>
      <c r="H32" s="256">
        <v>1</v>
      </c>
      <c r="I32" s="288">
        <v>13</v>
      </c>
      <c r="J32" s="110"/>
      <c r="K32" s="112"/>
      <c r="L32" s="66"/>
      <c r="M32" s="145"/>
      <c r="N32" s="110"/>
      <c r="O32" s="146"/>
      <c r="P32" s="145"/>
      <c r="Q32" s="145"/>
      <c r="R32" s="145"/>
      <c r="S32" s="145"/>
      <c r="T32" s="147"/>
      <c r="U32" s="147"/>
      <c r="V32" s="145"/>
      <c r="W32" s="145"/>
      <c r="X32" s="147"/>
      <c r="Y32" s="147"/>
    </row>
    <row r="33" spans="1:25" ht="15.95" customHeight="1">
      <c r="A33" s="365"/>
      <c r="B33" s="8"/>
      <c r="C33" s="52" t="s">
        <v>70</v>
      </c>
      <c r="D33" s="53"/>
      <c r="E33" s="99"/>
      <c r="F33" s="265">
        <v>1872</v>
      </c>
      <c r="G33" s="289">
        <v>1882</v>
      </c>
      <c r="H33" s="265">
        <v>0</v>
      </c>
      <c r="I33" s="290">
        <v>11</v>
      </c>
      <c r="J33" s="68"/>
      <c r="K33" s="125"/>
      <c r="L33" s="68"/>
      <c r="M33" s="148"/>
      <c r="N33" s="68"/>
      <c r="O33" s="123"/>
      <c r="P33" s="145"/>
      <c r="Q33" s="145"/>
      <c r="R33" s="145"/>
      <c r="S33" s="145"/>
      <c r="T33" s="147"/>
      <c r="U33" s="147"/>
      <c r="V33" s="145"/>
      <c r="W33" s="145"/>
      <c r="X33" s="147"/>
      <c r="Y33" s="147"/>
    </row>
    <row r="34" spans="1:25" ht="15.95" customHeight="1">
      <c r="A34" s="365"/>
      <c r="B34" s="8"/>
      <c r="C34" s="24"/>
      <c r="D34" s="30" t="s">
        <v>71</v>
      </c>
      <c r="E34" s="94"/>
      <c r="F34" s="259">
        <v>1872</v>
      </c>
      <c r="G34" s="291">
        <v>1882</v>
      </c>
      <c r="H34" s="259">
        <v>0</v>
      </c>
      <c r="I34" s="292">
        <v>11</v>
      </c>
      <c r="J34" s="70"/>
      <c r="K34" s="116"/>
      <c r="L34" s="70"/>
      <c r="M34" s="114"/>
      <c r="N34" s="70"/>
      <c r="O34" s="126"/>
      <c r="P34" s="145"/>
      <c r="Q34" s="145"/>
      <c r="R34" s="145"/>
      <c r="S34" s="145"/>
      <c r="T34" s="147"/>
      <c r="U34" s="147"/>
      <c r="V34" s="145"/>
      <c r="W34" s="145"/>
      <c r="X34" s="147"/>
      <c r="Y34" s="147"/>
    </row>
    <row r="35" spans="1:25" ht="15.95" customHeight="1">
      <c r="A35" s="365"/>
      <c r="B35" s="10"/>
      <c r="C35" s="62" t="s">
        <v>72</v>
      </c>
      <c r="D35" s="63"/>
      <c r="E35" s="100"/>
      <c r="F35" s="262">
        <v>221</v>
      </c>
      <c r="G35" s="293">
        <v>241</v>
      </c>
      <c r="H35" s="262">
        <v>1</v>
      </c>
      <c r="I35" s="294">
        <v>2</v>
      </c>
      <c r="J35" s="149"/>
      <c r="K35" s="150"/>
      <c r="L35" s="119"/>
      <c r="M35" s="120"/>
      <c r="N35" s="119"/>
      <c r="O35" s="136"/>
      <c r="P35" s="145"/>
      <c r="Q35" s="145"/>
      <c r="R35" s="145"/>
      <c r="S35" s="145"/>
      <c r="T35" s="147"/>
      <c r="U35" s="147"/>
      <c r="V35" s="145"/>
      <c r="W35" s="145"/>
      <c r="X35" s="147"/>
      <c r="Y35" s="147"/>
    </row>
    <row r="36" spans="1:25" ht="15.95" customHeight="1">
      <c r="A36" s="365"/>
      <c r="B36" s="50" t="s">
        <v>53</v>
      </c>
      <c r="C36" s="51"/>
      <c r="D36" s="51"/>
      <c r="E36" s="15" t="s">
        <v>42</v>
      </c>
      <c r="F36" s="276">
        <v>916</v>
      </c>
      <c r="G36" s="299">
        <v>918</v>
      </c>
      <c r="H36" s="278">
        <v>1</v>
      </c>
      <c r="I36" s="295">
        <v>2</v>
      </c>
      <c r="J36" s="66"/>
      <c r="K36" s="135"/>
      <c r="L36" s="66"/>
      <c r="M36" s="145"/>
      <c r="N36" s="66"/>
      <c r="O36" s="133"/>
      <c r="P36" s="145"/>
      <c r="Q36" s="145"/>
      <c r="R36" s="145"/>
      <c r="S36" s="145"/>
      <c r="T36" s="145"/>
      <c r="U36" s="145"/>
      <c r="V36" s="145"/>
      <c r="W36" s="145"/>
      <c r="X36" s="147"/>
      <c r="Y36" s="147"/>
    </row>
    <row r="37" spans="1:25" ht="15.95" customHeight="1">
      <c r="A37" s="365"/>
      <c r="B37" s="8"/>
      <c r="C37" s="30" t="s">
        <v>73</v>
      </c>
      <c r="D37" s="43"/>
      <c r="E37" s="94"/>
      <c r="F37" s="269">
        <v>787</v>
      </c>
      <c r="G37" s="235">
        <v>783</v>
      </c>
      <c r="H37" s="259">
        <v>0</v>
      </c>
      <c r="I37" s="309" t="s">
        <v>260</v>
      </c>
      <c r="J37" s="70"/>
      <c r="K37" s="116"/>
      <c r="L37" s="70"/>
      <c r="M37" s="114"/>
      <c r="N37" s="70"/>
      <c r="O37" s="126"/>
      <c r="P37" s="145"/>
      <c r="Q37" s="145"/>
      <c r="R37" s="145"/>
      <c r="S37" s="145"/>
      <c r="T37" s="145"/>
      <c r="U37" s="145"/>
      <c r="V37" s="145"/>
      <c r="W37" s="145"/>
      <c r="X37" s="147"/>
      <c r="Y37" s="147"/>
    </row>
    <row r="38" spans="1:25" ht="15.95" customHeight="1">
      <c r="A38" s="365"/>
      <c r="B38" s="10"/>
      <c r="C38" s="30" t="s">
        <v>74</v>
      </c>
      <c r="D38" s="43"/>
      <c r="E38" s="94"/>
      <c r="F38" s="269">
        <v>129</v>
      </c>
      <c r="G38" s="235">
        <v>134</v>
      </c>
      <c r="H38" s="259">
        <v>1</v>
      </c>
      <c r="I38" s="292">
        <v>2</v>
      </c>
      <c r="J38" s="70"/>
      <c r="K38" s="150"/>
      <c r="L38" s="70"/>
      <c r="M38" s="114"/>
      <c r="N38" s="70"/>
      <c r="O38" s="126"/>
      <c r="P38" s="145"/>
      <c r="Q38" s="145"/>
      <c r="R38" s="147"/>
      <c r="S38" s="147"/>
      <c r="T38" s="145"/>
      <c r="U38" s="145"/>
      <c r="V38" s="145"/>
      <c r="W38" s="145"/>
      <c r="X38" s="147"/>
      <c r="Y38" s="147"/>
    </row>
    <row r="39" spans="1:25" ht="15.95" customHeight="1">
      <c r="A39" s="366"/>
      <c r="B39" s="11" t="s">
        <v>75</v>
      </c>
      <c r="C39" s="12"/>
      <c r="D39" s="12"/>
      <c r="E39" s="98" t="s">
        <v>108</v>
      </c>
      <c r="F39" s="296">
        <f>F32-F36</f>
        <v>1177</v>
      </c>
      <c r="G39" s="297">
        <f>G32-G36</f>
        <v>1205</v>
      </c>
      <c r="H39" s="296">
        <f t="shared" ref="H39:I39" si="9">H32-H36</f>
        <v>0</v>
      </c>
      <c r="I39" s="298">
        <f t="shared" si="9"/>
        <v>11</v>
      </c>
      <c r="J39" s="73">
        <f t="shared" ref="J39:O39" si="10">J32-J36</f>
        <v>0</v>
      </c>
      <c r="K39" s="137">
        <f t="shared" si="10"/>
        <v>0</v>
      </c>
      <c r="L39" s="73">
        <f t="shared" si="10"/>
        <v>0</v>
      </c>
      <c r="M39" s="137">
        <f t="shared" si="10"/>
        <v>0</v>
      </c>
      <c r="N39" s="73">
        <f t="shared" si="10"/>
        <v>0</v>
      </c>
      <c r="O39" s="137">
        <f t="shared" si="10"/>
        <v>0</v>
      </c>
      <c r="P39" s="145"/>
      <c r="Q39" s="145"/>
      <c r="R39" s="145"/>
      <c r="S39" s="145"/>
      <c r="T39" s="145"/>
      <c r="U39" s="145"/>
      <c r="V39" s="145"/>
      <c r="W39" s="145"/>
      <c r="X39" s="147"/>
      <c r="Y39" s="147"/>
    </row>
    <row r="40" spans="1:25" ht="15.95" customHeight="1">
      <c r="A40" s="360" t="s">
        <v>86</v>
      </c>
      <c r="B40" s="50" t="s">
        <v>76</v>
      </c>
      <c r="C40" s="51"/>
      <c r="D40" s="51"/>
      <c r="E40" s="15" t="s">
        <v>44</v>
      </c>
      <c r="F40" s="276">
        <v>4052</v>
      </c>
      <c r="G40" s="299">
        <v>2693</v>
      </c>
      <c r="H40" s="278">
        <v>380</v>
      </c>
      <c r="I40" s="295">
        <v>230</v>
      </c>
      <c r="J40" s="66"/>
      <c r="K40" s="135"/>
      <c r="L40" s="66"/>
      <c r="M40" s="145"/>
      <c r="N40" s="66"/>
      <c r="O40" s="133"/>
      <c r="P40" s="145"/>
      <c r="Q40" s="145"/>
      <c r="R40" s="145"/>
      <c r="S40" s="145"/>
      <c r="T40" s="147"/>
      <c r="U40" s="147"/>
      <c r="V40" s="147"/>
      <c r="W40" s="147"/>
      <c r="X40" s="145"/>
      <c r="Y40" s="145"/>
    </row>
    <row r="41" spans="1:25" ht="15.95" customHeight="1">
      <c r="A41" s="367"/>
      <c r="B41" s="10"/>
      <c r="C41" s="30" t="s">
        <v>77</v>
      </c>
      <c r="D41" s="43"/>
      <c r="E41" s="94"/>
      <c r="F41" s="300">
        <v>3644</v>
      </c>
      <c r="G41" s="301">
        <v>2263</v>
      </c>
      <c r="H41" s="302">
        <v>380</v>
      </c>
      <c r="I41" s="303">
        <v>230</v>
      </c>
      <c r="J41" s="70"/>
      <c r="K41" s="116"/>
      <c r="L41" s="70"/>
      <c r="M41" s="114"/>
      <c r="N41" s="70"/>
      <c r="O41" s="126"/>
      <c r="P41" s="147"/>
      <c r="Q41" s="147"/>
      <c r="R41" s="147"/>
      <c r="S41" s="147"/>
      <c r="T41" s="147"/>
      <c r="U41" s="147"/>
      <c r="V41" s="147"/>
      <c r="W41" s="147"/>
      <c r="X41" s="145"/>
      <c r="Y41" s="145"/>
    </row>
    <row r="42" spans="1:25" ht="15.95" customHeight="1">
      <c r="A42" s="367"/>
      <c r="B42" s="50" t="s">
        <v>64</v>
      </c>
      <c r="C42" s="51"/>
      <c r="D42" s="51"/>
      <c r="E42" s="15" t="s">
        <v>45</v>
      </c>
      <c r="F42" s="276">
        <v>5229</v>
      </c>
      <c r="G42" s="299">
        <v>3898</v>
      </c>
      <c r="H42" s="278">
        <v>380</v>
      </c>
      <c r="I42" s="295">
        <v>241</v>
      </c>
      <c r="J42" s="66"/>
      <c r="K42" s="135"/>
      <c r="L42" s="66"/>
      <c r="M42" s="145"/>
      <c r="N42" s="66"/>
      <c r="O42" s="133"/>
      <c r="P42" s="145"/>
      <c r="Q42" s="145"/>
      <c r="R42" s="145"/>
      <c r="S42" s="145"/>
      <c r="T42" s="147"/>
      <c r="U42" s="147"/>
      <c r="V42" s="145"/>
      <c r="W42" s="145"/>
      <c r="X42" s="145"/>
      <c r="Y42" s="145"/>
    </row>
    <row r="43" spans="1:25" ht="15.95" customHeight="1">
      <c r="A43" s="367"/>
      <c r="B43" s="10"/>
      <c r="C43" s="30" t="s">
        <v>78</v>
      </c>
      <c r="D43" s="43"/>
      <c r="E43" s="94"/>
      <c r="F43" s="269">
        <v>3169</v>
      </c>
      <c r="G43" s="235">
        <v>2522</v>
      </c>
      <c r="H43" s="259">
        <v>381</v>
      </c>
      <c r="I43" s="292">
        <v>11</v>
      </c>
      <c r="J43" s="149"/>
      <c r="K43" s="150"/>
      <c r="L43" s="70"/>
      <c r="M43" s="114"/>
      <c r="N43" s="70"/>
      <c r="O43" s="126"/>
      <c r="P43" s="145"/>
      <c r="Q43" s="145"/>
      <c r="R43" s="147"/>
      <c r="S43" s="145"/>
      <c r="T43" s="147"/>
      <c r="U43" s="147"/>
      <c r="V43" s="145"/>
      <c r="W43" s="145"/>
      <c r="X43" s="147"/>
      <c r="Y43" s="147"/>
    </row>
    <row r="44" spans="1:25" ht="15.95" customHeight="1">
      <c r="A44" s="368"/>
      <c r="B44" s="47" t="s">
        <v>75</v>
      </c>
      <c r="C44" s="31"/>
      <c r="D44" s="31"/>
      <c r="E44" s="98" t="s">
        <v>109</v>
      </c>
      <c r="F44" s="272">
        <f>F40-F42</f>
        <v>-1177</v>
      </c>
      <c r="G44" s="304">
        <f>G40-G42</f>
        <v>-1205</v>
      </c>
      <c r="H44" s="272">
        <f t="shared" ref="H44:I44" si="11">H40-H42</f>
        <v>0</v>
      </c>
      <c r="I44" s="305">
        <f t="shared" si="11"/>
        <v>-11</v>
      </c>
      <c r="J44" s="128">
        <f t="shared" ref="J44:O44" si="12">J40-J42</f>
        <v>0</v>
      </c>
      <c r="K44" s="129">
        <f t="shared" si="12"/>
        <v>0</v>
      </c>
      <c r="L44" s="128">
        <f t="shared" si="12"/>
        <v>0</v>
      </c>
      <c r="M44" s="129">
        <f t="shared" si="12"/>
        <v>0</v>
      </c>
      <c r="N44" s="128">
        <f t="shared" si="12"/>
        <v>0</v>
      </c>
      <c r="O44" s="129">
        <f t="shared" si="12"/>
        <v>0</v>
      </c>
      <c r="P44" s="147"/>
      <c r="Q44" s="147"/>
      <c r="R44" s="145"/>
      <c r="S44" s="145"/>
      <c r="T44" s="147"/>
      <c r="U44" s="147"/>
      <c r="V44" s="145"/>
      <c r="W44" s="145"/>
      <c r="X44" s="145"/>
      <c r="Y44" s="145"/>
    </row>
    <row r="45" spans="1:25" ht="15.95" customHeight="1">
      <c r="A45" s="345" t="s">
        <v>87</v>
      </c>
      <c r="B45" s="25" t="s">
        <v>79</v>
      </c>
      <c r="C45" s="20"/>
      <c r="D45" s="20"/>
      <c r="E45" s="97" t="s">
        <v>110</v>
      </c>
      <c r="F45" s="306">
        <f>F39+F44</f>
        <v>0</v>
      </c>
      <c r="G45" s="307">
        <f>G39+G44</f>
        <v>0</v>
      </c>
      <c r="H45" s="306">
        <f t="shared" ref="H45:I45" si="13">H39+H44</f>
        <v>0</v>
      </c>
      <c r="I45" s="308">
        <f t="shared" si="13"/>
        <v>0</v>
      </c>
      <c r="J45" s="151">
        <f t="shared" ref="J45:O45" si="14">J39+J44</f>
        <v>0</v>
      </c>
      <c r="K45" s="152">
        <f t="shared" si="14"/>
        <v>0</v>
      </c>
      <c r="L45" s="151">
        <f t="shared" si="14"/>
        <v>0</v>
      </c>
      <c r="M45" s="152">
        <f t="shared" si="14"/>
        <v>0</v>
      </c>
      <c r="N45" s="151">
        <f t="shared" si="14"/>
        <v>0</v>
      </c>
      <c r="O45" s="152">
        <f t="shared" si="14"/>
        <v>0</v>
      </c>
      <c r="P45" s="145"/>
      <c r="Q45" s="145"/>
      <c r="R45" s="145"/>
      <c r="S45" s="145"/>
      <c r="T45" s="145"/>
      <c r="U45" s="145"/>
      <c r="V45" s="145"/>
      <c r="W45" s="145"/>
      <c r="X45" s="145"/>
      <c r="Y45" s="145"/>
    </row>
    <row r="46" spans="1:25" ht="15.95" customHeight="1">
      <c r="A46" s="346"/>
      <c r="B46" s="44" t="s">
        <v>80</v>
      </c>
      <c r="C46" s="43"/>
      <c r="D46" s="43"/>
      <c r="E46" s="43"/>
      <c r="F46" s="300">
        <v>0</v>
      </c>
      <c r="G46" s="301">
        <v>0</v>
      </c>
      <c r="H46" s="302">
        <v>0</v>
      </c>
      <c r="I46" s="303">
        <v>0</v>
      </c>
      <c r="J46" s="149"/>
      <c r="K46" s="150"/>
      <c r="L46" s="70"/>
      <c r="M46" s="114"/>
      <c r="N46" s="149"/>
      <c r="O46" s="127"/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5.95" customHeight="1">
      <c r="A47" s="346"/>
      <c r="B47" s="44" t="s">
        <v>81</v>
      </c>
      <c r="C47" s="43"/>
      <c r="D47" s="43"/>
      <c r="E47" s="43"/>
      <c r="F47" s="269">
        <v>0</v>
      </c>
      <c r="G47" s="235">
        <v>0</v>
      </c>
      <c r="H47" s="259">
        <v>0</v>
      </c>
      <c r="I47" s="292">
        <v>0</v>
      </c>
      <c r="J47" s="70"/>
      <c r="K47" s="116"/>
      <c r="L47" s="70"/>
      <c r="M47" s="114"/>
      <c r="N47" s="70"/>
      <c r="O47" s="126"/>
      <c r="P47" s="145"/>
      <c r="Q47" s="145"/>
      <c r="R47" s="145"/>
      <c r="S47" s="145"/>
      <c r="T47" s="145"/>
      <c r="U47" s="145"/>
      <c r="V47" s="145"/>
      <c r="W47" s="145"/>
      <c r="X47" s="145"/>
      <c r="Y47" s="145"/>
    </row>
    <row r="48" spans="1:25" ht="15.95" customHeight="1" thickBot="1">
      <c r="A48" s="347"/>
      <c r="B48" s="47" t="s">
        <v>82</v>
      </c>
      <c r="C48" s="31"/>
      <c r="D48" s="31"/>
      <c r="E48" s="31"/>
      <c r="F48" s="310">
        <v>0</v>
      </c>
      <c r="G48" s="311">
        <v>0</v>
      </c>
      <c r="H48" s="310">
        <v>0</v>
      </c>
      <c r="I48" s="314">
        <v>0</v>
      </c>
      <c r="J48" s="74"/>
      <c r="K48" s="155"/>
      <c r="L48" s="74"/>
      <c r="M48" s="153"/>
      <c r="N48" s="74"/>
      <c r="O48" s="137"/>
      <c r="P48" s="145"/>
      <c r="Q48" s="145"/>
      <c r="R48" s="145"/>
      <c r="S48" s="145"/>
      <c r="T48" s="145"/>
      <c r="U48" s="145"/>
      <c r="V48" s="145"/>
      <c r="W48" s="145"/>
      <c r="X48" s="145"/>
      <c r="Y48" s="145"/>
    </row>
    <row r="49" spans="1:16" ht="15.95" customHeight="1">
      <c r="A49" s="13" t="s">
        <v>111</v>
      </c>
      <c r="O49" s="8"/>
      <c r="P49" s="8"/>
    </row>
    <row r="50" spans="1:16" ht="15.95" customHeight="1">
      <c r="A50" s="13"/>
      <c r="O50" s="8"/>
      <c r="P50" s="8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57" t="s">
        <v>0</v>
      </c>
      <c r="B1" s="57"/>
      <c r="C1" s="57"/>
      <c r="D1" s="57"/>
      <c r="E1" s="253" t="s">
        <v>261</v>
      </c>
      <c r="F1" s="1"/>
    </row>
    <row r="3" spans="1:9" ht="14.25">
      <c r="A3" s="27" t="s">
        <v>112</v>
      </c>
    </row>
    <row r="5" spans="1:9">
      <c r="A5" s="58" t="s">
        <v>237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7.100000000000001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318" t="s">
        <v>88</v>
      </c>
      <c r="B9" s="318" t="s">
        <v>90</v>
      </c>
      <c r="C9" s="55" t="s">
        <v>4</v>
      </c>
      <c r="D9" s="56"/>
      <c r="E9" s="56"/>
      <c r="F9" s="249">
        <v>177801</v>
      </c>
      <c r="G9" s="75">
        <f>F9/$F$27*100</f>
        <v>22.161991028058818</v>
      </c>
      <c r="H9" s="65">
        <v>182126</v>
      </c>
      <c r="I9" s="80">
        <f t="shared" ref="I9:I45" si="0">(F9/H9-1)*100</f>
        <v>-2.3747295828162929</v>
      </c>
    </row>
    <row r="10" spans="1:9" ht="18" customHeight="1">
      <c r="A10" s="319"/>
      <c r="B10" s="319"/>
      <c r="C10" s="7"/>
      <c r="D10" s="52" t="s">
        <v>23</v>
      </c>
      <c r="E10" s="53"/>
      <c r="F10" s="250">
        <v>49798</v>
      </c>
      <c r="G10" s="76">
        <f t="shared" ref="G10:G27" si="1">F10/$F$27*100</f>
        <v>6.2070676161285538</v>
      </c>
      <c r="H10" s="246">
        <v>50197</v>
      </c>
      <c r="I10" s="81">
        <f t="shared" si="0"/>
        <v>-0.79486821921628259</v>
      </c>
    </row>
    <row r="11" spans="1:9" ht="18" customHeight="1">
      <c r="A11" s="319"/>
      <c r="B11" s="319"/>
      <c r="C11" s="7"/>
      <c r="D11" s="16"/>
      <c r="E11" s="23" t="s">
        <v>24</v>
      </c>
      <c r="F11" s="251">
        <v>42005</v>
      </c>
      <c r="G11" s="77">
        <f t="shared" si="1"/>
        <v>5.2357097717876204</v>
      </c>
      <c r="H11" s="69">
        <v>41777</v>
      </c>
      <c r="I11" s="82">
        <f t="shared" si="0"/>
        <v>0.54575484118055684</v>
      </c>
    </row>
    <row r="12" spans="1:9" ht="18" customHeight="1">
      <c r="A12" s="319"/>
      <c r="B12" s="319"/>
      <c r="C12" s="7"/>
      <c r="D12" s="16"/>
      <c r="E12" s="23" t="s">
        <v>25</v>
      </c>
      <c r="F12" s="251">
        <v>3301</v>
      </c>
      <c r="G12" s="77">
        <f t="shared" si="1"/>
        <v>0.41145287362625721</v>
      </c>
      <c r="H12" s="69">
        <v>3710</v>
      </c>
      <c r="I12" s="82">
        <f t="shared" si="0"/>
        <v>-11.02425876010782</v>
      </c>
    </row>
    <row r="13" spans="1:9" ht="18" customHeight="1">
      <c r="A13" s="319"/>
      <c r="B13" s="319"/>
      <c r="C13" s="7"/>
      <c r="D13" s="33"/>
      <c r="E13" s="23" t="s">
        <v>26</v>
      </c>
      <c r="F13" s="251">
        <v>195</v>
      </c>
      <c r="G13" s="77">
        <f t="shared" si="1"/>
        <v>2.4305758969136674E-2</v>
      </c>
      <c r="H13" s="69">
        <v>467</v>
      </c>
      <c r="I13" s="82">
        <f t="shared" si="0"/>
        <v>-58.244111349036402</v>
      </c>
    </row>
    <row r="14" spans="1:9" ht="18" customHeight="1">
      <c r="A14" s="319"/>
      <c r="B14" s="319"/>
      <c r="C14" s="7"/>
      <c r="D14" s="61" t="s">
        <v>27</v>
      </c>
      <c r="E14" s="51"/>
      <c r="F14" s="249">
        <v>29067</v>
      </c>
      <c r="G14" s="75">
        <f t="shared" si="1"/>
        <v>3.6230538254148494</v>
      </c>
      <c r="H14" s="65">
        <v>29839</v>
      </c>
      <c r="I14" s="83">
        <f t="shared" si="0"/>
        <v>-2.5872180703106706</v>
      </c>
    </row>
    <row r="15" spans="1:9" ht="18" customHeight="1">
      <c r="A15" s="319"/>
      <c r="B15" s="319"/>
      <c r="C15" s="7"/>
      <c r="D15" s="16"/>
      <c r="E15" s="23" t="s">
        <v>28</v>
      </c>
      <c r="F15" s="251">
        <v>1351</v>
      </c>
      <c r="G15" s="77">
        <f t="shared" si="1"/>
        <v>0.16839528393489048</v>
      </c>
      <c r="H15" s="69">
        <v>1348</v>
      </c>
      <c r="I15" s="82">
        <f t="shared" si="0"/>
        <v>0.2225519287833766</v>
      </c>
    </row>
    <row r="16" spans="1:9" ht="18" customHeight="1">
      <c r="A16" s="319"/>
      <c r="B16" s="319"/>
      <c r="C16" s="7"/>
      <c r="D16" s="16"/>
      <c r="E16" s="29" t="s">
        <v>29</v>
      </c>
      <c r="F16" s="250">
        <v>27716</v>
      </c>
      <c r="G16" s="76">
        <f t="shared" si="1"/>
        <v>3.4546585414799589</v>
      </c>
      <c r="H16" s="246">
        <v>28491</v>
      </c>
      <c r="I16" s="81">
        <f t="shared" si="0"/>
        <v>-2.7201572426380216</v>
      </c>
    </row>
    <row r="17" spans="1:9" ht="18" customHeight="1">
      <c r="A17" s="319"/>
      <c r="B17" s="319"/>
      <c r="C17" s="7"/>
      <c r="D17" s="323" t="s">
        <v>30</v>
      </c>
      <c r="E17" s="369"/>
      <c r="F17" s="250">
        <v>59408</v>
      </c>
      <c r="G17" s="76">
        <f t="shared" si="1"/>
        <v>7.4049052760947252</v>
      </c>
      <c r="H17" s="246">
        <v>61666</v>
      </c>
      <c r="I17" s="81">
        <f t="shared" si="0"/>
        <v>-3.6616612071481813</v>
      </c>
    </row>
    <row r="18" spans="1:9" ht="18" customHeight="1">
      <c r="A18" s="319"/>
      <c r="B18" s="319"/>
      <c r="C18" s="7"/>
      <c r="D18" s="323" t="s">
        <v>94</v>
      </c>
      <c r="E18" s="324"/>
      <c r="F18" s="251">
        <v>3709</v>
      </c>
      <c r="G18" s="77">
        <f t="shared" si="1"/>
        <v>0.46230800008475859</v>
      </c>
      <c r="H18" s="69">
        <v>3663</v>
      </c>
      <c r="I18" s="82">
        <f t="shared" si="0"/>
        <v>1.2558012558012477</v>
      </c>
    </row>
    <row r="19" spans="1:9" ht="18" customHeight="1">
      <c r="A19" s="319"/>
      <c r="B19" s="319"/>
      <c r="C19" s="10"/>
      <c r="D19" s="323" t="s">
        <v>95</v>
      </c>
      <c r="E19" s="324"/>
      <c r="F19" s="251">
        <v>0</v>
      </c>
      <c r="G19" s="77">
        <f t="shared" si="1"/>
        <v>0</v>
      </c>
      <c r="H19" s="69">
        <v>0</v>
      </c>
      <c r="I19" s="82" t="e">
        <f>(F19/H19-1)*100</f>
        <v>#DIV/0!</v>
      </c>
    </row>
    <row r="20" spans="1:9" ht="18" customHeight="1">
      <c r="A20" s="319"/>
      <c r="B20" s="319"/>
      <c r="C20" s="44" t="s">
        <v>5</v>
      </c>
      <c r="D20" s="43"/>
      <c r="E20" s="43"/>
      <c r="F20" s="69">
        <v>29125</v>
      </c>
      <c r="G20" s="77">
        <f t="shared" si="1"/>
        <v>3.630283230646695</v>
      </c>
      <c r="H20" s="69">
        <v>29886</v>
      </c>
      <c r="I20" s="82">
        <f t="shared" si="0"/>
        <v>-2.5463427691895912</v>
      </c>
    </row>
    <row r="21" spans="1:9" ht="18" customHeight="1">
      <c r="A21" s="319"/>
      <c r="B21" s="319"/>
      <c r="C21" s="44" t="s">
        <v>6</v>
      </c>
      <c r="D21" s="43"/>
      <c r="E21" s="43"/>
      <c r="F21" s="69">
        <v>272546</v>
      </c>
      <c r="G21" s="77">
        <f t="shared" si="1"/>
        <v>33.971473764114478</v>
      </c>
      <c r="H21" s="69">
        <v>267649</v>
      </c>
      <c r="I21" s="82">
        <f t="shared" si="0"/>
        <v>1.8296350817675444</v>
      </c>
    </row>
    <row r="22" spans="1:9" ht="18" customHeight="1">
      <c r="A22" s="319"/>
      <c r="B22" s="319"/>
      <c r="C22" s="44" t="s">
        <v>31</v>
      </c>
      <c r="D22" s="43"/>
      <c r="E22" s="43"/>
      <c r="F22" s="69">
        <v>12052</v>
      </c>
      <c r="G22" s="77">
        <f t="shared" si="1"/>
        <v>1.5022205492104368</v>
      </c>
      <c r="H22" s="69">
        <v>12086</v>
      </c>
      <c r="I22" s="82">
        <f t="shared" si="0"/>
        <v>-0.28131722654310964</v>
      </c>
    </row>
    <row r="23" spans="1:9" ht="18" customHeight="1">
      <c r="A23" s="319"/>
      <c r="B23" s="319"/>
      <c r="C23" s="44" t="s">
        <v>7</v>
      </c>
      <c r="D23" s="43"/>
      <c r="E23" s="43"/>
      <c r="F23" s="69">
        <v>139235</v>
      </c>
      <c r="G23" s="77">
        <f t="shared" si="1"/>
        <v>17.354935128552537</v>
      </c>
      <c r="H23" s="69">
        <v>134628</v>
      </c>
      <c r="I23" s="82">
        <f t="shared" si="0"/>
        <v>3.4220221647799809</v>
      </c>
    </row>
    <row r="24" spans="1:9" ht="18" customHeight="1">
      <c r="A24" s="319"/>
      <c r="B24" s="319"/>
      <c r="C24" s="44" t="s">
        <v>32</v>
      </c>
      <c r="D24" s="43"/>
      <c r="E24" s="43"/>
      <c r="F24" s="69">
        <v>4887</v>
      </c>
      <c r="G24" s="77">
        <f t="shared" si="1"/>
        <v>0.60913971324190208</v>
      </c>
      <c r="H24" s="69">
        <v>3763</v>
      </c>
      <c r="I24" s="82">
        <f t="shared" si="0"/>
        <v>29.869784746213135</v>
      </c>
    </row>
    <row r="25" spans="1:9" ht="18" customHeight="1">
      <c r="A25" s="319"/>
      <c r="B25" s="319"/>
      <c r="C25" s="44" t="s">
        <v>8</v>
      </c>
      <c r="D25" s="43"/>
      <c r="E25" s="43"/>
      <c r="F25" s="69">
        <v>103028</v>
      </c>
      <c r="G25" s="77">
        <f t="shared" si="1"/>
        <v>12.841916590113915</v>
      </c>
      <c r="H25" s="69">
        <v>98263</v>
      </c>
      <c r="I25" s="82">
        <f t="shared" si="0"/>
        <v>4.8492311449884529</v>
      </c>
    </row>
    <row r="26" spans="1:9" ht="18" customHeight="1">
      <c r="A26" s="319"/>
      <c r="B26" s="319"/>
      <c r="C26" s="45" t="s">
        <v>9</v>
      </c>
      <c r="D26" s="46"/>
      <c r="E26" s="46"/>
      <c r="F26" s="71">
        <f>2130+496+8780+157+17352+23045+11645</f>
        <v>63605</v>
      </c>
      <c r="G26" s="78">
        <f t="shared" si="1"/>
        <v>7.9280399960612202</v>
      </c>
      <c r="H26" s="71">
        <v>53707</v>
      </c>
      <c r="I26" s="84">
        <f t="shared" si="0"/>
        <v>18.429627422868535</v>
      </c>
    </row>
    <row r="27" spans="1:9" ht="18" customHeight="1">
      <c r="A27" s="319"/>
      <c r="B27" s="320"/>
      <c r="C27" s="47" t="s">
        <v>10</v>
      </c>
      <c r="D27" s="31"/>
      <c r="E27" s="31"/>
      <c r="F27" s="73">
        <f>SUM(F9,F20:F26)</f>
        <v>802279</v>
      </c>
      <c r="G27" s="79">
        <f t="shared" si="1"/>
        <v>100</v>
      </c>
      <c r="H27" s="73">
        <f>SUM(H9,H20:H26)</f>
        <v>782108</v>
      </c>
      <c r="I27" s="85">
        <f t="shared" si="0"/>
        <v>2.5790555780020208</v>
      </c>
    </row>
    <row r="28" spans="1:9" ht="18" customHeight="1">
      <c r="A28" s="319"/>
      <c r="B28" s="318" t="s">
        <v>89</v>
      </c>
      <c r="C28" s="55" t="s">
        <v>11</v>
      </c>
      <c r="D28" s="56"/>
      <c r="E28" s="56"/>
      <c r="F28" s="65">
        <v>375633</v>
      </c>
      <c r="G28" s="75">
        <f t="shared" ref="G28:G45" si="2">F28/$F$45*100</f>
        <v>48.802140037884598</v>
      </c>
      <c r="H28" s="65">
        <v>380481</v>
      </c>
      <c r="I28" s="86">
        <f t="shared" si="0"/>
        <v>-1.2741766343128846</v>
      </c>
    </row>
    <row r="29" spans="1:9" ht="18" customHeight="1">
      <c r="A29" s="319"/>
      <c r="B29" s="319"/>
      <c r="C29" s="7"/>
      <c r="D29" s="30" t="s">
        <v>12</v>
      </c>
      <c r="E29" s="43"/>
      <c r="F29" s="69">
        <v>223136</v>
      </c>
      <c r="G29" s="77">
        <f t="shared" si="2"/>
        <v>28.989770120019852</v>
      </c>
      <c r="H29" s="69">
        <v>223719</v>
      </c>
      <c r="I29" s="87">
        <f t="shared" si="0"/>
        <v>-0.26059476396730341</v>
      </c>
    </row>
    <row r="30" spans="1:9" ht="18" customHeight="1">
      <c r="A30" s="319"/>
      <c r="B30" s="319"/>
      <c r="C30" s="7"/>
      <c r="D30" s="30" t="s">
        <v>33</v>
      </c>
      <c r="E30" s="43"/>
      <c r="F30" s="69">
        <v>26957</v>
      </c>
      <c r="G30" s="77">
        <f t="shared" si="2"/>
        <v>3.5022463122283054</v>
      </c>
      <c r="H30" s="69">
        <v>26550</v>
      </c>
      <c r="I30" s="87">
        <f t="shared" si="0"/>
        <v>1.5329566854990651</v>
      </c>
    </row>
    <row r="31" spans="1:9" ht="18" customHeight="1">
      <c r="A31" s="319"/>
      <c r="B31" s="319"/>
      <c r="C31" s="19"/>
      <c r="D31" s="30" t="s">
        <v>13</v>
      </c>
      <c r="E31" s="43"/>
      <c r="F31" s="69">
        <v>125540</v>
      </c>
      <c r="G31" s="77">
        <f t="shared" si="2"/>
        <v>16.310123605636438</v>
      </c>
      <c r="H31" s="69">
        <v>130212</v>
      </c>
      <c r="I31" s="87">
        <f t="shared" si="0"/>
        <v>-3.587994962061869</v>
      </c>
    </row>
    <row r="32" spans="1:9" ht="18" customHeight="1">
      <c r="A32" s="319"/>
      <c r="B32" s="319"/>
      <c r="C32" s="50" t="s">
        <v>14</v>
      </c>
      <c r="D32" s="51"/>
      <c r="E32" s="51"/>
      <c r="F32" s="65">
        <v>232764</v>
      </c>
      <c r="G32" s="75">
        <f t="shared" si="2"/>
        <v>30.240637334254899</v>
      </c>
      <c r="H32" s="65">
        <v>231716</v>
      </c>
      <c r="I32" s="86">
        <f t="shared" si="0"/>
        <v>0.45227778832708232</v>
      </c>
    </row>
    <row r="33" spans="1:9" ht="18" customHeight="1">
      <c r="A33" s="319"/>
      <c r="B33" s="319"/>
      <c r="C33" s="7"/>
      <c r="D33" s="30" t="s">
        <v>15</v>
      </c>
      <c r="E33" s="43"/>
      <c r="F33" s="69">
        <v>24746</v>
      </c>
      <c r="G33" s="77">
        <f t="shared" si="2"/>
        <v>3.2149937768446657</v>
      </c>
      <c r="H33" s="69">
        <v>24727</v>
      </c>
      <c r="I33" s="87">
        <f t="shared" si="0"/>
        <v>7.6839082783997092E-2</v>
      </c>
    </row>
    <row r="34" spans="1:9" ht="18" customHeight="1">
      <c r="A34" s="319"/>
      <c r="B34" s="319"/>
      <c r="C34" s="7"/>
      <c r="D34" s="30" t="s">
        <v>34</v>
      </c>
      <c r="E34" s="43"/>
      <c r="F34" s="69">
        <v>4528</v>
      </c>
      <c r="G34" s="77">
        <f t="shared" si="2"/>
        <v>0.58827656273953954</v>
      </c>
      <c r="H34" s="69">
        <v>4304</v>
      </c>
      <c r="I34" s="87">
        <f t="shared" si="0"/>
        <v>5.2044609665427455</v>
      </c>
    </row>
    <row r="35" spans="1:9" ht="18" customHeight="1">
      <c r="A35" s="319"/>
      <c r="B35" s="319"/>
      <c r="C35" s="7"/>
      <c r="D35" s="30" t="s">
        <v>35</v>
      </c>
      <c r="E35" s="43"/>
      <c r="F35" s="69">
        <v>179702</v>
      </c>
      <c r="G35" s="77">
        <f t="shared" si="2"/>
        <v>23.346836324518712</v>
      </c>
      <c r="H35" s="69">
        <v>177523</v>
      </c>
      <c r="I35" s="87">
        <f t="shared" si="0"/>
        <v>1.2274465843862492</v>
      </c>
    </row>
    <row r="36" spans="1:9" ht="18" customHeight="1">
      <c r="A36" s="319"/>
      <c r="B36" s="319"/>
      <c r="C36" s="7"/>
      <c r="D36" s="30" t="s">
        <v>36</v>
      </c>
      <c r="E36" s="43"/>
      <c r="F36" s="69">
        <v>12643</v>
      </c>
      <c r="G36" s="77">
        <f t="shared" si="2"/>
        <v>1.6425752170309182</v>
      </c>
      <c r="H36" s="69">
        <v>11936</v>
      </c>
      <c r="I36" s="87">
        <f t="shared" si="0"/>
        <v>5.923257372654156</v>
      </c>
    </row>
    <row r="37" spans="1:9" ht="18" customHeight="1">
      <c r="A37" s="319"/>
      <c r="B37" s="319"/>
      <c r="C37" s="7"/>
      <c r="D37" s="30" t="s">
        <v>16</v>
      </c>
      <c r="E37" s="43"/>
      <c r="F37" s="69">
        <v>8148</v>
      </c>
      <c r="G37" s="77">
        <f t="shared" si="2"/>
        <v>1.0585860055657614</v>
      </c>
      <c r="H37" s="69">
        <v>9829</v>
      </c>
      <c r="I37" s="87">
        <f t="shared" si="0"/>
        <v>-17.102451927968254</v>
      </c>
    </row>
    <row r="38" spans="1:9" ht="18" customHeight="1">
      <c r="A38" s="319"/>
      <c r="B38" s="319"/>
      <c r="C38" s="19"/>
      <c r="D38" s="30" t="s">
        <v>37</v>
      </c>
      <c r="E38" s="43"/>
      <c r="F38" s="69">
        <f>607+2390</f>
        <v>2997</v>
      </c>
      <c r="G38" s="77">
        <f t="shared" si="2"/>
        <v>0.38936944755530034</v>
      </c>
      <c r="H38" s="69">
        <f>15+3382</f>
        <v>3397</v>
      </c>
      <c r="I38" s="87">
        <f t="shared" si="0"/>
        <v>-11.775095672652336</v>
      </c>
    </row>
    <row r="39" spans="1:9" ht="18" customHeight="1">
      <c r="A39" s="319"/>
      <c r="B39" s="319"/>
      <c r="C39" s="50" t="s">
        <v>17</v>
      </c>
      <c r="D39" s="51"/>
      <c r="E39" s="51"/>
      <c r="F39" s="65">
        <v>161309</v>
      </c>
      <c r="G39" s="75">
        <f t="shared" si="2"/>
        <v>20.95722262786051</v>
      </c>
      <c r="H39" s="65">
        <v>146866</v>
      </c>
      <c r="I39" s="86">
        <f t="shared" si="0"/>
        <v>9.8341345171789172</v>
      </c>
    </row>
    <row r="40" spans="1:9" ht="18" customHeight="1">
      <c r="A40" s="319"/>
      <c r="B40" s="319"/>
      <c r="C40" s="7"/>
      <c r="D40" s="52" t="s">
        <v>18</v>
      </c>
      <c r="E40" s="53"/>
      <c r="F40" s="67">
        <v>153331</v>
      </c>
      <c r="G40" s="76">
        <f t="shared" si="2"/>
        <v>19.920722977344596</v>
      </c>
      <c r="H40" s="246">
        <v>142553</v>
      </c>
      <c r="I40" s="88">
        <f t="shared" si="0"/>
        <v>7.5606967233239564</v>
      </c>
    </row>
    <row r="41" spans="1:9" ht="18" customHeight="1">
      <c r="A41" s="319"/>
      <c r="B41" s="319"/>
      <c r="C41" s="7"/>
      <c r="D41" s="16"/>
      <c r="E41" s="103" t="s">
        <v>92</v>
      </c>
      <c r="F41" s="69">
        <v>112878</v>
      </c>
      <c r="G41" s="77">
        <f t="shared" si="2"/>
        <v>14.665079913629359</v>
      </c>
      <c r="H41" s="69">
        <v>101890</v>
      </c>
      <c r="I41" s="89">
        <f t="shared" si="0"/>
        <v>10.784179016586526</v>
      </c>
    </row>
    <row r="42" spans="1:9" ht="18" customHeight="1">
      <c r="A42" s="319"/>
      <c r="B42" s="319"/>
      <c r="C42" s="7"/>
      <c r="D42" s="33"/>
      <c r="E42" s="32" t="s">
        <v>38</v>
      </c>
      <c r="F42" s="69">
        <v>40453</v>
      </c>
      <c r="G42" s="77">
        <f t="shared" si="2"/>
        <v>5.2556430637152367</v>
      </c>
      <c r="H42" s="69">
        <v>40663</v>
      </c>
      <c r="I42" s="89">
        <f t="shared" si="0"/>
        <v>-0.51644000688586544</v>
      </c>
    </row>
    <row r="43" spans="1:9" ht="18" customHeight="1">
      <c r="A43" s="319"/>
      <c r="B43" s="319"/>
      <c r="C43" s="7"/>
      <c r="D43" s="30" t="s">
        <v>39</v>
      </c>
      <c r="E43" s="54"/>
      <c r="F43" s="69">
        <v>7978</v>
      </c>
      <c r="G43" s="77">
        <f t="shared" si="2"/>
        <v>1.0364996505159112</v>
      </c>
      <c r="H43" s="69">
        <v>4313</v>
      </c>
      <c r="I43" s="156">
        <f t="shared" si="0"/>
        <v>84.975654996522138</v>
      </c>
    </row>
    <row r="44" spans="1:9" ht="18" customHeight="1">
      <c r="A44" s="319"/>
      <c r="B44" s="319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320"/>
      <c r="B45" s="320"/>
      <c r="C45" s="11" t="s">
        <v>19</v>
      </c>
      <c r="D45" s="12"/>
      <c r="E45" s="12"/>
      <c r="F45" s="74">
        <f>SUM(F28,F32,F39)</f>
        <v>769706</v>
      </c>
      <c r="G45" s="79">
        <f t="shared" si="2"/>
        <v>100</v>
      </c>
      <c r="H45" s="74">
        <f>SUM(H28,H32,H39)</f>
        <v>759063</v>
      </c>
      <c r="I45" s="157">
        <f t="shared" si="0"/>
        <v>1.4021234074115041</v>
      </c>
    </row>
    <row r="46" spans="1:9">
      <c r="A46" s="104" t="s">
        <v>20</v>
      </c>
    </row>
    <row r="47" spans="1:9">
      <c r="A47" s="105" t="s">
        <v>21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158" t="s">
        <v>0</v>
      </c>
      <c r="B1" s="158"/>
      <c r="C1" s="253" t="s">
        <v>261</v>
      </c>
      <c r="D1" s="159"/>
      <c r="E1" s="159"/>
    </row>
    <row r="4" spans="1:9">
      <c r="A4" s="160" t="s">
        <v>114</v>
      </c>
    </row>
    <row r="5" spans="1:9">
      <c r="I5" s="14" t="s">
        <v>115</v>
      </c>
    </row>
    <row r="6" spans="1:9" s="165" customFormat="1" ht="29.25" customHeight="1">
      <c r="A6" s="161" t="s">
        <v>116</v>
      </c>
      <c r="B6" s="162"/>
      <c r="C6" s="162"/>
      <c r="D6" s="163"/>
      <c r="E6" s="164" t="s">
        <v>233</v>
      </c>
      <c r="F6" s="164" t="s">
        <v>246</v>
      </c>
      <c r="G6" s="164" t="s">
        <v>247</v>
      </c>
      <c r="H6" s="164" t="s">
        <v>248</v>
      </c>
      <c r="I6" s="164" t="s">
        <v>240</v>
      </c>
    </row>
    <row r="7" spans="1:9" ht="27" customHeight="1">
      <c r="A7" s="370" t="s">
        <v>117</v>
      </c>
      <c r="B7" s="55" t="s">
        <v>118</v>
      </c>
      <c r="C7" s="56"/>
      <c r="D7" s="93" t="s">
        <v>119</v>
      </c>
      <c r="E7" s="166">
        <v>798319</v>
      </c>
      <c r="F7" s="166">
        <v>789071</v>
      </c>
      <c r="G7" s="166">
        <v>805010</v>
      </c>
      <c r="H7" s="166">
        <v>782108</v>
      </c>
      <c r="I7" s="166">
        <v>802279</v>
      </c>
    </row>
    <row r="8" spans="1:9" ht="27" customHeight="1">
      <c r="A8" s="319"/>
      <c r="B8" s="9"/>
      <c r="C8" s="30" t="s">
        <v>120</v>
      </c>
      <c r="D8" s="91" t="s">
        <v>42</v>
      </c>
      <c r="E8" s="167">
        <v>476301</v>
      </c>
      <c r="F8" s="167">
        <v>475813</v>
      </c>
      <c r="G8" s="167">
        <v>478049</v>
      </c>
      <c r="H8" s="168">
        <v>480376</v>
      </c>
      <c r="I8" s="168">
        <v>481601</v>
      </c>
    </row>
    <row r="9" spans="1:9" ht="27" customHeight="1">
      <c r="A9" s="319"/>
      <c r="B9" s="44" t="s">
        <v>121</v>
      </c>
      <c r="C9" s="43"/>
      <c r="D9" s="94"/>
      <c r="E9" s="169">
        <v>777691</v>
      </c>
      <c r="F9" s="169">
        <v>762376</v>
      </c>
      <c r="G9" s="169">
        <v>786055</v>
      </c>
      <c r="H9" s="170">
        <v>759063</v>
      </c>
      <c r="I9" s="170">
        <v>769706</v>
      </c>
    </row>
    <row r="10" spans="1:9" ht="27" customHeight="1">
      <c r="A10" s="319"/>
      <c r="B10" s="44" t="s">
        <v>122</v>
      </c>
      <c r="C10" s="43"/>
      <c r="D10" s="94"/>
      <c r="E10" s="169">
        <v>20628</v>
      </c>
      <c r="F10" s="169">
        <v>26694</v>
      </c>
      <c r="G10" s="169">
        <v>18955</v>
      </c>
      <c r="H10" s="170">
        <v>23045</v>
      </c>
      <c r="I10" s="170">
        <v>32573</v>
      </c>
    </row>
    <row r="11" spans="1:9" ht="27" customHeight="1">
      <c r="A11" s="319"/>
      <c r="B11" s="44" t="s">
        <v>123</v>
      </c>
      <c r="C11" s="43"/>
      <c r="D11" s="94"/>
      <c r="E11" s="169">
        <v>16034</v>
      </c>
      <c r="F11" s="169">
        <v>21352</v>
      </c>
      <c r="G11" s="169">
        <v>15485</v>
      </c>
      <c r="H11" s="170">
        <v>18355</v>
      </c>
      <c r="I11" s="170">
        <v>25924</v>
      </c>
    </row>
    <row r="12" spans="1:9" ht="27" customHeight="1">
      <c r="A12" s="319"/>
      <c r="B12" s="44" t="s">
        <v>124</v>
      </c>
      <c r="C12" s="43"/>
      <c r="D12" s="94"/>
      <c r="E12" s="169">
        <v>4595</v>
      </c>
      <c r="F12" s="169">
        <v>5343</v>
      </c>
      <c r="G12" s="169">
        <v>3470</v>
      </c>
      <c r="H12" s="170">
        <v>4690</v>
      </c>
      <c r="I12" s="170">
        <v>6650</v>
      </c>
    </row>
    <row r="13" spans="1:9" ht="27" customHeight="1">
      <c r="A13" s="319"/>
      <c r="B13" s="44" t="s">
        <v>125</v>
      </c>
      <c r="C13" s="43"/>
      <c r="D13" s="99"/>
      <c r="E13" s="171">
        <v>494</v>
      </c>
      <c r="F13" s="171">
        <v>748</v>
      </c>
      <c r="G13" s="171">
        <v>-1873</v>
      </c>
      <c r="H13" s="172">
        <v>1220</v>
      </c>
      <c r="I13" s="172">
        <v>1959</v>
      </c>
    </row>
    <row r="14" spans="1:9" ht="27" customHeight="1">
      <c r="A14" s="319"/>
      <c r="B14" s="101" t="s">
        <v>126</v>
      </c>
      <c r="C14" s="53"/>
      <c r="D14" s="99"/>
      <c r="E14" s="171">
        <v>0</v>
      </c>
      <c r="F14" s="171">
        <v>0</v>
      </c>
      <c r="G14" s="171">
        <v>0</v>
      </c>
      <c r="H14" s="172">
        <v>0</v>
      </c>
      <c r="I14" s="172">
        <v>0</v>
      </c>
    </row>
    <row r="15" spans="1:9" ht="27" customHeight="1">
      <c r="A15" s="319"/>
      <c r="B15" s="45" t="s">
        <v>127</v>
      </c>
      <c r="C15" s="46"/>
      <c r="D15" s="173"/>
      <c r="E15" s="174">
        <v>526</v>
      </c>
      <c r="F15" s="174">
        <v>764</v>
      </c>
      <c r="G15" s="174">
        <v>-1861</v>
      </c>
      <c r="H15" s="175">
        <v>1223</v>
      </c>
      <c r="I15" s="175">
        <v>1958</v>
      </c>
    </row>
    <row r="16" spans="1:9" ht="27" customHeight="1">
      <c r="A16" s="319"/>
      <c r="B16" s="176" t="s">
        <v>128</v>
      </c>
      <c r="C16" s="177"/>
      <c r="D16" s="178" t="s">
        <v>43</v>
      </c>
      <c r="E16" s="179">
        <v>81296</v>
      </c>
      <c r="F16" s="179">
        <v>75833</v>
      </c>
      <c r="G16" s="179">
        <v>79928</v>
      </c>
      <c r="H16" s="180">
        <v>72660</v>
      </c>
      <c r="I16" s="180">
        <v>63451</v>
      </c>
    </row>
    <row r="17" spans="1:9" ht="27" customHeight="1">
      <c r="A17" s="319"/>
      <c r="B17" s="44" t="s">
        <v>129</v>
      </c>
      <c r="C17" s="43"/>
      <c r="D17" s="91" t="s">
        <v>44</v>
      </c>
      <c r="E17" s="169">
        <v>64585</v>
      </c>
      <c r="F17" s="169">
        <v>59750</v>
      </c>
      <c r="G17" s="169">
        <v>53223</v>
      </c>
      <c r="H17" s="170">
        <v>38760</v>
      </c>
      <c r="I17" s="170">
        <v>39425</v>
      </c>
    </row>
    <row r="18" spans="1:9" ht="27" customHeight="1">
      <c r="A18" s="319"/>
      <c r="B18" s="44" t="s">
        <v>130</v>
      </c>
      <c r="C18" s="43"/>
      <c r="D18" s="91" t="s">
        <v>45</v>
      </c>
      <c r="E18" s="169">
        <v>1648629</v>
      </c>
      <c r="F18" s="169">
        <v>1636543</v>
      </c>
      <c r="G18" s="169">
        <v>1622294</v>
      </c>
      <c r="H18" s="170">
        <v>1603161</v>
      </c>
      <c r="I18" s="170">
        <v>1591727</v>
      </c>
    </row>
    <row r="19" spans="1:9" ht="27" customHeight="1">
      <c r="A19" s="319"/>
      <c r="B19" s="44" t="s">
        <v>131</v>
      </c>
      <c r="C19" s="43"/>
      <c r="D19" s="91" t="s">
        <v>132</v>
      </c>
      <c r="E19" s="169">
        <f>E17+E18-E16</f>
        <v>1631918</v>
      </c>
      <c r="F19" s="169">
        <f>F17+F18-F16</f>
        <v>1620460</v>
      </c>
      <c r="G19" s="169">
        <f>G17+G18-G16</f>
        <v>1595589</v>
      </c>
      <c r="H19" s="169">
        <f>H17+H18-H16</f>
        <v>1569261</v>
      </c>
      <c r="I19" s="169">
        <f>I17+I18-I16</f>
        <v>1567701</v>
      </c>
    </row>
    <row r="20" spans="1:9" ht="27" customHeight="1">
      <c r="A20" s="319"/>
      <c r="B20" s="44" t="s">
        <v>133</v>
      </c>
      <c r="C20" s="43"/>
      <c r="D20" s="94" t="s">
        <v>134</v>
      </c>
      <c r="E20" s="181">
        <f>E18/E8</f>
        <v>3.4613175282017044</v>
      </c>
      <c r="F20" s="181">
        <f>F18/F8</f>
        <v>3.4394667653048572</v>
      </c>
      <c r="G20" s="181">
        <f>G18/G8</f>
        <v>3.3935726254003251</v>
      </c>
      <c r="H20" s="181">
        <f>H18/H8</f>
        <v>3.3373045281196396</v>
      </c>
      <c r="I20" s="181">
        <f>I18/I8</f>
        <v>3.3050741173710185</v>
      </c>
    </row>
    <row r="21" spans="1:9" ht="27" customHeight="1">
      <c r="A21" s="319"/>
      <c r="B21" s="44" t="s">
        <v>135</v>
      </c>
      <c r="C21" s="43"/>
      <c r="D21" s="94" t="s">
        <v>136</v>
      </c>
      <c r="E21" s="181">
        <f>E19/E8</f>
        <v>3.4262325714201736</v>
      </c>
      <c r="F21" s="181">
        <f>F19/F8</f>
        <v>3.4056656711775424</v>
      </c>
      <c r="G21" s="181">
        <f>G19/G8</f>
        <v>3.3377101510514611</v>
      </c>
      <c r="H21" s="181">
        <f>H19/H8</f>
        <v>3.2667348077339415</v>
      </c>
      <c r="I21" s="181">
        <f>I19/I8</f>
        <v>3.2551863472044285</v>
      </c>
    </row>
    <row r="22" spans="1:9" ht="27" customHeight="1">
      <c r="A22" s="319"/>
      <c r="B22" s="44" t="s">
        <v>137</v>
      </c>
      <c r="C22" s="43"/>
      <c r="D22" s="94" t="s">
        <v>138</v>
      </c>
      <c r="E22" s="169">
        <f>E18/E24*1000000</f>
        <v>1000274.2423902287</v>
      </c>
      <c r="F22" s="169">
        <f>F18/F24*1000000</f>
        <v>992941.29210636963</v>
      </c>
      <c r="G22" s="169">
        <f>G18/G24*1000000</f>
        <v>984295.98277369479</v>
      </c>
      <c r="H22" s="169">
        <f>H18/H24*1000000</f>
        <v>972687.3994722655</v>
      </c>
      <c r="I22" s="169">
        <f>I18/I24*1000000</f>
        <v>965750.03776900168</v>
      </c>
    </row>
    <row r="23" spans="1:9" ht="27" customHeight="1">
      <c r="A23" s="319"/>
      <c r="B23" s="44" t="s">
        <v>139</v>
      </c>
      <c r="C23" s="43"/>
      <c r="D23" s="94" t="s">
        <v>140</v>
      </c>
      <c r="E23" s="169">
        <f>E19/E24*1000000</f>
        <v>990135.16145413998</v>
      </c>
      <c r="F23" s="169">
        <f>F19/F24*1000000</f>
        <v>983183.23820803221</v>
      </c>
      <c r="G23" s="169">
        <f>G19/G24*1000000</f>
        <v>968093.23270498251</v>
      </c>
      <c r="H23" s="169">
        <f>H19/H24*1000000</f>
        <v>952119.22020511143</v>
      </c>
      <c r="I23" s="169">
        <f>I19/I24*1000000</f>
        <v>951172.71992025129</v>
      </c>
    </row>
    <row r="24" spans="1:9" ht="27" customHeight="1">
      <c r="A24" s="319"/>
      <c r="B24" s="182" t="s">
        <v>141</v>
      </c>
      <c r="C24" s="183"/>
      <c r="D24" s="184" t="s">
        <v>142</v>
      </c>
      <c r="E24" s="174">
        <v>1648177</v>
      </c>
      <c r="F24" s="174">
        <v>1648177</v>
      </c>
      <c r="G24" s="175">
        <v>1648177</v>
      </c>
      <c r="H24" s="175">
        <f>G24</f>
        <v>1648177</v>
      </c>
      <c r="I24" s="175">
        <f>H24</f>
        <v>1648177</v>
      </c>
    </row>
    <row r="25" spans="1:9" ht="27" customHeight="1">
      <c r="A25" s="319"/>
      <c r="B25" s="10" t="s">
        <v>143</v>
      </c>
      <c r="C25" s="185"/>
      <c r="D25" s="186"/>
      <c r="E25" s="167">
        <v>481038</v>
      </c>
      <c r="F25" s="167">
        <v>476564</v>
      </c>
      <c r="G25" s="167">
        <v>475495</v>
      </c>
      <c r="H25" s="187">
        <v>475587</v>
      </c>
      <c r="I25" s="187">
        <v>475775</v>
      </c>
    </row>
    <row r="26" spans="1:9" ht="27" customHeight="1">
      <c r="A26" s="319"/>
      <c r="B26" s="188" t="s">
        <v>144</v>
      </c>
      <c r="C26" s="189"/>
      <c r="D26" s="190"/>
      <c r="E26" s="191">
        <v>0.32100000000000001</v>
      </c>
      <c r="F26" s="191">
        <v>0.33300000000000002</v>
      </c>
      <c r="G26" s="191">
        <v>0.34300000000000003</v>
      </c>
      <c r="H26" s="192">
        <v>0.34699999999999998</v>
      </c>
      <c r="I26" s="192">
        <v>0.35148000000000001</v>
      </c>
    </row>
    <row r="27" spans="1:9" ht="27" customHeight="1">
      <c r="A27" s="319"/>
      <c r="B27" s="188" t="s">
        <v>145</v>
      </c>
      <c r="C27" s="189"/>
      <c r="D27" s="190"/>
      <c r="E27" s="193">
        <v>1</v>
      </c>
      <c r="F27" s="193">
        <v>1.1000000000000001</v>
      </c>
      <c r="G27" s="193">
        <v>0.7</v>
      </c>
      <c r="H27" s="194">
        <v>1</v>
      </c>
      <c r="I27" s="194">
        <v>1.4</v>
      </c>
    </row>
    <row r="28" spans="1:9" ht="27" customHeight="1">
      <c r="A28" s="319"/>
      <c r="B28" s="188" t="s">
        <v>146</v>
      </c>
      <c r="C28" s="189"/>
      <c r="D28" s="190"/>
      <c r="E28" s="193">
        <v>96.8</v>
      </c>
      <c r="F28" s="193">
        <v>97</v>
      </c>
      <c r="G28" s="193">
        <v>97.6</v>
      </c>
      <c r="H28" s="194">
        <v>98.2</v>
      </c>
      <c r="I28" s="194">
        <v>97.9</v>
      </c>
    </row>
    <row r="29" spans="1:9" ht="27" customHeight="1">
      <c r="A29" s="319"/>
      <c r="B29" s="195" t="s">
        <v>147</v>
      </c>
      <c r="C29" s="196"/>
      <c r="D29" s="197"/>
      <c r="E29" s="198">
        <v>32.799999999999997</v>
      </c>
      <c r="F29" s="198">
        <v>31.3</v>
      </c>
      <c r="G29" s="198">
        <v>31.5</v>
      </c>
      <c r="H29" s="199">
        <v>32</v>
      </c>
      <c r="I29" s="199">
        <v>31.9</v>
      </c>
    </row>
    <row r="30" spans="1:9" ht="27" customHeight="1">
      <c r="A30" s="319"/>
      <c r="B30" s="370" t="s">
        <v>148</v>
      </c>
      <c r="C30" s="25" t="s">
        <v>149</v>
      </c>
      <c r="D30" s="200"/>
      <c r="E30" s="201">
        <v>0</v>
      </c>
      <c r="F30" s="201">
        <v>0</v>
      </c>
      <c r="G30" s="201">
        <v>0</v>
      </c>
      <c r="H30" s="202">
        <v>0</v>
      </c>
      <c r="I30" s="202">
        <v>0</v>
      </c>
    </row>
    <row r="31" spans="1:9" ht="27" customHeight="1">
      <c r="A31" s="319"/>
      <c r="B31" s="319"/>
      <c r="C31" s="188" t="s">
        <v>150</v>
      </c>
      <c r="D31" s="190"/>
      <c r="E31" s="193">
        <v>0</v>
      </c>
      <c r="F31" s="193">
        <v>0</v>
      </c>
      <c r="G31" s="193">
        <v>0</v>
      </c>
      <c r="H31" s="194">
        <v>0</v>
      </c>
      <c r="I31" s="194">
        <v>0</v>
      </c>
    </row>
    <row r="32" spans="1:9" ht="27" customHeight="1">
      <c r="A32" s="319"/>
      <c r="B32" s="319"/>
      <c r="C32" s="188" t="s">
        <v>151</v>
      </c>
      <c r="D32" s="190"/>
      <c r="E32" s="193">
        <v>14.7</v>
      </c>
      <c r="F32" s="193">
        <v>13.8</v>
      </c>
      <c r="G32" s="193">
        <v>12.8</v>
      </c>
      <c r="H32" s="194">
        <v>12.2</v>
      </c>
      <c r="I32" s="194">
        <v>11.7</v>
      </c>
    </row>
    <row r="33" spans="1:9" ht="27" customHeight="1">
      <c r="A33" s="320"/>
      <c r="B33" s="320"/>
      <c r="C33" s="195" t="s">
        <v>152</v>
      </c>
      <c r="D33" s="197"/>
      <c r="E33" s="198">
        <v>216.2</v>
      </c>
      <c r="F33" s="198">
        <v>220.5</v>
      </c>
      <c r="G33" s="198">
        <v>219.9</v>
      </c>
      <c r="H33" s="203">
        <v>216.8</v>
      </c>
      <c r="I33" s="203">
        <v>217.7</v>
      </c>
    </row>
    <row r="34" spans="1:9" ht="27" customHeight="1">
      <c r="A34" s="2" t="s">
        <v>241</v>
      </c>
      <c r="B34" s="8"/>
      <c r="C34" s="8"/>
      <c r="D34" s="8"/>
      <c r="E34" s="204"/>
      <c r="F34" s="204"/>
      <c r="G34" s="204"/>
      <c r="H34" s="204"/>
      <c r="I34" s="205"/>
    </row>
    <row r="35" spans="1:9" ht="27" customHeight="1">
      <c r="A35" s="13" t="s">
        <v>111</v>
      </c>
    </row>
    <row r="36" spans="1:9">
      <c r="A36" s="206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64" t="s">
        <v>0</v>
      </c>
      <c r="B1" s="28"/>
      <c r="C1" s="28"/>
      <c r="D1" s="253" t="s">
        <v>261</v>
      </c>
      <c r="E1" s="35"/>
      <c r="F1" s="35"/>
      <c r="G1" s="35"/>
    </row>
    <row r="2" spans="1:25" ht="15" customHeight="1"/>
    <row r="3" spans="1:25" ht="15" customHeight="1">
      <c r="A3" s="36" t="s">
        <v>153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5.95" customHeight="1" thickBot="1">
      <c r="A5" s="31" t="s">
        <v>242</v>
      </c>
      <c r="B5" s="31"/>
      <c r="C5" s="31"/>
      <c r="D5" s="31"/>
      <c r="K5" s="37"/>
      <c r="O5" s="37" t="s">
        <v>48</v>
      </c>
    </row>
    <row r="6" spans="1:25" ht="15.95" customHeight="1">
      <c r="A6" s="348" t="s">
        <v>49</v>
      </c>
      <c r="B6" s="349"/>
      <c r="C6" s="349"/>
      <c r="D6" s="349"/>
      <c r="E6" s="350"/>
      <c r="F6" s="371" t="s">
        <v>252</v>
      </c>
      <c r="G6" s="338"/>
      <c r="H6" s="371" t="s">
        <v>256</v>
      </c>
      <c r="I6" s="338"/>
      <c r="J6" s="329"/>
      <c r="K6" s="330"/>
      <c r="L6" s="329"/>
      <c r="M6" s="330"/>
      <c r="N6" s="329"/>
      <c r="O6" s="330"/>
    </row>
    <row r="7" spans="1:25" ht="15.95" customHeight="1">
      <c r="A7" s="351"/>
      <c r="B7" s="352"/>
      <c r="C7" s="352"/>
      <c r="D7" s="352"/>
      <c r="E7" s="353"/>
      <c r="F7" s="254" t="s">
        <v>253</v>
      </c>
      <c r="G7" s="255" t="s">
        <v>2</v>
      </c>
      <c r="H7" s="254" t="s">
        <v>253</v>
      </c>
      <c r="I7" s="255" t="s">
        <v>2</v>
      </c>
      <c r="J7" s="109" t="s">
        <v>239</v>
      </c>
      <c r="K7" s="38" t="s">
        <v>2</v>
      </c>
      <c r="L7" s="109" t="s">
        <v>239</v>
      </c>
      <c r="M7" s="38" t="s">
        <v>2</v>
      </c>
      <c r="N7" s="109" t="s">
        <v>239</v>
      </c>
      <c r="O7" s="244" t="s">
        <v>2</v>
      </c>
    </row>
    <row r="8" spans="1:25" ht="15.95" customHeight="1">
      <c r="A8" s="360" t="s">
        <v>83</v>
      </c>
      <c r="B8" s="55" t="s">
        <v>50</v>
      </c>
      <c r="C8" s="56"/>
      <c r="D8" s="56"/>
      <c r="E8" s="93" t="s">
        <v>41</v>
      </c>
      <c r="F8" s="256">
        <v>19672</v>
      </c>
      <c r="G8" s="257">
        <v>18912</v>
      </c>
      <c r="H8" s="256">
        <v>1151</v>
      </c>
      <c r="I8" s="258">
        <v>3222</v>
      </c>
      <c r="J8" s="110"/>
      <c r="K8" s="112"/>
      <c r="L8" s="110"/>
      <c r="M8" s="111"/>
      <c r="N8" s="110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25" ht="15.95" customHeight="1">
      <c r="A9" s="361"/>
      <c r="B9" s="8"/>
      <c r="C9" s="30" t="s">
        <v>51</v>
      </c>
      <c r="D9" s="43"/>
      <c r="E9" s="91" t="s">
        <v>42</v>
      </c>
      <c r="F9" s="259">
        <v>19672</v>
      </c>
      <c r="G9" s="260">
        <v>18912</v>
      </c>
      <c r="H9" s="259">
        <v>348</v>
      </c>
      <c r="I9" s="261">
        <v>227</v>
      </c>
      <c r="J9" s="70"/>
      <c r="K9" s="116"/>
      <c r="L9" s="70"/>
      <c r="M9" s="115"/>
      <c r="N9" s="70"/>
      <c r="O9" s="116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25" ht="15.95" customHeight="1">
      <c r="A10" s="361"/>
      <c r="B10" s="10"/>
      <c r="C10" s="30" t="s">
        <v>52</v>
      </c>
      <c r="D10" s="43"/>
      <c r="E10" s="91" t="s">
        <v>43</v>
      </c>
      <c r="F10" s="259">
        <v>0</v>
      </c>
      <c r="G10" s="260">
        <v>0</v>
      </c>
      <c r="H10" s="259">
        <v>803</v>
      </c>
      <c r="I10" s="261">
        <v>2995</v>
      </c>
      <c r="J10" s="117"/>
      <c r="K10" s="118"/>
      <c r="L10" s="70"/>
      <c r="M10" s="115"/>
      <c r="N10" s="70"/>
      <c r="O10" s="116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ht="15.95" customHeight="1">
      <c r="A11" s="361"/>
      <c r="B11" s="50" t="s">
        <v>53</v>
      </c>
      <c r="C11" s="63"/>
      <c r="D11" s="63"/>
      <c r="E11" s="90" t="s">
        <v>44</v>
      </c>
      <c r="F11" s="262">
        <v>19317</v>
      </c>
      <c r="G11" s="263">
        <v>18585</v>
      </c>
      <c r="H11" s="262">
        <v>1197</v>
      </c>
      <c r="I11" s="264">
        <v>3224</v>
      </c>
      <c r="J11" s="119"/>
      <c r="K11" s="122"/>
      <c r="L11" s="119"/>
      <c r="M11" s="121"/>
      <c r="N11" s="119"/>
      <c r="O11" s="122"/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25" ht="15.95" customHeight="1">
      <c r="A12" s="361"/>
      <c r="B12" s="7"/>
      <c r="C12" s="30" t="s">
        <v>54</v>
      </c>
      <c r="D12" s="43"/>
      <c r="E12" s="91" t="s">
        <v>45</v>
      </c>
      <c r="F12" s="259">
        <v>19317</v>
      </c>
      <c r="G12" s="260">
        <v>18572</v>
      </c>
      <c r="H12" s="262">
        <v>530</v>
      </c>
      <c r="I12" s="261">
        <v>229</v>
      </c>
      <c r="J12" s="119"/>
      <c r="K12" s="116"/>
      <c r="L12" s="70"/>
      <c r="M12" s="115"/>
      <c r="N12" s="70"/>
      <c r="O12" s="116"/>
      <c r="P12" s="113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5" ht="15.95" customHeight="1">
      <c r="A13" s="361"/>
      <c r="B13" s="8"/>
      <c r="C13" s="52" t="s">
        <v>55</v>
      </c>
      <c r="D13" s="53"/>
      <c r="E13" s="95" t="s">
        <v>46</v>
      </c>
      <c r="F13" s="265">
        <v>0</v>
      </c>
      <c r="G13" s="266">
        <v>13</v>
      </c>
      <c r="H13" s="267">
        <v>666</v>
      </c>
      <c r="I13" s="268">
        <v>2995</v>
      </c>
      <c r="J13" s="117"/>
      <c r="K13" s="118"/>
      <c r="L13" s="68"/>
      <c r="M13" s="124"/>
      <c r="N13" s="68"/>
      <c r="O13" s="125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5" ht="15.95" customHeight="1">
      <c r="A14" s="361"/>
      <c r="B14" s="44" t="s">
        <v>56</v>
      </c>
      <c r="C14" s="43"/>
      <c r="D14" s="43"/>
      <c r="E14" s="91" t="s">
        <v>154</v>
      </c>
      <c r="F14" s="269">
        <f t="shared" ref="F14:G15" si="0">F9-F12</f>
        <v>355</v>
      </c>
      <c r="G14" s="261">
        <f>G9-G12</f>
        <v>340</v>
      </c>
      <c r="H14" s="269">
        <f t="shared" ref="H14:I14" si="1">H9-H12</f>
        <v>-182</v>
      </c>
      <c r="I14" s="261">
        <f t="shared" si="1"/>
        <v>-2</v>
      </c>
      <c r="J14" s="69">
        <f t="shared" ref="J14:O15" si="2">J9-J12</f>
        <v>0</v>
      </c>
      <c r="K14" s="126">
        <f t="shared" si="2"/>
        <v>0</v>
      </c>
      <c r="L14" s="69">
        <f t="shared" si="2"/>
        <v>0</v>
      </c>
      <c r="M14" s="126">
        <f t="shared" si="2"/>
        <v>0</v>
      </c>
      <c r="N14" s="69">
        <f t="shared" si="2"/>
        <v>0</v>
      </c>
      <c r="O14" s="126">
        <f t="shared" si="2"/>
        <v>0</v>
      </c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5" ht="15.95" customHeight="1">
      <c r="A15" s="361"/>
      <c r="B15" s="44" t="s">
        <v>57</v>
      </c>
      <c r="C15" s="43"/>
      <c r="D15" s="43"/>
      <c r="E15" s="91" t="s">
        <v>155</v>
      </c>
      <c r="F15" s="269">
        <f t="shared" si="0"/>
        <v>0</v>
      </c>
      <c r="G15" s="261">
        <f t="shared" si="0"/>
        <v>-13</v>
      </c>
      <c r="H15" s="269">
        <f>H10-H13</f>
        <v>137</v>
      </c>
      <c r="I15" s="261">
        <f>I10-I13</f>
        <v>0</v>
      </c>
      <c r="J15" s="69">
        <f t="shared" si="2"/>
        <v>0</v>
      </c>
      <c r="K15" s="126">
        <f t="shared" si="2"/>
        <v>0</v>
      </c>
      <c r="L15" s="69">
        <f t="shared" si="2"/>
        <v>0</v>
      </c>
      <c r="M15" s="126">
        <f t="shared" si="2"/>
        <v>0</v>
      </c>
      <c r="N15" s="69">
        <f t="shared" si="2"/>
        <v>0</v>
      </c>
      <c r="O15" s="126">
        <f t="shared" si="2"/>
        <v>0</v>
      </c>
      <c r="P15" s="113"/>
      <c r="Q15" s="113"/>
      <c r="R15" s="113"/>
      <c r="S15" s="113"/>
      <c r="T15" s="113"/>
      <c r="U15" s="113"/>
      <c r="V15" s="113"/>
      <c r="W15" s="113"/>
      <c r="X15" s="113"/>
      <c r="Y15" s="113"/>
    </row>
    <row r="16" spans="1:25" ht="15.95" customHeight="1">
      <c r="A16" s="361"/>
      <c r="B16" s="44" t="s">
        <v>58</v>
      </c>
      <c r="C16" s="43"/>
      <c r="D16" s="43"/>
      <c r="E16" s="91" t="s">
        <v>156</v>
      </c>
      <c r="F16" s="269">
        <f t="shared" ref="F16:I16" si="3">F8-F11</f>
        <v>355</v>
      </c>
      <c r="G16" s="261">
        <f t="shared" si="3"/>
        <v>327</v>
      </c>
      <c r="H16" s="269">
        <f t="shared" si="3"/>
        <v>-46</v>
      </c>
      <c r="I16" s="261">
        <f t="shared" si="3"/>
        <v>-2</v>
      </c>
      <c r="J16" s="69">
        <f t="shared" ref="J16:O16" si="4">J8-J11</f>
        <v>0</v>
      </c>
      <c r="K16" s="126">
        <f t="shared" si="4"/>
        <v>0</v>
      </c>
      <c r="L16" s="69">
        <f t="shared" si="4"/>
        <v>0</v>
      </c>
      <c r="M16" s="126">
        <f t="shared" si="4"/>
        <v>0</v>
      </c>
      <c r="N16" s="69">
        <f t="shared" si="4"/>
        <v>0</v>
      </c>
      <c r="O16" s="126">
        <f t="shared" si="4"/>
        <v>0</v>
      </c>
      <c r="P16" s="113"/>
      <c r="Q16" s="113"/>
      <c r="R16" s="113"/>
      <c r="S16" s="113"/>
      <c r="T16" s="113"/>
      <c r="U16" s="113"/>
      <c r="V16" s="113"/>
      <c r="W16" s="113"/>
      <c r="X16" s="113"/>
      <c r="Y16" s="113"/>
    </row>
    <row r="17" spans="1:25" ht="15.95" customHeight="1">
      <c r="A17" s="361"/>
      <c r="B17" s="44" t="s">
        <v>59</v>
      </c>
      <c r="C17" s="43"/>
      <c r="D17" s="43"/>
      <c r="E17" s="34"/>
      <c r="F17" s="270">
        <v>-7478</v>
      </c>
      <c r="G17" s="271">
        <v>-7788</v>
      </c>
      <c r="H17" s="267">
        <v>464</v>
      </c>
      <c r="I17" s="268">
        <v>418</v>
      </c>
      <c r="J17" s="70"/>
      <c r="K17" s="116"/>
      <c r="L17" s="70"/>
      <c r="M17" s="115"/>
      <c r="N17" s="117"/>
      <c r="O17" s="127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25" ht="15.95" customHeight="1">
      <c r="A18" s="362"/>
      <c r="B18" s="47" t="s">
        <v>60</v>
      </c>
      <c r="C18" s="31"/>
      <c r="D18" s="31"/>
      <c r="E18" s="17"/>
      <c r="F18" s="272">
        <v>0</v>
      </c>
      <c r="G18" s="273">
        <v>0</v>
      </c>
      <c r="H18" s="274">
        <v>0</v>
      </c>
      <c r="I18" s="275">
        <v>0</v>
      </c>
      <c r="J18" s="130"/>
      <c r="K18" s="131"/>
      <c r="L18" s="130"/>
      <c r="M18" s="131"/>
      <c r="N18" s="130"/>
      <c r="O18" s="132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25" ht="15.95" customHeight="1">
      <c r="A19" s="361" t="s">
        <v>84</v>
      </c>
      <c r="B19" s="50" t="s">
        <v>61</v>
      </c>
      <c r="C19" s="51"/>
      <c r="D19" s="51"/>
      <c r="E19" s="96"/>
      <c r="F19" s="276">
        <v>900</v>
      </c>
      <c r="G19" s="277">
        <v>620</v>
      </c>
      <c r="H19" s="278">
        <v>154</v>
      </c>
      <c r="I19" s="277">
        <v>679</v>
      </c>
      <c r="J19" s="66"/>
      <c r="K19" s="135"/>
      <c r="L19" s="66"/>
      <c r="M19" s="134"/>
      <c r="N19" s="66"/>
      <c r="O19" s="135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1:25" ht="15.95" customHeight="1">
      <c r="A20" s="361"/>
      <c r="B20" s="19"/>
      <c r="C20" s="30" t="s">
        <v>62</v>
      </c>
      <c r="D20" s="43"/>
      <c r="E20" s="91"/>
      <c r="F20" s="269">
        <v>240</v>
      </c>
      <c r="G20" s="261">
        <v>196</v>
      </c>
      <c r="H20" s="259">
        <v>100</v>
      </c>
      <c r="I20" s="261">
        <v>560</v>
      </c>
      <c r="J20" s="70"/>
      <c r="K20" s="118"/>
      <c r="L20" s="70"/>
      <c r="M20" s="115"/>
      <c r="N20" s="70"/>
      <c r="O20" s="116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25" ht="15.95" customHeight="1">
      <c r="A21" s="361"/>
      <c r="B21" s="9" t="s">
        <v>63</v>
      </c>
      <c r="C21" s="63"/>
      <c r="D21" s="63"/>
      <c r="E21" s="90" t="s">
        <v>157</v>
      </c>
      <c r="F21" s="279">
        <v>900</v>
      </c>
      <c r="G21" s="264">
        <v>620</v>
      </c>
      <c r="H21" s="262">
        <v>154</v>
      </c>
      <c r="I21" s="264">
        <v>679</v>
      </c>
      <c r="J21" s="119"/>
      <c r="K21" s="122"/>
      <c r="L21" s="119"/>
      <c r="M21" s="121"/>
      <c r="N21" s="119"/>
      <c r="O21" s="122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25" ht="15.95" customHeight="1">
      <c r="A22" s="361"/>
      <c r="B22" s="50" t="s">
        <v>64</v>
      </c>
      <c r="C22" s="51"/>
      <c r="D22" s="51"/>
      <c r="E22" s="96" t="s">
        <v>158</v>
      </c>
      <c r="F22" s="276">
        <v>1320</v>
      </c>
      <c r="G22" s="277">
        <v>1412</v>
      </c>
      <c r="H22" s="278">
        <v>161</v>
      </c>
      <c r="I22" s="277">
        <v>715</v>
      </c>
      <c r="J22" s="66"/>
      <c r="K22" s="135"/>
      <c r="L22" s="66"/>
      <c r="M22" s="134"/>
      <c r="N22" s="66"/>
      <c r="O22" s="135"/>
      <c r="P22" s="113"/>
      <c r="Q22" s="113"/>
      <c r="R22" s="113"/>
      <c r="S22" s="113"/>
      <c r="T22" s="113"/>
      <c r="U22" s="113"/>
      <c r="V22" s="113"/>
      <c r="W22" s="113"/>
      <c r="X22" s="113"/>
      <c r="Y22" s="113"/>
    </row>
    <row r="23" spans="1:25" ht="15.95" customHeight="1">
      <c r="A23" s="361"/>
      <c r="B23" s="7" t="s">
        <v>65</v>
      </c>
      <c r="C23" s="52" t="s">
        <v>66</v>
      </c>
      <c r="D23" s="53"/>
      <c r="E23" s="95"/>
      <c r="F23" s="280">
        <v>724</v>
      </c>
      <c r="G23" s="281">
        <v>742</v>
      </c>
      <c r="H23" s="265">
        <v>60</v>
      </c>
      <c r="I23" s="281">
        <v>59</v>
      </c>
      <c r="J23" s="68"/>
      <c r="K23" s="125"/>
      <c r="L23" s="68"/>
      <c r="M23" s="124"/>
      <c r="N23" s="68"/>
      <c r="O23" s="125"/>
      <c r="P23" s="113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1:25" ht="15.95" customHeight="1">
      <c r="A24" s="361"/>
      <c r="B24" s="44" t="s">
        <v>159</v>
      </c>
      <c r="C24" s="43"/>
      <c r="D24" s="43"/>
      <c r="E24" s="91" t="s">
        <v>160</v>
      </c>
      <c r="F24" s="269">
        <f t="shared" ref="F24:I24" si="5">F21-F22</f>
        <v>-420</v>
      </c>
      <c r="G24" s="261">
        <f t="shared" si="5"/>
        <v>-792</v>
      </c>
      <c r="H24" s="269">
        <f t="shared" si="5"/>
        <v>-7</v>
      </c>
      <c r="I24" s="261">
        <f t="shared" si="5"/>
        <v>-36</v>
      </c>
      <c r="J24" s="69">
        <f t="shared" ref="J24:O24" si="6">J21-J22</f>
        <v>0</v>
      </c>
      <c r="K24" s="126">
        <f t="shared" si="6"/>
        <v>0</v>
      </c>
      <c r="L24" s="69">
        <f t="shared" si="6"/>
        <v>0</v>
      </c>
      <c r="M24" s="126">
        <f t="shared" si="6"/>
        <v>0</v>
      </c>
      <c r="N24" s="69">
        <f t="shared" si="6"/>
        <v>0</v>
      </c>
      <c r="O24" s="126">
        <f t="shared" si="6"/>
        <v>0</v>
      </c>
      <c r="P24" s="113"/>
      <c r="Q24" s="113"/>
      <c r="R24" s="113"/>
      <c r="S24" s="113"/>
      <c r="T24" s="113"/>
      <c r="U24" s="113"/>
      <c r="V24" s="113"/>
      <c r="W24" s="113"/>
      <c r="X24" s="113"/>
      <c r="Y24" s="113"/>
    </row>
    <row r="25" spans="1:25" ht="15.95" customHeight="1">
      <c r="A25" s="361"/>
      <c r="B25" s="101" t="s">
        <v>67</v>
      </c>
      <c r="C25" s="53"/>
      <c r="D25" s="53"/>
      <c r="E25" s="363" t="s">
        <v>161</v>
      </c>
      <c r="F25" s="339">
        <v>420</v>
      </c>
      <c r="G25" s="341">
        <v>792</v>
      </c>
      <c r="H25" s="343">
        <v>7</v>
      </c>
      <c r="I25" s="341">
        <v>36</v>
      </c>
      <c r="J25" s="325"/>
      <c r="K25" s="327"/>
      <c r="L25" s="325"/>
      <c r="M25" s="327"/>
      <c r="N25" s="325"/>
      <c r="O25" s="327"/>
      <c r="P25" s="113"/>
      <c r="Q25" s="113"/>
      <c r="R25" s="113"/>
      <c r="S25" s="113"/>
      <c r="T25" s="113"/>
      <c r="U25" s="113"/>
      <c r="V25" s="113"/>
      <c r="W25" s="113"/>
      <c r="X25" s="113"/>
      <c r="Y25" s="113"/>
    </row>
    <row r="26" spans="1:25" ht="15.95" customHeight="1">
      <c r="A26" s="361"/>
      <c r="B26" s="9" t="s">
        <v>68</v>
      </c>
      <c r="C26" s="63"/>
      <c r="D26" s="63"/>
      <c r="E26" s="364"/>
      <c r="F26" s="340"/>
      <c r="G26" s="342"/>
      <c r="H26" s="344"/>
      <c r="I26" s="342"/>
      <c r="J26" s="326"/>
      <c r="K26" s="328"/>
      <c r="L26" s="326"/>
      <c r="M26" s="328"/>
      <c r="N26" s="326"/>
      <c r="O26" s="328"/>
      <c r="P26" s="113"/>
      <c r="Q26" s="113"/>
      <c r="R26" s="113"/>
      <c r="S26" s="113"/>
      <c r="T26" s="113"/>
      <c r="U26" s="113"/>
      <c r="V26" s="113"/>
      <c r="W26" s="113"/>
      <c r="X26" s="113"/>
      <c r="Y26" s="113"/>
    </row>
    <row r="27" spans="1:25" ht="15.95" customHeight="1" thickBot="1">
      <c r="A27" s="362"/>
      <c r="B27" s="47" t="s">
        <v>162</v>
      </c>
      <c r="C27" s="31"/>
      <c r="D27" s="31"/>
      <c r="E27" s="92" t="s">
        <v>163</v>
      </c>
      <c r="F27" s="282">
        <f t="shared" ref="F27:I27" si="7">F24+F25</f>
        <v>0</v>
      </c>
      <c r="G27" s="283">
        <f t="shared" si="7"/>
        <v>0</v>
      </c>
      <c r="H27" s="282">
        <f t="shared" si="7"/>
        <v>0</v>
      </c>
      <c r="I27" s="283">
        <f t="shared" si="7"/>
        <v>0</v>
      </c>
      <c r="J27" s="73">
        <f t="shared" ref="J27:O27" si="8">J24+J25</f>
        <v>0</v>
      </c>
      <c r="K27" s="137">
        <f t="shared" si="8"/>
        <v>0</v>
      </c>
      <c r="L27" s="73">
        <f t="shared" si="8"/>
        <v>0</v>
      </c>
      <c r="M27" s="137">
        <f t="shared" si="8"/>
        <v>0</v>
      </c>
      <c r="N27" s="73">
        <f t="shared" si="8"/>
        <v>0</v>
      </c>
      <c r="O27" s="137">
        <f t="shared" si="8"/>
        <v>0</v>
      </c>
      <c r="P27" s="113"/>
      <c r="Q27" s="113"/>
      <c r="R27" s="113"/>
      <c r="S27" s="113"/>
      <c r="T27" s="113"/>
      <c r="U27" s="113"/>
      <c r="V27" s="113"/>
      <c r="W27" s="113"/>
      <c r="X27" s="113"/>
      <c r="Y27" s="113"/>
    </row>
    <row r="28" spans="1:25" ht="15.95" customHeight="1">
      <c r="A28" s="13"/>
      <c r="F28" s="284"/>
      <c r="G28" s="284"/>
      <c r="H28" s="284"/>
      <c r="I28" s="284"/>
      <c r="J28" s="113"/>
      <c r="K28" s="113"/>
      <c r="L28" s="138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</row>
    <row r="29" spans="1:25" ht="15.95" customHeight="1" thickBot="1">
      <c r="A29" s="31"/>
      <c r="F29" s="284"/>
      <c r="G29" s="284"/>
      <c r="H29" s="284"/>
      <c r="I29" s="284"/>
      <c r="J29" s="139"/>
      <c r="K29" s="139"/>
      <c r="L29" s="138"/>
      <c r="M29" s="113"/>
      <c r="N29" s="113"/>
      <c r="O29" s="139" t="s">
        <v>164</v>
      </c>
      <c r="P29" s="113"/>
      <c r="Q29" s="113"/>
      <c r="R29" s="113"/>
      <c r="S29" s="113"/>
      <c r="T29" s="113"/>
      <c r="U29" s="113"/>
      <c r="V29" s="113"/>
      <c r="W29" s="113"/>
      <c r="X29" s="113"/>
      <c r="Y29" s="139"/>
    </row>
    <row r="30" spans="1:25" ht="15.95" customHeight="1">
      <c r="A30" s="354" t="s">
        <v>69</v>
      </c>
      <c r="B30" s="355"/>
      <c r="C30" s="355"/>
      <c r="D30" s="355"/>
      <c r="E30" s="356"/>
      <c r="F30" s="333" t="s">
        <v>257</v>
      </c>
      <c r="G30" s="334"/>
      <c r="H30" s="333" t="s">
        <v>258</v>
      </c>
      <c r="I30" s="334"/>
      <c r="J30" s="331"/>
      <c r="K30" s="332"/>
      <c r="L30" s="331"/>
      <c r="M30" s="332"/>
      <c r="N30" s="331"/>
      <c r="O30" s="332"/>
      <c r="P30" s="140"/>
      <c r="Q30" s="138"/>
      <c r="R30" s="140"/>
      <c r="S30" s="138"/>
      <c r="T30" s="140"/>
      <c r="U30" s="138"/>
      <c r="V30" s="140"/>
      <c r="W30" s="138"/>
      <c r="X30" s="140"/>
      <c r="Y30" s="138"/>
    </row>
    <row r="31" spans="1:25" ht="15.95" customHeight="1">
      <c r="A31" s="357"/>
      <c r="B31" s="358"/>
      <c r="C31" s="358"/>
      <c r="D31" s="358"/>
      <c r="E31" s="359"/>
      <c r="F31" s="285" t="s">
        <v>253</v>
      </c>
      <c r="G31" s="286" t="s">
        <v>2</v>
      </c>
      <c r="H31" s="285" t="s">
        <v>253</v>
      </c>
      <c r="I31" s="286" t="s">
        <v>2</v>
      </c>
      <c r="J31" s="109" t="s">
        <v>239</v>
      </c>
      <c r="K31" s="38" t="s">
        <v>2</v>
      </c>
      <c r="L31" s="109" t="s">
        <v>239</v>
      </c>
      <c r="M31" s="38" t="s">
        <v>2</v>
      </c>
      <c r="N31" s="109" t="s">
        <v>239</v>
      </c>
      <c r="O31" s="207" t="s">
        <v>2</v>
      </c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ht="15.95" customHeight="1">
      <c r="A32" s="360" t="s">
        <v>85</v>
      </c>
      <c r="B32" s="55" t="s">
        <v>50</v>
      </c>
      <c r="C32" s="56"/>
      <c r="D32" s="56"/>
      <c r="E32" s="15" t="s">
        <v>41</v>
      </c>
      <c r="F32" s="278">
        <v>2410</v>
      </c>
      <c r="G32" s="287">
        <v>3045</v>
      </c>
      <c r="H32" s="256">
        <v>116</v>
      </c>
      <c r="I32" s="288">
        <v>98</v>
      </c>
      <c r="J32" s="110"/>
      <c r="K32" s="112"/>
      <c r="L32" s="66"/>
      <c r="M32" s="145"/>
      <c r="N32" s="110"/>
      <c r="O32" s="146"/>
      <c r="P32" s="145"/>
      <c r="Q32" s="145"/>
      <c r="R32" s="145"/>
      <c r="S32" s="145"/>
      <c r="T32" s="147"/>
      <c r="U32" s="147"/>
      <c r="V32" s="145"/>
      <c r="W32" s="145"/>
      <c r="X32" s="147"/>
      <c r="Y32" s="147"/>
    </row>
    <row r="33" spans="1:25" ht="15.95" customHeight="1">
      <c r="A33" s="365"/>
      <c r="B33" s="8"/>
      <c r="C33" s="52" t="s">
        <v>70</v>
      </c>
      <c r="D33" s="53"/>
      <c r="E33" s="99"/>
      <c r="F33" s="265">
        <v>2112</v>
      </c>
      <c r="G33" s="289">
        <v>2121</v>
      </c>
      <c r="H33" s="265">
        <v>114</v>
      </c>
      <c r="I33" s="290">
        <v>0</v>
      </c>
      <c r="J33" s="68"/>
      <c r="K33" s="125"/>
      <c r="L33" s="68"/>
      <c r="M33" s="148"/>
      <c r="N33" s="68"/>
      <c r="O33" s="123"/>
      <c r="P33" s="145"/>
      <c r="Q33" s="145"/>
      <c r="R33" s="145"/>
      <c r="S33" s="145"/>
      <c r="T33" s="147"/>
      <c r="U33" s="147"/>
      <c r="V33" s="145"/>
      <c r="W33" s="145"/>
      <c r="X33" s="147"/>
      <c r="Y33" s="147"/>
    </row>
    <row r="34" spans="1:25" ht="15.95" customHeight="1">
      <c r="A34" s="365"/>
      <c r="B34" s="8"/>
      <c r="C34" s="24"/>
      <c r="D34" s="30" t="s">
        <v>71</v>
      </c>
      <c r="E34" s="94"/>
      <c r="F34" s="259">
        <v>2112</v>
      </c>
      <c r="G34" s="291">
        <v>2121</v>
      </c>
      <c r="H34" s="259">
        <v>114</v>
      </c>
      <c r="I34" s="292">
        <v>0</v>
      </c>
      <c r="J34" s="70"/>
      <c r="K34" s="116"/>
      <c r="L34" s="70"/>
      <c r="M34" s="114"/>
      <c r="N34" s="70"/>
      <c r="O34" s="126"/>
      <c r="P34" s="145"/>
      <c r="Q34" s="145"/>
      <c r="R34" s="145"/>
      <c r="S34" s="145"/>
      <c r="T34" s="147"/>
      <c r="U34" s="147"/>
      <c r="V34" s="145"/>
      <c r="W34" s="145"/>
      <c r="X34" s="147"/>
      <c r="Y34" s="147"/>
    </row>
    <row r="35" spans="1:25" ht="15.95" customHeight="1">
      <c r="A35" s="365"/>
      <c r="B35" s="10"/>
      <c r="C35" s="62" t="s">
        <v>72</v>
      </c>
      <c r="D35" s="63"/>
      <c r="E35" s="100"/>
      <c r="F35" s="262">
        <v>298</v>
      </c>
      <c r="G35" s="293">
        <v>924</v>
      </c>
      <c r="H35" s="262">
        <v>2</v>
      </c>
      <c r="I35" s="294">
        <v>98</v>
      </c>
      <c r="J35" s="149"/>
      <c r="K35" s="150"/>
      <c r="L35" s="119"/>
      <c r="M35" s="120"/>
      <c r="N35" s="119"/>
      <c r="O35" s="136"/>
      <c r="P35" s="145"/>
      <c r="Q35" s="145"/>
      <c r="R35" s="145"/>
      <c r="S35" s="145"/>
      <c r="T35" s="147"/>
      <c r="U35" s="147"/>
      <c r="V35" s="145"/>
      <c r="W35" s="145"/>
      <c r="X35" s="147"/>
      <c r="Y35" s="147"/>
    </row>
    <row r="36" spans="1:25" ht="15.95" customHeight="1">
      <c r="A36" s="365"/>
      <c r="B36" s="50" t="s">
        <v>53</v>
      </c>
      <c r="C36" s="51"/>
      <c r="D36" s="51"/>
      <c r="E36" s="15" t="s">
        <v>42</v>
      </c>
      <c r="F36" s="278">
        <v>832</v>
      </c>
      <c r="G36" s="287">
        <v>1016</v>
      </c>
      <c r="H36" s="278">
        <v>2</v>
      </c>
      <c r="I36" s="295">
        <v>8</v>
      </c>
      <c r="J36" s="66"/>
      <c r="K36" s="135"/>
      <c r="L36" s="66"/>
      <c r="M36" s="145"/>
      <c r="N36" s="66"/>
      <c r="O36" s="133"/>
      <c r="P36" s="145"/>
      <c r="Q36" s="145"/>
      <c r="R36" s="145"/>
      <c r="S36" s="145"/>
      <c r="T36" s="145"/>
      <c r="U36" s="145"/>
      <c r="V36" s="145"/>
      <c r="W36" s="145"/>
      <c r="X36" s="147"/>
      <c r="Y36" s="147"/>
    </row>
    <row r="37" spans="1:25" ht="15.95" customHeight="1">
      <c r="A37" s="365"/>
      <c r="B37" s="8"/>
      <c r="C37" s="30" t="s">
        <v>73</v>
      </c>
      <c r="D37" s="43"/>
      <c r="E37" s="94"/>
      <c r="F37" s="259">
        <v>710</v>
      </c>
      <c r="G37" s="291">
        <v>847</v>
      </c>
      <c r="H37" s="259">
        <v>0</v>
      </c>
      <c r="I37" s="292">
        <v>5</v>
      </c>
      <c r="J37" s="70"/>
      <c r="K37" s="116"/>
      <c r="L37" s="70"/>
      <c r="M37" s="114"/>
      <c r="N37" s="70"/>
      <c r="O37" s="126"/>
      <c r="P37" s="145"/>
      <c r="Q37" s="145"/>
      <c r="R37" s="145"/>
      <c r="S37" s="145"/>
      <c r="T37" s="145"/>
      <c r="U37" s="145"/>
      <c r="V37" s="145"/>
      <c r="W37" s="145"/>
      <c r="X37" s="147"/>
      <c r="Y37" s="147"/>
    </row>
    <row r="38" spans="1:25" ht="15.95" customHeight="1">
      <c r="A38" s="365"/>
      <c r="B38" s="10"/>
      <c r="C38" s="30" t="s">
        <v>74</v>
      </c>
      <c r="D38" s="43"/>
      <c r="E38" s="94"/>
      <c r="F38" s="269">
        <v>122</v>
      </c>
      <c r="G38" s="235">
        <v>169</v>
      </c>
      <c r="H38" s="259">
        <v>2</v>
      </c>
      <c r="I38" s="292">
        <v>3</v>
      </c>
      <c r="J38" s="70"/>
      <c r="K38" s="150"/>
      <c r="L38" s="70"/>
      <c r="M38" s="114"/>
      <c r="N38" s="70"/>
      <c r="O38" s="126"/>
      <c r="P38" s="145"/>
      <c r="Q38" s="145"/>
      <c r="R38" s="147"/>
      <c r="S38" s="147"/>
      <c r="T38" s="145"/>
      <c r="U38" s="145"/>
      <c r="V38" s="145"/>
      <c r="W38" s="145"/>
      <c r="X38" s="147"/>
      <c r="Y38" s="147"/>
    </row>
    <row r="39" spans="1:25" ht="15.95" customHeight="1">
      <c r="A39" s="366"/>
      <c r="B39" s="11" t="s">
        <v>75</v>
      </c>
      <c r="C39" s="12"/>
      <c r="D39" s="12"/>
      <c r="E39" s="98" t="s">
        <v>165</v>
      </c>
      <c r="F39" s="296">
        <f t="shared" ref="F39:I39" si="9">F32-F36</f>
        <v>1578</v>
      </c>
      <c r="G39" s="297">
        <f t="shared" si="9"/>
        <v>2029</v>
      </c>
      <c r="H39" s="296">
        <f t="shared" si="9"/>
        <v>114</v>
      </c>
      <c r="I39" s="298">
        <f t="shared" si="9"/>
        <v>90</v>
      </c>
      <c r="J39" s="73">
        <f t="shared" ref="J39:O39" si="10">J32-J36</f>
        <v>0</v>
      </c>
      <c r="K39" s="137">
        <f t="shared" si="10"/>
        <v>0</v>
      </c>
      <c r="L39" s="73">
        <f t="shared" si="10"/>
        <v>0</v>
      </c>
      <c r="M39" s="137">
        <f t="shared" si="10"/>
        <v>0</v>
      </c>
      <c r="N39" s="73">
        <f t="shared" si="10"/>
        <v>0</v>
      </c>
      <c r="O39" s="137">
        <f t="shared" si="10"/>
        <v>0</v>
      </c>
      <c r="P39" s="145"/>
      <c r="Q39" s="145"/>
      <c r="R39" s="145"/>
      <c r="S39" s="145"/>
      <c r="T39" s="145"/>
      <c r="U39" s="145"/>
      <c r="V39" s="145"/>
      <c r="W39" s="145"/>
      <c r="X39" s="147"/>
      <c r="Y39" s="147"/>
    </row>
    <row r="40" spans="1:25" ht="15.95" customHeight="1">
      <c r="A40" s="360" t="s">
        <v>86</v>
      </c>
      <c r="B40" s="50" t="s">
        <v>76</v>
      </c>
      <c r="C40" s="51"/>
      <c r="D40" s="51"/>
      <c r="E40" s="15" t="s">
        <v>44</v>
      </c>
      <c r="F40" s="276">
        <v>2956</v>
      </c>
      <c r="G40" s="299">
        <v>3611</v>
      </c>
      <c r="H40" s="278">
        <v>33</v>
      </c>
      <c r="I40" s="295">
        <v>48</v>
      </c>
      <c r="J40" s="66"/>
      <c r="K40" s="135"/>
      <c r="L40" s="66"/>
      <c r="M40" s="145"/>
      <c r="N40" s="66"/>
      <c r="O40" s="133"/>
      <c r="P40" s="145"/>
      <c r="Q40" s="145"/>
      <c r="R40" s="145"/>
      <c r="S40" s="145"/>
      <c r="T40" s="147"/>
      <c r="U40" s="147"/>
      <c r="V40" s="147"/>
      <c r="W40" s="147"/>
      <c r="X40" s="145"/>
      <c r="Y40" s="145"/>
    </row>
    <row r="41" spans="1:25" ht="15.95" customHeight="1">
      <c r="A41" s="367"/>
      <c r="B41" s="10"/>
      <c r="C41" s="30" t="s">
        <v>77</v>
      </c>
      <c r="D41" s="43"/>
      <c r="E41" s="94"/>
      <c r="F41" s="300">
        <v>2558</v>
      </c>
      <c r="G41" s="301">
        <v>3611</v>
      </c>
      <c r="H41" s="302">
        <v>33</v>
      </c>
      <c r="I41" s="303">
        <v>48</v>
      </c>
      <c r="J41" s="70"/>
      <c r="K41" s="116"/>
      <c r="L41" s="70"/>
      <c r="M41" s="114"/>
      <c r="N41" s="70"/>
      <c r="O41" s="126"/>
      <c r="P41" s="147"/>
      <c r="Q41" s="147"/>
      <c r="R41" s="147"/>
      <c r="S41" s="147"/>
      <c r="T41" s="147"/>
      <c r="U41" s="147"/>
      <c r="V41" s="147"/>
      <c r="W41" s="147"/>
      <c r="X41" s="145"/>
      <c r="Y41" s="145"/>
    </row>
    <row r="42" spans="1:25" ht="15.95" customHeight="1">
      <c r="A42" s="367"/>
      <c r="B42" s="50" t="s">
        <v>64</v>
      </c>
      <c r="C42" s="51"/>
      <c r="D42" s="51"/>
      <c r="E42" s="15" t="s">
        <v>45</v>
      </c>
      <c r="F42" s="276">
        <v>4437</v>
      </c>
      <c r="G42" s="299">
        <v>5600</v>
      </c>
      <c r="H42" s="278">
        <v>147</v>
      </c>
      <c r="I42" s="295">
        <v>146</v>
      </c>
      <c r="J42" s="66"/>
      <c r="K42" s="135"/>
      <c r="L42" s="66"/>
      <c r="M42" s="145"/>
      <c r="N42" s="66"/>
      <c r="O42" s="133"/>
      <c r="P42" s="145"/>
      <c r="Q42" s="145"/>
      <c r="R42" s="145"/>
      <c r="S42" s="145"/>
      <c r="T42" s="147"/>
      <c r="U42" s="147"/>
      <c r="V42" s="145"/>
      <c r="W42" s="145"/>
      <c r="X42" s="145"/>
      <c r="Y42" s="145"/>
    </row>
    <row r="43" spans="1:25" ht="15.95" customHeight="1">
      <c r="A43" s="367"/>
      <c r="B43" s="10"/>
      <c r="C43" s="30" t="s">
        <v>78</v>
      </c>
      <c r="D43" s="43"/>
      <c r="E43" s="94"/>
      <c r="F43" s="269">
        <v>3302</v>
      </c>
      <c r="G43" s="235">
        <v>4787</v>
      </c>
      <c r="H43" s="259">
        <v>114</v>
      </c>
      <c r="I43" s="292">
        <v>98</v>
      </c>
      <c r="J43" s="149"/>
      <c r="K43" s="150"/>
      <c r="L43" s="70"/>
      <c r="M43" s="114"/>
      <c r="N43" s="70"/>
      <c r="O43" s="126"/>
      <c r="P43" s="145"/>
      <c r="Q43" s="145"/>
      <c r="R43" s="147"/>
      <c r="S43" s="145"/>
      <c r="T43" s="147"/>
      <c r="U43" s="147"/>
      <c r="V43" s="145"/>
      <c r="W43" s="145"/>
      <c r="X43" s="147"/>
      <c r="Y43" s="147"/>
    </row>
    <row r="44" spans="1:25" ht="15.95" customHeight="1">
      <c r="A44" s="368"/>
      <c r="B44" s="47" t="s">
        <v>75</v>
      </c>
      <c r="C44" s="31"/>
      <c r="D44" s="31"/>
      <c r="E44" s="98" t="s">
        <v>166</v>
      </c>
      <c r="F44" s="272">
        <f t="shared" ref="F44:I44" si="11">F40-F42</f>
        <v>-1481</v>
      </c>
      <c r="G44" s="304">
        <f t="shared" si="11"/>
        <v>-1989</v>
      </c>
      <c r="H44" s="272">
        <f t="shared" si="11"/>
        <v>-114</v>
      </c>
      <c r="I44" s="305">
        <f t="shared" si="11"/>
        <v>-98</v>
      </c>
      <c r="J44" s="128">
        <f t="shared" ref="J44:O44" si="12">J40-J42</f>
        <v>0</v>
      </c>
      <c r="K44" s="129">
        <f t="shared" si="12"/>
        <v>0</v>
      </c>
      <c r="L44" s="128">
        <f t="shared" si="12"/>
        <v>0</v>
      </c>
      <c r="M44" s="129">
        <f t="shared" si="12"/>
        <v>0</v>
      </c>
      <c r="N44" s="128">
        <f t="shared" si="12"/>
        <v>0</v>
      </c>
      <c r="O44" s="129">
        <f t="shared" si="12"/>
        <v>0</v>
      </c>
      <c r="P44" s="147"/>
      <c r="Q44" s="147"/>
      <c r="R44" s="145"/>
      <c r="S44" s="145"/>
      <c r="T44" s="147"/>
      <c r="U44" s="147"/>
      <c r="V44" s="145"/>
      <c r="W44" s="145"/>
      <c r="X44" s="145"/>
      <c r="Y44" s="145"/>
    </row>
    <row r="45" spans="1:25" ht="15.95" customHeight="1">
      <c r="A45" s="345" t="s">
        <v>87</v>
      </c>
      <c r="B45" s="25" t="s">
        <v>79</v>
      </c>
      <c r="C45" s="20"/>
      <c r="D45" s="20"/>
      <c r="E45" s="97" t="s">
        <v>167</v>
      </c>
      <c r="F45" s="306">
        <f t="shared" ref="F45:I45" si="13">F39+F44</f>
        <v>97</v>
      </c>
      <c r="G45" s="307">
        <f t="shared" si="13"/>
        <v>40</v>
      </c>
      <c r="H45" s="306">
        <f t="shared" si="13"/>
        <v>0</v>
      </c>
      <c r="I45" s="308">
        <f t="shared" si="13"/>
        <v>-8</v>
      </c>
      <c r="J45" s="151">
        <f t="shared" ref="J45:O45" si="14">J39+J44</f>
        <v>0</v>
      </c>
      <c r="K45" s="152">
        <f t="shared" si="14"/>
        <v>0</v>
      </c>
      <c r="L45" s="151">
        <f t="shared" si="14"/>
        <v>0</v>
      </c>
      <c r="M45" s="152">
        <f t="shared" si="14"/>
        <v>0</v>
      </c>
      <c r="N45" s="151">
        <f t="shared" si="14"/>
        <v>0</v>
      </c>
      <c r="O45" s="152">
        <f t="shared" si="14"/>
        <v>0</v>
      </c>
      <c r="P45" s="145"/>
      <c r="Q45" s="145"/>
      <c r="R45" s="145"/>
      <c r="S45" s="145"/>
      <c r="T45" s="145"/>
      <c r="U45" s="145"/>
      <c r="V45" s="145"/>
      <c r="W45" s="145"/>
      <c r="X45" s="145"/>
      <c r="Y45" s="145"/>
    </row>
    <row r="46" spans="1:25" ht="15.95" customHeight="1">
      <c r="A46" s="346"/>
      <c r="B46" s="44" t="s">
        <v>80</v>
      </c>
      <c r="C46" s="43"/>
      <c r="D46" s="43"/>
      <c r="E46" s="43"/>
      <c r="F46" s="300">
        <v>0</v>
      </c>
      <c r="G46" s="301">
        <v>0</v>
      </c>
      <c r="H46" s="302">
        <v>0</v>
      </c>
      <c r="I46" s="303">
        <v>0</v>
      </c>
      <c r="J46" s="149"/>
      <c r="K46" s="150"/>
      <c r="L46" s="70"/>
      <c r="M46" s="114"/>
      <c r="N46" s="149"/>
      <c r="O46" s="127"/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5.95" customHeight="1">
      <c r="A47" s="346"/>
      <c r="B47" s="44" t="s">
        <v>81</v>
      </c>
      <c r="C47" s="43"/>
      <c r="D47" s="43"/>
      <c r="E47" s="43"/>
      <c r="F47" s="259">
        <v>415</v>
      </c>
      <c r="G47" s="291">
        <v>318</v>
      </c>
      <c r="H47" s="259">
        <v>0</v>
      </c>
      <c r="I47" s="309">
        <v>0</v>
      </c>
      <c r="J47" s="70"/>
      <c r="K47" s="116"/>
      <c r="L47" s="70"/>
      <c r="M47" s="114"/>
      <c r="N47" s="70"/>
      <c r="O47" s="126"/>
      <c r="P47" s="145"/>
      <c r="Q47" s="145"/>
      <c r="R47" s="145"/>
      <c r="S47" s="145"/>
      <c r="T47" s="145"/>
      <c r="U47" s="145"/>
      <c r="V47" s="145"/>
      <c r="W47" s="145"/>
      <c r="X47" s="145"/>
      <c r="Y47" s="145"/>
    </row>
    <row r="48" spans="1:25" ht="15.95" customHeight="1" thickBot="1">
      <c r="A48" s="347"/>
      <c r="B48" s="47" t="s">
        <v>82</v>
      </c>
      <c r="C48" s="31"/>
      <c r="D48" s="31"/>
      <c r="E48" s="31"/>
      <c r="F48" s="310">
        <v>357</v>
      </c>
      <c r="G48" s="311">
        <v>302</v>
      </c>
      <c r="H48" s="310">
        <v>0</v>
      </c>
      <c r="I48" s="312">
        <v>0</v>
      </c>
      <c r="J48" s="74"/>
      <c r="K48" s="155"/>
      <c r="L48" s="74"/>
      <c r="M48" s="153"/>
      <c r="N48" s="74"/>
      <c r="O48" s="137"/>
      <c r="P48" s="145"/>
      <c r="Q48" s="145"/>
      <c r="R48" s="145"/>
      <c r="S48" s="145"/>
      <c r="T48" s="145"/>
      <c r="U48" s="145"/>
      <c r="V48" s="145"/>
      <c r="W48" s="145"/>
      <c r="X48" s="145"/>
      <c r="Y48" s="145"/>
    </row>
    <row r="49" spans="1:15" ht="15.95" customHeight="1">
      <c r="A49" s="13" t="s">
        <v>168</v>
      </c>
      <c r="O49" s="6"/>
    </row>
    <row r="50" spans="1:15" ht="15.95" customHeight="1">
      <c r="A50" s="13"/>
      <c r="O50" s="8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Normal="100" zoomScaleSheetLayoutView="100" workbookViewId="0"/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158" t="s">
        <v>0</v>
      </c>
      <c r="B1" s="158"/>
      <c r="C1" s="253" t="s">
        <v>261</v>
      </c>
      <c r="D1" s="208"/>
    </row>
    <row r="3" spans="1:14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4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09"/>
      <c r="B5" s="209" t="s">
        <v>243</v>
      </c>
      <c r="C5" s="209"/>
      <c r="D5" s="209"/>
      <c r="H5" s="37"/>
      <c r="L5" s="37"/>
      <c r="N5" s="37" t="s">
        <v>170</v>
      </c>
    </row>
    <row r="6" spans="1:14" ht="15" customHeight="1">
      <c r="A6" s="210"/>
      <c r="B6" s="211"/>
      <c r="C6" s="211"/>
      <c r="D6" s="211"/>
      <c r="E6" s="374" t="s">
        <v>244</v>
      </c>
      <c r="F6" s="375"/>
      <c r="G6" s="374" t="s">
        <v>245</v>
      </c>
      <c r="H6" s="375"/>
      <c r="I6" s="212"/>
      <c r="J6" s="213"/>
      <c r="K6" s="374"/>
      <c r="L6" s="375"/>
      <c r="M6" s="374"/>
      <c r="N6" s="375"/>
    </row>
    <row r="7" spans="1:14" ht="15" customHeight="1">
      <c r="A7" s="59"/>
      <c r="B7" s="60"/>
      <c r="C7" s="60"/>
      <c r="D7" s="60"/>
      <c r="E7" s="214" t="s">
        <v>239</v>
      </c>
      <c r="F7" s="215" t="s">
        <v>2</v>
      </c>
      <c r="G7" s="214" t="s">
        <v>239</v>
      </c>
      <c r="H7" s="215" t="s">
        <v>2</v>
      </c>
      <c r="I7" s="214" t="s">
        <v>239</v>
      </c>
      <c r="J7" s="215" t="s">
        <v>2</v>
      </c>
      <c r="K7" s="214" t="s">
        <v>239</v>
      </c>
      <c r="L7" s="215" t="s">
        <v>2</v>
      </c>
      <c r="M7" s="214" t="s">
        <v>239</v>
      </c>
      <c r="N7" s="245" t="s">
        <v>2</v>
      </c>
    </row>
    <row r="8" spans="1:14" ht="18" customHeight="1">
      <c r="A8" s="318" t="s">
        <v>171</v>
      </c>
      <c r="B8" s="216" t="s">
        <v>172</v>
      </c>
      <c r="C8" s="217"/>
      <c r="D8" s="217"/>
      <c r="E8" s="218">
        <v>1</v>
      </c>
      <c r="F8" s="218">
        <v>1</v>
      </c>
      <c r="G8" s="218">
        <v>1</v>
      </c>
      <c r="H8" s="218">
        <v>1</v>
      </c>
      <c r="I8" s="218"/>
      <c r="J8" s="219"/>
      <c r="K8" s="218"/>
      <c r="L8" s="220"/>
      <c r="M8" s="218"/>
      <c r="N8" s="220"/>
    </row>
    <row r="9" spans="1:14" ht="18" customHeight="1">
      <c r="A9" s="319"/>
      <c r="B9" s="318" t="s">
        <v>173</v>
      </c>
      <c r="C9" s="176" t="s">
        <v>174</v>
      </c>
      <c r="D9" s="177"/>
      <c r="E9" s="221">
        <v>21</v>
      </c>
      <c r="F9" s="221">
        <v>21</v>
      </c>
      <c r="G9" s="221">
        <v>6908</v>
      </c>
      <c r="H9" s="221">
        <v>6908</v>
      </c>
      <c r="I9" s="221"/>
      <c r="J9" s="222"/>
      <c r="K9" s="221"/>
      <c r="L9" s="223"/>
      <c r="M9" s="221"/>
      <c r="N9" s="223"/>
    </row>
    <row r="10" spans="1:14" ht="18" customHeight="1">
      <c r="A10" s="319"/>
      <c r="B10" s="319"/>
      <c r="C10" s="44" t="s">
        <v>175</v>
      </c>
      <c r="D10" s="43"/>
      <c r="E10" s="224">
        <v>21</v>
      </c>
      <c r="F10" s="224">
        <v>21</v>
      </c>
      <c r="G10" s="224">
        <v>6908</v>
      </c>
      <c r="H10" s="224">
        <v>6908</v>
      </c>
      <c r="I10" s="224"/>
      <c r="J10" s="225"/>
      <c r="K10" s="224"/>
      <c r="L10" s="226"/>
      <c r="M10" s="224"/>
      <c r="N10" s="226"/>
    </row>
    <row r="11" spans="1:14" ht="18" customHeight="1">
      <c r="A11" s="319"/>
      <c r="B11" s="319"/>
      <c r="C11" s="44" t="s">
        <v>176</v>
      </c>
      <c r="D11" s="43"/>
      <c r="E11" s="224">
        <v>0</v>
      </c>
      <c r="F11" s="224">
        <v>0</v>
      </c>
      <c r="G11" s="224">
        <v>0</v>
      </c>
      <c r="H11" s="224">
        <v>0</v>
      </c>
      <c r="I11" s="224"/>
      <c r="J11" s="225"/>
      <c r="K11" s="224"/>
      <c r="L11" s="226"/>
      <c r="M11" s="224"/>
      <c r="N11" s="226"/>
    </row>
    <row r="12" spans="1:14" ht="18" customHeight="1">
      <c r="A12" s="319"/>
      <c r="B12" s="319"/>
      <c r="C12" s="44" t="s">
        <v>177</v>
      </c>
      <c r="D12" s="43"/>
      <c r="E12" s="224">
        <v>0</v>
      </c>
      <c r="F12" s="224">
        <v>0</v>
      </c>
      <c r="G12" s="224">
        <v>0</v>
      </c>
      <c r="H12" s="224">
        <v>0</v>
      </c>
      <c r="I12" s="224"/>
      <c r="J12" s="225"/>
      <c r="K12" s="224"/>
      <c r="L12" s="226"/>
      <c r="M12" s="224"/>
      <c r="N12" s="226"/>
    </row>
    <row r="13" spans="1:14" ht="18" customHeight="1">
      <c r="A13" s="319"/>
      <c r="B13" s="319"/>
      <c r="C13" s="44" t="s">
        <v>178</v>
      </c>
      <c r="D13" s="43"/>
      <c r="E13" s="224">
        <v>0</v>
      </c>
      <c r="F13" s="224">
        <v>0</v>
      </c>
      <c r="G13" s="224">
        <v>0</v>
      </c>
      <c r="H13" s="224">
        <v>0</v>
      </c>
      <c r="I13" s="224"/>
      <c r="J13" s="225"/>
      <c r="K13" s="224"/>
      <c r="L13" s="226"/>
      <c r="M13" s="224"/>
      <c r="N13" s="226"/>
    </row>
    <row r="14" spans="1:14" ht="18" customHeight="1">
      <c r="A14" s="320"/>
      <c r="B14" s="320"/>
      <c r="C14" s="47" t="s">
        <v>179</v>
      </c>
      <c r="D14" s="31"/>
      <c r="E14" s="227">
        <v>0</v>
      </c>
      <c r="F14" s="227">
        <v>0</v>
      </c>
      <c r="G14" s="227">
        <v>0</v>
      </c>
      <c r="H14" s="227">
        <v>0</v>
      </c>
      <c r="I14" s="227"/>
      <c r="J14" s="228"/>
      <c r="K14" s="227"/>
      <c r="L14" s="229"/>
      <c r="M14" s="227"/>
      <c r="N14" s="229"/>
    </row>
    <row r="15" spans="1:14" ht="18" customHeight="1">
      <c r="A15" s="370" t="s">
        <v>180</v>
      </c>
      <c r="B15" s="318" t="s">
        <v>181</v>
      </c>
      <c r="C15" s="176" t="s">
        <v>182</v>
      </c>
      <c r="D15" s="177"/>
      <c r="E15" s="230">
        <v>3504</v>
      </c>
      <c r="F15" s="230">
        <v>3640</v>
      </c>
      <c r="G15" s="230">
        <v>10493</v>
      </c>
      <c r="H15" s="230">
        <v>10057</v>
      </c>
      <c r="I15" s="230"/>
      <c r="J15" s="231"/>
      <c r="K15" s="230"/>
      <c r="L15" s="152"/>
      <c r="M15" s="230"/>
      <c r="N15" s="152"/>
    </row>
    <row r="16" spans="1:14" ht="18" customHeight="1">
      <c r="A16" s="319"/>
      <c r="B16" s="319"/>
      <c r="C16" s="44" t="s">
        <v>183</v>
      </c>
      <c r="D16" s="43"/>
      <c r="E16" s="70">
        <v>6125</v>
      </c>
      <c r="F16" s="70">
        <v>6269</v>
      </c>
      <c r="G16" s="70">
        <v>33235</v>
      </c>
      <c r="H16" s="70">
        <v>30941</v>
      </c>
      <c r="I16" s="70"/>
      <c r="J16" s="115"/>
      <c r="K16" s="70"/>
      <c r="L16" s="126"/>
      <c r="M16" s="70"/>
      <c r="N16" s="126"/>
    </row>
    <row r="17" spans="1:15" ht="18" customHeight="1">
      <c r="A17" s="319"/>
      <c r="B17" s="319"/>
      <c r="C17" s="44" t="s">
        <v>184</v>
      </c>
      <c r="D17" s="43"/>
      <c r="E17" s="252">
        <v>0</v>
      </c>
      <c r="F17" s="70">
        <v>0</v>
      </c>
      <c r="G17" s="70">
        <v>0</v>
      </c>
      <c r="H17" s="70">
        <v>0</v>
      </c>
      <c r="I17" s="70"/>
      <c r="J17" s="115"/>
      <c r="K17" s="70"/>
      <c r="L17" s="126"/>
      <c r="M17" s="70"/>
      <c r="N17" s="126"/>
    </row>
    <row r="18" spans="1:15" ht="18" customHeight="1">
      <c r="A18" s="319"/>
      <c r="B18" s="320"/>
      <c r="C18" s="47" t="s">
        <v>185</v>
      </c>
      <c r="D18" s="31"/>
      <c r="E18" s="73">
        <v>9629</v>
      </c>
      <c r="F18" s="73">
        <v>9909</v>
      </c>
      <c r="G18" s="73">
        <v>43728</v>
      </c>
      <c r="H18" s="73">
        <v>40998</v>
      </c>
      <c r="I18" s="73"/>
      <c r="J18" s="232"/>
      <c r="K18" s="73"/>
      <c r="L18" s="232"/>
      <c r="M18" s="73"/>
      <c r="N18" s="232"/>
    </row>
    <row r="19" spans="1:15" ht="18" customHeight="1">
      <c r="A19" s="319"/>
      <c r="B19" s="318" t="s">
        <v>186</v>
      </c>
      <c r="C19" s="176" t="s">
        <v>187</v>
      </c>
      <c r="D19" s="177"/>
      <c r="E19" s="151">
        <v>244</v>
      </c>
      <c r="F19" s="151">
        <v>243</v>
      </c>
      <c r="G19" s="151">
        <v>697</v>
      </c>
      <c r="H19" s="151">
        <v>878</v>
      </c>
      <c r="I19" s="151"/>
      <c r="J19" s="152"/>
      <c r="K19" s="151"/>
      <c r="L19" s="152"/>
      <c r="M19" s="151"/>
      <c r="N19" s="152"/>
    </row>
    <row r="20" spans="1:15" ht="18" customHeight="1">
      <c r="A20" s="319"/>
      <c r="B20" s="319"/>
      <c r="C20" s="44" t="s">
        <v>188</v>
      </c>
      <c r="D20" s="43"/>
      <c r="E20" s="69">
        <v>12142</v>
      </c>
      <c r="F20" s="69">
        <v>12475</v>
      </c>
      <c r="G20" s="69">
        <v>2946</v>
      </c>
      <c r="H20" s="69">
        <v>1984</v>
      </c>
      <c r="I20" s="69"/>
      <c r="J20" s="126"/>
      <c r="K20" s="69"/>
      <c r="L20" s="126"/>
      <c r="M20" s="69"/>
      <c r="N20" s="126"/>
    </row>
    <row r="21" spans="1:15" s="237" customFormat="1" ht="18" customHeight="1">
      <c r="A21" s="319"/>
      <c r="B21" s="319"/>
      <c r="C21" s="233" t="s">
        <v>189</v>
      </c>
      <c r="D21" s="234"/>
      <c r="E21" s="235">
        <v>0</v>
      </c>
      <c r="F21" s="235">
        <v>0</v>
      </c>
      <c r="G21" s="235">
        <v>33178</v>
      </c>
      <c r="H21" s="235">
        <v>31228</v>
      </c>
      <c r="I21" s="235"/>
      <c r="J21" s="236"/>
      <c r="K21" s="235"/>
      <c r="L21" s="236"/>
      <c r="M21" s="235"/>
      <c r="N21" s="236"/>
    </row>
    <row r="22" spans="1:15" ht="18" customHeight="1">
      <c r="A22" s="319"/>
      <c r="B22" s="320"/>
      <c r="C22" s="11" t="s">
        <v>190</v>
      </c>
      <c r="D22" s="12"/>
      <c r="E22" s="73">
        <v>12386</v>
      </c>
      <c r="F22" s="73">
        <v>12718</v>
      </c>
      <c r="G22" s="73">
        <v>36821</v>
      </c>
      <c r="H22" s="73">
        <v>34090</v>
      </c>
      <c r="I22" s="73"/>
      <c r="J22" s="137"/>
      <c r="K22" s="73"/>
      <c r="L22" s="137"/>
      <c r="M22" s="73"/>
      <c r="N22" s="137"/>
    </row>
    <row r="23" spans="1:15" ht="18" customHeight="1">
      <c r="A23" s="319"/>
      <c r="B23" s="318" t="s">
        <v>191</v>
      </c>
      <c r="C23" s="176" t="s">
        <v>192</v>
      </c>
      <c r="D23" s="177"/>
      <c r="E23" s="151">
        <v>21</v>
      </c>
      <c r="F23" s="151">
        <v>21</v>
      </c>
      <c r="G23" s="151">
        <v>6908</v>
      </c>
      <c r="H23" s="151">
        <v>6908</v>
      </c>
      <c r="I23" s="151"/>
      <c r="J23" s="152"/>
      <c r="K23" s="151"/>
      <c r="L23" s="152"/>
      <c r="M23" s="151"/>
      <c r="N23" s="152"/>
    </row>
    <row r="24" spans="1:15" ht="18" customHeight="1">
      <c r="A24" s="319"/>
      <c r="B24" s="319"/>
      <c r="C24" s="44" t="s">
        <v>193</v>
      </c>
      <c r="D24" s="43"/>
      <c r="E24" s="69">
        <v>-2778</v>
      </c>
      <c r="F24" s="69">
        <v>-2830</v>
      </c>
      <c r="G24" s="69">
        <v>0</v>
      </c>
      <c r="H24" s="69">
        <v>0</v>
      </c>
      <c r="I24" s="69"/>
      <c r="J24" s="126"/>
      <c r="K24" s="69"/>
      <c r="L24" s="126"/>
      <c r="M24" s="69"/>
      <c r="N24" s="126"/>
    </row>
    <row r="25" spans="1:15" ht="18" customHeight="1">
      <c r="A25" s="319"/>
      <c r="B25" s="319"/>
      <c r="C25" s="44" t="s">
        <v>194</v>
      </c>
      <c r="D25" s="43"/>
      <c r="E25" s="69">
        <v>0</v>
      </c>
      <c r="F25" s="69">
        <v>0</v>
      </c>
      <c r="G25" s="69">
        <v>0</v>
      </c>
      <c r="H25" s="69">
        <v>0</v>
      </c>
      <c r="I25" s="69"/>
      <c r="J25" s="126"/>
      <c r="K25" s="69"/>
      <c r="L25" s="126"/>
      <c r="M25" s="69"/>
      <c r="N25" s="126"/>
    </row>
    <row r="26" spans="1:15" ht="18" customHeight="1">
      <c r="A26" s="319"/>
      <c r="B26" s="320"/>
      <c r="C26" s="45" t="s">
        <v>195</v>
      </c>
      <c r="D26" s="46"/>
      <c r="E26" s="71">
        <v>-2757</v>
      </c>
      <c r="F26" s="71">
        <v>-2809</v>
      </c>
      <c r="G26" s="71">
        <v>6908</v>
      </c>
      <c r="H26" s="71">
        <v>6908</v>
      </c>
      <c r="I26" s="154"/>
      <c r="J26" s="137"/>
      <c r="K26" s="71"/>
      <c r="L26" s="137"/>
      <c r="M26" s="71"/>
      <c r="N26" s="137"/>
    </row>
    <row r="27" spans="1:15" ht="18" customHeight="1">
      <c r="A27" s="320"/>
      <c r="B27" s="47" t="s">
        <v>196</v>
      </c>
      <c r="C27" s="31"/>
      <c r="D27" s="31"/>
      <c r="E27" s="238">
        <v>9629</v>
      </c>
      <c r="F27" s="238">
        <v>9909</v>
      </c>
      <c r="G27" s="73">
        <v>43728</v>
      </c>
      <c r="H27" s="73">
        <v>40998</v>
      </c>
      <c r="I27" s="238"/>
      <c r="J27" s="137"/>
      <c r="K27" s="73"/>
      <c r="L27" s="137"/>
      <c r="M27" s="73"/>
      <c r="N27" s="137"/>
    </row>
    <row r="28" spans="1:15" ht="18" customHeight="1">
      <c r="A28" s="318" t="s">
        <v>197</v>
      </c>
      <c r="B28" s="318" t="s">
        <v>198</v>
      </c>
      <c r="C28" s="176" t="s">
        <v>199</v>
      </c>
      <c r="D28" s="239" t="s">
        <v>41</v>
      </c>
      <c r="E28" s="151">
        <v>732</v>
      </c>
      <c r="F28" s="151">
        <v>703</v>
      </c>
      <c r="G28" s="151">
        <v>2774</v>
      </c>
      <c r="H28" s="248">
        <v>2714</v>
      </c>
      <c r="I28" s="151"/>
      <c r="J28" s="152"/>
      <c r="K28" s="151"/>
      <c r="L28" s="152"/>
      <c r="M28" s="151"/>
      <c r="N28" s="152"/>
    </row>
    <row r="29" spans="1:15" ht="18" customHeight="1">
      <c r="A29" s="319"/>
      <c r="B29" s="319"/>
      <c r="C29" s="44" t="s">
        <v>200</v>
      </c>
      <c r="D29" s="240" t="s">
        <v>42</v>
      </c>
      <c r="E29" s="69">
        <v>615</v>
      </c>
      <c r="F29" s="69">
        <v>554</v>
      </c>
      <c r="G29" s="69">
        <v>971</v>
      </c>
      <c r="H29" s="69">
        <v>944</v>
      </c>
      <c r="I29" s="69"/>
      <c r="J29" s="126"/>
      <c r="K29" s="69"/>
      <c r="L29" s="126"/>
      <c r="M29" s="69"/>
      <c r="N29" s="126"/>
    </row>
    <row r="30" spans="1:15" ht="18" customHeight="1">
      <c r="A30" s="319"/>
      <c r="B30" s="319"/>
      <c r="C30" s="44" t="s">
        <v>201</v>
      </c>
      <c r="D30" s="240" t="s">
        <v>202</v>
      </c>
      <c r="E30" s="69">
        <v>61</v>
      </c>
      <c r="F30" s="69">
        <v>65</v>
      </c>
      <c r="G30" s="70">
        <v>151</v>
      </c>
      <c r="H30" s="70">
        <v>155</v>
      </c>
      <c r="I30" s="69"/>
      <c r="J30" s="126"/>
      <c r="K30" s="69"/>
      <c r="L30" s="126"/>
      <c r="M30" s="69"/>
      <c r="N30" s="126"/>
    </row>
    <row r="31" spans="1:15" ht="18" customHeight="1">
      <c r="A31" s="319"/>
      <c r="B31" s="319"/>
      <c r="C31" s="11" t="s">
        <v>203</v>
      </c>
      <c r="D31" s="241" t="s">
        <v>204</v>
      </c>
      <c r="E31" s="73">
        <f t="shared" ref="E31:N31" si="0">E28-E29-E30</f>
        <v>56</v>
      </c>
      <c r="F31" s="73">
        <f t="shared" si="0"/>
        <v>84</v>
      </c>
      <c r="G31" s="73">
        <f>G28-G29-G30</f>
        <v>1652</v>
      </c>
      <c r="H31" s="73">
        <f t="shared" si="0"/>
        <v>1615</v>
      </c>
      <c r="I31" s="73">
        <f t="shared" si="0"/>
        <v>0</v>
      </c>
      <c r="J31" s="242">
        <f t="shared" si="0"/>
        <v>0</v>
      </c>
      <c r="K31" s="73">
        <f t="shared" si="0"/>
        <v>0</v>
      </c>
      <c r="L31" s="242">
        <f t="shared" si="0"/>
        <v>0</v>
      </c>
      <c r="M31" s="73">
        <f t="shared" si="0"/>
        <v>0</v>
      </c>
      <c r="N31" s="232">
        <f t="shared" si="0"/>
        <v>0</v>
      </c>
      <c r="O31" s="7"/>
    </row>
    <row r="32" spans="1:15" ht="18" customHeight="1">
      <c r="A32" s="319"/>
      <c r="B32" s="319"/>
      <c r="C32" s="176" t="s">
        <v>205</v>
      </c>
      <c r="D32" s="239" t="s">
        <v>206</v>
      </c>
      <c r="E32" s="151">
        <v>7</v>
      </c>
      <c r="F32" s="151">
        <v>7</v>
      </c>
      <c r="G32" s="151">
        <v>55</v>
      </c>
      <c r="H32" s="151">
        <v>13</v>
      </c>
      <c r="I32" s="151"/>
      <c r="J32" s="152"/>
      <c r="K32" s="151"/>
      <c r="L32" s="152"/>
      <c r="M32" s="151"/>
      <c r="N32" s="152"/>
    </row>
    <row r="33" spans="1:14" ht="18" customHeight="1">
      <c r="A33" s="319"/>
      <c r="B33" s="319"/>
      <c r="C33" s="44" t="s">
        <v>207</v>
      </c>
      <c r="D33" s="240" t="s">
        <v>208</v>
      </c>
      <c r="E33" s="69">
        <v>47</v>
      </c>
      <c r="F33" s="69">
        <v>51</v>
      </c>
      <c r="G33" s="69">
        <v>11</v>
      </c>
      <c r="H33" s="69">
        <v>7</v>
      </c>
      <c r="I33" s="69"/>
      <c r="J33" s="126"/>
      <c r="K33" s="69"/>
      <c r="L33" s="126"/>
      <c r="M33" s="69"/>
      <c r="N33" s="126"/>
    </row>
    <row r="34" spans="1:14" ht="18" customHeight="1">
      <c r="A34" s="319"/>
      <c r="B34" s="320"/>
      <c r="C34" s="11" t="s">
        <v>209</v>
      </c>
      <c r="D34" s="241" t="s">
        <v>210</v>
      </c>
      <c r="E34" s="73">
        <f t="shared" ref="E34:N34" si="1">E31+E32-E33</f>
        <v>16</v>
      </c>
      <c r="F34" s="73">
        <f t="shared" si="1"/>
        <v>40</v>
      </c>
      <c r="G34" s="73">
        <f>G31+G32-G33</f>
        <v>1696</v>
      </c>
      <c r="H34" s="73">
        <f>H31+H32-H33</f>
        <v>1621</v>
      </c>
      <c r="I34" s="73">
        <f t="shared" si="1"/>
        <v>0</v>
      </c>
      <c r="J34" s="137">
        <f t="shared" si="1"/>
        <v>0</v>
      </c>
      <c r="K34" s="73">
        <f t="shared" si="1"/>
        <v>0</v>
      </c>
      <c r="L34" s="137">
        <f t="shared" si="1"/>
        <v>0</v>
      </c>
      <c r="M34" s="73">
        <f t="shared" si="1"/>
        <v>0</v>
      </c>
      <c r="N34" s="137">
        <f t="shared" si="1"/>
        <v>0</v>
      </c>
    </row>
    <row r="35" spans="1:14" ht="18" customHeight="1">
      <c r="A35" s="319"/>
      <c r="B35" s="318" t="s">
        <v>211</v>
      </c>
      <c r="C35" s="176" t="s">
        <v>212</v>
      </c>
      <c r="D35" s="239" t="s">
        <v>213</v>
      </c>
      <c r="E35" s="151">
        <v>36</v>
      </c>
      <c r="F35" s="151">
        <v>0</v>
      </c>
      <c r="G35" s="151">
        <v>0</v>
      </c>
      <c r="H35" s="151">
        <v>0</v>
      </c>
      <c r="I35" s="151"/>
      <c r="J35" s="152"/>
      <c r="K35" s="151"/>
      <c r="L35" s="152"/>
      <c r="M35" s="151"/>
      <c r="N35" s="152"/>
    </row>
    <row r="36" spans="1:14" ht="18" customHeight="1">
      <c r="A36" s="319"/>
      <c r="B36" s="319"/>
      <c r="C36" s="44" t="s">
        <v>214</v>
      </c>
      <c r="D36" s="240" t="s">
        <v>215</v>
      </c>
      <c r="E36" s="69">
        <v>0</v>
      </c>
      <c r="F36" s="69">
        <v>0</v>
      </c>
      <c r="G36" s="69">
        <v>0</v>
      </c>
      <c r="H36" s="69">
        <v>0</v>
      </c>
      <c r="I36" s="69"/>
      <c r="J36" s="126"/>
      <c r="K36" s="69"/>
      <c r="L36" s="126"/>
      <c r="M36" s="69"/>
      <c r="N36" s="126"/>
    </row>
    <row r="37" spans="1:14" ht="18" customHeight="1">
      <c r="A37" s="319"/>
      <c r="B37" s="319"/>
      <c r="C37" s="44" t="s">
        <v>216</v>
      </c>
      <c r="D37" s="240" t="s">
        <v>217</v>
      </c>
      <c r="E37" s="69">
        <f>E34+E35-E36</f>
        <v>52</v>
      </c>
      <c r="F37" s="69">
        <f>F34+F35-F36</f>
        <v>40</v>
      </c>
      <c r="G37" s="69">
        <f t="shared" ref="G37:N37" si="2">G34+G35-G36</f>
        <v>1696</v>
      </c>
      <c r="H37" s="69">
        <f t="shared" si="2"/>
        <v>1621</v>
      </c>
      <c r="I37" s="69">
        <f t="shared" si="2"/>
        <v>0</v>
      </c>
      <c r="J37" s="126">
        <f t="shared" si="2"/>
        <v>0</v>
      </c>
      <c r="K37" s="69">
        <f t="shared" si="2"/>
        <v>0</v>
      </c>
      <c r="L37" s="126">
        <f t="shared" si="2"/>
        <v>0</v>
      </c>
      <c r="M37" s="69">
        <f t="shared" si="2"/>
        <v>0</v>
      </c>
      <c r="N37" s="126">
        <f t="shared" si="2"/>
        <v>0</v>
      </c>
    </row>
    <row r="38" spans="1:14" ht="18" customHeight="1">
      <c r="A38" s="319"/>
      <c r="B38" s="319"/>
      <c r="C38" s="44" t="s">
        <v>218</v>
      </c>
      <c r="D38" s="240" t="s">
        <v>219</v>
      </c>
      <c r="E38" s="69">
        <v>0</v>
      </c>
      <c r="F38" s="69">
        <v>0</v>
      </c>
      <c r="G38" s="69">
        <v>0</v>
      </c>
      <c r="H38" s="69">
        <v>0</v>
      </c>
      <c r="I38" s="69"/>
      <c r="J38" s="126"/>
      <c r="K38" s="69"/>
      <c r="L38" s="126"/>
      <c r="M38" s="69"/>
      <c r="N38" s="126"/>
    </row>
    <row r="39" spans="1:14" ht="18" customHeight="1">
      <c r="A39" s="319"/>
      <c r="B39" s="319"/>
      <c r="C39" s="44" t="s">
        <v>220</v>
      </c>
      <c r="D39" s="240" t="s">
        <v>221</v>
      </c>
      <c r="E39" s="69">
        <v>0</v>
      </c>
      <c r="F39" s="69">
        <v>0</v>
      </c>
      <c r="G39" s="69">
        <v>1696</v>
      </c>
      <c r="H39" s="69">
        <v>1621</v>
      </c>
      <c r="I39" s="69"/>
      <c r="J39" s="126"/>
      <c r="K39" s="69"/>
      <c r="L39" s="126"/>
      <c r="M39" s="69"/>
      <c r="N39" s="126"/>
    </row>
    <row r="40" spans="1:14" ht="18" customHeight="1">
      <c r="A40" s="319"/>
      <c r="B40" s="319"/>
      <c r="C40" s="44" t="s">
        <v>222</v>
      </c>
      <c r="D40" s="240" t="s">
        <v>223</v>
      </c>
      <c r="E40" s="69">
        <v>0</v>
      </c>
      <c r="F40" s="69">
        <v>0</v>
      </c>
      <c r="G40" s="69"/>
      <c r="H40" s="69">
        <v>0</v>
      </c>
      <c r="I40" s="69"/>
      <c r="J40" s="126"/>
      <c r="K40" s="69"/>
      <c r="L40" s="126"/>
      <c r="M40" s="69"/>
      <c r="N40" s="126"/>
    </row>
    <row r="41" spans="1:14" ht="18" customHeight="1">
      <c r="A41" s="319"/>
      <c r="B41" s="319"/>
      <c r="C41" s="188" t="s">
        <v>224</v>
      </c>
      <c r="D41" s="240" t="s">
        <v>225</v>
      </c>
      <c r="E41" s="69">
        <f t="shared" ref="E41:N41" si="3">E34+E35-E36-E40</f>
        <v>52</v>
      </c>
      <c r="F41" s="69">
        <f t="shared" si="3"/>
        <v>40</v>
      </c>
      <c r="G41" s="69">
        <f t="shared" si="3"/>
        <v>1696</v>
      </c>
      <c r="H41" s="69">
        <f t="shared" si="3"/>
        <v>1621</v>
      </c>
      <c r="I41" s="69">
        <f t="shared" si="3"/>
        <v>0</v>
      </c>
      <c r="J41" s="126">
        <f t="shared" si="3"/>
        <v>0</v>
      </c>
      <c r="K41" s="69">
        <f t="shared" si="3"/>
        <v>0</v>
      </c>
      <c r="L41" s="126">
        <f t="shared" si="3"/>
        <v>0</v>
      </c>
      <c r="M41" s="69">
        <f t="shared" si="3"/>
        <v>0</v>
      </c>
      <c r="N41" s="126">
        <f t="shared" si="3"/>
        <v>0</v>
      </c>
    </row>
    <row r="42" spans="1:14" ht="18" customHeight="1">
      <c r="A42" s="319"/>
      <c r="B42" s="319"/>
      <c r="C42" s="372" t="s">
        <v>226</v>
      </c>
      <c r="D42" s="373"/>
      <c r="E42" s="70">
        <f t="shared" ref="E42:N42" si="4">E37+E38-E39-E40</f>
        <v>52</v>
      </c>
      <c r="F42" s="70">
        <f t="shared" si="4"/>
        <v>40</v>
      </c>
      <c r="G42" s="70">
        <f t="shared" si="4"/>
        <v>0</v>
      </c>
      <c r="H42" s="70">
        <f t="shared" si="4"/>
        <v>0</v>
      </c>
      <c r="I42" s="70">
        <f t="shared" si="4"/>
        <v>0</v>
      </c>
      <c r="J42" s="114">
        <f t="shared" si="4"/>
        <v>0</v>
      </c>
      <c r="K42" s="70">
        <f t="shared" si="4"/>
        <v>0</v>
      </c>
      <c r="L42" s="114">
        <f t="shared" si="4"/>
        <v>0</v>
      </c>
      <c r="M42" s="70">
        <f t="shared" si="4"/>
        <v>0</v>
      </c>
      <c r="N42" s="126">
        <f t="shared" si="4"/>
        <v>0</v>
      </c>
    </row>
    <row r="43" spans="1:14" ht="18" customHeight="1">
      <c r="A43" s="319"/>
      <c r="B43" s="319"/>
      <c r="C43" s="44" t="s">
        <v>227</v>
      </c>
      <c r="D43" s="240" t="s">
        <v>228</v>
      </c>
      <c r="E43" s="69">
        <v>0</v>
      </c>
      <c r="F43" s="69">
        <v>0</v>
      </c>
      <c r="G43" s="69">
        <v>0</v>
      </c>
      <c r="H43" s="69">
        <v>0</v>
      </c>
      <c r="I43" s="69"/>
      <c r="J43" s="126"/>
      <c r="K43" s="69"/>
      <c r="L43" s="126"/>
      <c r="M43" s="69"/>
      <c r="N43" s="126"/>
    </row>
    <row r="44" spans="1:14" ht="18" customHeight="1">
      <c r="A44" s="320"/>
      <c r="B44" s="320"/>
      <c r="C44" s="11" t="s">
        <v>229</v>
      </c>
      <c r="D44" s="98" t="s">
        <v>230</v>
      </c>
      <c r="E44" s="73">
        <f t="shared" ref="E44:N44" si="5">E41+E43</f>
        <v>52</v>
      </c>
      <c r="F44" s="73">
        <f t="shared" si="5"/>
        <v>40</v>
      </c>
      <c r="G44" s="73">
        <f t="shared" si="5"/>
        <v>1696</v>
      </c>
      <c r="H44" s="73">
        <f t="shared" si="5"/>
        <v>1621</v>
      </c>
      <c r="I44" s="73">
        <f t="shared" si="5"/>
        <v>0</v>
      </c>
      <c r="J44" s="137">
        <f t="shared" si="5"/>
        <v>0</v>
      </c>
      <c r="K44" s="73">
        <f t="shared" si="5"/>
        <v>0</v>
      </c>
      <c r="L44" s="137">
        <f t="shared" si="5"/>
        <v>0</v>
      </c>
      <c r="M44" s="73">
        <f t="shared" si="5"/>
        <v>0</v>
      </c>
      <c r="N44" s="137">
        <f t="shared" si="5"/>
        <v>0</v>
      </c>
    </row>
    <row r="45" spans="1:14" ht="14.1" customHeight="1">
      <c r="A45" s="13" t="s">
        <v>231</v>
      </c>
    </row>
    <row r="46" spans="1:14" ht="14.1" customHeight="1">
      <c r="A46" s="13" t="s">
        <v>232</v>
      </c>
    </row>
    <row r="47" spans="1:14">
      <c r="A47" s="243"/>
    </row>
  </sheetData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5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toyota</cp:lastModifiedBy>
  <cp:lastPrinted>2021-08-30T08:00:03Z</cp:lastPrinted>
  <dcterms:created xsi:type="dcterms:W3CDTF">1999-07-06T05:17:05Z</dcterms:created>
  <dcterms:modified xsi:type="dcterms:W3CDTF">2021-09-27T00:24:45Z</dcterms:modified>
</cp:coreProperties>
</file>