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5　宮崎県\"/>
    </mc:Choice>
  </mc:AlternateContent>
  <xr:revisionPtr revIDLastSave="0" documentId="8_{AEA3F38C-4E14-4255-966E-0BFF9A7CD2D6}" xr6:coauthVersionLast="47" xr6:coauthVersionMax="47" xr10:uidLastSave="{00000000-0000-0000-0000-000000000000}"/>
  <bookViews>
    <workbookView xWindow="2340" yWindow="2340" windowWidth="21600" windowHeight="11265" tabRatio="802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F39" i="5"/>
  <c r="F40" i="5"/>
  <c r="F38" i="5"/>
  <c r="F28" i="5"/>
  <c r="F32" i="2"/>
  <c r="F39" i="2"/>
  <c r="F40" i="2"/>
  <c r="F28" i="2"/>
  <c r="F10" i="2"/>
  <c r="F14" i="2"/>
  <c r="H34" i="8" l="1"/>
  <c r="H41" i="8" s="1"/>
  <c r="H44" i="8" s="1"/>
  <c r="H31" i="8"/>
  <c r="F31" i="8"/>
  <c r="F34" i="8" s="1"/>
  <c r="K45" i="7"/>
  <c r="K44" i="7"/>
  <c r="K39" i="7"/>
  <c r="I44" i="7"/>
  <c r="I45" i="7" s="1"/>
  <c r="I39" i="7"/>
  <c r="G45" i="7"/>
  <c r="G44" i="7"/>
  <c r="G39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C1" i="8"/>
  <c r="D1" i="7"/>
  <c r="C1" i="6"/>
  <c r="E1" i="5"/>
  <c r="D1" i="4"/>
  <c r="F24" i="6"/>
  <c r="H24" i="6"/>
  <c r="I24" i="6"/>
  <c r="G24" i="6"/>
  <c r="G22" i="6" s="1"/>
  <c r="H22" i="6"/>
  <c r="F22" i="6"/>
  <c r="E22" i="6"/>
  <c r="H20" i="6"/>
  <c r="G20" i="6"/>
  <c r="F20" i="6"/>
  <c r="E20" i="6"/>
  <c r="H19" i="6"/>
  <c r="H23" i="6" s="1"/>
  <c r="G19" i="6"/>
  <c r="G23" i="6" s="1"/>
  <c r="F19" i="6"/>
  <c r="F21" i="6" s="1"/>
  <c r="E19" i="6"/>
  <c r="E21" i="6" s="1"/>
  <c r="H45" i="5"/>
  <c r="H27" i="5"/>
  <c r="K44" i="4"/>
  <c r="K45" i="4" s="1"/>
  <c r="K39" i="4"/>
  <c r="I45" i="4"/>
  <c r="I44" i="4"/>
  <c r="I39" i="4"/>
  <c r="G44" i="4"/>
  <c r="G39" i="4"/>
  <c r="G45" i="4" s="1"/>
  <c r="G24" i="4"/>
  <c r="G27" i="4" s="1"/>
  <c r="G16" i="4"/>
  <c r="G15" i="4"/>
  <c r="G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H28" i="2"/>
  <c r="H45" i="2" s="1"/>
  <c r="H27" i="2"/>
  <c r="F45" i="5"/>
  <c r="G31" i="5" s="1"/>
  <c r="F27" i="5"/>
  <c r="G19" i="5" s="1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G31" i="8"/>
  <c r="G34" i="8"/>
  <c r="G41" i="8" s="1"/>
  <c r="G44" i="8" s="1"/>
  <c r="E31" i="8"/>
  <c r="E34" i="8" s="1"/>
  <c r="O44" i="7"/>
  <c r="O45" i="7"/>
  <c r="N44" i="7"/>
  <c r="N45" i="7" s="1"/>
  <c r="M44" i="7"/>
  <c r="L44" i="7"/>
  <c r="O39" i="7"/>
  <c r="N39" i="7"/>
  <c r="M39" i="7"/>
  <c r="M45" i="7" s="1"/>
  <c r="L39" i="7"/>
  <c r="L45" i="7" s="1"/>
  <c r="O24" i="7"/>
  <c r="O27" i="7"/>
  <c r="N24" i="7"/>
  <c r="N27" i="7"/>
  <c r="L27" i="7"/>
  <c r="J27" i="7"/>
  <c r="H27" i="7"/>
  <c r="F27" i="7"/>
  <c r="O16" i="7"/>
  <c r="N16" i="7"/>
  <c r="O15" i="7"/>
  <c r="N15" i="7"/>
  <c r="O14" i="7"/>
  <c r="N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/>
  <c r="N44" i="4"/>
  <c r="M39" i="4"/>
  <c r="M44" i="4"/>
  <c r="M45" i="4" s="1"/>
  <c r="L39" i="4"/>
  <c r="L45" i="4" s="1"/>
  <c r="L44" i="4"/>
  <c r="O24" i="4"/>
  <c r="O27" i="4"/>
  <c r="N24" i="4"/>
  <c r="N27" i="4"/>
  <c r="L27" i="4"/>
  <c r="J27" i="4"/>
  <c r="H27" i="4"/>
  <c r="O16" i="4"/>
  <c r="N16" i="4"/>
  <c r="O15" i="4"/>
  <c r="N15" i="4"/>
  <c r="O14" i="4"/>
  <c r="N14" i="4"/>
  <c r="F27" i="4"/>
  <c r="J37" i="8"/>
  <c r="J42" i="8" s="1"/>
  <c r="G29" i="2" l="1"/>
  <c r="G39" i="2"/>
  <c r="G32" i="2"/>
  <c r="G45" i="2"/>
  <c r="G43" i="2"/>
  <c r="G40" i="2"/>
  <c r="G41" i="2"/>
  <c r="G31" i="2"/>
  <c r="G36" i="2"/>
  <c r="G30" i="2"/>
  <c r="H37" i="8"/>
  <c r="H42" i="8" s="1"/>
  <c r="F41" i="8"/>
  <c r="F44" i="8" s="1"/>
  <c r="F37" i="8"/>
  <c r="F42" i="8" s="1"/>
  <c r="E23" i="6"/>
  <c r="F23" i="6"/>
  <c r="G21" i="6"/>
  <c r="H21" i="6"/>
  <c r="G34" i="5"/>
  <c r="G33" i="5"/>
  <c r="G41" i="5"/>
  <c r="G30" i="5"/>
  <c r="G35" i="5"/>
  <c r="G38" i="2"/>
  <c r="G44" i="5"/>
  <c r="G42" i="5"/>
  <c r="G45" i="5"/>
  <c r="I45" i="5"/>
  <c r="G40" i="5"/>
  <c r="G43" i="5"/>
  <c r="O45" i="4"/>
  <c r="G28" i="5"/>
  <c r="G29" i="5"/>
  <c r="G39" i="5"/>
  <c r="G36" i="5"/>
  <c r="G37" i="5"/>
  <c r="G37" i="8"/>
  <c r="G42" i="8" s="1"/>
  <c r="G38" i="5"/>
  <c r="G32" i="5"/>
  <c r="I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6" i="2"/>
  <c r="F27" i="2"/>
  <c r="G23" i="2" s="1"/>
  <c r="G17" i="2" l="1"/>
  <c r="G22" i="2"/>
  <c r="G10" i="2"/>
  <c r="G16" i="2"/>
  <c r="G20" i="2"/>
  <c r="G24" i="2"/>
  <c r="G11" i="2"/>
  <c r="G19" i="2"/>
  <c r="G26" i="2"/>
  <c r="G21" i="2"/>
  <c r="G13" i="2"/>
  <c r="G27" i="2"/>
  <c r="G9" i="2"/>
  <c r="G15" i="2"/>
  <c r="G18" i="2"/>
  <c r="G12" i="2"/>
  <c r="I27" i="2"/>
  <c r="G25" i="2"/>
  <c r="G14" i="2"/>
</calcChain>
</file>

<file path=xl/sharedStrings.xml><?xml version="1.0" encoding="utf-8"?>
<sst xmlns="http://schemas.openxmlformats.org/spreadsheetml/2006/main" count="433" uniqueCount="256">
  <si>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</si>
  <si>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</si>
  <si>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</si>
  <si>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</si>
  <si>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</si>
  <si>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</si>
  <si>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</si>
  <si>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</si>
  <si>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</si>
  <si>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</si>
  <si>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</si>
  <si>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</si>
  <si>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</si>
  <si>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</si>
  <si>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</si>
  <si>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</si>
  <si>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</si>
  <si>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</si>
  <si>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</si>
  <si>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</si>
  <si>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</si>
  <si>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</si>
  <si>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</si>
  <si>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</si>
  <si>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</si>
  <si>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</si>
  <si>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</si>
  <si>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</si>
  <si>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</si>
  <si>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</si>
  <si>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</si>
  <si>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</si>
  <si>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</si>
  <si>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</si>
  <si>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</si>
  <si>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</si>
  <si>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</si>
  <si>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</si>
  <si>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</si>
  <si>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</si>
  <si>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</si>
  <si>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</si>
  <si>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</si>
  <si>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</si>
  <si>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</si>
  <si>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</si>
  <si>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</si>
  <si>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</si>
  <si>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</si>
  <si>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</si>
  <si>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</si>
  <si>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</si>
  <si>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</si>
  <si>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</si>
  <si>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</si>
  <si>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</si>
  <si>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</si>
  <si>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</si>
  <si>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</si>
  <si>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</si>
  <si>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</si>
  <si>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</si>
  <si>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</si>
  <si>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</si>
  <si>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</si>
  <si>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</si>
  <si>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</si>
  <si>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</si>
  <si>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</si>
  <si>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</si>
  <si>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</si>
  <si>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</si>
  <si>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</si>
  <si>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</si>
  <si>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</si>
  <si>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</si>
  <si>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</si>
  <si>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</si>
  <si>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</si>
  <si>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</si>
  <si>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</si>
  <si>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</si>
  <si>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</si>
  <si>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</si>
  <si>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</si>
  <si>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</si>
  <si>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</si>
  <si>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</si>
  <si>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</si>
  <si>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</si>
  <si>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</si>
  <si>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</si>
  <si>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</si>
  <si>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</si>
  <si>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</si>
  <si>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</si>
  <si>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</si>
  <si>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</si>
  <si>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</si>
  <si>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</si>
  <si>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</si>
  <si>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</si>
  <si>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</si>
  <si>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</si>
  <si>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</si>
  <si>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</si>
  <si>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</si>
  <si>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</si>
  <si>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</si>
  <si>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</si>
  <si>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</si>
  <si>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</si>
  <si>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</si>
  <si>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</si>
  <si>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</si>
  <si>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</si>
  <si>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</si>
  <si>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</si>
  <si>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</si>
  <si>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</si>
  <si>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</si>
  <si>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</si>
  <si>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</si>
  <si>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</si>
  <si>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</si>
  <si>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</si>
  <si>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</si>
  <si>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</si>
  <si>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</si>
  <si>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</si>
  <si>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</si>
  <si>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</si>
  <si>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</si>
  <si>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</si>
  <si>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</si>
  <si>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</si>
  <si>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</si>
  <si>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</si>
  <si>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</si>
  <si>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</si>
  <si>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</si>
  <si>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</si>
  <si>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</si>
  <si>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</si>
  <si>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</si>
  <si>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</si>
  <si>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</si>
  <si>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</si>
  <si>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</si>
  <si>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</si>
  <si>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</si>
  <si>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</si>
  <si>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</si>
  <si>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</si>
  <si>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</si>
  <si>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</si>
  <si>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</si>
  <si>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</si>
  <si>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</si>
  <si>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</si>
  <si>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</si>
  <si>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</si>
  <si>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</si>
  <si>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</si>
  <si>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</si>
  <si>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</si>
  <si>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</si>
  <si>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</si>
  <si>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</si>
  <si>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</si>
  <si>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</si>
  <si>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</si>
  <si>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</si>
  <si>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</si>
  <si>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</si>
  <si>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</si>
  <si>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</si>
  <si>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</si>
  <si>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</si>
  <si>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</si>
  <si>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</si>
  <si>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</si>
  <si>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</si>
  <si>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</si>
  <si>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</si>
  <si>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</si>
  <si>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</si>
  <si>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</si>
  <si>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</si>
  <si>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</si>
  <si>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</si>
  <si>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</si>
  <si>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</si>
  <si>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</si>
  <si>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</si>
  <si>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</si>
  <si>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</si>
  <si>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</si>
  <si>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</si>
  <si>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</si>
  <si>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</si>
  <si>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</si>
  <si>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</si>
  <si>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</si>
  <si>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</si>
  <si>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</si>
  <si>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</si>
  <si>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</si>
  <si>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</si>
  <si>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</si>
  <si>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</si>
  <si>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</si>
  <si>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</si>
  <si>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</si>
  <si>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</si>
  <si>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</si>
  <si>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</si>
  <si>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</si>
  <si>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</si>
  <si>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</si>
  <si>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</si>
  <si>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</si>
  <si>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</si>
  <si>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</si>
  <si>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</si>
  <si>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</si>
  <si>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</si>
  <si>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</si>
  <si>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</si>
  <si>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</si>
  <si>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</si>
  <si>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</si>
  <si>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</si>
  <si>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</si>
  <si>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</si>
  <si>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</si>
  <si>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</si>
  <si>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</si>
  <si>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</si>
  <si>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</si>
  <si>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</si>
  <si>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</si>
  <si>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</si>
  <si>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</si>
  <si>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</si>
  <si>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</si>
  <si>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</si>
  <si>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宮崎県</t>
    <rPh sb="0" eb="3">
      <t>ミヤザキケン</t>
    </rPh>
    <phoneticPr fontId="9"/>
  </si>
  <si>
    <t>病院事業</t>
    <rPh sb="0" eb="2">
      <t>ビョウイン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</si>
  <si>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</si>
  <si>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工業用水事業</t>
    <rPh sb="0" eb="2">
      <t>コウギョウ</t>
    </rPh>
    <rPh sb="2" eb="3">
      <t>ヨウ</t>
    </rPh>
    <rPh sb="3" eb="4">
      <t>スイ</t>
    </rPh>
    <rPh sb="4" eb="6">
      <t>ジギョウ</t>
    </rPh>
    <phoneticPr fontId="9"/>
  </si>
  <si>
    <t>観光施設事業（その他観光施設）</t>
    <rPh sb="0" eb="2">
      <t>カンコウ</t>
    </rPh>
    <rPh sb="2" eb="4">
      <t>シセツ</t>
    </rPh>
    <rPh sb="4" eb="6">
      <t>ジギョウ</t>
    </rPh>
    <rPh sb="9" eb="10">
      <t>タ</t>
    </rPh>
    <rPh sb="10" eb="12">
      <t>カンコウ</t>
    </rPh>
    <rPh sb="12" eb="14">
      <t>シセツ</t>
    </rPh>
    <phoneticPr fontId="9"/>
  </si>
  <si>
    <t>港湾整備事業（宅地造成事業含）</t>
    <rPh sb="0" eb="2">
      <t>コウワン</t>
    </rPh>
    <rPh sb="2" eb="4">
      <t>セイビ</t>
    </rPh>
    <rPh sb="4" eb="6">
      <t>ジギョウ</t>
    </rPh>
    <rPh sb="7" eb="9">
      <t>タクチ</t>
    </rPh>
    <rPh sb="9" eb="11">
      <t>ゾウセイ</t>
    </rPh>
    <rPh sb="11" eb="13">
      <t>ジギョウ</t>
    </rPh>
    <rPh sb="13" eb="14">
      <t>フク</t>
    </rPh>
    <phoneticPr fontId="9"/>
  </si>
  <si>
    <t>観光施設事業（休養宿泊施設）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phoneticPr fontId="9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</si>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</sst>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_);[Red]\(#,##0\)"/>
    <numFmt numFmtId="184" formatCode="_ * #,##0_ ;_ * \-#,##0_ ;_ * \-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b/>
      <sz val="12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  <xf numFmtId="183" fontId="2" fillId="0" borderId="0" applyBorder="0" applyProtection="0"/>
  </cellStyleXfs>
  <cellXfs count="386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3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4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3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42" xfId="1" quotePrefix="1" applyNumberFormat="1" applyFont="1" applyBorder="1" applyAlignment="1">
      <alignment horizontal="right" vertical="center"/>
    </xf>
    <xf numFmtId="177" fontId="2" fillId="0" borderId="39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5" xfId="0" applyNumberFormat="1" applyBorder="1" applyAlignment="1">
      <alignment horizontal="centerContinuous" vertical="center"/>
    </xf>
    <xf numFmtId="0" fontId="0" fillId="0" borderId="46" xfId="0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41" fontId="0" fillId="0" borderId="4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49" xfId="0" applyNumberFormat="1" applyBorder="1" applyAlignment="1">
      <alignment horizontal="center" vertical="center"/>
    </xf>
    <xf numFmtId="177" fontId="2" fillId="0" borderId="50" xfId="1" applyNumberFormat="1" applyFill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77" fontId="2" fillId="0" borderId="52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2" fillId="0" borderId="53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4" xfId="0" applyNumberFormat="1" applyBorder="1" applyAlignment="1">
      <alignment horizontal="right" vertical="center"/>
    </xf>
    <xf numFmtId="177" fontId="2" fillId="0" borderId="49" xfId="1" applyNumberFormat="1" applyBorder="1" applyAlignment="1">
      <alignment horizontal="right" vertical="center"/>
    </xf>
    <xf numFmtId="181" fontId="0" fillId="0" borderId="51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7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177" fontId="2" fillId="0" borderId="50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2" fillId="0" borderId="51" xfId="1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7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54" xfId="0" applyNumberFormat="1" applyBorder="1" applyAlignment="1">
      <alignment vertical="center"/>
    </xf>
    <xf numFmtId="178" fontId="2" fillId="0" borderId="49" xfId="1" applyNumberFormat="1" applyBorder="1" applyAlignment="1">
      <alignment vertical="center"/>
    </xf>
    <xf numFmtId="178" fontId="2" fillId="0" borderId="53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2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5" xfId="0" applyNumberFormat="1" applyFont="1" applyBorder="1" applyAlignment="1">
      <alignment vertical="center"/>
    </xf>
    <xf numFmtId="0" fontId="0" fillId="0" borderId="46" xfId="0" applyBorder="1" applyAlignment="1">
      <alignment horizontal="distributed" vertical="center"/>
    </xf>
    <xf numFmtId="177" fontId="2" fillId="0" borderId="55" xfId="1" applyNumberFormat="1" applyBorder="1" applyAlignment="1">
      <alignment horizontal="center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3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3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7" xfId="1" applyNumberFormat="1" applyBorder="1" applyAlignment="1">
      <alignment vertical="center"/>
    </xf>
    <xf numFmtId="177" fontId="2" fillId="0" borderId="58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5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3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62" xfId="4" applyNumberFormat="1" applyFont="1" applyBorder="1" applyAlignment="1" applyProtection="1">
      <alignment vertical="center" shrinkToFit="1"/>
    </xf>
    <xf numFmtId="177" fontId="0" fillId="0" borderId="64" xfId="4" applyNumberFormat="1" applyFont="1" applyBorder="1" applyAlignment="1" applyProtection="1">
      <alignment vertical="center" shrinkToFit="1"/>
    </xf>
    <xf numFmtId="0" fontId="19" fillId="0" borderId="6" xfId="0" applyNumberFormat="1" applyFont="1" applyBorder="1" applyAlignment="1">
      <alignment horizontal="distributed" vertical="center" justifyLastLine="1"/>
    </xf>
    <xf numFmtId="177" fontId="2" fillId="0" borderId="63" xfId="4" applyNumberFormat="1" applyBorder="1" applyAlignment="1" applyProtection="1">
      <alignment vertical="center" shrinkToFit="1"/>
    </xf>
    <xf numFmtId="177" fontId="2" fillId="0" borderId="67" xfId="4" applyNumberFormat="1" applyBorder="1" applyAlignment="1" applyProtection="1">
      <alignment vertical="center" shrinkToFit="1"/>
    </xf>
    <xf numFmtId="177" fontId="2" fillId="0" borderId="68" xfId="4" applyNumberFormat="1" applyBorder="1" applyAlignment="1" applyProtection="1">
      <alignment vertical="center" shrinkToFit="1"/>
    </xf>
    <xf numFmtId="177" fontId="2" fillId="0" borderId="69" xfId="4" applyNumberFormat="1" applyBorder="1" applyAlignment="1" applyProtection="1">
      <alignment vertical="center" shrinkToFit="1"/>
    </xf>
    <xf numFmtId="177" fontId="2" fillId="0" borderId="70" xfId="4" applyNumberFormat="1" applyBorder="1" applyAlignment="1" applyProtection="1">
      <alignment vertical="center" shrinkToFit="1"/>
    </xf>
    <xf numFmtId="177" fontId="2" fillId="0" borderId="71" xfId="4" applyNumberFormat="1" applyBorder="1" applyAlignment="1" applyProtection="1">
      <alignment vertical="center" shrinkToFit="1"/>
    </xf>
    <xf numFmtId="177" fontId="2" fillId="0" borderId="65" xfId="4" applyNumberFormat="1" applyBorder="1" applyAlignment="1" applyProtection="1">
      <alignment vertical="center" shrinkToFit="1"/>
    </xf>
    <xf numFmtId="177" fontId="2" fillId="0" borderId="67" xfId="4" applyNumberFormat="1" applyBorder="1" applyAlignment="1" applyProtection="1">
      <alignment horizontal="right" vertical="center" shrinkToFit="1"/>
    </xf>
    <xf numFmtId="177" fontId="2" fillId="0" borderId="0" xfId="4" applyNumberFormat="1" applyBorder="1" applyAlignment="1" applyProtection="1">
      <alignment vertical="center" shrinkToFit="1"/>
    </xf>
    <xf numFmtId="177" fontId="2" fillId="0" borderId="66" xfId="4" applyNumberFormat="1" applyBorder="1" applyAlignment="1" applyProtection="1">
      <alignment vertical="center" shrinkToFit="1"/>
    </xf>
    <xf numFmtId="177" fontId="0" fillId="0" borderId="69" xfId="0" applyNumberFormat="1" applyBorder="1" applyAlignment="1">
      <alignment horizontal="right" vertical="center" shrinkToFit="1"/>
    </xf>
    <xf numFmtId="177" fontId="2" fillId="0" borderId="72" xfId="4" applyNumberFormat="1" applyBorder="1" applyAlignment="1" applyProtection="1">
      <alignment horizontal="right" vertical="center" shrinkToFit="1"/>
    </xf>
    <xf numFmtId="177" fontId="2" fillId="0" borderId="73" xfId="4" applyNumberFormat="1" applyBorder="1" applyAlignment="1" applyProtection="1">
      <alignment vertical="center" shrinkToFit="1"/>
    </xf>
    <xf numFmtId="177" fontId="2" fillId="0" borderId="74" xfId="4" applyNumberFormat="1" applyBorder="1" applyAlignment="1" applyProtection="1">
      <alignment vertical="center" shrinkToFit="1"/>
    </xf>
    <xf numFmtId="177" fontId="2" fillId="0" borderId="75" xfId="4" applyNumberFormat="1" applyBorder="1" applyAlignment="1" applyProtection="1">
      <alignment vertical="center" shrinkToFit="1"/>
    </xf>
    <xf numFmtId="177" fontId="2" fillId="0" borderId="69" xfId="4" applyNumberFormat="1" applyBorder="1" applyAlignment="1" applyProtection="1">
      <alignment horizontal="right" vertical="center" shrinkToFit="1"/>
    </xf>
    <xf numFmtId="177" fontId="2" fillId="0" borderId="76" xfId="4" applyNumberFormat="1" applyBorder="1" applyAlignment="1" applyProtection="1">
      <alignment vertical="center" shrinkToFit="1"/>
    </xf>
    <xf numFmtId="177" fontId="2" fillId="0" borderId="72" xfId="4" applyNumberFormat="1" applyBorder="1" applyAlignment="1" applyProtection="1">
      <alignment vertical="center" shrinkToFit="1"/>
    </xf>
    <xf numFmtId="177" fontId="2" fillId="0" borderId="65" xfId="4" applyNumberFormat="1" applyBorder="1" applyAlignment="1" applyProtection="1">
      <alignment horizontal="right" vertical="center" shrinkToFit="1"/>
    </xf>
    <xf numFmtId="177" fontId="2" fillId="0" borderId="1" xfId="1" applyNumberFormat="1" applyBorder="1" applyAlignment="1">
      <alignment vertical="center"/>
    </xf>
    <xf numFmtId="177" fontId="2" fillId="0" borderId="77" xfId="4" applyNumberFormat="1" applyBorder="1" applyAlignment="1" applyProtection="1">
      <alignment vertical="center" shrinkToFit="1"/>
    </xf>
    <xf numFmtId="177" fontId="2" fillId="0" borderId="78" xfId="4" applyNumberFormat="1" applyBorder="1" applyAlignment="1" applyProtection="1">
      <alignment vertical="center" shrinkToFit="1"/>
    </xf>
    <xf numFmtId="177" fontId="2" fillId="0" borderId="79" xfId="4" applyNumberFormat="1" applyBorder="1" applyAlignment="1" applyProtection="1">
      <alignment vertical="center" shrinkToFit="1"/>
    </xf>
    <xf numFmtId="177" fontId="2" fillId="0" borderId="79" xfId="4" applyNumberFormat="1" applyBorder="1" applyAlignment="1" applyProtection="1">
      <alignment horizontal="right" vertical="center" shrinkToFit="1"/>
    </xf>
    <xf numFmtId="177" fontId="2" fillId="0" borderId="80" xfId="4" applyNumberFormat="1" applyBorder="1" applyAlignment="1" applyProtection="1">
      <alignment vertical="center" shrinkToFit="1"/>
    </xf>
    <xf numFmtId="177" fontId="2" fillId="0" borderId="81" xfId="4" applyNumberFormat="1" applyBorder="1" applyAlignment="1" applyProtection="1">
      <alignment vertical="center" shrinkToFit="1"/>
    </xf>
    <xf numFmtId="177" fontId="2" fillId="0" borderId="81" xfId="4" applyNumberFormat="1" applyBorder="1" applyAlignment="1" applyProtection="1">
      <alignment horizontal="right" vertical="center" shrinkToFit="1"/>
    </xf>
    <xf numFmtId="177" fontId="2" fillId="0" borderId="82" xfId="4" applyNumberFormat="1" applyBorder="1" applyAlignment="1" applyProtection="1">
      <alignment vertical="center" shrinkToFit="1"/>
    </xf>
    <xf numFmtId="177" fontId="2" fillId="0" borderId="83" xfId="4" applyNumberFormat="1" applyBorder="1" applyAlignment="1" applyProtection="1">
      <alignment vertical="center" shrinkToFit="1"/>
    </xf>
    <xf numFmtId="184" fontId="0" fillId="0" borderId="84" xfId="0" applyNumberFormat="1" applyBorder="1" applyAlignment="1">
      <alignment horizontal="center" vertical="center" shrinkToFit="1"/>
    </xf>
    <xf numFmtId="177" fontId="0" fillId="0" borderId="85" xfId="0" applyNumberFormat="1" applyBorder="1" applyAlignment="1">
      <alignment vertical="center" shrinkToFit="1"/>
    </xf>
    <xf numFmtId="177" fontId="0" fillId="0" borderId="85" xfId="4" applyNumberFormat="1" applyFont="1" applyBorder="1" applyAlignment="1" applyProtection="1">
      <alignment horizontal="right" vertical="center" shrinkToFit="1"/>
    </xf>
    <xf numFmtId="177" fontId="0" fillId="0" borderId="86" xfId="0" applyNumberFormat="1" applyBorder="1" applyAlignment="1">
      <alignment vertical="center" shrinkToFit="1"/>
    </xf>
    <xf numFmtId="177" fontId="0" fillId="0" borderId="86" xfId="4" applyNumberFormat="1" applyFont="1" applyBorder="1" applyAlignment="1" applyProtection="1">
      <alignment horizontal="right" vertical="center" shrinkToFit="1"/>
    </xf>
    <xf numFmtId="177" fontId="0" fillId="0" borderId="87" xfId="0" applyNumberFormat="1" applyBorder="1" applyAlignment="1">
      <alignment vertical="center" shrinkToFit="1"/>
    </xf>
    <xf numFmtId="177" fontId="0" fillId="0" borderId="87" xfId="4" applyNumberFormat="1" applyFont="1" applyBorder="1" applyAlignment="1" applyProtection="1">
      <alignment horizontal="right" vertical="center" shrinkToFit="1"/>
    </xf>
    <xf numFmtId="177" fontId="0" fillId="0" borderId="88" xfId="0" applyNumberFormat="1" applyBorder="1" applyAlignment="1">
      <alignment vertical="center" shrinkToFit="1"/>
    </xf>
    <xf numFmtId="177" fontId="0" fillId="0" borderId="88" xfId="4" applyNumberFormat="1" applyFont="1" applyBorder="1" applyAlignment="1" applyProtection="1">
      <alignment horizontal="right" vertical="center" shrinkToFit="1"/>
    </xf>
    <xf numFmtId="177" fontId="0" fillId="0" borderId="84" xfId="0" applyNumberFormat="1" applyBorder="1" applyAlignment="1">
      <alignment vertical="center" shrinkToFit="1"/>
    </xf>
    <xf numFmtId="177" fontId="0" fillId="0" borderId="84" xfId="4" applyNumberFormat="1" applyFont="1" applyBorder="1" applyAlignment="1" applyProtection="1">
      <alignment horizontal="right" vertical="center" shrinkToFit="1"/>
    </xf>
    <xf numFmtId="181" fontId="0" fillId="0" borderId="86" xfId="0" applyNumberFormat="1" applyBorder="1" applyAlignment="1">
      <alignment vertical="center" shrinkToFit="1"/>
    </xf>
    <xf numFmtId="177" fontId="0" fillId="0" borderId="85" xfId="4" applyNumberFormat="1" applyFont="1" applyBorder="1" applyAlignment="1" applyProtection="1">
      <alignment vertical="center" shrinkToFit="1"/>
    </xf>
    <xf numFmtId="182" fontId="0" fillId="0" borderId="86" xfId="0" applyNumberFormat="1" applyBorder="1" applyAlignment="1">
      <alignment vertical="center" shrinkToFit="1"/>
    </xf>
    <xf numFmtId="182" fontId="0" fillId="0" borderId="86" xfId="4" applyNumberFormat="1" applyFont="1" applyBorder="1" applyAlignment="1" applyProtection="1">
      <alignment vertical="center" shrinkToFit="1"/>
    </xf>
    <xf numFmtId="178" fontId="0" fillId="0" borderId="86" xfId="0" applyNumberFormat="1" applyBorder="1" applyAlignment="1">
      <alignment vertical="center" shrinkToFit="1"/>
    </xf>
    <xf numFmtId="178" fontId="0" fillId="0" borderId="86" xfId="4" applyNumberFormat="1" applyFont="1" applyBorder="1" applyAlignment="1" applyProtection="1">
      <alignment vertical="center" shrinkToFit="1"/>
    </xf>
    <xf numFmtId="178" fontId="0" fillId="0" borderId="88" xfId="0" applyNumberFormat="1" applyBorder="1" applyAlignment="1">
      <alignment vertical="center" shrinkToFit="1"/>
    </xf>
    <xf numFmtId="178" fontId="0" fillId="0" borderId="88" xfId="4" applyNumberFormat="1" applyFont="1" applyBorder="1" applyAlignment="1" applyProtection="1">
      <alignment vertical="center" shrinkToFit="1"/>
    </xf>
    <xf numFmtId="178" fontId="0" fillId="0" borderId="84" xfId="0" applyNumberFormat="1" applyBorder="1" applyAlignment="1">
      <alignment vertical="center" shrinkToFit="1"/>
    </xf>
    <xf numFmtId="178" fontId="0" fillId="0" borderId="84" xfId="4" applyNumberFormat="1" applyFont="1" applyBorder="1" applyAlignment="1" applyProtection="1">
      <alignment vertical="center" shrinkToFit="1"/>
    </xf>
    <xf numFmtId="177" fontId="2" fillId="0" borderId="45" xfId="1" applyNumberFormat="1" applyBorder="1" applyAlignment="1">
      <alignment horizontal="center" vertical="center"/>
    </xf>
    <xf numFmtId="177" fontId="2" fillId="0" borderId="4" xfId="1" applyNumberFormat="1" applyBorder="1" applyAlignment="1">
      <alignment horizontal="center" vertical="center"/>
    </xf>
    <xf numFmtId="177" fontId="2" fillId="0" borderId="24" xfId="1" applyNumberFormat="1" applyBorder="1" applyAlignment="1">
      <alignment horizontal="center" vertical="center"/>
    </xf>
    <xf numFmtId="177" fontId="2" fillId="0" borderId="5" xfId="1" applyNumberFormat="1" applyBorder="1" applyAlignment="1">
      <alignment horizontal="center" vertical="center"/>
    </xf>
    <xf numFmtId="177" fontId="0" fillId="0" borderId="89" xfId="4" applyNumberFormat="1" applyFont="1" applyBorder="1" applyAlignment="1" applyProtection="1">
      <alignment horizontal="center" vertical="center" shrinkToFit="1"/>
    </xf>
    <xf numFmtId="177" fontId="0" fillId="0" borderId="90" xfId="4" applyNumberFormat="1" applyFont="1" applyBorder="1" applyAlignment="1" applyProtection="1">
      <alignment horizontal="center" vertical="center" shrinkToFit="1"/>
    </xf>
    <xf numFmtId="177" fontId="0" fillId="0" borderId="91" xfId="4" applyNumberFormat="1" applyFont="1" applyBorder="1" applyAlignment="1" applyProtection="1">
      <alignment horizontal="center" vertical="center" shrinkToFit="1"/>
    </xf>
    <xf numFmtId="177" fontId="0" fillId="0" borderId="92" xfId="4" applyNumberFormat="1" applyFont="1" applyBorder="1" applyAlignment="1" applyProtection="1">
      <alignment horizontal="center" vertical="center" shrinkToFit="1"/>
    </xf>
    <xf numFmtId="177" fontId="0" fillId="0" borderId="93" xfId="4" applyNumberFormat="1" applyFont="1" applyBorder="1" applyAlignment="1" applyProtection="1">
      <alignment vertical="center" shrinkToFit="1"/>
    </xf>
    <xf numFmtId="177" fontId="0" fillId="0" borderId="91" xfId="4" applyNumberFormat="1" applyFont="1" applyBorder="1" applyAlignment="1" applyProtection="1">
      <alignment vertical="center" shrinkToFit="1"/>
    </xf>
    <xf numFmtId="177" fontId="0" fillId="0" borderId="92" xfId="4" applyNumberFormat="1" applyFont="1" applyBorder="1" applyAlignment="1" applyProtection="1">
      <alignment vertical="center" shrinkToFit="1"/>
    </xf>
    <xf numFmtId="177" fontId="0" fillId="0" borderId="94" xfId="4" applyNumberFormat="1" applyFont="1" applyBorder="1" applyAlignment="1" applyProtection="1">
      <alignment vertical="center" shrinkToFit="1"/>
    </xf>
    <xf numFmtId="177" fontId="0" fillId="0" borderId="89" xfId="4" applyNumberFormat="1" applyFont="1" applyBorder="1" applyAlignment="1" applyProtection="1">
      <alignment vertical="center" shrinkToFit="1"/>
    </xf>
    <xf numFmtId="177" fontId="0" fillId="0" borderId="95" xfId="4" applyNumberFormat="1" applyFont="1" applyBorder="1" applyAlignment="1" applyProtection="1">
      <alignment horizontal="center" vertical="center" shrinkToFit="1"/>
    </xf>
    <xf numFmtId="177" fontId="0" fillId="0" borderId="96" xfId="4" applyNumberFormat="1" applyFont="1" applyBorder="1" applyAlignment="1" applyProtection="1">
      <alignment horizontal="center" vertical="center" shrinkToFit="1"/>
    </xf>
    <xf numFmtId="177" fontId="0" fillId="0" borderId="79" xfId="4" applyNumberFormat="1" applyFont="1" applyBorder="1" applyAlignment="1" applyProtection="1">
      <alignment horizontal="center" vertical="center" shrinkToFit="1"/>
    </xf>
    <xf numFmtId="177" fontId="0" fillId="0" borderId="83" xfId="4" applyNumberFormat="1" applyFont="1" applyBorder="1" applyAlignment="1" applyProtection="1">
      <alignment horizontal="center" vertical="center" shrinkToFit="1"/>
    </xf>
    <xf numFmtId="177" fontId="0" fillId="0" borderId="97" xfId="4" applyNumberFormat="1" applyFont="1" applyBorder="1" applyAlignment="1" applyProtection="1">
      <alignment vertical="center" shrinkToFit="1"/>
    </xf>
    <xf numFmtId="177" fontId="0" fillId="0" borderId="79" xfId="4" applyNumberFormat="1" applyFont="1" applyBorder="1" applyAlignment="1" applyProtection="1">
      <alignment vertical="center" shrinkToFit="1"/>
    </xf>
    <xf numFmtId="177" fontId="0" fillId="0" borderId="81" xfId="4" applyNumberFormat="1" applyFont="1" applyBorder="1" applyAlignment="1" applyProtection="1">
      <alignment vertical="center" shrinkToFit="1"/>
    </xf>
    <xf numFmtId="177" fontId="0" fillId="0" borderId="82" xfId="4" applyNumberFormat="1" applyFont="1" applyBorder="1" applyAlignment="1" applyProtection="1">
      <alignment vertical="center" shrinkToFit="1"/>
    </xf>
    <xf numFmtId="177" fontId="0" fillId="0" borderId="98" xfId="4" applyNumberFormat="1" applyFont="1" applyBorder="1" applyAlignment="1" applyProtection="1">
      <alignment vertical="center" shrinkToFit="1"/>
    </xf>
    <xf numFmtId="177" fontId="2" fillId="0" borderId="39" xfId="4" applyNumberFormat="1" applyBorder="1" applyAlignment="1" applyProtection="1">
      <alignment vertical="center" shrinkToFit="1"/>
    </xf>
    <xf numFmtId="177" fontId="2" fillId="0" borderId="99" xfId="4" applyNumberFormat="1" applyBorder="1" applyAlignment="1" applyProtection="1">
      <alignment vertical="center" shrinkToFit="1"/>
    </xf>
    <xf numFmtId="177" fontId="2" fillId="0" borderId="91" xfId="4" applyNumberFormat="1" applyBorder="1" applyAlignment="1" applyProtection="1">
      <alignment vertical="center" shrinkToFit="1"/>
    </xf>
    <xf numFmtId="177" fontId="2" fillId="0" borderId="90" xfId="4" applyNumberFormat="1" applyBorder="1" applyAlignment="1" applyProtection="1">
      <alignment vertical="center" shrinkToFit="1"/>
    </xf>
    <xf numFmtId="177" fontId="2" fillId="0" borderId="92" xfId="4" applyNumberFormat="1" applyBorder="1" applyAlignment="1" applyProtection="1">
      <alignment vertical="center" shrinkToFit="1"/>
    </xf>
    <xf numFmtId="177" fontId="2" fillId="0" borderId="91" xfId="4" applyNumberFormat="1" applyBorder="1" applyAlignment="1" applyProtection="1">
      <alignment horizontal="right" vertical="center" shrinkToFit="1"/>
    </xf>
    <xf numFmtId="177" fontId="2" fillId="0" borderId="92" xfId="4" applyNumberFormat="1" applyBorder="1" applyAlignment="1" applyProtection="1">
      <alignment horizontal="right" vertical="center" shrinkToFit="1"/>
    </xf>
    <xf numFmtId="177" fontId="2" fillId="0" borderId="93" xfId="4" applyNumberFormat="1" applyBorder="1" applyAlignment="1" applyProtection="1">
      <alignment vertical="center" shrinkToFit="1"/>
    </xf>
    <xf numFmtId="177" fontId="2" fillId="0" borderId="100" xfId="4" applyNumberFormat="1" applyBorder="1" applyAlignment="1" applyProtection="1">
      <alignment vertical="center" shrinkToFit="1"/>
    </xf>
    <xf numFmtId="177" fontId="0" fillId="0" borderId="91" xfId="0" applyNumberFormat="1" applyBorder="1" applyAlignment="1">
      <alignment horizontal="right" vertical="center" shrinkToFit="1"/>
    </xf>
    <xf numFmtId="177" fontId="0" fillId="0" borderId="24" xfId="0" quotePrefix="1" applyNumberFormat="1" applyBorder="1" applyAlignment="1">
      <alignment horizontal="right" vertical="center"/>
    </xf>
    <xf numFmtId="178" fontId="2" fillId="0" borderId="47" xfId="1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7" fontId="0" fillId="0" borderId="101" xfId="4" applyNumberFormat="1" applyFont="1" applyBorder="1" applyAlignment="1" applyProtection="1">
      <alignment vertical="center" shrinkToFit="1"/>
    </xf>
    <xf numFmtId="177" fontId="0" fillId="0" borderId="102" xfId="4" applyNumberFormat="1" applyFont="1" applyBorder="1" applyAlignment="1" applyProtection="1">
      <alignment vertical="center" shrinkToFit="1"/>
    </xf>
    <xf numFmtId="177" fontId="0" fillId="0" borderId="103" xfId="4" applyNumberFormat="1" applyFont="1" applyBorder="1" applyAlignment="1" applyProtection="1">
      <alignment vertical="center" shrinkToFit="1"/>
    </xf>
    <xf numFmtId="177" fontId="0" fillId="0" borderId="104" xfId="4" applyNumberFormat="1" applyFont="1" applyBorder="1" applyAlignment="1" applyProtection="1">
      <alignment vertical="center" shrinkToFit="1"/>
    </xf>
    <xf numFmtId="177" fontId="0" fillId="0" borderId="105" xfId="4" applyNumberFormat="1" applyFont="1" applyBorder="1" applyAlignment="1" applyProtection="1">
      <alignment vertical="center" shrinkToFit="1"/>
    </xf>
    <xf numFmtId="177" fontId="0" fillId="0" borderId="106" xfId="4" applyNumberFormat="1" applyFont="1" applyBorder="1" applyAlignment="1" applyProtection="1">
      <alignment vertical="center" shrinkToFit="1"/>
    </xf>
    <xf numFmtId="178" fontId="0" fillId="0" borderId="35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0" fillId="0" borderId="107" xfId="4" applyNumberFormat="1" applyFont="1" applyBorder="1" applyAlignment="1" applyProtection="1">
      <alignment vertical="center" shrinkToFit="1"/>
    </xf>
    <xf numFmtId="177" fontId="0" fillId="0" borderId="108" xfId="4" applyNumberFormat="1" applyFont="1" applyBorder="1" applyAlignment="1" applyProtection="1">
      <alignment vertical="center" shrinkToFit="1"/>
    </xf>
    <xf numFmtId="177" fontId="0" fillId="0" borderId="109" xfId="4" applyNumberFormat="1" applyFont="1" applyBorder="1" applyAlignment="1" applyProtection="1">
      <alignment vertical="center" shrinkToFit="1"/>
    </xf>
    <xf numFmtId="177" fontId="0" fillId="0" borderId="110" xfId="4" applyNumberFormat="1" applyFont="1" applyBorder="1" applyAlignment="1" applyProtection="1">
      <alignment vertical="center" shrinkToFit="1"/>
    </xf>
    <xf numFmtId="177" fontId="0" fillId="0" borderId="111" xfId="4" applyNumberFormat="1" applyFont="1" applyBorder="1" applyAlignment="1" applyProtection="1">
      <alignment vertical="center" shrinkToFit="1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7" fontId="2" fillId="0" borderId="69" xfId="4" applyNumberFormat="1" applyBorder="1" applyAlignment="1" applyProtection="1">
      <alignment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176" fontId="2" fillId="0" borderId="5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7" fontId="2" fillId="0" borderId="65" xfId="4" applyNumberFormat="1" applyBorder="1" applyAlignment="1" applyProtection="1">
      <alignment vertical="center" shrinkToFit="1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4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59" xfId="1" applyNumberFormat="1" applyFont="1" applyBorder="1" applyAlignment="1">
      <alignment vertical="center" textRotation="255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41" fontId="0" fillId="0" borderId="35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60" xfId="3" applyFont="1" applyBorder="1" applyAlignment="1">
      <alignment vertical="center" textRotation="255"/>
    </xf>
    <xf numFmtId="0" fontId="13" fillId="0" borderId="61" xfId="3" applyFont="1" applyBorder="1" applyAlignment="1">
      <alignment vertical="center" textRotation="255"/>
    </xf>
    <xf numFmtId="0" fontId="13" fillId="0" borderId="60" xfId="3" applyFont="1" applyBorder="1" applyAlignment="1">
      <alignment vertical="center"/>
    </xf>
    <xf numFmtId="0" fontId="13" fillId="0" borderId="61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59" xfId="0" applyNumberFormat="1" applyBorder="1" applyAlignment="1">
      <alignment horizontal="center" vertical="center" textRotation="255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91" xfId="4" applyNumberFormat="1" applyBorder="1" applyAlignment="1" applyProtection="1">
      <alignment vertical="center" shrinkToFit="1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4" xfId="0" applyNumberFormat="1" applyBorder="1" applyAlignment="1">
      <alignment horizontal="center" vertical="center"/>
    </xf>
  </cellXfs>
  <cellStyles count="5">
    <cellStyle name="Excel Built-in Comma [0]" xfId="4" xr:uid="{C7ECC4B6-1AFF-4D2F-9B4A-4411394DF4BF}"/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230" t="s">
        <v>247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29" t="s">
        <v>88</v>
      </c>
      <c r="B9" s="329" t="s">
        <v>90</v>
      </c>
      <c r="C9" s="55" t="s">
        <v>4</v>
      </c>
      <c r="D9" s="56"/>
      <c r="E9" s="56"/>
      <c r="F9" s="65">
        <v>124366</v>
      </c>
      <c r="G9" s="74">
        <f>F9/$F$27*100</f>
        <v>20.417055200220645</v>
      </c>
      <c r="H9" s="316">
        <v>129580</v>
      </c>
      <c r="I9" s="79">
        <f>(F9/H9-1)*100</f>
        <v>-4.0237691001697833</v>
      </c>
      <c r="K9" s="102"/>
    </row>
    <row r="10" spans="1:11" ht="18" customHeight="1">
      <c r="A10" s="330"/>
      <c r="B10" s="330"/>
      <c r="C10" s="7"/>
      <c r="D10" s="52" t="s">
        <v>23</v>
      </c>
      <c r="E10" s="53"/>
      <c r="F10" s="67">
        <f>SUM(F11:F13)</f>
        <v>29496</v>
      </c>
      <c r="G10" s="75">
        <f t="shared" ref="G10:G27" si="0">F10/$F$27*100</f>
        <v>4.842331989335575</v>
      </c>
      <c r="H10" s="317">
        <v>32026</v>
      </c>
      <c r="I10" s="80">
        <f t="shared" ref="I10:I27" si="1">(F10/H10-1)*100</f>
        <v>-7.8998313869980681</v>
      </c>
    </row>
    <row r="11" spans="1:11" ht="18" customHeight="1">
      <c r="A11" s="330"/>
      <c r="B11" s="330"/>
      <c r="C11" s="7"/>
      <c r="D11" s="16"/>
      <c r="E11" s="23" t="s">
        <v>24</v>
      </c>
      <c r="F11" s="69">
        <v>27437</v>
      </c>
      <c r="G11" s="76">
        <f t="shared" si="0"/>
        <v>4.5043077973759216</v>
      </c>
      <c r="H11" s="318">
        <v>29356</v>
      </c>
      <c r="I11" s="81">
        <f t="shared" si="1"/>
        <v>-6.5369941408911281</v>
      </c>
    </row>
    <row r="12" spans="1:11" ht="18" customHeight="1">
      <c r="A12" s="330"/>
      <c r="B12" s="330"/>
      <c r="C12" s="7"/>
      <c r="D12" s="16"/>
      <c r="E12" s="23" t="s">
        <v>25</v>
      </c>
      <c r="F12" s="69">
        <v>1961</v>
      </c>
      <c r="G12" s="76">
        <f t="shared" si="0"/>
        <v>0.32193561944287569</v>
      </c>
      <c r="H12" s="318">
        <v>2576</v>
      </c>
      <c r="I12" s="81">
        <f t="shared" si="1"/>
        <v>-23.874223602484467</v>
      </c>
    </row>
    <row r="13" spans="1:11" ht="18" customHeight="1">
      <c r="A13" s="330"/>
      <c r="B13" s="330"/>
      <c r="C13" s="7"/>
      <c r="D13" s="33"/>
      <c r="E13" s="23" t="s">
        <v>26</v>
      </c>
      <c r="F13" s="69">
        <v>98</v>
      </c>
      <c r="G13" s="76">
        <f t="shared" si="0"/>
        <v>1.6088572516778081E-2</v>
      </c>
      <c r="H13" s="318">
        <v>94</v>
      </c>
      <c r="I13" s="81">
        <f t="shared" si="1"/>
        <v>4.2553191489361764</v>
      </c>
    </row>
    <row r="14" spans="1:11" ht="18" customHeight="1">
      <c r="A14" s="330"/>
      <c r="B14" s="330"/>
      <c r="C14" s="7"/>
      <c r="D14" s="61" t="s">
        <v>27</v>
      </c>
      <c r="E14" s="51"/>
      <c r="F14" s="65">
        <f>SUM(F15:F16)</f>
        <v>17669</v>
      </c>
      <c r="G14" s="74">
        <f t="shared" si="0"/>
        <v>2.9007039571321629</v>
      </c>
      <c r="H14" s="319">
        <v>20256</v>
      </c>
      <c r="I14" s="82">
        <f t="shared" si="1"/>
        <v>-12.771524486571884</v>
      </c>
    </row>
    <row r="15" spans="1:11" ht="18" customHeight="1">
      <c r="A15" s="330"/>
      <c r="B15" s="330"/>
      <c r="C15" s="7"/>
      <c r="D15" s="16"/>
      <c r="E15" s="23" t="s">
        <v>28</v>
      </c>
      <c r="F15" s="69">
        <v>952</v>
      </c>
      <c r="G15" s="76">
        <f t="shared" si="0"/>
        <v>0.15628899016298708</v>
      </c>
      <c r="H15" s="318">
        <v>1097</v>
      </c>
      <c r="I15" s="81">
        <f t="shared" si="1"/>
        <v>-13.217866909753873</v>
      </c>
    </row>
    <row r="16" spans="1:11" ht="18" customHeight="1">
      <c r="A16" s="330"/>
      <c r="B16" s="330"/>
      <c r="C16" s="7"/>
      <c r="D16" s="16"/>
      <c r="E16" s="29" t="s">
        <v>29</v>
      </c>
      <c r="F16" s="67">
        <v>16717</v>
      </c>
      <c r="G16" s="75">
        <f t="shared" si="0"/>
        <v>2.7444149669691753</v>
      </c>
      <c r="H16" s="317">
        <v>19159</v>
      </c>
      <c r="I16" s="80">
        <f t="shared" si="1"/>
        <v>-12.745967952398352</v>
      </c>
      <c r="K16" s="103"/>
    </row>
    <row r="17" spans="1:26" ht="18" customHeight="1">
      <c r="A17" s="330"/>
      <c r="B17" s="330"/>
      <c r="C17" s="7"/>
      <c r="D17" s="332" t="s">
        <v>30</v>
      </c>
      <c r="E17" s="333"/>
      <c r="F17" s="67">
        <v>50645</v>
      </c>
      <c r="G17" s="75">
        <f t="shared" si="0"/>
        <v>8.3143444399206743</v>
      </c>
      <c r="H17" s="317">
        <v>49873</v>
      </c>
      <c r="I17" s="80">
        <f t="shared" si="1"/>
        <v>1.5479317466364551</v>
      </c>
    </row>
    <row r="18" spans="1:26" ht="18" customHeight="1">
      <c r="A18" s="330"/>
      <c r="B18" s="330"/>
      <c r="C18" s="7"/>
      <c r="D18" s="334" t="s">
        <v>94</v>
      </c>
      <c r="E18" s="335"/>
      <c r="F18" s="69">
        <v>2137</v>
      </c>
      <c r="G18" s="76">
        <f t="shared" si="0"/>
        <v>0.35082938233015065</v>
      </c>
      <c r="H18" s="318">
        <v>2296</v>
      </c>
      <c r="I18" s="81">
        <f t="shared" si="1"/>
        <v>-6.9250871080139387</v>
      </c>
    </row>
    <row r="19" spans="1:26" ht="18" customHeight="1">
      <c r="A19" s="330"/>
      <c r="B19" s="330"/>
      <c r="C19" s="10"/>
      <c r="D19" s="334" t="s">
        <v>95</v>
      </c>
      <c r="E19" s="335"/>
      <c r="F19" s="228">
        <v>0</v>
      </c>
      <c r="G19" s="76">
        <f t="shared" si="0"/>
        <v>0</v>
      </c>
      <c r="H19" s="318">
        <v>0</v>
      </c>
      <c r="I19" s="81" t="e">
        <f t="shared" si="1"/>
        <v>#DIV/0!</v>
      </c>
      <c r="Z19" s="2" t="s">
        <v>96</v>
      </c>
    </row>
    <row r="20" spans="1:26" ht="18" customHeight="1">
      <c r="A20" s="330"/>
      <c r="B20" s="330"/>
      <c r="C20" s="44" t="s">
        <v>5</v>
      </c>
      <c r="D20" s="43"/>
      <c r="E20" s="43"/>
      <c r="F20" s="69">
        <v>13019</v>
      </c>
      <c r="G20" s="76">
        <f t="shared" si="0"/>
        <v>2.1373176081217742</v>
      </c>
      <c r="H20" s="318">
        <v>20450</v>
      </c>
      <c r="I20" s="81">
        <f t="shared" si="1"/>
        <v>-36.337408312958431</v>
      </c>
    </row>
    <row r="21" spans="1:26" ht="18" customHeight="1">
      <c r="A21" s="330"/>
      <c r="B21" s="330"/>
      <c r="C21" s="44" t="s">
        <v>6</v>
      </c>
      <c r="D21" s="43"/>
      <c r="E21" s="43"/>
      <c r="F21" s="69">
        <v>188206</v>
      </c>
      <c r="G21" s="76">
        <f t="shared" si="0"/>
        <v>30.897611011150367</v>
      </c>
      <c r="H21" s="318">
        <v>184467</v>
      </c>
      <c r="I21" s="81">
        <f t="shared" si="1"/>
        <v>2.0269208042630993</v>
      </c>
    </row>
    <row r="22" spans="1:26" ht="18" customHeight="1">
      <c r="A22" s="330"/>
      <c r="B22" s="330"/>
      <c r="C22" s="44" t="s">
        <v>31</v>
      </c>
      <c r="D22" s="43"/>
      <c r="E22" s="43"/>
      <c r="F22" s="69">
        <v>9939</v>
      </c>
      <c r="G22" s="76">
        <f t="shared" si="0"/>
        <v>1.6316767575944628</v>
      </c>
      <c r="H22" s="318">
        <v>10024</v>
      </c>
      <c r="I22" s="81">
        <f t="shared" si="1"/>
        <v>-0.84796488427772987</v>
      </c>
    </row>
    <row r="23" spans="1:26" ht="18" customHeight="1">
      <c r="A23" s="330"/>
      <c r="B23" s="330"/>
      <c r="C23" s="44" t="s">
        <v>7</v>
      </c>
      <c r="D23" s="43"/>
      <c r="E23" s="43"/>
      <c r="F23" s="69">
        <v>112780</v>
      </c>
      <c r="G23" s="76">
        <f t="shared" si="0"/>
        <v>18.514991922879918</v>
      </c>
      <c r="H23" s="318">
        <v>97937</v>
      </c>
      <c r="I23" s="81">
        <f t="shared" si="1"/>
        <v>15.155661292463529</v>
      </c>
    </row>
    <row r="24" spans="1:26" ht="18" customHeight="1">
      <c r="A24" s="330"/>
      <c r="B24" s="330"/>
      <c r="C24" s="44" t="s">
        <v>32</v>
      </c>
      <c r="D24" s="43"/>
      <c r="E24" s="43"/>
      <c r="F24" s="69">
        <v>1311</v>
      </c>
      <c r="G24" s="76">
        <f t="shared" si="0"/>
        <v>0.21522569968873539</v>
      </c>
      <c r="H24" s="318">
        <v>1340</v>
      </c>
      <c r="I24" s="81">
        <f t="shared" si="1"/>
        <v>-2.1641791044776149</v>
      </c>
    </row>
    <row r="25" spans="1:26" ht="18" customHeight="1">
      <c r="A25" s="330"/>
      <c r="B25" s="330"/>
      <c r="C25" s="44" t="s">
        <v>8</v>
      </c>
      <c r="D25" s="43"/>
      <c r="E25" s="43"/>
      <c r="F25" s="69">
        <v>68053</v>
      </c>
      <c r="G25" s="76">
        <f t="shared" si="0"/>
        <v>11.172200260043866</v>
      </c>
      <c r="H25" s="318">
        <v>70478</v>
      </c>
      <c r="I25" s="81">
        <f t="shared" si="1"/>
        <v>-3.4407900337694031</v>
      </c>
    </row>
    <row r="26" spans="1:26" ht="18" customHeight="1">
      <c r="A26" s="330"/>
      <c r="B26" s="330"/>
      <c r="C26" s="45" t="s">
        <v>9</v>
      </c>
      <c r="D26" s="46"/>
      <c r="E26" s="46"/>
      <c r="F26" s="71">
        <v>91454</v>
      </c>
      <c r="G26" s="77">
        <f t="shared" si="0"/>
        <v>15.013921540300231</v>
      </c>
      <c r="H26" s="320">
        <v>85050</v>
      </c>
      <c r="I26" s="83">
        <f t="shared" si="1"/>
        <v>7.5296884185773072</v>
      </c>
    </row>
    <row r="27" spans="1:26" ht="18" customHeight="1">
      <c r="A27" s="330"/>
      <c r="B27" s="331"/>
      <c r="C27" s="47" t="s">
        <v>10</v>
      </c>
      <c r="D27" s="31"/>
      <c r="E27" s="31"/>
      <c r="F27" s="72">
        <f>SUM(F9,F20:F26)</f>
        <v>609128</v>
      </c>
      <c r="G27" s="78">
        <f t="shared" si="0"/>
        <v>100</v>
      </c>
      <c r="H27" s="321">
        <f>SUM(H9,H20:H26)</f>
        <v>599326</v>
      </c>
      <c r="I27" s="314">
        <f t="shared" si="1"/>
        <v>1.6355038826948887</v>
      </c>
    </row>
    <row r="28" spans="1:26" ht="18" customHeight="1">
      <c r="A28" s="330"/>
      <c r="B28" s="329" t="s">
        <v>89</v>
      </c>
      <c r="C28" s="55" t="s">
        <v>11</v>
      </c>
      <c r="D28" s="56"/>
      <c r="E28" s="56"/>
      <c r="F28" s="65">
        <f>SUM(F29:F31)</f>
        <v>248173</v>
      </c>
      <c r="G28" s="74">
        <f>F28/$F$45*100</f>
        <v>40.742339869452728</v>
      </c>
      <c r="H28" s="319">
        <f>SUM(H29:H31)</f>
        <v>250911</v>
      </c>
      <c r="I28" s="82">
        <f>(F28/H28-1)*100</f>
        <v>-1.0912235812698512</v>
      </c>
    </row>
    <row r="29" spans="1:26" ht="18" customHeight="1">
      <c r="A29" s="330"/>
      <c r="B29" s="330"/>
      <c r="C29" s="7"/>
      <c r="D29" s="30" t="s">
        <v>12</v>
      </c>
      <c r="E29" s="43"/>
      <c r="F29" s="69">
        <v>152117</v>
      </c>
      <c r="G29" s="76">
        <f t="shared" ref="G29:G45" si="2">F29/$F$45*100</f>
        <v>24.972912097293179</v>
      </c>
      <c r="H29" s="318">
        <v>152999</v>
      </c>
      <c r="I29" s="81">
        <f t="shared" ref="I29:I45" si="3">(F29/H29-1)*100</f>
        <v>-0.57647435604154529</v>
      </c>
    </row>
    <row r="30" spans="1:26" ht="18" customHeight="1">
      <c r="A30" s="330"/>
      <c r="B30" s="330"/>
      <c r="C30" s="7"/>
      <c r="D30" s="30" t="s">
        <v>33</v>
      </c>
      <c r="E30" s="43"/>
      <c r="F30" s="69">
        <v>15476</v>
      </c>
      <c r="G30" s="76">
        <f t="shared" si="2"/>
        <v>2.5406811047924247</v>
      </c>
      <c r="H30" s="318">
        <v>14366</v>
      </c>
      <c r="I30" s="81">
        <f t="shared" si="3"/>
        <v>7.7265766392871971</v>
      </c>
    </row>
    <row r="31" spans="1:26" ht="18" customHeight="1">
      <c r="A31" s="330"/>
      <c r="B31" s="330"/>
      <c r="C31" s="19"/>
      <c r="D31" s="30" t="s">
        <v>13</v>
      </c>
      <c r="E31" s="43"/>
      <c r="F31" s="69">
        <v>80580</v>
      </c>
      <c r="G31" s="76">
        <f t="shared" si="2"/>
        <v>13.228746667367123</v>
      </c>
      <c r="H31" s="318">
        <v>83546</v>
      </c>
      <c r="I31" s="81">
        <f t="shared" si="3"/>
        <v>-3.5501400426112606</v>
      </c>
    </row>
    <row r="32" spans="1:26" ht="18" customHeight="1">
      <c r="A32" s="330"/>
      <c r="B32" s="330"/>
      <c r="C32" s="50" t="s">
        <v>14</v>
      </c>
      <c r="D32" s="51"/>
      <c r="E32" s="51"/>
      <c r="F32" s="65">
        <f>SUM(F33:F38)+100</f>
        <v>252296</v>
      </c>
      <c r="G32" s="74">
        <f t="shared" si="2"/>
        <v>41.419209098908603</v>
      </c>
      <c r="H32" s="319">
        <v>216664</v>
      </c>
      <c r="I32" s="82">
        <f t="shared" si="3"/>
        <v>16.445740870656866</v>
      </c>
    </row>
    <row r="33" spans="1:9" ht="18" customHeight="1">
      <c r="A33" s="330"/>
      <c r="B33" s="330"/>
      <c r="C33" s="7"/>
      <c r="D33" s="30" t="s">
        <v>15</v>
      </c>
      <c r="E33" s="43"/>
      <c r="F33" s="69">
        <v>23446</v>
      </c>
      <c r="G33" s="76">
        <f t="shared" si="2"/>
        <v>3.8491088900854993</v>
      </c>
      <c r="H33" s="318">
        <v>19803</v>
      </c>
      <c r="I33" s="81">
        <f t="shared" si="3"/>
        <v>18.396202595566336</v>
      </c>
    </row>
    <row r="34" spans="1:9" ht="18" customHeight="1">
      <c r="A34" s="330"/>
      <c r="B34" s="330"/>
      <c r="C34" s="7"/>
      <c r="D34" s="30" t="s">
        <v>34</v>
      </c>
      <c r="E34" s="43"/>
      <c r="F34" s="69">
        <v>4963</v>
      </c>
      <c r="G34" s="76">
        <f t="shared" si="2"/>
        <v>0.81477127959968998</v>
      </c>
      <c r="H34" s="318">
        <v>5030</v>
      </c>
      <c r="I34" s="81">
        <f t="shared" si="3"/>
        <v>-1.3320079522862849</v>
      </c>
    </row>
    <row r="35" spans="1:9" ht="18" customHeight="1">
      <c r="A35" s="330"/>
      <c r="B35" s="330"/>
      <c r="C35" s="7"/>
      <c r="D35" s="30" t="s">
        <v>35</v>
      </c>
      <c r="E35" s="43"/>
      <c r="F35" s="69">
        <v>161801</v>
      </c>
      <c r="G35" s="76">
        <f t="shared" si="2"/>
        <v>26.562725732522559</v>
      </c>
      <c r="H35" s="318">
        <v>140605</v>
      </c>
      <c r="I35" s="81">
        <f t="shared" si="3"/>
        <v>15.074855090501771</v>
      </c>
    </row>
    <row r="36" spans="1:9" ht="18" customHeight="1">
      <c r="A36" s="330"/>
      <c r="B36" s="330"/>
      <c r="C36" s="7"/>
      <c r="D36" s="30" t="s">
        <v>36</v>
      </c>
      <c r="E36" s="43"/>
      <c r="F36" s="69">
        <v>7708</v>
      </c>
      <c r="G36" s="76">
        <f t="shared" si="2"/>
        <v>1.2654154791767904</v>
      </c>
      <c r="H36" s="318">
        <v>8148</v>
      </c>
      <c r="I36" s="81">
        <f t="shared" si="3"/>
        <v>-5.4000981836033413</v>
      </c>
    </row>
    <row r="37" spans="1:9" ht="18" customHeight="1">
      <c r="A37" s="330"/>
      <c r="B37" s="330"/>
      <c r="C37" s="7"/>
      <c r="D37" s="30" t="s">
        <v>16</v>
      </c>
      <c r="E37" s="43"/>
      <c r="F37" s="69">
        <v>3581</v>
      </c>
      <c r="G37" s="76">
        <f t="shared" si="2"/>
        <v>0.58788957329165625</v>
      </c>
      <c r="H37" s="318">
        <v>3279</v>
      </c>
      <c r="I37" s="81">
        <f t="shared" si="3"/>
        <v>9.210125038121376</v>
      </c>
    </row>
    <row r="38" spans="1:9" ht="18" customHeight="1">
      <c r="A38" s="330"/>
      <c r="B38" s="330"/>
      <c r="C38" s="19"/>
      <c r="D38" s="30" t="s">
        <v>37</v>
      </c>
      <c r="E38" s="43"/>
      <c r="F38" s="69">
        <v>50697</v>
      </c>
      <c r="G38" s="76">
        <f t="shared" si="2"/>
        <v>8.3228812335010041</v>
      </c>
      <c r="H38" s="318">
        <v>39699</v>
      </c>
      <c r="I38" s="81">
        <f t="shared" si="3"/>
        <v>27.703468601224213</v>
      </c>
    </row>
    <row r="39" spans="1:9" ht="18" customHeight="1">
      <c r="A39" s="330"/>
      <c r="B39" s="330"/>
      <c r="C39" s="50" t="s">
        <v>17</v>
      </c>
      <c r="D39" s="51"/>
      <c r="E39" s="51"/>
      <c r="F39" s="65">
        <f>+F40+F43</f>
        <v>108659</v>
      </c>
      <c r="G39" s="74">
        <f t="shared" si="2"/>
        <v>17.83845103163867</v>
      </c>
      <c r="H39" s="319">
        <v>131751</v>
      </c>
      <c r="I39" s="82">
        <f t="shared" si="3"/>
        <v>-17.527001692586776</v>
      </c>
    </row>
    <row r="40" spans="1:9" ht="18" customHeight="1">
      <c r="A40" s="330"/>
      <c r="B40" s="330"/>
      <c r="C40" s="7"/>
      <c r="D40" s="52" t="s">
        <v>18</v>
      </c>
      <c r="E40" s="53"/>
      <c r="F40" s="67">
        <f>SUM(F41:F42)</f>
        <v>93284</v>
      </c>
      <c r="G40" s="75">
        <f t="shared" si="2"/>
        <v>15.314351006684964</v>
      </c>
      <c r="H40" s="317">
        <v>116376</v>
      </c>
      <c r="I40" s="80">
        <f t="shared" si="3"/>
        <v>-19.842579225957245</v>
      </c>
    </row>
    <row r="41" spans="1:9" ht="18" customHeight="1">
      <c r="A41" s="330"/>
      <c r="B41" s="330"/>
      <c r="C41" s="7"/>
      <c r="D41" s="16"/>
      <c r="E41" s="99" t="s">
        <v>92</v>
      </c>
      <c r="F41" s="69">
        <v>67645</v>
      </c>
      <c r="G41" s="76">
        <f t="shared" si="2"/>
        <v>11.105219264259729</v>
      </c>
      <c r="H41" s="318">
        <v>86782</v>
      </c>
      <c r="I41" s="315">
        <f t="shared" si="3"/>
        <v>-22.051807978613081</v>
      </c>
    </row>
    <row r="42" spans="1:9" ht="18" customHeight="1">
      <c r="A42" s="330"/>
      <c r="B42" s="330"/>
      <c r="C42" s="7"/>
      <c r="D42" s="33"/>
      <c r="E42" s="32" t="s">
        <v>38</v>
      </c>
      <c r="F42" s="69">
        <v>25639</v>
      </c>
      <c r="G42" s="76">
        <f t="shared" si="2"/>
        <v>4.209131742425237</v>
      </c>
      <c r="H42" s="318">
        <v>29594</v>
      </c>
      <c r="I42" s="315">
        <f t="shared" si="3"/>
        <v>-13.364195445022641</v>
      </c>
    </row>
    <row r="43" spans="1:9" ht="18" customHeight="1">
      <c r="A43" s="330"/>
      <c r="B43" s="330"/>
      <c r="C43" s="7"/>
      <c r="D43" s="30" t="s">
        <v>39</v>
      </c>
      <c r="E43" s="54"/>
      <c r="F43" s="69">
        <v>15375</v>
      </c>
      <c r="G43" s="76">
        <f t="shared" si="2"/>
        <v>2.5241000249537042</v>
      </c>
      <c r="H43" s="318">
        <v>15375</v>
      </c>
      <c r="I43" s="315">
        <f t="shared" si="3"/>
        <v>0</v>
      </c>
    </row>
    <row r="44" spans="1:9" ht="18" customHeight="1">
      <c r="A44" s="330"/>
      <c r="B44" s="330"/>
      <c r="C44" s="11"/>
      <c r="D44" s="48" t="s">
        <v>40</v>
      </c>
      <c r="E44" s="49"/>
      <c r="F44" s="72">
        <v>0</v>
      </c>
      <c r="G44" s="78">
        <f t="shared" si="2"/>
        <v>0</v>
      </c>
      <c r="H44" s="321">
        <v>0</v>
      </c>
      <c r="I44" s="83" t="e">
        <f t="shared" si="3"/>
        <v>#DIV/0!</v>
      </c>
    </row>
    <row r="45" spans="1:9" ht="18" customHeight="1">
      <c r="A45" s="331"/>
      <c r="B45" s="331"/>
      <c r="C45" s="11" t="s">
        <v>19</v>
      </c>
      <c r="D45" s="12"/>
      <c r="E45" s="12"/>
      <c r="F45" s="73">
        <f>SUM(F28,F32,F39)</f>
        <v>609128</v>
      </c>
      <c r="G45" s="84">
        <f t="shared" si="2"/>
        <v>100</v>
      </c>
      <c r="H45" s="321">
        <f>SUM(H28,H32,H39)</f>
        <v>599326</v>
      </c>
      <c r="I45" s="314">
        <f t="shared" si="3"/>
        <v>1.6355038826948887</v>
      </c>
    </row>
    <row r="46" spans="1:9">
      <c r="A46" s="100" t="s">
        <v>20</v>
      </c>
    </row>
    <row r="47" spans="1:9">
      <c r="A47" s="101" t="s">
        <v>21</v>
      </c>
    </row>
    <row r="48" spans="1:9">
      <c r="A48" s="101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0" zoomScaleNormal="100" zoomScaleSheetLayoutView="9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98" t="str">
        <f>'1.普通会計予算'!E1</f>
        <v>宮崎県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356" t="s">
        <v>49</v>
      </c>
      <c r="B6" s="357"/>
      <c r="C6" s="357"/>
      <c r="D6" s="357"/>
      <c r="E6" s="358"/>
      <c r="F6" s="344" t="s">
        <v>248</v>
      </c>
      <c r="G6" s="345"/>
      <c r="H6" s="344" t="s">
        <v>249</v>
      </c>
      <c r="I6" s="345"/>
      <c r="J6" s="344" t="s">
        <v>250</v>
      </c>
      <c r="K6" s="345"/>
      <c r="L6" s="342" t="s">
        <v>251</v>
      </c>
      <c r="M6" s="343"/>
      <c r="N6" s="340"/>
      <c r="O6" s="341"/>
    </row>
    <row r="7" spans="1:25" ht="15.95" customHeight="1">
      <c r="A7" s="359"/>
      <c r="B7" s="360"/>
      <c r="C7" s="360"/>
      <c r="D7" s="360"/>
      <c r="E7" s="361"/>
      <c r="F7" s="104" t="s">
        <v>235</v>
      </c>
      <c r="G7" s="38" t="s">
        <v>2</v>
      </c>
      <c r="H7" s="104" t="s">
        <v>235</v>
      </c>
      <c r="I7" s="38" t="s">
        <v>2</v>
      </c>
      <c r="J7" s="104" t="s">
        <v>235</v>
      </c>
      <c r="K7" s="38" t="s">
        <v>2</v>
      </c>
      <c r="L7" s="104" t="s">
        <v>235</v>
      </c>
      <c r="M7" s="38" t="s">
        <v>2</v>
      </c>
      <c r="N7" s="104" t="s">
        <v>235</v>
      </c>
      <c r="O7" s="224" t="s">
        <v>2</v>
      </c>
    </row>
    <row r="8" spans="1:25" ht="15.95" customHeight="1">
      <c r="A8" s="368" t="s">
        <v>83</v>
      </c>
      <c r="B8" s="55" t="s">
        <v>50</v>
      </c>
      <c r="C8" s="56"/>
      <c r="D8" s="56"/>
      <c r="E8" s="88" t="s">
        <v>41</v>
      </c>
      <c r="F8" s="105">
        <v>37936</v>
      </c>
      <c r="G8" s="233">
        <v>36130</v>
      </c>
      <c r="H8" s="105">
        <v>5026</v>
      </c>
      <c r="I8" s="233">
        <v>4876</v>
      </c>
      <c r="J8" s="105">
        <v>398</v>
      </c>
      <c r="K8" s="233">
        <v>410</v>
      </c>
      <c r="L8" s="105">
        <v>22</v>
      </c>
      <c r="M8" s="233">
        <v>22</v>
      </c>
      <c r="N8" s="105"/>
      <c r="O8" s="106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5.95" customHeight="1">
      <c r="A9" s="369"/>
      <c r="B9" s="8"/>
      <c r="C9" s="30" t="s">
        <v>51</v>
      </c>
      <c r="D9" s="43"/>
      <c r="E9" s="86" t="s">
        <v>42</v>
      </c>
      <c r="F9" s="70">
        <v>37848</v>
      </c>
      <c r="G9" s="234">
        <v>35821</v>
      </c>
      <c r="H9" s="70">
        <v>5026</v>
      </c>
      <c r="I9" s="234">
        <v>4876</v>
      </c>
      <c r="J9" s="70">
        <v>398</v>
      </c>
      <c r="K9" s="234">
        <v>410</v>
      </c>
      <c r="L9" s="70">
        <v>22</v>
      </c>
      <c r="M9" s="245">
        <v>22</v>
      </c>
      <c r="N9" s="70"/>
      <c r="O9" s="110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5" ht="15.95" customHeight="1">
      <c r="A10" s="369"/>
      <c r="B10" s="10"/>
      <c r="C10" s="30" t="s">
        <v>52</v>
      </c>
      <c r="D10" s="43"/>
      <c r="E10" s="86" t="s">
        <v>43</v>
      </c>
      <c r="F10" s="70">
        <v>88</v>
      </c>
      <c r="G10" s="234">
        <v>309</v>
      </c>
      <c r="H10" s="70">
        <v>0</v>
      </c>
      <c r="I10" s="234">
        <v>0</v>
      </c>
      <c r="J10" s="111">
        <v>0</v>
      </c>
      <c r="K10" s="241">
        <v>0</v>
      </c>
      <c r="L10" s="70">
        <v>0</v>
      </c>
      <c r="M10" s="235">
        <v>0</v>
      </c>
      <c r="N10" s="70"/>
      <c r="O10" s="110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5" ht="15.95" customHeight="1">
      <c r="A11" s="369"/>
      <c r="B11" s="50" t="s">
        <v>53</v>
      </c>
      <c r="C11" s="63"/>
      <c r="D11" s="63"/>
      <c r="E11" s="85" t="s">
        <v>44</v>
      </c>
      <c r="F11" s="112">
        <v>37330</v>
      </c>
      <c r="G11" s="235">
        <v>35849</v>
      </c>
      <c r="H11" s="112">
        <v>5448</v>
      </c>
      <c r="I11" s="235">
        <v>5292</v>
      </c>
      <c r="J11" s="112">
        <v>473</v>
      </c>
      <c r="K11" s="235">
        <v>408</v>
      </c>
      <c r="L11" s="112">
        <v>21</v>
      </c>
      <c r="M11" s="235">
        <v>22</v>
      </c>
      <c r="N11" s="112"/>
      <c r="O11" s="114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5" ht="15.95" customHeight="1">
      <c r="A12" s="369"/>
      <c r="B12" s="7"/>
      <c r="C12" s="30" t="s">
        <v>54</v>
      </c>
      <c r="D12" s="43"/>
      <c r="E12" s="86" t="s">
        <v>45</v>
      </c>
      <c r="F12" s="70">
        <v>37330</v>
      </c>
      <c r="G12" s="234">
        <v>35849</v>
      </c>
      <c r="H12" s="112">
        <v>5448</v>
      </c>
      <c r="I12" s="235">
        <v>5292</v>
      </c>
      <c r="J12" s="112">
        <v>473</v>
      </c>
      <c r="K12" s="235">
        <v>408</v>
      </c>
      <c r="L12" s="70">
        <v>21</v>
      </c>
      <c r="M12" s="234">
        <v>22</v>
      </c>
      <c r="N12" s="70"/>
      <c r="O12" s="110"/>
      <c r="P12" s="107"/>
      <c r="Q12" s="107"/>
      <c r="R12" s="107"/>
      <c r="S12" s="107"/>
      <c r="T12" s="107"/>
      <c r="U12" s="107"/>
      <c r="V12" s="107"/>
      <c r="W12" s="107"/>
      <c r="X12" s="107"/>
      <c r="Y12" s="107"/>
    </row>
    <row r="13" spans="1:25" ht="15.95" customHeight="1">
      <c r="A13" s="369"/>
      <c r="B13" s="8"/>
      <c r="C13" s="52" t="s">
        <v>55</v>
      </c>
      <c r="D13" s="53"/>
      <c r="E13" s="90" t="s">
        <v>46</v>
      </c>
      <c r="F13" s="226">
        <v>0</v>
      </c>
      <c r="G13" s="236">
        <v>0</v>
      </c>
      <c r="H13" s="111">
        <v>0</v>
      </c>
      <c r="I13" s="241">
        <v>0</v>
      </c>
      <c r="J13" s="111">
        <v>0</v>
      </c>
      <c r="K13" s="241">
        <v>0</v>
      </c>
      <c r="L13" s="226">
        <v>0</v>
      </c>
      <c r="M13" s="244">
        <v>0</v>
      </c>
      <c r="N13" s="68"/>
      <c r="O13" s="116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5.95" customHeight="1">
      <c r="A14" s="369"/>
      <c r="B14" s="44" t="s">
        <v>56</v>
      </c>
      <c r="C14" s="43"/>
      <c r="D14" s="43"/>
      <c r="E14" s="86" t="s">
        <v>97</v>
      </c>
      <c r="F14" s="70">
        <v>519</v>
      </c>
      <c r="G14" s="237">
        <f t="shared" ref="G14:O15" si="0">G9-G12</f>
        <v>-28</v>
      </c>
      <c r="H14" s="70">
        <v>-422</v>
      </c>
      <c r="I14" s="237">
        <f t="shared" si="0"/>
        <v>-416</v>
      </c>
      <c r="J14" s="70">
        <v>-75</v>
      </c>
      <c r="K14" s="237">
        <f t="shared" si="0"/>
        <v>2</v>
      </c>
      <c r="L14" s="70">
        <v>1</v>
      </c>
      <c r="M14" s="237">
        <f t="shared" si="0"/>
        <v>0</v>
      </c>
      <c r="N14" s="69">
        <f t="shared" si="0"/>
        <v>0</v>
      </c>
      <c r="O14" s="117">
        <f t="shared" si="0"/>
        <v>0</v>
      </c>
      <c r="P14" s="107"/>
      <c r="Q14" s="107"/>
      <c r="R14" s="107"/>
      <c r="S14" s="107"/>
      <c r="T14" s="107"/>
      <c r="U14" s="107"/>
      <c r="V14" s="107"/>
      <c r="W14" s="107"/>
      <c r="X14" s="107"/>
      <c r="Y14" s="107"/>
    </row>
    <row r="15" spans="1:25" ht="15.95" customHeight="1">
      <c r="A15" s="369"/>
      <c r="B15" s="44" t="s">
        <v>57</v>
      </c>
      <c r="C15" s="43"/>
      <c r="D15" s="43"/>
      <c r="E15" s="86" t="s">
        <v>98</v>
      </c>
      <c r="F15" s="70">
        <v>88</v>
      </c>
      <c r="G15" s="237">
        <f t="shared" si="0"/>
        <v>309</v>
      </c>
      <c r="H15" s="70">
        <v>0</v>
      </c>
      <c r="I15" s="237">
        <f t="shared" si="0"/>
        <v>0</v>
      </c>
      <c r="J15" s="70">
        <v>0</v>
      </c>
      <c r="K15" s="237">
        <f t="shared" si="0"/>
        <v>0</v>
      </c>
      <c r="L15" s="70">
        <v>0</v>
      </c>
      <c r="M15" s="237">
        <f t="shared" si="0"/>
        <v>0</v>
      </c>
      <c r="N15" s="69">
        <f t="shared" ref="N15:O15" si="1">N10-N13</f>
        <v>0</v>
      </c>
      <c r="O15" s="117">
        <f t="shared" si="1"/>
        <v>0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</row>
    <row r="16" spans="1:25" ht="15.95" customHeight="1">
      <c r="A16" s="369"/>
      <c r="B16" s="44" t="s">
        <v>58</v>
      </c>
      <c r="C16" s="43"/>
      <c r="D16" s="43"/>
      <c r="E16" s="86" t="s">
        <v>99</v>
      </c>
      <c r="F16" s="226">
        <v>606</v>
      </c>
      <c r="G16" s="236">
        <f t="shared" ref="G16:O16" si="2">G8-G11</f>
        <v>281</v>
      </c>
      <c r="H16" s="226">
        <v>-422</v>
      </c>
      <c r="I16" s="236">
        <f t="shared" si="2"/>
        <v>-416</v>
      </c>
      <c r="J16" s="226">
        <v>-75</v>
      </c>
      <c r="K16" s="236">
        <f t="shared" si="2"/>
        <v>2</v>
      </c>
      <c r="L16" s="226">
        <v>1</v>
      </c>
      <c r="M16" s="236">
        <f t="shared" si="2"/>
        <v>0</v>
      </c>
      <c r="N16" s="67">
        <f t="shared" si="2"/>
        <v>0</v>
      </c>
      <c r="O16" s="115">
        <f t="shared" si="2"/>
        <v>0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</row>
    <row r="17" spans="1:25" ht="15.95" customHeight="1">
      <c r="A17" s="369"/>
      <c r="B17" s="44" t="s">
        <v>59</v>
      </c>
      <c r="C17" s="43"/>
      <c r="D17" s="43"/>
      <c r="E17" s="34"/>
      <c r="F17" s="70">
        <v>5843</v>
      </c>
      <c r="G17" s="237">
        <v>5751</v>
      </c>
      <c r="H17" s="111">
        <v>0</v>
      </c>
      <c r="I17" s="241">
        <v>0</v>
      </c>
      <c r="J17" s="70">
        <v>16</v>
      </c>
      <c r="K17" s="234">
        <v>0</v>
      </c>
      <c r="L17" s="70">
        <v>11</v>
      </c>
      <c r="M17" s="234">
        <v>0</v>
      </c>
      <c r="N17" s="111"/>
      <c r="O17" s="118"/>
      <c r="P17" s="107"/>
      <c r="Q17" s="107"/>
      <c r="R17" s="107"/>
      <c r="S17" s="107"/>
      <c r="T17" s="107"/>
      <c r="U17" s="107"/>
      <c r="V17" s="107"/>
      <c r="W17" s="107"/>
      <c r="X17" s="107"/>
      <c r="Y17" s="107"/>
    </row>
    <row r="18" spans="1:25" ht="15.95" customHeight="1">
      <c r="A18" s="370"/>
      <c r="B18" s="47" t="s">
        <v>60</v>
      </c>
      <c r="C18" s="31"/>
      <c r="D18" s="31"/>
      <c r="E18" s="17"/>
      <c r="F18" s="121">
        <v>0</v>
      </c>
      <c r="G18" s="238">
        <v>0</v>
      </c>
      <c r="H18" s="121">
        <v>0</v>
      </c>
      <c r="I18" s="242">
        <v>0</v>
      </c>
      <c r="J18" s="121">
        <v>0</v>
      </c>
      <c r="K18" s="242">
        <v>0</v>
      </c>
      <c r="L18" s="121">
        <v>0</v>
      </c>
      <c r="M18" s="242">
        <v>0</v>
      </c>
      <c r="N18" s="121"/>
      <c r="O18" s="122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25" ht="15.95" customHeight="1">
      <c r="A19" s="369" t="s">
        <v>84</v>
      </c>
      <c r="B19" s="50" t="s">
        <v>61</v>
      </c>
      <c r="C19" s="51"/>
      <c r="D19" s="51"/>
      <c r="E19" s="91"/>
      <c r="F19" s="66">
        <v>20083</v>
      </c>
      <c r="G19" s="239">
        <v>17008</v>
      </c>
      <c r="H19" s="66">
        <v>190</v>
      </c>
      <c r="I19" s="243">
        <v>71</v>
      </c>
      <c r="J19" s="66">
        <v>1</v>
      </c>
      <c r="K19" s="243">
        <v>0</v>
      </c>
      <c r="L19" s="66">
        <v>0</v>
      </c>
      <c r="M19" s="243">
        <v>0</v>
      </c>
      <c r="N19" s="66"/>
      <c r="O19" s="124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ht="15.95" customHeight="1">
      <c r="A20" s="369"/>
      <c r="B20" s="19"/>
      <c r="C20" s="30" t="s">
        <v>62</v>
      </c>
      <c r="D20" s="43"/>
      <c r="E20" s="86"/>
      <c r="F20" s="70">
        <v>17913</v>
      </c>
      <c r="G20" s="237">
        <v>14966</v>
      </c>
      <c r="H20" s="70">
        <v>0</v>
      </c>
      <c r="I20" s="234">
        <v>0</v>
      </c>
      <c r="J20" s="70">
        <v>0</v>
      </c>
      <c r="K20" s="234">
        <v>0</v>
      </c>
      <c r="L20" s="70">
        <v>0</v>
      </c>
      <c r="M20" s="234">
        <v>0</v>
      </c>
      <c r="N20" s="70"/>
      <c r="O20" s="110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5" ht="15.95" customHeight="1">
      <c r="A21" s="369"/>
      <c r="B21" s="9" t="s">
        <v>63</v>
      </c>
      <c r="C21" s="63"/>
      <c r="D21" s="63"/>
      <c r="E21" s="85" t="s">
        <v>100</v>
      </c>
      <c r="F21" s="112">
        <v>20083</v>
      </c>
      <c r="G21" s="240">
        <v>17008</v>
      </c>
      <c r="H21" s="112">
        <v>190</v>
      </c>
      <c r="I21" s="235">
        <v>71</v>
      </c>
      <c r="J21" s="112">
        <v>1</v>
      </c>
      <c r="K21" s="235">
        <v>0</v>
      </c>
      <c r="L21" s="112">
        <v>0</v>
      </c>
      <c r="M21" s="235">
        <v>0</v>
      </c>
      <c r="N21" s="112"/>
      <c r="O21" s="114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5" ht="15.95" customHeight="1">
      <c r="A22" s="369"/>
      <c r="B22" s="50" t="s">
        <v>64</v>
      </c>
      <c r="C22" s="51"/>
      <c r="D22" s="51"/>
      <c r="E22" s="91" t="s">
        <v>101</v>
      </c>
      <c r="F22" s="66">
        <v>22094</v>
      </c>
      <c r="G22" s="239">
        <v>18650</v>
      </c>
      <c r="H22" s="66">
        <v>5626</v>
      </c>
      <c r="I22" s="243">
        <v>3049</v>
      </c>
      <c r="J22" s="66">
        <v>107</v>
      </c>
      <c r="K22" s="243">
        <v>271</v>
      </c>
      <c r="L22" s="66">
        <v>18</v>
      </c>
      <c r="M22" s="243">
        <v>22</v>
      </c>
      <c r="N22" s="66"/>
      <c r="O22" s="124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5" ht="15.95" customHeight="1">
      <c r="A23" s="369"/>
      <c r="B23" s="7" t="s">
        <v>65</v>
      </c>
      <c r="C23" s="52" t="s">
        <v>66</v>
      </c>
      <c r="D23" s="53"/>
      <c r="E23" s="90"/>
      <c r="F23" s="226">
        <v>3524</v>
      </c>
      <c r="G23" s="236">
        <v>3342</v>
      </c>
      <c r="H23" s="226">
        <v>324</v>
      </c>
      <c r="I23" s="244">
        <v>368</v>
      </c>
      <c r="J23" s="226">
        <v>1</v>
      </c>
      <c r="K23" s="244">
        <v>4</v>
      </c>
      <c r="L23" s="226">
        <v>0</v>
      </c>
      <c r="M23" s="244">
        <v>0</v>
      </c>
      <c r="N23" s="68"/>
      <c r="O23" s="116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5" ht="15.95" customHeight="1">
      <c r="A24" s="369"/>
      <c r="B24" s="44" t="s">
        <v>102</v>
      </c>
      <c r="C24" s="43"/>
      <c r="D24" s="43"/>
      <c r="E24" s="86" t="s">
        <v>103</v>
      </c>
      <c r="F24" s="70">
        <v>-2010</v>
      </c>
      <c r="G24" s="237">
        <f t="shared" ref="G24:O24" si="3">G21-G22</f>
        <v>-1642</v>
      </c>
      <c r="H24" s="70">
        <v>-5436</v>
      </c>
      <c r="I24" s="237">
        <f t="shared" si="3"/>
        <v>-2978</v>
      </c>
      <c r="J24" s="70">
        <v>-106</v>
      </c>
      <c r="K24" s="237">
        <f t="shared" si="3"/>
        <v>-271</v>
      </c>
      <c r="L24" s="70">
        <v>-18</v>
      </c>
      <c r="M24" s="237">
        <f t="shared" si="3"/>
        <v>-22</v>
      </c>
      <c r="N24" s="69">
        <f t="shared" si="3"/>
        <v>0</v>
      </c>
      <c r="O24" s="117">
        <f t="shared" si="3"/>
        <v>0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5" ht="15.95" customHeight="1">
      <c r="A25" s="369"/>
      <c r="B25" s="96" t="s">
        <v>67</v>
      </c>
      <c r="C25" s="53"/>
      <c r="D25" s="53"/>
      <c r="E25" s="371" t="s">
        <v>104</v>
      </c>
      <c r="F25" s="336">
        <v>2010</v>
      </c>
      <c r="G25" s="352">
        <v>1642</v>
      </c>
      <c r="H25" s="336">
        <v>5436</v>
      </c>
      <c r="I25" s="346">
        <v>2978</v>
      </c>
      <c r="J25" s="336">
        <v>106</v>
      </c>
      <c r="K25" s="346">
        <v>271</v>
      </c>
      <c r="L25" s="336">
        <v>18</v>
      </c>
      <c r="M25" s="346">
        <v>22</v>
      </c>
      <c r="N25" s="336"/>
      <c r="O25" s="338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25" ht="15.95" customHeight="1">
      <c r="A26" s="369"/>
      <c r="B26" s="9" t="s">
        <v>68</v>
      </c>
      <c r="C26" s="63"/>
      <c r="D26" s="63"/>
      <c r="E26" s="372"/>
      <c r="F26" s="337"/>
      <c r="G26" s="352"/>
      <c r="H26" s="337"/>
      <c r="I26" s="346"/>
      <c r="J26" s="337"/>
      <c r="K26" s="346"/>
      <c r="L26" s="337"/>
      <c r="M26" s="346"/>
      <c r="N26" s="337"/>
      <c r="O26" s="339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ht="15.95" customHeight="1">
      <c r="A27" s="370"/>
      <c r="B27" s="47" t="s">
        <v>105</v>
      </c>
      <c r="C27" s="31"/>
      <c r="D27" s="31"/>
      <c r="E27" s="87" t="s">
        <v>106</v>
      </c>
      <c r="F27" s="73">
        <f t="shared" ref="F27:O27" si="4">F24+F25</f>
        <v>0</v>
      </c>
      <c r="G27" s="232">
        <f t="shared" si="4"/>
        <v>0</v>
      </c>
      <c r="H27" s="72">
        <f t="shared" si="4"/>
        <v>0</v>
      </c>
      <c r="I27" s="231">
        <f t="shared" si="4"/>
        <v>0</v>
      </c>
      <c r="J27" s="73">
        <f t="shared" si="4"/>
        <v>0</v>
      </c>
      <c r="K27" s="232">
        <f t="shared" si="4"/>
        <v>0</v>
      </c>
      <c r="L27" s="73">
        <f t="shared" si="4"/>
        <v>0</v>
      </c>
      <c r="M27" s="232">
        <f t="shared" si="4"/>
        <v>0</v>
      </c>
      <c r="N27" s="72">
        <f t="shared" si="4"/>
        <v>0</v>
      </c>
      <c r="O27" s="127">
        <f t="shared" si="4"/>
        <v>0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</row>
    <row r="28" spans="1:25" ht="15.95" customHeight="1">
      <c r="A28" s="13"/>
      <c r="F28" s="107"/>
      <c r="G28" s="107"/>
      <c r="H28" s="107"/>
      <c r="I28" s="107"/>
      <c r="J28" s="107"/>
      <c r="K28" s="107"/>
      <c r="L28" s="128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</row>
    <row r="29" spans="1:25" ht="15.95" customHeight="1">
      <c r="A29" s="31"/>
      <c r="F29" s="107"/>
      <c r="G29" s="107"/>
      <c r="H29" s="107"/>
      <c r="I29" s="107"/>
      <c r="J29" s="129"/>
      <c r="K29" s="129"/>
      <c r="L29" s="128"/>
      <c r="M29" s="107"/>
      <c r="N29" s="107"/>
      <c r="O29" s="129" t="s">
        <v>107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29"/>
    </row>
    <row r="30" spans="1:25" ht="15.95" customHeight="1">
      <c r="A30" s="362" t="s">
        <v>69</v>
      </c>
      <c r="B30" s="363"/>
      <c r="C30" s="363"/>
      <c r="D30" s="363"/>
      <c r="E30" s="364"/>
      <c r="F30" s="349" t="s">
        <v>252</v>
      </c>
      <c r="G30" s="350"/>
      <c r="H30" s="351" t="s">
        <v>253</v>
      </c>
      <c r="I30" s="350"/>
      <c r="J30" s="351" t="s">
        <v>251</v>
      </c>
      <c r="K30" s="350"/>
      <c r="L30" s="347"/>
      <c r="M30" s="348"/>
      <c r="N30" s="347"/>
      <c r="O30" s="348"/>
      <c r="P30" s="130"/>
      <c r="Q30" s="128"/>
      <c r="R30" s="130"/>
      <c r="S30" s="128"/>
      <c r="T30" s="130"/>
      <c r="U30" s="128"/>
      <c r="V30" s="130"/>
      <c r="W30" s="128"/>
      <c r="X30" s="130"/>
      <c r="Y30" s="128"/>
    </row>
    <row r="31" spans="1:25" ht="15.95" customHeight="1">
      <c r="A31" s="365"/>
      <c r="B31" s="366"/>
      <c r="C31" s="366"/>
      <c r="D31" s="366"/>
      <c r="E31" s="367"/>
      <c r="F31" s="104" t="s">
        <v>235</v>
      </c>
      <c r="G31" s="131" t="s">
        <v>2</v>
      </c>
      <c r="H31" s="104" t="s">
        <v>235</v>
      </c>
      <c r="I31" s="131" t="s">
        <v>2</v>
      </c>
      <c r="J31" s="104" t="s">
        <v>235</v>
      </c>
      <c r="K31" s="132" t="s">
        <v>2</v>
      </c>
      <c r="L31" s="104" t="s">
        <v>235</v>
      </c>
      <c r="M31" s="131" t="s">
        <v>2</v>
      </c>
      <c r="N31" s="104" t="s">
        <v>235</v>
      </c>
      <c r="O31" s="133" t="s">
        <v>2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 ht="15.95" customHeight="1">
      <c r="A32" s="368" t="s">
        <v>85</v>
      </c>
      <c r="B32" s="55" t="s">
        <v>50</v>
      </c>
      <c r="C32" s="56"/>
      <c r="D32" s="56"/>
      <c r="E32" s="15" t="s">
        <v>41</v>
      </c>
      <c r="F32" s="105">
        <v>566</v>
      </c>
      <c r="G32" s="243">
        <v>456</v>
      </c>
      <c r="H32" s="105">
        <v>12</v>
      </c>
      <c r="I32" s="233">
        <v>56</v>
      </c>
      <c r="J32" s="250">
        <v>1</v>
      </c>
      <c r="K32" s="251">
        <v>1</v>
      </c>
      <c r="L32" s="66"/>
      <c r="M32" s="135"/>
      <c r="N32" s="105"/>
      <c r="O32" s="136"/>
      <c r="P32" s="135"/>
      <c r="Q32" s="135"/>
      <c r="R32" s="135"/>
      <c r="S32" s="135"/>
      <c r="T32" s="137"/>
      <c r="U32" s="137"/>
      <c r="V32" s="135"/>
      <c r="W32" s="135"/>
      <c r="X32" s="137"/>
      <c r="Y32" s="137"/>
    </row>
    <row r="33" spans="1:25" ht="15.95" customHeight="1">
      <c r="A33" s="373"/>
      <c r="B33" s="8"/>
      <c r="C33" s="52" t="s">
        <v>70</v>
      </c>
      <c r="D33" s="53"/>
      <c r="E33" s="94"/>
      <c r="F33" s="226">
        <v>456</v>
      </c>
      <c r="G33" s="244">
        <v>456</v>
      </c>
      <c r="H33" s="226"/>
      <c r="I33" s="244">
        <v>0</v>
      </c>
      <c r="J33" s="227"/>
      <c r="K33" s="252">
        <v>0</v>
      </c>
      <c r="L33" s="68"/>
      <c r="M33" s="138"/>
      <c r="N33" s="68"/>
      <c r="O33" s="115"/>
      <c r="P33" s="135"/>
      <c r="Q33" s="135"/>
      <c r="R33" s="135"/>
      <c r="S33" s="135"/>
      <c r="T33" s="137"/>
      <c r="U33" s="137"/>
      <c r="V33" s="135"/>
      <c r="W33" s="135"/>
      <c r="X33" s="137"/>
      <c r="Y33" s="137"/>
    </row>
    <row r="34" spans="1:25" ht="15.95" customHeight="1">
      <c r="A34" s="373"/>
      <c r="B34" s="8"/>
      <c r="C34" s="24"/>
      <c r="D34" s="30" t="s">
        <v>71</v>
      </c>
      <c r="E34" s="89"/>
      <c r="F34" s="70">
        <v>456</v>
      </c>
      <c r="G34" s="234">
        <v>456</v>
      </c>
      <c r="H34" s="70"/>
      <c r="I34" s="234">
        <v>0</v>
      </c>
      <c r="J34" s="69"/>
      <c r="K34" s="253">
        <v>0</v>
      </c>
      <c r="L34" s="70"/>
      <c r="M34" s="108"/>
      <c r="N34" s="70"/>
      <c r="O34" s="117"/>
      <c r="P34" s="135"/>
      <c r="Q34" s="135"/>
      <c r="R34" s="135"/>
      <c r="S34" s="135"/>
      <c r="T34" s="137"/>
      <c r="U34" s="137"/>
      <c r="V34" s="135"/>
      <c r="W34" s="135"/>
      <c r="X34" s="137"/>
      <c r="Y34" s="137"/>
    </row>
    <row r="35" spans="1:25" ht="15.95" customHeight="1">
      <c r="A35" s="373"/>
      <c r="B35" s="10"/>
      <c r="C35" s="62" t="s">
        <v>72</v>
      </c>
      <c r="D35" s="63"/>
      <c r="E35" s="95"/>
      <c r="F35" s="112">
        <v>110</v>
      </c>
      <c r="G35" s="235">
        <v>0</v>
      </c>
      <c r="H35" s="112">
        <v>12</v>
      </c>
      <c r="I35" s="235">
        <v>56</v>
      </c>
      <c r="J35" s="140">
        <v>1</v>
      </c>
      <c r="K35" s="254">
        <v>1</v>
      </c>
      <c r="L35" s="112"/>
      <c r="M35" s="113"/>
      <c r="N35" s="112"/>
      <c r="O35" s="126"/>
      <c r="P35" s="135"/>
      <c r="Q35" s="135"/>
      <c r="R35" s="135"/>
      <c r="S35" s="135"/>
      <c r="T35" s="137"/>
      <c r="U35" s="137"/>
      <c r="V35" s="135"/>
      <c r="W35" s="135"/>
      <c r="X35" s="137"/>
      <c r="Y35" s="137"/>
    </row>
    <row r="36" spans="1:25" ht="15.95" customHeight="1">
      <c r="A36" s="373"/>
      <c r="B36" s="50" t="s">
        <v>53</v>
      </c>
      <c r="C36" s="51"/>
      <c r="D36" s="51"/>
      <c r="E36" s="15" t="s">
        <v>42</v>
      </c>
      <c r="F36" s="66">
        <v>566</v>
      </c>
      <c r="G36" s="239">
        <v>461</v>
      </c>
      <c r="H36" s="66">
        <v>14</v>
      </c>
      <c r="I36" s="243">
        <v>7</v>
      </c>
      <c r="J36" s="65">
        <v>1</v>
      </c>
      <c r="K36" s="255">
        <v>1</v>
      </c>
      <c r="L36" s="66"/>
      <c r="M36" s="135"/>
      <c r="N36" s="66"/>
      <c r="O36" s="123"/>
      <c r="P36" s="135"/>
      <c r="Q36" s="135"/>
      <c r="R36" s="135"/>
      <c r="S36" s="135"/>
      <c r="T36" s="135"/>
      <c r="U36" s="135"/>
      <c r="V36" s="135"/>
      <c r="W36" s="135"/>
      <c r="X36" s="137"/>
      <c r="Y36" s="137"/>
    </row>
    <row r="37" spans="1:25" ht="15.95" customHeight="1">
      <c r="A37" s="373"/>
      <c r="B37" s="8"/>
      <c r="C37" s="30" t="s">
        <v>73</v>
      </c>
      <c r="D37" s="43"/>
      <c r="E37" s="89"/>
      <c r="F37" s="70">
        <v>536</v>
      </c>
      <c r="G37" s="237">
        <v>456</v>
      </c>
      <c r="H37" s="70">
        <v>14</v>
      </c>
      <c r="I37" s="234">
        <v>7</v>
      </c>
      <c r="J37" s="69">
        <v>1</v>
      </c>
      <c r="K37" s="253">
        <v>1</v>
      </c>
      <c r="L37" s="70"/>
      <c r="M37" s="108"/>
      <c r="N37" s="70"/>
      <c r="O37" s="117"/>
      <c r="P37" s="135"/>
      <c r="Q37" s="135"/>
      <c r="R37" s="135"/>
      <c r="S37" s="135"/>
      <c r="T37" s="135"/>
      <c r="U37" s="135"/>
      <c r="V37" s="135"/>
      <c r="W37" s="135"/>
      <c r="X37" s="137"/>
      <c r="Y37" s="137"/>
    </row>
    <row r="38" spans="1:25" ht="15.95" customHeight="1">
      <c r="A38" s="373"/>
      <c r="B38" s="10"/>
      <c r="C38" s="30" t="s">
        <v>74</v>
      </c>
      <c r="D38" s="43"/>
      <c r="E38" s="89"/>
      <c r="F38" s="70">
        <v>30</v>
      </c>
      <c r="G38" s="237">
        <v>5</v>
      </c>
      <c r="H38" s="70"/>
      <c r="I38" s="234">
        <v>0</v>
      </c>
      <c r="J38" s="69"/>
      <c r="K38" s="253">
        <v>0</v>
      </c>
      <c r="L38" s="70"/>
      <c r="M38" s="108"/>
      <c r="N38" s="70"/>
      <c r="O38" s="117"/>
      <c r="P38" s="135"/>
      <c r="Q38" s="135"/>
      <c r="R38" s="137"/>
      <c r="S38" s="137"/>
      <c r="T38" s="135"/>
      <c r="U38" s="135"/>
      <c r="V38" s="135"/>
      <c r="W38" s="135"/>
      <c r="X38" s="137"/>
      <c r="Y38" s="137"/>
    </row>
    <row r="39" spans="1:25" ht="15.95" customHeight="1">
      <c r="A39" s="374"/>
      <c r="B39" s="11" t="s">
        <v>75</v>
      </c>
      <c r="C39" s="12"/>
      <c r="D39" s="12"/>
      <c r="E39" s="93" t="s">
        <v>108</v>
      </c>
      <c r="F39" s="73">
        <v>0</v>
      </c>
      <c r="G39" s="232">
        <f t="shared" ref="G39" si="5">G32-G36</f>
        <v>-5</v>
      </c>
      <c r="H39" s="73">
        <v>-2</v>
      </c>
      <c r="I39" s="232">
        <f t="shared" ref="I39:O39" si="6">I32-I36</f>
        <v>49</v>
      </c>
      <c r="J39" s="72">
        <v>0</v>
      </c>
      <c r="K39" s="256">
        <f t="shared" si="6"/>
        <v>0</v>
      </c>
      <c r="L39" s="72">
        <f t="shared" si="6"/>
        <v>0</v>
      </c>
      <c r="M39" s="127">
        <f t="shared" si="6"/>
        <v>0</v>
      </c>
      <c r="N39" s="72">
        <f t="shared" si="6"/>
        <v>0</v>
      </c>
      <c r="O39" s="127">
        <f t="shared" si="6"/>
        <v>0</v>
      </c>
      <c r="P39" s="135"/>
      <c r="Q39" s="135"/>
      <c r="R39" s="135"/>
      <c r="S39" s="135"/>
      <c r="T39" s="135"/>
      <c r="U39" s="135"/>
      <c r="V39" s="135"/>
      <c r="W39" s="135"/>
      <c r="X39" s="137"/>
      <c r="Y39" s="137"/>
    </row>
    <row r="40" spans="1:25" ht="15.95" customHeight="1">
      <c r="A40" s="368" t="s">
        <v>86</v>
      </c>
      <c r="B40" s="50" t="s">
        <v>76</v>
      </c>
      <c r="C40" s="51"/>
      <c r="D40" s="51"/>
      <c r="E40" s="15" t="s">
        <v>44</v>
      </c>
      <c r="F40" s="66">
        <v>747</v>
      </c>
      <c r="G40" s="239">
        <v>296</v>
      </c>
      <c r="H40" s="66">
        <v>84</v>
      </c>
      <c r="I40" s="243">
        <v>10</v>
      </c>
      <c r="J40" s="65">
        <v>19</v>
      </c>
      <c r="K40" s="255">
        <v>3</v>
      </c>
      <c r="L40" s="66"/>
      <c r="M40" s="135"/>
      <c r="N40" s="66"/>
      <c r="O40" s="123"/>
      <c r="P40" s="135"/>
      <c r="Q40" s="135"/>
      <c r="R40" s="135"/>
      <c r="S40" s="135"/>
      <c r="T40" s="137"/>
      <c r="U40" s="137"/>
      <c r="V40" s="137"/>
      <c r="W40" s="137"/>
      <c r="X40" s="135"/>
      <c r="Y40" s="135"/>
    </row>
    <row r="41" spans="1:25" ht="15.95" customHeight="1">
      <c r="A41" s="375"/>
      <c r="B41" s="10"/>
      <c r="C41" s="30" t="s">
        <v>77</v>
      </c>
      <c r="D41" s="43"/>
      <c r="E41" s="89"/>
      <c r="F41" s="139">
        <v>537</v>
      </c>
      <c r="G41" s="249">
        <v>25</v>
      </c>
      <c r="H41" s="139"/>
      <c r="I41" s="246">
        <v>0</v>
      </c>
      <c r="J41" s="69"/>
      <c r="K41" s="253">
        <v>0</v>
      </c>
      <c r="L41" s="70"/>
      <c r="M41" s="108"/>
      <c r="N41" s="70"/>
      <c r="O41" s="117"/>
      <c r="P41" s="137"/>
      <c r="Q41" s="137"/>
      <c r="R41" s="137"/>
      <c r="S41" s="137"/>
      <c r="T41" s="137"/>
      <c r="U41" s="137"/>
      <c r="V41" s="137"/>
      <c r="W41" s="137"/>
      <c r="X41" s="135"/>
      <c r="Y41" s="135"/>
    </row>
    <row r="42" spans="1:25" ht="15.95" customHeight="1">
      <c r="A42" s="375"/>
      <c r="B42" s="50" t="s">
        <v>64</v>
      </c>
      <c r="C42" s="51"/>
      <c r="D42" s="51"/>
      <c r="E42" s="15" t="s">
        <v>45</v>
      </c>
      <c r="F42" s="66">
        <v>747</v>
      </c>
      <c r="G42" s="239">
        <v>291</v>
      </c>
      <c r="H42" s="66">
        <v>82</v>
      </c>
      <c r="I42" s="243">
        <v>59</v>
      </c>
      <c r="J42" s="65">
        <v>19</v>
      </c>
      <c r="K42" s="255">
        <v>3</v>
      </c>
      <c r="L42" s="66"/>
      <c r="M42" s="135"/>
      <c r="N42" s="66"/>
      <c r="O42" s="123"/>
      <c r="P42" s="135"/>
      <c r="Q42" s="135"/>
      <c r="R42" s="135"/>
      <c r="S42" s="135"/>
      <c r="T42" s="137"/>
      <c r="U42" s="137"/>
      <c r="V42" s="135"/>
      <c r="W42" s="135"/>
      <c r="X42" s="135"/>
      <c r="Y42" s="135"/>
    </row>
    <row r="43" spans="1:25" ht="15.95" customHeight="1">
      <c r="A43" s="375"/>
      <c r="B43" s="10"/>
      <c r="C43" s="30" t="s">
        <v>78</v>
      </c>
      <c r="D43" s="43"/>
      <c r="E43" s="89"/>
      <c r="F43" s="70">
        <v>210</v>
      </c>
      <c r="G43" s="237">
        <v>266</v>
      </c>
      <c r="H43" s="70"/>
      <c r="I43" s="234">
        <v>0</v>
      </c>
      <c r="J43" s="140"/>
      <c r="K43" s="254">
        <v>0</v>
      </c>
      <c r="L43" s="70"/>
      <c r="M43" s="108"/>
      <c r="N43" s="70"/>
      <c r="O43" s="117"/>
      <c r="P43" s="135"/>
      <c r="Q43" s="135"/>
      <c r="R43" s="137"/>
      <c r="S43" s="135"/>
      <c r="T43" s="137"/>
      <c r="U43" s="137"/>
      <c r="V43" s="135"/>
      <c r="W43" s="135"/>
      <c r="X43" s="137"/>
      <c r="Y43" s="137"/>
    </row>
    <row r="44" spans="1:25" ht="15.95" customHeight="1">
      <c r="A44" s="376"/>
      <c r="B44" s="47" t="s">
        <v>75</v>
      </c>
      <c r="C44" s="31"/>
      <c r="D44" s="31"/>
      <c r="E44" s="93" t="s">
        <v>109</v>
      </c>
      <c r="F44" s="121">
        <v>0</v>
      </c>
      <c r="G44" s="238">
        <f t="shared" ref="G44" si="7">G40-G42</f>
        <v>5</v>
      </c>
      <c r="H44" s="121">
        <v>2</v>
      </c>
      <c r="I44" s="238">
        <f t="shared" ref="I44:O44" si="8">I40-I42</f>
        <v>-49</v>
      </c>
      <c r="J44" s="119">
        <v>0</v>
      </c>
      <c r="K44" s="257">
        <f t="shared" si="8"/>
        <v>0</v>
      </c>
      <c r="L44" s="119">
        <f t="shared" si="8"/>
        <v>0</v>
      </c>
      <c r="M44" s="120">
        <f t="shared" si="8"/>
        <v>0</v>
      </c>
      <c r="N44" s="119">
        <f t="shared" si="8"/>
        <v>0</v>
      </c>
      <c r="O44" s="120">
        <f t="shared" si="8"/>
        <v>0</v>
      </c>
      <c r="P44" s="137"/>
      <c r="Q44" s="137"/>
      <c r="R44" s="135"/>
      <c r="S44" s="135"/>
      <c r="T44" s="137"/>
      <c r="U44" s="137"/>
      <c r="V44" s="135"/>
      <c r="W44" s="135"/>
      <c r="X44" s="135"/>
      <c r="Y44" s="135"/>
    </row>
    <row r="45" spans="1:25" ht="15.95" customHeight="1">
      <c r="A45" s="353" t="s">
        <v>87</v>
      </c>
      <c r="B45" s="25" t="s">
        <v>79</v>
      </c>
      <c r="C45" s="20"/>
      <c r="D45" s="20"/>
      <c r="E45" s="92" t="s">
        <v>110</v>
      </c>
      <c r="F45" s="210">
        <v>0</v>
      </c>
      <c r="G45" s="247">
        <f t="shared" ref="G45" si="9">G39+G44</f>
        <v>0</v>
      </c>
      <c r="H45" s="210">
        <v>0</v>
      </c>
      <c r="I45" s="247">
        <f t="shared" ref="I45:O45" si="10">I39+I44</f>
        <v>0</v>
      </c>
      <c r="J45" s="141">
        <v>0</v>
      </c>
      <c r="K45" s="258">
        <f t="shared" si="10"/>
        <v>0</v>
      </c>
      <c r="L45" s="141">
        <f t="shared" si="10"/>
        <v>0</v>
      </c>
      <c r="M45" s="142">
        <f t="shared" si="10"/>
        <v>0</v>
      </c>
      <c r="N45" s="141">
        <f t="shared" si="10"/>
        <v>0</v>
      </c>
      <c r="O45" s="142">
        <f t="shared" si="10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354"/>
      <c r="B46" s="44" t="s">
        <v>80</v>
      </c>
      <c r="C46" s="43"/>
      <c r="D46" s="43"/>
      <c r="E46" s="43"/>
      <c r="F46" s="139">
        <v>0</v>
      </c>
      <c r="G46" s="249">
        <v>0</v>
      </c>
      <c r="H46" s="139">
        <v>0</v>
      </c>
      <c r="I46" s="246">
        <v>0</v>
      </c>
      <c r="J46" s="140">
        <v>0</v>
      </c>
      <c r="K46" s="254">
        <v>0</v>
      </c>
      <c r="L46" s="70"/>
      <c r="M46" s="108"/>
      <c r="N46" s="139"/>
      <c r="O46" s="118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.95" customHeight="1">
      <c r="A47" s="354"/>
      <c r="B47" s="44" t="s">
        <v>81</v>
      </c>
      <c r="C47" s="43"/>
      <c r="D47" s="43"/>
      <c r="E47" s="43"/>
      <c r="F47" s="70">
        <v>0</v>
      </c>
      <c r="G47" s="237">
        <v>0</v>
      </c>
      <c r="H47" s="70">
        <v>0</v>
      </c>
      <c r="I47" s="234">
        <v>0</v>
      </c>
      <c r="J47" s="69">
        <v>0</v>
      </c>
      <c r="K47" s="253">
        <v>0</v>
      </c>
      <c r="L47" s="70"/>
      <c r="M47" s="108"/>
      <c r="N47" s="70"/>
      <c r="O47" s="117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355"/>
      <c r="B48" s="47" t="s">
        <v>82</v>
      </c>
      <c r="C48" s="31"/>
      <c r="D48" s="31"/>
      <c r="E48" s="31"/>
      <c r="F48" s="73">
        <v>0</v>
      </c>
      <c r="G48" s="248">
        <v>0</v>
      </c>
      <c r="H48" s="73">
        <v>0</v>
      </c>
      <c r="I48" s="248">
        <v>0</v>
      </c>
      <c r="J48" s="72">
        <v>0</v>
      </c>
      <c r="K48" s="259">
        <v>0</v>
      </c>
      <c r="L48" s="73"/>
      <c r="M48" s="143"/>
      <c r="N48" s="73"/>
      <c r="O48" s="127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6" ht="15.95" customHeight="1">
      <c r="A49" s="13" t="s">
        <v>111</v>
      </c>
      <c r="K49" s="16"/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97" t="str">
        <f>'1.普通会計予算'!E1</f>
        <v>宮崎県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29" t="s">
        <v>88</v>
      </c>
      <c r="B9" s="329" t="s">
        <v>90</v>
      </c>
      <c r="C9" s="55" t="s">
        <v>4</v>
      </c>
      <c r="D9" s="56"/>
      <c r="E9" s="56"/>
      <c r="F9" s="65">
        <v>123661</v>
      </c>
      <c r="G9" s="74">
        <f>F9/$F$27*100</f>
        <v>21.720214425225173</v>
      </c>
      <c r="H9" s="324">
        <v>126451</v>
      </c>
      <c r="I9" s="79">
        <f t="shared" ref="I9:I45" si="0">(F9/H9-1)*100</f>
        <v>-2.2063882452491468</v>
      </c>
    </row>
    <row r="10" spans="1:9" ht="18" customHeight="1">
      <c r="A10" s="330"/>
      <c r="B10" s="330"/>
      <c r="C10" s="7"/>
      <c r="D10" s="52" t="s">
        <v>23</v>
      </c>
      <c r="E10" s="53"/>
      <c r="F10" s="67">
        <v>33436</v>
      </c>
      <c r="G10" s="75">
        <f t="shared" ref="G10:G27" si="1">F10/$F$27*100</f>
        <v>5.8728062163643262</v>
      </c>
      <c r="H10" s="325">
        <v>29730</v>
      </c>
      <c r="I10" s="80">
        <f t="shared" si="0"/>
        <v>12.465523040699633</v>
      </c>
    </row>
    <row r="11" spans="1:9" ht="18" customHeight="1">
      <c r="A11" s="330"/>
      <c r="B11" s="330"/>
      <c r="C11" s="7"/>
      <c r="D11" s="16"/>
      <c r="E11" s="23" t="s">
        <v>24</v>
      </c>
      <c r="F11" s="69">
        <v>29875</v>
      </c>
      <c r="G11" s="76">
        <f t="shared" si="1"/>
        <v>5.2473407618699683</v>
      </c>
      <c r="H11" s="326">
        <v>29338</v>
      </c>
      <c r="I11" s="81">
        <f t="shared" si="0"/>
        <v>1.8303906196741382</v>
      </c>
    </row>
    <row r="12" spans="1:9" ht="18" customHeight="1">
      <c r="A12" s="330"/>
      <c r="B12" s="330"/>
      <c r="C12" s="7"/>
      <c r="D12" s="16"/>
      <c r="E12" s="23" t="s">
        <v>25</v>
      </c>
      <c r="F12" s="69">
        <v>3463</v>
      </c>
      <c r="G12" s="76">
        <f t="shared" si="1"/>
        <v>0.60825242036337068</v>
      </c>
      <c r="H12" s="326">
        <v>3592</v>
      </c>
      <c r="I12" s="81">
        <f t="shared" si="0"/>
        <v>-3.5913140311804037</v>
      </c>
    </row>
    <row r="13" spans="1:9" ht="18" customHeight="1">
      <c r="A13" s="330"/>
      <c r="B13" s="330"/>
      <c r="C13" s="7"/>
      <c r="D13" s="33"/>
      <c r="E13" s="23" t="s">
        <v>26</v>
      </c>
      <c r="F13" s="69">
        <v>98</v>
      </c>
      <c r="G13" s="76">
        <f t="shared" si="1"/>
        <v>1.7213034130987674E-2</v>
      </c>
      <c r="H13" s="326">
        <v>240</v>
      </c>
      <c r="I13" s="81">
        <f t="shared" si="0"/>
        <v>-59.166666666666664</v>
      </c>
    </row>
    <row r="14" spans="1:9" ht="18" customHeight="1">
      <c r="A14" s="330"/>
      <c r="B14" s="330"/>
      <c r="C14" s="7"/>
      <c r="D14" s="61" t="s">
        <v>27</v>
      </c>
      <c r="E14" s="51"/>
      <c r="F14" s="65">
        <v>21606</v>
      </c>
      <c r="G14" s="74">
        <f t="shared" si="1"/>
        <v>3.7949470962665282</v>
      </c>
      <c r="H14" s="327">
        <v>21940</v>
      </c>
      <c r="I14" s="82">
        <f t="shared" si="0"/>
        <v>-1.5223336371923413</v>
      </c>
    </row>
    <row r="15" spans="1:9" ht="18" customHeight="1">
      <c r="A15" s="330"/>
      <c r="B15" s="330"/>
      <c r="C15" s="7"/>
      <c r="D15" s="16"/>
      <c r="E15" s="23" t="s">
        <v>28</v>
      </c>
      <c r="F15" s="69">
        <v>1114</v>
      </c>
      <c r="G15" s="76">
        <f t="shared" si="1"/>
        <v>0.19566653083592112</v>
      </c>
      <c r="H15" s="326">
        <v>1094</v>
      </c>
      <c r="I15" s="81">
        <f t="shared" si="0"/>
        <v>1.8281535648994485</v>
      </c>
    </row>
    <row r="16" spans="1:9" ht="18" customHeight="1">
      <c r="A16" s="330"/>
      <c r="B16" s="330"/>
      <c r="C16" s="7"/>
      <c r="D16" s="16"/>
      <c r="E16" s="29" t="s">
        <v>29</v>
      </c>
      <c r="F16" s="67">
        <v>20492</v>
      </c>
      <c r="G16" s="75">
        <f t="shared" si="1"/>
        <v>3.599280565430607</v>
      </c>
      <c r="H16" s="325">
        <v>20846</v>
      </c>
      <c r="I16" s="80">
        <f t="shared" si="0"/>
        <v>-1.6981675141513941</v>
      </c>
    </row>
    <row r="17" spans="1:9" ht="18" customHeight="1">
      <c r="A17" s="330"/>
      <c r="B17" s="330"/>
      <c r="C17" s="7"/>
      <c r="D17" s="334" t="s">
        <v>30</v>
      </c>
      <c r="E17" s="377"/>
      <c r="F17" s="67">
        <v>40558</v>
      </c>
      <c r="G17" s="75">
        <f t="shared" si="1"/>
        <v>7.1237371253530428</v>
      </c>
      <c r="H17" s="325">
        <v>42920</v>
      </c>
      <c r="I17" s="80">
        <f t="shared" si="0"/>
        <v>-5.5032618825722306</v>
      </c>
    </row>
    <row r="18" spans="1:9" ht="18" customHeight="1">
      <c r="A18" s="330"/>
      <c r="B18" s="330"/>
      <c r="C18" s="7"/>
      <c r="D18" s="334" t="s">
        <v>94</v>
      </c>
      <c r="E18" s="335"/>
      <c r="F18" s="69">
        <v>2399</v>
      </c>
      <c r="G18" s="76">
        <f t="shared" si="1"/>
        <v>0.42136804979836162</v>
      </c>
      <c r="H18" s="326">
        <v>2000</v>
      </c>
      <c r="I18" s="81">
        <f t="shared" si="0"/>
        <v>19.950000000000003</v>
      </c>
    </row>
    <row r="19" spans="1:9" ht="18" customHeight="1">
      <c r="A19" s="330"/>
      <c r="B19" s="330"/>
      <c r="C19" s="10"/>
      <c r="D19" s="334" t="s">
        <v>95</v>
      </c>
      <c r="E19" s="335"/>
      <c r="F19" s="228">
        <v>0</v>
      </c>
      <c r="G19" s="76">
        <f t="shared" si="1"/>
        <v>0</v>
      </c>
      <c r="H19" s="326">
        <v>0</v>
      </c>
      <c r="I19" s="81" t="e">
        <f t="shared" si="0"/>
        <v>#DIV/0!</v>
      </c>
    </row>
    <row r="20" spans="1:9" ht="18" customHeight="1">
      <c r="A20" s="330"/>
      <c r="B20" s="330"/>
      <c r="C20" s="44" t="s">
        <v>5</v>
      </c>
      <c r="D20" s="43"/>
      <c r="E20" s="43"/>
      <c r="F20" s="69">
        <v>19546</v>
      </c>
      <c r="G20" s="76">
        <f t="shared" si="1"/>
        <v>3.4331220931049504</v>
      </c>
      <c r="H20" s="326">
        <v>20020</v>
      </c>
      <c r="I20" s="81">
        <f t="shared" si="0"/>
        <v>-2.3676323676323663</v>
      </c>
    </row>
    <row r="21" spans="1:9" ht="18" customHeight="1">
      <c r="A21" s="330"/>
      <c r="B21" s="330"/>
      <c r="C21" s="44" t="s">
        <v>6</v>
      </c>
      <c r="D21" s="43"/>
      <c r="E21" s="43"/>
      <c r="F21" s="69">
        <v>180938</v>
      </c>
      <c r="G21" s="76">
        <f t="shared" si="1"/>
        <v>31.780530301965797</v>
      </c>
      <c r="H21" s="326">
        <v>180711</v>
      </c>
      <c r="I21" s="81">
        <f t="shared" si="0"/>
        <v>0.12561493212919217</v>
      </c>
    </row>
    <row r="22" spans="1:9" ht="18" customHeight="1">
      <c r="A22" s="330"/>
      <c r="B22" s="330"/>
      <c r="C22" s="44" t="s">
        <v>31</v>
      </c>
      <c r="D22" s="43"/>
      <c r="E22" s="43"/>
      <c r="F22" s="69">
        <v>9885</v>
      </c>
      <c r="G22" s="76">
        <f t="shared" si="1"/>
        <v>1.7362330855593182</v>
      </c>
      <c r="H22" s="326">
        <v>9913</v>
      </c>
      <c r="I22" s="81">
        <f t="shared" si="0"/>
        <v>-0.28245737919903036</v>
      </c>
    </row>
    <row r="23" spans="1:9" ht="18" customHeight="1">
      <c r="A23" s="330"/>
      <c r="B23" s="330"/>
      <c r="C23" s="44" t="s">
        <v>7</v>
      </c>
      <c r="D23" s="43"/>
      <c r="E23" s="43"/>
      <c r="F23" s="69">
        <v>88685</v>
      </c>
      <c r="G23" s="76">
        <f t="shared" si="1"/>
        <v>15.576917672516757</v>
      </c>
      <c r="H23" s="326">
        <v>83581</v>
      </c>
      <c r="I23" s="81">
        <f t="shared" si="0"/>
        <v>6.1066510331295287</v>
      </c>
    </row>
    <row r="24" spans="1:9" ht="18" customHeight="1">
      <c r="A24" s="330"/>
      <c r="B24" s="330"/>
      <c r="C24" s="44" t="s">
        <v>32</v>
      </c>
      <c r="D24" s="43"/>
      <c r="E24" s="43"/>
      <c r="F24" s="69">
        <v>1642</v>
      </c>
      <c r="G24" s="76">
        <f t="shared" si="1"/>
        <v>0.28840614329675274</v>
      </c>
      <c r="H24" s="326">
        <v>1667</v>
      </c>
      <c r="I24" s="81">
        <f t="shared" si="0"/>
        <v>-1.4997000599880073</v>
      </c>
    </row>
    <row r="25" spans="1:9" ht="18" customHeight="1">
      <c r="A25" s="330"/>
      <c r="B25" s="330"/>
      <c r="C25" s="44" t="s">
        <v>8</v>
      </c>
      <c r="D25" s="43"/>
      <c r="E25" s="43"/>
      <c r="F25" s="69">
        <v>68771</v>
      </c>
      <c r="G25" s="76">
        <f t="shared" si="1"/>
        <v>12.079158879817893</v>
      </c>
      <c r="H25" s="326">
        <v>64715</v>
      </c>
      <c r="I25" s="81">
        <f t="shared" si="0"/>
        <v>6.2674804913853022</v>
      </c>
    </row>
    <row r="26" spans="1:9" ht="18" customHeight="1">
      <c r="A26" s="330"/>
      <c r="B26" s="330"/>
      <c r="C26" s="45" t="s">
        <v>9</v>
      </c>
      <c r="D26" s="46"/>
      <c r="E26" s="46"/>
      <c r="F26" s="71">
        <v>76208</v>
      </c>
      <c r="G26" s="77">
        <f t="shared" si="1"/>
        <v>13.385417398513354</v>
      </c>
      <c r="H26" s="328">
        <v>79744</v>
      </c>
      <c r="I26" s="83">
        <f t="shared" si="0"/>
        <v>-4.4341894060995202</v>
      </c>
    </row>
    <row r="27" spans="1:9" ht="18" customHeight="1">
      <c r="A27" s="330"/>
      <c r="B27" s="331"/>
      <c r="C27" s="47" t="s">
        <v>10</v>
      </c>
      <c r="D27" s="31"/>
      <c r="E27" s="31"/>
      <c r="F27" s="72">
        <f>SUM(F9,F20:F26)</f>
        <v>569336</v>
      </c>
      <c r="G27" s="78">
        <f t="shared" si="1"/>
        <v>100</v>
      </c>
      <c r="H27" s="229">
        <f>SUM(H9,H20:H26)</f>
        <v>566802</v>
      </c>
      <c r="I27" s="314">
        <f t="shared" si="0"/>
        <v>0.44706969982462041</v>
      </c>
    </row>
    <row r="28" spans="1:9" ht="18" customHeight="1">
      <c r="A28" s="330"/>
      <c r="B28" s="329" t="s">
        <v>89</v>
      </c>
      <c r="C28" s="55" t="s">
        <v>11</v>
      </c>
      <c r="D28" s="56"/>
      <c r="E28" s="56"/>
      <c r="F28" s="65">
        <f>SUM(F29:F31)</f>
        <v>241876</v>
      </c>
      <c r="G28" s="74">
        <f t="shared" ref="G28:G45" si="2">F28/$F$45*100</f>
        <v>43.652836181847718</v>
      </c>
      <c r="H28" s="327">
        <v>242573</v>
      </c>
      <c r="I28" s="82">
        <f t="shared" si="0"/>
        <v>-0.28733618333449673</v>
      </c>
    </row>
    <row r="29" spans="1:9" ht="18" customHeight="1">
      <c r="A29" s="330"/>
      <c r="B29" s="330"/>
      <c r="C29" s="7"/>
      <c r="D29" s="30" t="s">
        <v>12</v>
      </c>
      <c r="E29" s="43"/>
      <c r="F29" s="69">
        <v>146579</v>
      </c>
      <c r="G29" s="76">
        <f t="shared" si="2"/>
        <v>26.454005666949413</v>
      </c>
      <c r="H29" s="326">
        <v>145715</v>
      </c>
      <c r="I29" s="81">
        <f t="shared" si="0"/>
        <v>0.59293826991044796</v>
      </c>
    </row>
    <row r="30" spans="1:9" ht="18" customHeight="1">
      <c r="A30" s="330"/>
      <c r="B30" s="330"/>
      <c r="C30" s="7"/>
      <c r="D30" s="30" t="s">
        <v>33</v>
      </c>
      <c r="E30" s="43"/>
      <c r="F30" s="69">
        <v>14813</v>
      </c>
      <c r="G30" s="76">
        <f t="shared" si="2"/>
        <v>2.6733924091754049</v>
      </c>
      <c r="H30" s="326">
        <v>14245</v>
      </c>
      <c r="I30" s="81">
        <f t="shared" si="0"/>
        <v>3.9873639873639899</v>
      </c>
    </row>
    <row r="31" spans="1:9" ht="18" customHeight="1">
      <c r="A31" s="330"/>
      <c r="B31" s="330"/>
      <c r="C31" s="19"/>
      <c r="D31" s="30" t="s">
        <v>13</v>
      </c>
      <c r="E31" s="43"/>
      <c r="F31" s="69">
        <v>80484</v>
      </c>
      <c r="G31" s="76">
        <f t="shared" si="2"/>
        <v>14.525438105722897</v>
      </c>
      <c r="H31" s="326">
        <v>82613</v>
      </c>
      <c r="I31" s="81">
        <f t="shared" si="0"/>
        <v>-2.577076247079757</v>
      </c>
    </row>
    <row r="32" spans="1:9" ht="18" customHeight="1">
      <c r="A32" s="330"/>
      <c r="B32" s="330"/>
      <c r="C32" s="50" t="s">
        <v>14</v>
      </c>
      <c r="D32" s="51"/>
      <c r="E32" s="51"/>
      <c r="F32" s="65">
        <f>SUM(F33:F38)</f>
        <v>196344</v>
      </c>
      <c r="G32" s="74">
        <f t="shared" si="2"/>
        <v>35.435398581457889</v>
      </c>
      <c r="H32" s="327">
        <v>205228</v>
      </c>
      <c r="I32" s="82">
        <f t="shared" si="0"/>
        <v>-4.3288440173855474</v>
      </c>
    </row>
    <row r="33" spans="1:9" ht="18" customHeight="1">
      <c r="A33" s="330"/>
      <c r="B33" s="330"/>
      <c r="C33" s="7"/>
      <c r="D33" s="30" t="s">
        <v>15</v>
      </c>
      <c r="E33" s="43"/>
      <c r="F33" s="69">
        <v>17297</v>
      </c>
      <c r="G33" s="76">
        <f t="shared" si="2"/>
        <v>3.1216950314930787</v>
      </c>
      <c r="H33" s="326">
        <v>16730</v>
      </c>
      <c r="I33" s="81">
        <f t="shared" si="0"/>
        <v>3.3891213389121377</v>
      </c>
    </row>
    <row r="34" spans="1:9" ht="18" customHeight="1">
      <c r="A34" s="330"/>
      <c r="B34" s="330"/>
      <c r="C34" s="7"/>
      <c r="D34" s="30" t="s">
        <v>34</v>
      </c>
      <c r="E34" s="43"/>
      <c r="F34" s="69">
        <v>5343</v>
      </c>
      <c r="G34" s="76">
        <f t="shared" si="2"/>
        <v>0.9642837806132577</v>
      </c>
      <c r="H34" s="326">
        <v>5289</v>
      </c>
      <c r="I34" s="81">
        <f t="shared" si="0"/>
        <v>1.0209869540555916</v>
      </c>
    </row>
    <row r="35" spans="1:9" ht="18" customHeight="1">
      <c r="A35" s="330"/>
      <c r="B35" s="330"/>
      <c r="C35" s="7"/>
      <c r="D35" s="30" t="s">
        <v>35</v>
      </c>
      <c r="E35" s="43"/>
      <c r="F35" s="69">
        <v>118994</v>
      </c>
      <c r="G35" s="76">
        <f t="shared" si="2"/>
        <v>21.475572560414374</v>
      </c>
      <c r="H35" s="326">
        <v>118698</v>
      </c>
      <c r="I35" s="81">
        <f t="shared" si="0"/>
        <v>0.24937235673727631</v>
      </c>
    </row>
    <row r="36" spans="1:9" ht="18" customHeight="1">
      <c r="A36" s="330"/>
      <c r="B36" s="330"/>
      <c r="C36" s="7"/>
      <c r="D36" s="30" t="s">
        <v>36</v>
      </c>
      <c r="E36" s="43"/>
      <c r="F36" s="69">
        <v>7609</v>
      </c>
      <c r="G36" s="76">
        <f t="shared" si="2"/>
        <v>1.3732426140157736</v>
      </c>
      <c r="H36" s="326">
        <v>7676</v>
      </c>
      <c r="I36" s="81">
        <f t="shared" si="0"/>
        <v>-0.87285044293903269</v>
      </c>
    </row>
    <row r="37" spans="1:9" ht="18" customHeight="1">
      <c r="A37" s="330"/>
      <c r="B37" s="330"/>
      <c r="C37" s="7"/>
      <c r="D37" s="30" t="s">
        <v>16</v>
      </c>
      <c r="E37" s="43"/>
      <c r="F37" s="69">
        <v>20415</v>
      </c>
      <c r="G37" s="76">
        <f t="shared" si="2"/>
        <v>3.6844194986374057</v>
      </c>
      <c r="H37" s="326">
        <v>25356</v>
      </c>
      <c r="I37" s="81">
        <f t="shared" si="0"/>
        <v>-19.486512068149551</v>
      </c>
    </row>
    <row r="38" spans="1:9" ht="18" customHeight="1">
      <c r="A38" s="330"/>
      <c r="B38" s="330"/>
      <c r="C38" s="19"/>
      <c r="D38" s="30" t="s">
        <v>37</v>
      </c>
      <c r="E38" s="43"/>
      <c r="F38" s="69">
        <f>447+26239</f>
        <v>26686</v>
      </c>
      <c r="G38" s="76">
        <f t="shared" si="2"/>
        <v>4.8161850962839976</v>
      </c>
      <c r="H38" s="326">
        <v>31479</v>
      </c>
      <c r="I38" s="81">
        <f t="shared" si="0"/>
        <v>-15.226023698338576</v>
      </c>
    </row>
    <row r="39" spans="1:9" ht="18" customHeight="1">
      <c r="A39" s="330"/>
      <c r="B39" s="330"/>
      <c r="C39" s="50" t="s">
        <v>17</v>
      </c>
      <c r="D39" s="51"/>
      <c r="E39" s="51"/>
      <c r="F39" s="65">
        <f>+F40+F43</f>
        <v>115870</v>
      </c>
      <c r="G39" s="74">
        <f t="shared" si="2"/>
        <v>20.9117652366944</v>
      </c>
      <c r="H39" s="327">
        <v>104119</v>
      </c>
      <c r="I39" s="82">
        <f t="shared" si="0"/>
        <v>11.286124530585194</v>
      </c>
    </row>
    <row r="40" spans="1:9" ht="18" customHeight="1">
      <c r="A40" s="330"/>
      <c r="B40" s="330"/>
      <c r="C40" s="7"/>
      <c r="D40" s="52" t="s">
        <v>18</v>
      </c>
      <c r="E40" s="53"/>
      <c r="F40" s="67">
        <f>SUM(F41:F42)</f>
        <v>107388</v>
      </c>
      <c r="G40" s="75">
        <f t="shared" si="2"/>
        <v>19.380966990922051</v>
      </c>
      <c r="H40" s="325">
        <v>98342</v>
      </c>
      <c r="I40" s="80">
        <f t="shared" si="0"/>
        <v>9.1985113176465738</v>
      </c>
    </row>
    <row r="41" spans="1:9" ht="18" customHeight="1">
      <c r="A41" s="330"/>
      <c r="B41" s="330"/>
      <c r="C41" s="7"/>
      <c r="D41" s="16"/>
      <c r="E41" s="99" t="s">
        <v>92</v>
      </c>
      <c r="F41" s="69">
        <v>84955</v>
      </c>
      <c r="G41" s="76">
        <f t="shared" si="2"/>
        <v>15.332346730675523</v>
      </c>
      <c r="H41" s="326">
        <v>79747</v>
      </c>
      <c r="I41" s="315">
        <f t="shared" si="0"/>
        <v>6.5306531907156407</v>
      </c>
    </row>
    <row r="42" spans="1:9" ht="18" customHeight="1">
      <c r="A42" s="330"/>
      <c r="B42" s="330"/>
      <c r="C42" s="7"/>
      <c r="D42" s="33"/>
      <c r="E42" s="32" t="s">
        <v>38</v>
      </c>
      <c r="F42" s="69">
        <v>22433</v>
      </c>
      <c r="G42" s="76">
        <f t="shared" si="2"/>
        <v>4.0486202602465307</v>
      </c>
      <c r="H42" s="326">
        <v>18595</v>
      </c>
      <c r="I42" s="315">
        <f t="shared" si="0"/>
        <v>20.639956977682171</v>
      </c>
    </row>
    <row r="43" spans="1:9" ht="18" customHeight="1">
      <c r="A43" s="330"/>
      <c r="B43" s="330"/>
      <c r="C43" s="7"/>
      <c r="D43" s="30" t="s">
        <v>39</v>
      </c>
      <c r="E43" s="54"/>
      <c r="F43" s="69">
        <v>8482</v>
      </c>
      <c r="G43" s="76">
        <f t="shared" si="2"/>
        <v>1.5307982457723475</v>
      </c>
      <c r="H43" s="326">
        <v>5777</v>
      </c>
      <c r="I43" s="322">
        <f t="shared" si="0"/>
        <v>46.823610870694132</v>
      </c>
    </row>
    <row r="44" spans="1:9" ht="18" customHeight="1">
      <c r="A44" s="330"/>
      <c r="B44" s="330"/>
      <c r="C44" s="11"/>
      <c r="D44" s="48" t="s">
        <v>40</v>
      </c>
      <c r="E44" s="49"/>
      <c r="F44" s="72">
        <v>0</v>
      </c>
      <c r="G44" s="78">
        <f t="shared" si="2"/>
        <v>0</v>
      </c>
      <c r="H44" s="229">
        <v>0</v>
      </c>
      <c r="I44" s="83" t="e">
        <f t="shared" si="0"/>
        <v>#DIV/0!</v>
      </c>
    </row>
    <row r="45" spans="1:9" ht="18" customHeight="1">
      <c r="A45" s="331"/>
      <c r="B45" s="331"/>
      <c r="C45" s="11" t="s">
        <v>19</v>
      </c>
      <c r="D45" s="12"/>
      <c r="E45" s="12"/>
      <c r="F45" s="73">
        <f>SUM(F28,F32,F39)</f>
        <v>554090</v>
      </c>
      <c r="G45" s="78">
        <f t="shared" si="2"/>
        <v>100</v>
      </c>
      <c r="H45" s="229">
        <f>SUM(H28,H32,H39)</f>
        <v>551920</v>
      </c>
      <c r="I45" s="323">
        <f t="shared" si="0"/>
        <v>0.39317292361211731</v>
      </c>
    </row>
    <row r="46" spans="1:9">
      <c r="A46" s="100" t="s">
        <v>20</v>
      </c>
    </row>
    <row r="47" spans="1:9">
      <c r="A47" s="101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44" t="s">
        <v>0</v>
      </c>
      <c r="B1" s="144"/>
      <c r="C1" s="97" t="str">
        <f>'1.普通会計予算'!E1</f>
        <v>宮崎県</v>
      </c>
      <c r="D1" s="145"/>
      <c r="E1" s="145"/>
    </row>
    <row r="4" spans="1:9">
      <c r="A4" s="146" t="s">
        <v>114</v>
      </c>
    </row>
    <row r="5" spans="1:9">
      <c r="I5" s="14" t="s">
        <v>115</v>
      </c>
    </row>
    <row r="6" spans="1:9" s="151" customFormat="1" ht="29.25" customHeight="1">
      <c r="A6" s="147" t="s">
        <v>116</v>
      </c>
      <c r="B6" s="148"/>
      <c r="C6" s="148"/>
      <c r="D6" s="149"/>
      <c r="E6" s="150" t="s">
        <v>233</v>
      </c>
      <c r="F6" s="150" t="s">
        <v>239</v>
      </c>
      <c r="G6" s="150" t="s">
        <v>240</v>
      </c>
      <c r="H6" s="150" t="s">
        <v>241</v>
      </c>
      <c r="I6" s="150" t="s">
        <v>243</v>
      </c>
    </row>
    <row r="7" spans="1:9" ht="27" customHeight="1">
      <c r="A7" s="378" t="s">
        <v>117</v>
      </c>
      <c r="B7" s="55" t="s">
        <v>118</v>
      </c>
      <c r="C7" s="56"/>
      <c r="D7" s="88" t="s">
        <v>119</v>
      </c>
      <c r="E7" s="260">
        <v>692216</v>
      </c>
      <c r="F7" s="260">
        <v>565437</v>
      </c>
      <c r="G7" s="260">
        <v>573922</v>
      </c>
      <c r="H7" s="260">
        <v>566802</v>
      </c>
      <c r="I7" s="152">
        <v>569336</v>
      </c>
    </row>
    <row r="8" spans="1:9" ht="27" customHeight="1">
      <c r="A8" s="330"/>
      <c r="B8" s="9"/>
      <c r="C8" s="30" t="s">
        <v>120</v>
      </c>
      <c r="D8" s="86" t="s">
        <v>42</v>
      </c>
      <c r="E8" s="261">
        <v>325524</v>
      </c>
      <c r="F8" s="261">
        <v>325099</v>
      </c>
      <c r="G8" s="261">
        <v>327100</v>
      </c>
      <c r="H8" s="262">
        <v>327646</v>
      </c>
      <c r="I8" s="153">
        <v>325595</v>
      </c>
    </row>
    <row r="9" spans="1:9" ht="27" customHeight="1">
      <c r="A9" s="330"/>
      <c r="B9" s="44" t="s">
        <v>121</v>
      </c>
      <c r="C9" s="43"/>
      <c r="D9" s="89"/>
      <c r="E9" s="263">
        <v>677446</v>
      </c>
      <c r="F9" s="263">
        <v>550873</v>
      </c>
      <c r="G9" s="263">
        <v>559444</v>
      </c>
      <c r="H9" s="264">
        <v>551920</v>
      </c>
      <c r="I9" s="155">
        <v>554090</v>
      </c>
    </row>
    <row r="10" spans="1:9" ht="27" customHeight="1">
      <c r="A10" s="330"/>
      <c r="B10" s="44" t="s">
        <v>122</v>
      </c>
      <c r="C10" s="43"/>
      <c r="D10" s="89"/>
      <c r="E10" s="263">
        <v>14770</v>
      </c>
      <c r="F10" s="263">
        <v>14564</v>
      </c>
      <c r="G10" s="263">
        <v>14478</v>
      </c>
      <c r="H10" s="264">
        <v>14882</v>
      </c>
      <c r="I10" s="155">
        <v>15247</v>
      </c>
    </row>
    <row r="11" spans="1:9" ht="27" customHeight="1">
      <c r="A11" s="330"/>
      <c r="B11" s="44" t="s">
        <v>123</v>
      </c>
      <c r="C11" s="43"/>
      <c r="D11" s="89"/>
      <c r="E11" s="263">
        <v>7339</v>
      </c>
      <c r="F11" s="263">
        <v>6752</v>
      </c>
      <c r="G11" s="263">
        <v>7816</v>
      </c>
      <c r="H11" s="264">
        <v>8631</v>
      </c>
      <c r="I11" s="155">
        <v>7509</v>
      </c>
    </row>
    <row r="12" spans="1:9" ht="27" customHeight="1">
      <c r="A12" s="330"/>
      <c r="B12" s="44" t="s">
        <v>124</v>
      </c>
      <c r="C12" s="43"/>
      <c r="D12" s="89"/>
      <c r="E12" s="263">
        <v>7431</v>
      </c>
      <c r="F12" s="263">
        <v>7812</v>
      </c>
      <c r="G12" s="263">
        <v>6662</v>
      </c>
      <c r="H12" s="264">
        <v>6251</v>
      </c>
      <c r="I12" s="155">
        <v>7738</v>
      </c>
    </row>
    <row r="13" spans="1:9" ht="27" customHeight="1">
      <c r="A13" s="330"/>
      <c r="B13" s="44" t="s">
        <v>125</v>
      </c>
      <c r="C13" s="43"/>
      <c r="D13" s="94"/>
      <c r="E13" s="265">
        <v>1049</v>
      </c>
      <c r="F13" s="265">
        <v>381</v>
      </c>
      <c r="G13" s="265">
        <v>-1150</v>
      </c>
      <c r="H13" s="266">
        <v>-441</v>
      </c>
      <c r="I13" s="156">
        <v>1487</v>
      </c>
    </row>
    <row r="14" spans="1:9" ht="27" customHeight="1">
      <c r="A14" s="330"/>
      <c r="B14" s="96" t="s">
        <v>126</v>
      </c>
      <c r="C14" s="53"/>
      <c r="D14" s="94"/>
      <c r="E14" s="265">
        <v>0</v>
      </c>
      <c r="F14" s="265">
        <v>0</v>
      </c>
      <c r="G14" s="265">
        <v>0</v>
      </c>
      <c r="H14" s="266">
        <v>0</v>
      </c>
      <c r="I14" s="156">
        <v>0</v>
      </c>
    </row>
    <row r="15" spans="1:9" ht="27" customHeight="1">
      <c r="A15" s="330"/>
      <c r="B15" s="45" t="s">
        <v>127</v>
      </c>
      <c r="C15" s="46"/>
      <c r="D15" s="157"/>
      <c r="E15" s="267">
        <v>1716</v>
      </c>
      <c r="F15" s="267">
        <v>393</v>
      </c>
      <c r="G15" s="267">
        <v>-1150</v>
      </c>
      <c r="H15" s="268">
        <v>-406</v>
      </c>
      <c r="I15" s="158">
        <v>1488</v>
      </c>
    </row>
    <row r="16" spans="1:9" ht="27" customHeight="1">
      <c r="A16" s="330"/>
      <c r="B16" s="159" t="s">
        <v>128</v>
      </c>
      <c r="C16" s="160"/>
      <c r="D16" s="161" t="s">
        <v>43</v>
      </c>
      <c r="E16" s="269">
        <v>90714</v>
      </c>
      <c r="F16" s="269">
        <v>90094</v>
      </c>
      <c r="G16" s="269">
        <v>92152</v>
      </c>
      <c r="H16" s="270">
        <v>94485</v>
      </c>
      <c r="I16" s="162">
        <v>93711</v>
      </c>
    </row>
    <row r="17" spans="1:9" ht="27" customHeight="1">
      <c r="A17" s="330"/>
      <c r="B17" s="44" t="s">
        <v>129</v>
      </c>
      <c r="C17" s="43"/>
      <c r="D17" s="86" t="s">
        <v>44</v>
      </c>
      <c r="E17" s="263">
        <v>76278</v>
      </c>
      <c r="F17" s="263">
        <v>72452</v>
      </c>
      <c r="G17" s="263">
        <v>78956</v>
      </c>
      <c r="H17" s="264">
        <v>47183</v>
      </c>
      <c r="I17" s="155">
        <v>64891</v>
      </c>
    </row>
    <row r="18" spans="1:9" ht="27" customHeight="1">
      <c r="A18" s="330"/>
      <c r="B18" s="44" t="s">
        <v>130</v>
      </c>
      <c r="C18" s="43"/>
      <c r="D18" s="86" t="s">
        <v>45</v>
      </c>
      <c r="E18" s="263">
        <v>889452</v>
      </c>
      <c r="F18" s="263">
        <v>871126</v>
      </c>
      <c r="G18" s="263">
        <v>857334</v>
      </c>
      <c r="H18" s="264">
        <v>844800</v>
      </c>
      <c r="I18" s="155">
        <v>837547</v>
      </c>
    </row>
    <row r="19" spans="1:9" ht="27" customHeight="1">
      <c r="A19" s="330"/>
      <c r="B19" s="44" t="s">
        <v>131</v>
      </c>
      <c r="C19" s="43"/>
      <c r="D19" s="86" t="s">
        <v>132</v>
      </c>
      <c r="E19" s="263">
        <f>E17+E18-E16</f>
        <v>875016</v>
      </c>
      <c r="F19" s="263">
        <f>F17+F18-F16</f>
        <v>853484</v>
      </c>
      <c r="G19" s="263">
        <f>G17+G18-G16</f>
        <v>844138</v>
      </c>
      <c r="H19" s="263">
        <f>H17+H18-H16</f>
        <v>797498</v>
      </c>
      <c r="I19" s="154">
        <f>I17+I18-I16</f>
        <v>808727</v>
      </c>
    </row>
    <row r="20" spans="1:9" ht="27" customHeight="1">
      <c r="A20" s="330"/>
      <c r="B20" s="44" t="s">
        <v>133</v>
      </c>
      <c r="C20" s="43"/>
      <c r="D20" s="89" t="s">
        <v>134</v>
      </c>
      <c r="E20" s="271">
        <f>E18/E8</f>
        <v>2.7323699635049952</v>
      </c>
      <c r="F20" s="271">
        <f>F18/F8</f>
        <v>2.679571453618744</v>
      </c>
      <c r="G20" s="271">
        <f>G18/G8</f>
        <v>2.6210149801284013</v>
      </c>
      <c r="H20" s="271">
        <f>H18/H8</f>
        <v>2.5783925334049553</v>
      </c>
      <c r="I20" s="163">
        <f>I18/I8</f>
        <v>2.5723582978854096</v>
      </c>
    </row>
    <row r="21" spans="1:9" ht="27" customHeight="1">
      <c r="A21" s="330"/>
      <c r="B21" s="44" t="s">
        <v>135</v>
      </c>
      <c r="C21" s="43"/>
      <c r="D21" s="89" t="s">
        <v>136</v>
      </c>
      <c r="E21" s="271">
        <f>E19/E8</f>
        <v>2.6880230029122276</v>
      </c>
      <c r="F21" s="271">
        <f>F19/F8</f>
        <v>2.6253049071206003</v>
      </c>
      <c r="G21" s="271">
        <f>G19/G8</f>
        <v>2.5806725771935186</v>
      </c>
      <c r="H21" s="271">
        <f>H19/H8</f>
        <v>2.434023305640844</v>
      </c>
      <c r="I21" s="163">
        <f>I19/I8</f>
        <v>2.483843425114022</v>
      </c>
    </row>
    <row r="22" spans="1:9" ht="27" customHeight="1">
      <c r="A22" s="330"/>
      <c r="B22" s="44" t="s">
        <v>137</v>
      </c>
      <c r="C22" s="43"/>
      <c r="D22" s="89" t="s">
        <v>138</v>
      </c>
      <c r="E22" s="263">
        <f>E18/E24*1000000</f>
        <v>805612.692684968</v>
      </c>
      <c r="F22" s="263">
        <f>F18/F24*1000000</f>
        <v>789014.09241632547</v>
      </c>
      <c r="G22" s="263">
        <f>G18/G24*1000000</f>
        <v>776522.11954144167</v>
      </c>
      <c r="H22" s="263">
        <f>H18/H24*1000000</f>
        <v>765169.56820633495</v>
      </c>
      <c r="I22" s="154">
        <f>I18/I24*1000000</f>
        <v>758600.23241301044</v>
      </c>
    </row>
    <row r="23" spans="1:9" ht="27" customHeight="1">
      <c r="A23" s="330"/>
      <c r="B23" s="44" t="s">
        <v>139</v>
      </c>
      <c r="C23" s="43"/>
      <c r="D23" s="89" t="s">
        <v>140</v>
      </c>
      <c r="E23" s="263">
        <f>E19/E24*1000000</f>
        <v>792537.42293280584</v>
      </c>
      <c r="F23" s="263">
        <f>F19/F24*1000000</f>
        <v>773035.01864466805</v>
      </c>
      <c r="G23" s="263">
        <f>G19/G24*1000000</f>
        <v>764569.96800018835</v>
      </c>
      <c r="H23" s="263">
        <f>H19/H24*1000000</f>
        <v>722326.23142213037</v>
      </c>
      <c r="I23" s="154">
        <f>I19/I24*1000000</f>
        <v>732496.79141430464</v>
      </c>
    </row>
    <row r="24" spans="1:9" ht="27" customHeight="1">
      <c r="A24" s="330"/>
      <c r="B24" s="164" t="s">
        <v>141</v>
      </c>
      <c r="C24" s="165"/>
      <c r="D24" s="166" t="s">
        <v>142</v>
      </c>
      <c r="E24" s="267">
        <v>1104069</v>
      </c>
      <c r="F24" s="267">
        <f>E24</f>
        <v>1104069</v>
      </c>
      <c r="G24" s="268">
        <f>E24</f>
        <v>1104069</v>
      </c>
      <c r="H24" s="268">
        <f>E24</f>
        <v>1104069</v>
      </c>
      <c r="I24" s="158">
        <f>H24</f>
        <v>1104069</v>
      </c>
    </row>
    <row r="25" spans="1:9" ht="27" customHeight="1">
      <c r="A25" s="330"/>
      <c r="B25" s="10" t="s">
        <v>143</v>
      </c>
      <c r="C25" s="167"/>
      <c r="D25" s="168"/>
      <c r="E25" s="261">
        <v>330593</v>
      </c>
      <c r="F25" s="261">
        <v>327322</v>
      </c>
      <c r="G25" s="261">
        <v>326457</v>
      </c>
      <c r="H25" s="272">
        <v>323805</v>
      </c>
      <c r="I25" s="169">
        <v>321059</v>
      </c>
    </row>
    <row r="26" spans="1:9" ht="27" customHeight="1">
      <c r="A26" s="330"/>
      <c r="B26" s="170" t="s">
        <v>144</v>
      </c>
      <c r="C26" s="171"/>
      <c r="D26" s="172"/>
      <c r="E26" s="273">
        <v>0.32</v>
      </c>
      <c r="F26" s="273">
        <v>0.33300000000000002</v>
      </c>
      <c r="G26" s="273">
        <v>0.34300000000000003</v>
      </c>
      <c r="H26" s="274">
        <v>0.34599999999999997</v>
      </c>
      <c r="I26" s="173">
        <v>0.35299999999999998</v>
      </c>
    </row>
    <row r="27" spans="1:9" ht="27" customHeight="1">
      <c r="A27" s="330"/>
      <c r="B27" s="170" t="s">
        <v>145</v>
      </c>
      <c r="C27" s="171"/>
      <c r="D27" s="172"/>
      <c r="E27" s="275">
        <v>2.2000000000000002</v>
      </c>
      <c r="F27" s="275">
        <v>2.4</v>
      </c>
      <c r="G27" s="275">
        <v>2</v>
      </c>
      <c r="H27" s="276">
        <v>1.9</v>
      </c>
      <c r="I27" s="174">
        <v>2.4</v>
      </c>
    </row>
    <row r="28" spans="1:9" ht="27" customHeight="1">
      <c r="A28" s="330"/>
      <c r="B28" s="170" t="s">
        <v>146</v>
      </c>
      <c r="C28" s="171"/>
      <c r="D28" s="172"/>
      <c r="E28" s="275">
        <v>91.3</v>
      </c>
      <c r="F28" s="275">
        <v>92.2</v>
      </c>
      <c r="G28" s="275">
        <v>92.7</v>
      </c>
      <c r="H28" s="276">
        <v>91.6</v>
      </c>
      <c r="I28" s="174">
        <v>92.8</v>
      </c>
    </row>
    <row r="29" spans="1:9" ht="27" customHeight="1">
      <c r="A29" s="330"/>
      <c r="B29" s="175" t="s">
        <v>147</v>
      </c>
      <c r="C29" s="176"/>
      <c r="D29" s="177"/>
      <c r="E29" s="277">
        <v>50.2</v>
      </c>
      <c r="F29" s="277">
        <v>38.700000000000003</v>
      </c>
      <c r="G29" s="277">
        <v>37.5</v>
      </c>
      <c r="H29" s="278">
        <v>38.299999999999997</v>
      </c>
      <c r="I29" s="178">
        <v>36.799999999999997</v>
      </c>
    </row>
    <row r="30" spans="1:9" ht="27" customHeight="1">
      <c r="A30" s="330"/>
      <c r="B30" s="378" t="s">
        <v>148</v>
      </c>
      <c r="C30" s="25" t="s">
        <v>149</v>
      </c>
      <c r="D30" s="179"/>
      <c r="E30" s="279">
        <v>0</v>
      </c>
      <c r="F30" s="279">
        <v>0</v>
      </c>
      <c r="G30" s="279">
        <v>0</v>
      </c>
      <c r="H30" s="280">
        <v>0</v>
      </c>
      <c r="I30" s="180">
        <v>0</v>
      </c>
    </row>
    <row r="31" spans="1:9" ht="27" customHeight="1">
      <c r="A31" s="330"/>
      <c r="B31" s="330"/>
      <c r="C31" s="170" t="s">
        <v>150</v>
      </c>
      <c r="D31" s="172"/>
      <c r="E31" s="275">
        <v>0</v>
      </c>
      <c r="F31" s="275">
        <v>0</v>
      </c>
      <c r="G31" s="275">
        <v>0</v>
      </c>
      <c r="H31" s="276">
        <v>0</v>
      </c>
      <c r="I31" s="174">
        <v>0</v>
      </c>
    </row>
    <row r="32" spans="1:9" ht="27" customHeight="1">
      <c r="A32" s="330"/>
      <c r="B32" s="330"/>
      <c r="C32" s="170" t="s">
        <v>151</v>
      </c>
      <c r="D32" s="172"/>
      <c r="E32" s="275">
        <v>15.5</v>
      </c>
      <c r="F32" s="275">
        <v>14.2</v>
      </c>
      <c r="G32" s="275">
        <v>12.9</v>
      </c>
      <c r="H32" s="276">
        <v>11.9</v>
      </c>
      <c r="I32" s="174">
        <v>11</v>
      </c>
    </row>
    <row r="33" spans="1:9" ht="27" customHeight="1">
      <c r="A33" s="331"/>
      <c r="B33" s="331"/>
      <c r="C33" s="175" t="s">
        <v>152</v>
      </c>
      <c r="D33" s="177"/>
      <c r="E33" s="277">
        <v>126.4</v>
      </c>
      <c r="F33" s="277">
        <v>122.9</v>
      </c>
      <c r="G33" s="277">
        <v>113.6</v>
      </c>
      <c r="H33" s="278">
        <v>113.7</v>
      </c>
      <c r="I33" s="181">
        <v>111.2</v>
      </c>
    </row>
    <row r="34" spans="1:9" ht="27" customHeight="1">
      <c r="A34" s="2" t="s">
        <v>244</v>
      </c>
      <c r="B34" s="8"/>
      <c r="C34" s="8"/>
      <c r="D34" s="8"/>
      <c r="E34" s="182"/>
      <c r="F34" s="182"/>
      <c r="G34" s="182"/>
      <c r="H34" s="182"/>
      <c r="I34" s="183"/>
    </row>
    <row r="35" spans="1:9" ht="27" customHeight="1">
      <c r="A35" s="13" t="s">
        <v>111</v>
      </c>
    </row>
    <row r="36" spans="1:9">
      <c r="A36" s="184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98" t="str">
        <f>'1.普通会計予算'!E1</f>
        <v>宮崎県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356" t="s">
        <v>49</v>
      </c>
      <c r="B6" s="357"/>
      <c r="C6" s="357"/>
      <c r="D6" s="357"/>
      <c r="E6" s="358"/>
      <c r="F6" s="344" t="s">
        <v>248</v>
      </c>
      <c r="G6" s="345"/>
      <c r="H6" s="344" t="s">
        <v>249</v>
      </c>
      <c r="I6" s="345"/>
      <c r="J6" s="344" t="s">
        <v>250</v>
      </c>
      <c r="K6" s="345"/>
      <c r="L6" s="342" t="s">
        <v>251</v>
      </c>
      <c r="M6" s="343"/>
      <c r="N6" s="340"/>
      <c r="O6" s="341"/>
    </row>
    <row r="7" spans="1:25" ht="15.95" customHeight="1">
      <c r="A7" s="359"/>
      <c r="B7" s="360"/>
      <c r="C7" s="360"/>
      <c r="D7" s="360"/>
      <c r="E7" s="361"/>
      <c r="F7" s="18" t="s">
        <v>242</v>
      </c>
      <c r="G7" s="185" t="s">
        <v>2</v>
      </c>
      <c r="H7" s="18" t="s">
        <v>242</v>
      </c>
      <c r="I7" s="185" t="s">
        <v>2</v>
      </c>
      <c r="J7" s="18" t="s">
        <v>242</v>
      </c>
      <c r="K7" s="185" t="s">
        <v>2</v>
      </c>
      <c r="L7" s="18" t="s">
        <v>242</v>
      </c>
      <c r="M7" s="185" t="s">
        <v>2</v>
      </c>
      <c r="N7" s="104" t="s">
        <v>242</v>
      </c>
      <c r="O7" s="224" t="s">
        <v>2</v>
      </c>
    </row>
    <row r="8" spans="1:25" ht="15.95" customHeight="1">
      <c r="A8" s="368" t="s">
        <v>83</v>
      </c>
      <c r="B8" s="55" t="s">
        <v>50</v>
      </c>
      <c r="C8" s="56"/>
      <c r="D8" s="56"/>
      <c r="E8" s="88" t="s">
        <v>41</v>
      </c>
      <c r="F8" s="250">
        <v>33614</v>
      </c>
      <c r="G8" s="311">
        <v>32561</v>
      </c>
      <c r="H8" s="250">
        <v>5116</v>
      </c>
      <c r="I8" s="311">
        <v>5020</v>
      </c>
      <c r="J8" s="250">
        <v>381</v>
      </c>
      <c r="K8" s="311">
        <v>392</v>
      </c>
      <c r="L8" s="250">
        <v>6</v>
      </c>
      <c r="M8" s="311">
        <v>20</v>
      </c>
      <c r="N8" s="105"/>
      <c r="O8" s="106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5.95" customHeight="1">
      <c r="A9" s="369"/>
      <c r="B9" s="8"/>
      <c r="C9" s="30" t="s">
        <v>51</v>
      </c>
      <c r="D9" s="43"/>
      <c r="E9" s="86" t="s">
        <v>42</v>
      </c>
      <c r="F9" s="69">
        <v>33384</v>
      </c>
      <c r="G9" s="305">
        <v>32116</v>
      </c>
      <c r="H9" s="69">
        <v>4843</v>
      </c>
      <c r="I9" s="305">
        <v>5020</v>
      </c>
      <c r="J9" s="69">
        <v>381</v>
      </c>
      <c r="K9" s="305">
        <v>392</v>
      </c>
      <c r="L9" s="69">
        <v>6</v>
      </c>
      <c r="M9" s="305">
        <v>20</v>
      </c>
      <c r="N9" s="70"/>
      <c r="O9" s="110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5" ht="15.95" customHeight="1">
      <c r="A10" s="369"/>
      <c r="B10" s="10"/>
      <c r="C10" s="30" t="s">
        <v>52</v>
      </c>
      <c r="D10" s="43"/>
      <c r="E10" s="86" t="s">
        <v>43</v>
      </c>
      <c r="F10" s="69">
        <v>231</v>
      </c>
      <c r="G10" s="305">
        <v>444</v>
      </c>
      <c r="H10" s="69">
        <v>272</v>
      </c>
      <c r="I10" s="305">
        <v>0</v>
      </c>
      <c r="J10" s="313">
        <v>0</v>
      </c>
      <c r="K10" s="312">
        <v>0</v>
      </c>
      <c r="L10" s="69">
        <v>0</v>
      </c>
      <c r="M10" s="305">
        <v>0</v>
      </c>
      <c r="N10" s="70"/>
      <c r="O10" s="110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5" ht="15.95" customHeight="1">
      <c r="A11" s="369"/>
      <c r="B11" s="50" t="s">
        <v>53</v>
      </c>
      <c r="C11" s="63"/>
      <c r="D11" s="63"/>
      <c r="E11" s="85" t="s">
        <v>44</v>
      </c>
      <c r="F11" s="125">
        <v>34267</v>
      </c>
      <c r="G11" s="306">
        <v>32566</v>
      </c>
      <c r="H11" s="125">
        <v>4157</v>
      </c>
      <c r="I11" s="306">
        <v>4193</v>
      </c>
      <c r="J11" s="125">
        <v>299</v>
      </c>
      <c r="K11" s="306">
        <v>269</v>
      </c>
      <c r="L11" s="125">
        <v>18</v>
      </c>
      <c r="M11" s="306">
        <v>27</v>
      </c>
      <c r="N11" s="112"/>
      <c r="O11" s="114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5" ht="15.95" customHeight="1">
      <c r="A12" s="369"/>
      <c r="B12" s="7"/>
      <c r="C12" s="30" t="s">
        <v>54</v>
      </c>
      <c r="D12" s="43"/>
      <c r="E12" s="86" t="s">
        <v>45</v>
      </c>
      <c r="F12" s="69">
        <v>34267</v>
      </c>
      <c r="G12" s="305">
        <v>32566</v>
      </c>
      <c r="H12" s="125">
        <v>4157</v>
      </c>
      <c r="I12" s="306">
        <v>4193</v>
      </c>
      <c r="J12" s="125">
        <v>299</v>
      </c>
      <c r="K12" s="306">
        <v>269</v>
      </c>
      <c r="L12" s="69">
        <v>18</v>
      </c>
      <c r="M12" s="305">
        <v>19</v>
      </c>
      <c r="N12" s="70"/>
      <c r="O12" s="110"/>
      <c r="P12" s="107"/>
      <c r="Q12" s="107"/>
      <c r="R12" s="107"/>
      <c r="S12" s="107"/>
      <c r="T12" s="107"/>
      <c r="U12" s="107"/>
      <c r="V12" s="107"/>
      <c r="W12" s="107"/>
      <c r="X12" s="107"/>
      <c r="Y12" s="107"/>
    </row>
    <row r="13" spans="1:25" ht="15.95" customHeight="1">
      <c r="A13" s="369"/>
      <c r="B13" s="8"/>
      <c r="C13" s="52" t="s">
        <v>55</v>
      </c>
      <c r="D13" s="53"/>
      <c r="E13" s="90" t="s">
        <v>46</v>
      </c>
      <c r="F13" s="227">
        <v>0</v>
      </c>
      <c r="G13" s="304">
        <v>0</v>
      </c>
      <c r="H13" s="313">
        <v>0</v>
      </c>
      <c r="I13" s="312">
        <v>0</v>
      </c>
      <c r="J13" s="313">
        <v>0</v>
      </c>
      <c r="K13" s="312">
        <v>0</v>
      </c>
      <c r="L13" s="227">
        <v>0</v>
      </c>
      <c r="M13" s="304">
        <v>8</v>
      </c>
      <c r="N13" s="68"/>
      <c r="O13" s="116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5.95" customHeight="1">
      <c r="A14" s="369"/>
      <c r="B14" s="44" t="s">
        <v>56</v>
      </c>
      <c r="C14" s="43"/>
      <c r="D14" s="43"/>
      <c r="E14" s="86" t="s">
        <v>154</v>
      </c>
      <c r="F14" s="69">
        <v>-884</v>
      </c>
      <c r="G14" s="305">
        <f t="shared" ref="G14:O15" si="0">G9-G12</f>
        <v>-450</v>
      </c>
      <c r="H14" s="69">
        <v>686</v>
      </c>
      <c r="I14" s="305">
        <f t="shared" si="0"/>
        <v>827</v>
      </c>
      <c r="J14" s="69">
        <v>82</v>
      </c>
      <c r="K14" s="305">
        <f t="shared" si="0"/>
        <v>123</v>
      </c>
      <c r="L14" s="69">
        <v>-12</v>
      </c>
      <c r="M14" s="305">
        <f t="shared" si="0"/>
        <v>1</v>
      </c>
      <c r="N14" s="69">
        <f t="shared" si="0"/>
        <v>0</v>
      </c>
      <c r="O14" s="117">
        <f t="shared" si="0"/>
        <v>0</v>
      </c>
      <c r="P14" s="107"/>
      <c r="Q14" s="107"/>
      <c r="R14" s="107"/>
      <c r="S14" s="107"/>
      <c r="T14" s="107"/>
      <c r="U14" s="107"/>
      <c r="V14" s="107"/>
      <c r="W14" s="107"/>
      <c r="X14" s="107"/>
      <c r="Y14" s="107"/>
    </row>
    <row r="15" spans="1:25" ht="15.95" customHeight="1">
      <c r="A15" s="369"/>
      <c r="B15" s="44" t="s">
        <v>57</v>
      </c>
      <c r="C15" s="43"/>
      <c r="D15" s="43"/>
      <c r="E15" s="86" t="s">
        <v>155</v>
      </c>
      <c r="F15" s="69">
        <v>231</v>
      </c>
      <c r="G15" s="305">
        <f t="shared" si="0"/>
        <v>444</v>
      </c>
      <c r="H15" s="69">
        <v>272</v>
      </c>
      <c r="I15" s="305">
        <f t="shared" si="0"/>
        <v>0</v>
      </c>
      <c r="J15" s="69">
        <v>0</v>
      </c>
      <c r="K15" s="305">
        <f t="shared" si="0"/>
        <v>0</v>
      </c>
      <c r="L15" s="69">
        <v>0</v>
      </c>
      <c r="M15" s="305">
        <f t="shared" si="0"/>
        <v>-8</v>
      </c>
      <c r="N15" s="69">
        <f t="shared" si="0"/>
        <v>0</v>
      </c>
      <c r="O15" s="117">
        <f t="shared" si="0"/>
        <v>0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</row>
    <row r="16" spans="1:25" ht="15.95" customHeight="1">
      <c r="A16" s="369"/>
      <c r="B16" s="44" t="s">
        <v>58</v>
      </c>
      <c r="C16" s="43"/>
      <c r="D16" s="43"/>
      <c r="E16" s="86" t="s">
        <v>156</v>
      </c>
      <c r="F16" s="69">
        <v>-653</v>
      </c>
      <c r="G16" s="305">
        <f t="shared" ref="G16:O16" si="1">G8-G11</f>
        <v>-5</v>
      </c>
      <c r="H16" s="69">
        <v>959</v>
      </c>
      <c r="I16" s="305">
        <f t="shared" si="1"/>
        <v>827</v>
      </c>
      <c r="J16" s="69">
        <v>82</v>
      </c>
      <c r="K16" s="305">
        <f t="shared" si="1"/>
        <v>123</v>
      </c>
      <c r="L16" s="69">
        <v>-12</v>
      </c>
      <c r="M16" s="305">
        <f t="shared" si="1"/>
        <v>-7</v>
      </c>
      <c r="N16" s="69">
        <f t="shared" si="1"/>
        <v>0</v>
      </c>
      <c r="O16" s="117">
        <f t="shared" si="1"/>
        <v>0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</row>
    <row r="17" spans="1:25" ht="15.95" customHeight="1">
      <c r="A17" s="369"/>
      <c r="B17" s="44" t="s">
        <v>59</v>
      </c>
      <c r="C17" s="43"/>
      <c r="D17" s="43"/>
      <c r="E17" s="34"/>
      <c r="F17" s="186">
        <v>6730</v>
      </c>
      <c r="G17" s="312">
        <v>6077</v>
      </c>
      <c r="H17" s="313">
        <v>0</v>
      </c>
      <c r="I17" s="312">
        <v>0</v>
      </c>
      <c r="J17" s="69">
        <v>0</v>
      </c>
      <c r="K17" s="305">
        <v>0</v>
      </c>
      <c r="L17" s="69">
        <v>12</v>
      </c>
      <c r="M17" s="305">
        <v>0</v>
      </c>
      <c r="N17" s="111"/>
      <c r="O17" s="118"/>
      <c r="P17" s="107"/>
      <c r="Q17" s="107"/>
      <c r="R17" s="107"/>
      <c r="S17" s="107"/>
      <c r="T17" s="107"/>
      <c r="U17" s="107"/>
      <c r="V17" s="107"/>
      <c r="W17" s="107"/>
      <c r="X17" s="107"/>
      <c r="Y17" s="107"/>
    </row>
    <row r="18" spans="1:25" ht="15.95" customHeight="1">
      <c r="A18" s="370"/>
      <c r="B18" s="47" t="s">
        <v>60</v>
      </c>
      <c r="C18" s="31"/>
      <c r="D18" s="31"/>
      <c r="E18" s="17"/>
      <c r="F18" s="119">
        <v>0</v>
      </c>
      <c r="G18" s="309">
        <v>0</v>
      </c>
      <c r="H18" s="119">
        <v>0</v>
      </c>
      <c r="I18" s="309">
        <v>0</v>
      </c>
      <c r="J18" s="119">
        <v>0</v>
      </c>
      <c r="K18" s="309">
        <v>0</v>
      </c>
      <c r="L18" s="119">
        <v>0</v>
      </c>
      <c r="M18" s="309">
        <v>0</v>
      </c>
      <c r="N18" s="121"/>
      <c r="O18" s="122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25" ht="15.95" customHeight="1">
      <c r="A19" s="369" t="s">
        <v>84</v>
      </c>
      <c r="B19" s="50" t="s">
        <v>61</v>
      </c>
      <c r="C19" s="51"/>
      <c r="D19" s="51"/>
      <c r="E19" s="91"/>
      <c r="F19" s="65">
        <v>4272</v>
      </c>
      <c r="G19" s="303">
        <v>5327</v>
      </c>
      <c r="H19" s="65">
        <v>73</v>
      </c>
      <c r="I19" s="303">
        <v>70</v>
      </c>
      <c r="J19" s="65">
        <v>0</v>
      </c>
      <c r="K19" s="303">
        <v>0</v>
      </c>
      <c r="L19" s="65">
        <v>0</v>
      </c>
      <c r="M19" s="303">
        <v>1</v>
      </c>
      <c r="N19" s="66"/>
      <c r="O19" s="124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ht="15.95" customHeight="1">
      <c r="A20" s="369"/>
      <c r="B20" s="19"/>
      <c r="C20" s="30" t="s">
        <v>62</v>
      </c>
      <c r="D20" s="43"/>
      <c r="E20" s="86"/>
      <c r="F20" s="69">
        <v>2630</v>
      </c>
      <c r="G20" s="305">
        <v>3637</v>
      </c>
      <c r="H20" s="69">
        <v>0</v>
      </c>
      <c r="I20" s="305">
        <v>0</v>
      </c>
      <c r="J20" s="69">
        <v>0</v>
      </c>
      <c r="K20" s="305">
        <v>0</v>
      </c>
      <c r="L20" s="69">
        <v>0</v>
      </c>
      <c r="M20" s="305">
        <v>0</v>
      </c>
      <c r="N20" s="70"/>
      <c r="O20" s="110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5" ht="15.95" customHeight="1">
      <c r="A21" s="369"/>
      <c r="B21" s="9" t="s">
        <v>63</v>
      </c>
      <c r="C21" s="63"/>
      <c r="D21" s="63"/>
      <c r="E21" s="85" t="s">
        <v>157</v>
      </c>
      <c r="F21" s="125">
        <v>4272</v>
      </c>
      <c r="G21" s="306">
        <v>5327</v>
      </c>
      <c r="H21" s="125">
        <v>73</v>
      </c>
      <c r="I21" s="306">
        <v>70</v>
      </c>
      <c r="J21" s="125">
        <v>0</v>
      </c>
      <c r="K21" s="306">
        <v>0</v>
      </c>
      <c r="L21" s="125">
        <v>0</v>
      </c>
      <c r="M21" s="306">
        <v>1</v>
      </c>
      <c r="N21" s="112"/>
      <c r="O21" s="114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5" ht="15.95" customHeight="1">
      <c r="A22" s="369"/>
      <c r="B22" s="50" t="s">
        <v>64</v>
      </c>
      <c r="C22" s="51"/>
      <c r="D22" s="51"/>
      <c r="E22" s="91" t="s">
        <v>158</v>
      </c>
      <c r="F22" s="65">
        <v>5733</v>
      </c>
      <c r="G22" s="303">
        <v>6810</v>
      </c>
      <c r="H22" s="65">
        <v>857</v>
      </c>
      <c r="I22" s="303">
        <v>2125</v>
      </c>
      <c r="J22" s="65">
        <v>393</v>
      </c>
      <c r="K22" s="303">
        <v>120</v>
      </c>
      <c r="L22" s="65">
        <v>19</v>
      </c>
      <c r="M22" s="303">
        <v>10</v>
      </c>
      <c r="N22" s="66"/>
      <c r="O22" s="124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5" ht="15.95" customHeight="1">
      <c r="A23" s="369"/>
      <c r="B23" s="7" t="s">
        <v>65</v>
      </c>
      <c r="C23" s="52" t="s">
        <v>66</v>
      </c>
      <c r="D23" s="53"/>
      <c r="E23" s="90"/>
      <c r="F23" s="67">
        <v>2711</v>
      </c>
      <c r="G23" s="304">
        <v>2953</v>
      </c>
      <c r="H23" s="227">
        <v>408</v>
      </c>
      <c r="I23" s="304">
        <v>405</v>
      </c>
      <c r="J23" s="227">
        <v>4</v>
      </c>
      <c r="K23" s="304">
        <v>6</v>
      </c>
      <c r="L23" s="227">
        <v>0</v>
      </c>
      <c r="M23" s="304">
        <v>0</v>
      </c>
      <c r="N23" s="68"/>
      <c r="O23" s="116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5" ht="15.95" customHeight="1">
      <c r="A24" s="369"/>
      <c r="B24" s="44" t="s">
        <v>159</v>
      </c>
      <c r="C24" s="43"/>
      <c r="D24" s="43"/>
      <c r="E24" s="86" t="s">
        <v>160</v>
      </c>
      <c r="F24" s="69">
        <v>-1461</v>
      </c>
      <c r="G24" s="305">
        <f t="shared" ref="G24:O24" si="2">G21-G22</f>
        <v>-1483</v>
      </c>
      <c r="H24" s="69">
        <v>-784</v>
      </c>
      <c r="I24" s="305">
        <f t="shared" si="2"/>
        <v>-2055</v>
      </c>
      <c r="J24" s="69">
        <v>-393</v>
      </c>
      <c r="K24" s="305">
        <f t="shared" si="2"/>
        <v>-120</v>
      </c>
      <c r="L24" s="69">
        <v>-19</v>
      </c>
      <c r="M24" s="305">
        <f t="shared" si="2"/>
        <v>-9</v>
      </c>
      <c r="N24" s="69">
        <f t="shared" si="2"/>
        <v>0</v>
      </c>
      <c r="O24" s="117">
        <f t="shared" si="2"/>
        <v>0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5" ht="15.95" customHeight="1">
      <c r="A25" s="369"/>
      <c r="B25" s="96" t="s">
        <v>67</v>
      </c>
      <c r="C25" s="53"/>
      <c r="D25" s="53"/>
      <c r="E25" s="371" t="s">
        <v>161</v>
      </c>
      <c r="F25" s="379">
        <v>1461</v>
      </c>
      <c r="G25" s="381">
        <v>1483</v>
      </c>
      <c r="H25" s="379">
        <v>784</v>
      </c>
      <c r="I25" s="381">
        <v>2055</v>
      </c>
      <c r="J25" s="379">
        <v>393</v>
      </c>
      <c r="K25" s="381">
        <v>120</v>
      </c>
      <c r="L25" s="379">
        <v>19</v>
      </c>
      <c r="M25" s="381">
        <v>9</v>
      </c>
      <c r="N25" s="336"/>
      <c r="O25" s="338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25" ht="15.95" customHeight="1">
      <c r="A26" s="369"/>
      <c r="B26" s="9" t="s">
        <v>68</v>
      </c>
      <c r="C26" s="63"/>
      <c r="D26" s="63"/>
      <c r="E26" s="372"/>
      <c r="F26" s="380"/>
      <c r="G26" s="381"/>
      <c r="H26" s="380"/>
      <c r="I26" s="381"/>
      <c r="J26" s="380"/>
      <c r="K26" s="381"/>
      <c r="L26" s="380"/>
      <c r="M26" s="381"/>
      <c r="N26" s="337"/>
      <c r="O26" s="339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ht="15.95" customHeight="1">
      <c r="A27" s="370"/>
      <c r="B27" s="47" t="s">
        <v>162</v>
      </c>
      <c r="C27" s="31"/>
      <c r="D27" s="31"/>
      <c r="E27" s="87" t="s">
        <v>163</v>
      </c>
      <c r="F27" s="72">
        <f t="shared" ref="F27:O27" si="3">F24+F25</f>
        <v>0</v>
      </c>
      <c r="G27" s="307">
        <f t="shared" si="3"/>
        <v>0</v>
      </c>
      <c r="H27" s="72">
        <f t="shared" si="3"/>
        <v>0</v>
      </c>
      <c r="I27" s="307">
        <f t="shared" si="3"/>
        <v>0</v>
      </c>
      <c r="J27" s="72">
        <f t="shared" si="3"/>
        <v>0</v>
      </c>
      <c r="K27" s="307">
        <f t="shared" si="3"/>
        <v>0</v>
      </c>
      <c r="L27" s="72">
        <f t="shared" si="3"/>
        <v>0</v>
      </c>
      <c r="M27" s="307">
        <f t="shared" si="3"/>
        <v>0</v>
      </c>
      <c r="N27" s="72">
        <f t="shared" si="3"/>
        <v>0</v>
      </c>
      <c r="O27" s="127">
        <f t="shared" si="3"/>
        <v>0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</row>
    <row r="28" spans="1:25" ht="15.95" customHeight="1">
      <c r="A28" s="13"/>
      <c r="F28" s="107"/>
      <c r="G28" s="107"/>
      <c r="H28" s="107"/>
      <c r="I28" s="107"/>
      <c r="J28" s="107"/>
      <c r="K28" s="107"/>
      <c r="L28" s="128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</row>
    <row r="29" spans="1:25" ht="15.95" customHeight="1">
      <c r="A29" s="31"/>
      <c r="F29" s="107"/>
      <c r="G29" s="107"/>
      <c r="H29" s="107"/>
      <c r="I29" s="107"/>
      <c r="J29" s="129"/>
      <c r="K29" s="129"/>
      <c r="L29" s="128"/>
      <c r="M29" s="107"/>
      <c r="N29" s="107"/>
      <c r="O29" s="129" t="s">
        <v>164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29"/>
    </row>
    <row r="30" spans="1:25" ht="15.95" customHeight="1">
      <c r="A30" s="362" t="s">
        <v>69</v>
      </c>
      <c r="B30" s="363"/>
      <c r="C30" s="363"/>
      <c r="D30" s="363"/>
      <c r="E30" s="364"/>
      <c r="F30" s="349" t="s">
        <v>252</v>
      </c>
      <c r="G30" s="350"/>
      <c r="H30" s="351" t="s">
        <v>253</v>
      </c>
      <c r="I30" s="350"/>
      <c r="J30" s="351" t="s">
        <v>251</v>
      </c>
      <c r="K30" s="350"/>
      <c r="L30" s="347"/>
      <c r="M30" s="348"/>
      <c r="N30" s="347"/>
      <c r="O30" s="348"/>
      <c r="P30" s="130"/>
      <c r="Q30" s="128"/>
      <c r="R30" s="130"/>
      <c r="S30" s="128"/>
      <c r="T30" s="130"/>
      <c r="U30" s="128"/>
      <c r="V30" s="130"/>
      <c r="W30" s="128"/>
      <c r="X30" s="130"/>
      <c r="Y30" s="128"/>
    </row>
    <row r="31" spans="1:25" ht="15.95" customHeight="1">
      <c r="A31" s="365"/>
      <c r="B31" s="366"/>
      <c r="C31" s="366"/>
      <c r="D31" s="366"/>
      <c r="E31" s="367"/>
      <c r="F31" s="18" t="s">
        <v>242</v>
      </c>
      <c r="G31" s="185" t="s">
        <v>2</v>
      </c>
      <c r="H31" s="18" t="s">
        <v>242</v>
      </c>
      <c r="I31" s="185" t="s">
        <v>2</v>
      </c>
      <c r="J31" s="18" t="s">
        <v>242</v>
      </c>
      <c r="K31" s="185" t="s">
        <v>2</v>
      </c>
      <c r="L31" s="104" t="s">
        <v>242</v>
      </c>
      <c r="M31" s="38" t="s">
        <v>2</v>
      </c>
      <c r="N31" s="104" t="s">
        <v>242</v>
      </c>
      <c r="O31" s="185" t="s">
        <v>2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 ht="15.95" customHeight="1">
      <c r="A32" s="368" t="s">
        <v>85</v>
      </c>
      <c r="B32" s="55" t="s">
        <v>50</v>
      </c>
      <c r="C32" s="56"/>
      <c r="D32" s="56"/>
      <c r="E32" s="15" t="s">
        <v>41</v>
      </c>
      <c r="F32" s="65">
        <v>911</v>
      </c>
      <c r="G32" s="303">
        <v>826</v>
      </c>
      <c r="H32" s="250">
        <v>55</v>
      </c>
      <c r="I32" s="311">
        <v>45</v>
      </c>
      <c r="J32" s="250">
        <v>2</v>
      </c>
      <c r="K32" s="311">
        <v>1</v>
      </c>
      <c r="L32" s="66"/>
      <c r="M32" s="135"/>
      <c r="N32" s="105"/>
      <c r="O32" s="136"/>
      <c r="P32" s="135"/>
      <c r="Q32" s="135"/>
      <c r="R32" s="135"/>
      <c r="S32" s="135"/>
      <c r="T32" s="137"/>
      <c r="U32" s="137"/>
      <c r="V32" s="135"/>
      <c r="W32" s="135"/>
      <c r="X32" s="137"/>
      <c r="Y32" s="137"/>
    </row>
    <row r="33" spans="1:25" ht="15.95" customHeight="1">
      <c r="A33" s="373"/>
      <c r="B33" s="8"/>
      <c r="C33" s="52" t="s">
        <v>70</v>
      </c>
      <c r="D33" s="53"/>
      <c r="E33" s="94"/>
      <c r="F33" s="227">
        <v>448</v>
      </c>
      <c r="G33" s="304">
        <v>421</v>
      </c>
      <c r="H33" s="227"/>
      <c r="I33" s="304">
        <v>0</v>
      </c>
      <c r="J33" s="227"/>
      <c r="K33" s="304">
        <v>0</v>
      </c>
      <c r="L33" s="68"/>
      <c r="M33" s="138"/>
      <c r="N33" s="68"/>
      <c r="O33" s="115"/>
      <c r="P33" s="135"/>
      <c r="Q33" s="135"/>
      <c r="R33" s="135"/>
      <c r="S33" s="135"/>
      <c r="T33" s="137"/>
      <c r="U33" s="137"/>
      <c r="V33" s="135"/>
      <c r="W33" s="135"/>
      <c r="X33" s="137"/>
      <c r="Y33" s="137"/>
    </row>
    <row r="34" spans="1:25" ht="15.95" customHeight="1">
      <c r="A34" s="373"/>
      <c r="B34" s="8"/>
      <c r="C34" s="24"/>
      <c r="D34" s="30" t="s">
        <v>71</v>
      </c>
      <c r="E34" s="89"/>
      <c r="F34" s="69">
        <v>448</v>
      </c>
      <c r="G34" s="305">
        <v>421</v>
      </c>
      <c r="H34" s="69"/>
      <c r="I34" s="305">
        <v>0</v>
      </c>
      <c r="J34" s="69"/>
      <c r="K34" s="305">
        <v>0</v>
      </c>
      <c r="L34" s="70"/>
      <c r="M34" s="108"/>
      <c r="N34" s="70"/>
      <c r="O34" s="117"/>
      <c r="P34" s="135"/>
      <c r="Q34" s="135"/>
      <c r="R34" s="135"/>
      <c r="S34" s="135"/>
      <c r="T34" s="137"/>
      <c r="U34" s="137"/>
      <c r="V34" s="135"/>
      <c r="W34" s="135"/>
      <c r="X34" s="137"/>
      <c r="Y34" s="137"/>
    </row>
    <row r="35" spans="1:25" ht="15.95" customHeight="1">
      <c r="A35" s="373"/>
      <c r="B35" s="10"/>
      <c r="C35" s="62" t="s">
        <v>72</v>
      </c>
      <c r="D35" s="63"/>
      <c r="E35" s="95"/>
      <c r="F35" s="125">
        <v>463</v>
      </c>
      <c r="G35" s="306">
        <v>405</v>
      </c>
      <c r="H35" s="125">
        <v>55</v>
      </c>
      <c r="I35" s="306">
        <v>45</v>
      </c>
      <c r="J35" s="140">
        <v>2</v>
      </c>
      <c r="K35" s="308">
        <v>1</v>
      </c>
      <c r="L35" s="112"/>
      <c r="M35" s="113"/>
      <c r="N35" s="112"/>
      <c r="O35" s="126"/>
      <c r="P35" s="135"/>
      <c r="Q35" s="135"/>
      <c r="R35" s="135"/>
      <c r="S35" s="135"/>
      <c r="T35" s="137"/>
      <c r="U35" s="137"/>
      <c r="V35" s="135"/>
      <c r="W35" s="135"/>
      <c r="X35" s="137"/>
      <c r="Y35" s="137"/>
    </row>
    <row r="36" spans="1:25" ht="15.95" customHeight="1">
      <c r="A36" s="373"/>
      <c r="B36" s="50" t="s">
        <v>53</v>
      </c>
      <c r="C36" s="51"/>
      <c r="D36" s="51"/>
      <c r="E36" s="15" t="s">
        <v>42</v>
      </c>
      <c r="F36" s="65">
        <v>534</v>
      </c>
      <c r="G36" s="303">
        <v>371</v>
      </c>
      <c r="H36" s="65">
        <v>9</v>
      </c>
      <c r="I36" s="303">
        <v>11</v>
      </c>
      <c r="J36" s="65">
        <v>2</v>
      </c>
      <c r="K36" s="303">
        <v>1</v>
      </c>
      <c r="L36" s="66"/>
      <c r="M36" s="135"/>
      <c r="N36" s="66"/>
      <c r="O36" s="123"/>
      <c r="P36" s="135"/>
      <c r="Q36" s="135"/>
      <c r="R36" s="135"/>
      <c r="S36" s="135"/>
      <c r="T36" s="135"/>
      <c r="U36" s="135"/>
      <c r="V36" s="135"/>
      <c r="W36" s="135"/>
      <c r="X36" s="137"/>
      <c r="Y36" s="137"/>
    </row>
    <row r="37" spans="1:25" ht="15.95" customHeight="1">
      <c r="A37" s="373"/>
      <c r="B37" s="8"/>
      <c r="C37" s="30" t="s">
        <v>73</v>
      </c>
      <c r="D37" s="43"/>
      <c r="E37" s="89"/>
      <c r="F37" s="69">
        <v>525</v>
      </c>
      <c r="G37" s="305">
        <v>356</v>
      </c>
      <c r="H37" s="69">
        <v>8</v>
      </c>
      <c r="I37" s="305">
        <v>8</v>
      </c>
      <c r="J37" s="69">
        <v>2</v>
      </c>
      <c r="K37" s="305">
        <v>1</v>
      </c>
      <c r="L37" s="70"/>
      <c r="M37" s="108"/>
      <c r="N37" s="70"/>
      <c r="O37" s="117"/>
      <c r="P37" s="135"/>
      <c r="Q37" s="135"/>
      <c r="R37" s="135"/>
      <c r="S37" s="135"/>
      <c r="T37" s="135"/>
      <c r="U37" s="135"/>
      <c r="V37" s="135"/>
      <c r="W37" s="135"/>
      <c r="X37" s="137"/>
      <c r="Y37" s="137"/>
    </row>
    <row r="38" spans="1:25" ht="15.95" customHeight="1">
      <c r="A38" s="373"/>
      <c r="B38" s="10"/>
      <c r="C38" s="30" t="s">
        <v>74</v>
      </c>
      <c r="D38" s="43"/>
      <c r="E38" s="89"/>
      <c r="F38" s="69">
        <v>9</v>
      </c>
      <c r="G38" s="305">
        <v>15</v>
      </c>
      <c r="H38" s="69">
        <v>1</v>
      </c>
      <c r="I38" s="305">
        <v>3</v>
      </c>
      <c r="J38" s="69"/>
      <c r="K38" s="305">
        <v>0</v>
      </c>
      <c r="L38" s="70"/>
      <c r="M38" s="108"/>
      <c r="N38" s="70"/>
      <c r="O38" s="117"/>
      <c r="P38" s="135"/>
      <c r="Q38" s="135"/>
      <c r="R38" s="137"/>
      <c r="S38" s="137"/>
      <c r="T38" s="135"/>
      <c r="U38" s="135"/>
      <c r="V38" s="135"/>
      <c r="W38" s="135"/>
      <c r="X38" s="137"/>
      <c r="Y38" s="137"/>
    </row>
    <row r="39" spans="1:25" ht="15.95" customHeight="1">
      <c r="A39" s="374"/>
      <c r="B39" s="11" t="s">
        <v>75</v>
      </c>
      <c r="C39" s="12"/>
      <c r="D39" s="12"/>
      <c r="E39" s="93" t="s">
        <v>165</v>
      </c>
      <c r="F39" s="72">
        <v>377</v>
      </c>
      <c r="G39" s="307">
        <f t="shared" ref="G39:O39" si="4">G32-G36</f>
        <v>455</v>
      </c>
      <c r="H39" s="72">
        <v>46</v>
      </c>
      <c r="I39" s="307">
        <f t="shared" si="4"/>
        <v>34</v>
      </c>
      <c r="J39" s="72">
        <v>0</v>
      </c>
      <c r="K39" s="307">
        <f t="shared" si="4"/>
        <v>0</v>
      </c>
      <c r="L39" s="72">
        <f t="shared" si="4"/>
        <v>0</v>
      </c>
      <c r="M39" s="127">
        <f t="shared" si="4"/>
        <v>0</v>
      </c>
      <c r="N39" s="72">
        <f t="shared" si="4"/>
        <v>0</v>
      </c>
      <c r="O39" s="127">
        <f t="shared" si="4"/>
        <v>0</v>
      </c>
      <c r="P39" s="135"/>
      <c r="Q39" s="135"/>
      <c r="R39" s="135"/>
      <c r="S39" s="135"/>
      <c r="T39" s="135"/>
      <c r="U39" s="135"/>
      <c r="V39" s="135"/>
      <c r="W39" s="135"/>
      <c r="X39" s="137"/>
      <c r="Y39" s="137"/>
    </row>
    <row r="40" spans="1:25" ht="15.95" customHeight="1">
      <c r="A40" s="368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303">
        <v>339</v>
      </c>
      <c r="H40" s="65">
        <v>3</v>
      </c>
      <c r="I40" s="303">
        <v>122</v>
      </c>
      <c r="J40" s="65"/>
      <c r="K40" s="303">
        <v>0</v>
      </c>
      <c r="L40" s="66"/>
      <c r="M40" s="135"/>
      <c r="N40" s="66"/>
      <c r="O40" s="123"/>
      <c r="P40" s="135"/>
      <c r="Q40" s="135"/>
      <c r="R40" s="135"/>
      <c r="S40" s="135"/>
      <c r="T40" s="137"/>
      <c r="U40" s="137"/>
      <c r="V40" s="137"/>
      <c r="W40" s="137"/>
      <c r="X40" s="135"/>
      <c r="Y40" s="135"/>
    </row>
    <row r="41" spans="1:25" ht="15.95" customHeight="1">
      <c r="A41" s="375"/>
      <c r="B41" s="10"/>
      <c r="C41" s="30" t="s">
        <v>77</v>
      </c>
      <c r="D41" s="43"/>
      <c r="E41" s="89"/>
      <c r="F41" s="140">
        <v>0</v>
      </c>
      <c r="G41" s="308">
        <v>339</v>
      </c>
      <c r="H41" s="140"/>
      <c r="I41" s="308">
        <v>0</v>
      </c>
      <c r="J41" s="69"/>
      <c r="K41" s="305">
        <v>0</v>
      </c>
      <c r="L41" s="70"/>
      <c r="M41" s="108"/>
      <c r="N41" s="70"/>
      <c r="O41" s="117"/>
      <c r="P41" s="137"/>
      <c r="Q41" s="137"/>
      <c r="R41" s="137"/>
      <c r="S41" s="137"/>
      <c r="T41" s="137"/>
      <c r="U41" s="137"/>
      <c r="V41" s="137"/>
      <c r="W41" s="137"/>
      <c r="X41" s="135"/>
      <c r="Y41" s="135"/>
    </row>
    <row r="42" spans="1:25" ht="15.95" customHeight="1">
      <c r="A42" s="375"/>
      <c r="B42" s="50" t="s">
        <v>64</v>
      </c>
      <c r="C42" s="51"/>
      <c r="D42" s="51"/>
      <c r="E42" s="15" t="s">
        <v>45</v>
      </c>
      <c r="F42" s="65">
        <v>345</v>
      </c>
      <c r="G42" s="303">
        <v>725</v>
      </c>
      <c r="H42" s="65">
        <v>48</v>
      </c>
      <c r="I42" s="303">
        <v>156</v>
      </c>
      <c r="J42" s="65"/>
      <c r="K42" s="303">
        <v>0</v>
      </c>
      <c r="L42" s="66"/>
      <c r="M42" s="135"/>
      <c r="N42" s="66"/>
      <c r="O42" s="123"/>
      <c r="P42" s="135"/>
      <c r="Q42" s="135"/>
      <c r="R42" s="135"/>
      <c r="S42" s="135"/>
      <c r="T42" s="137"/>
      <c r="U42" s="137"/>
      <c r="V42" s="135"/>
      <c r="W42" s="135"/>
      <c r="X42" s="135"/>
      <c r="Y42" s="135"/>
    </row>
    <row r="43" spans="1:25" ht="15.95" customHeight="1">
      <c r="A43" s="375"/>
      <c r="B43" s="10"/>
      <c r="C43" s="30" t="s">
        <v>78</v>
      </c>
      <c r="D43" s="43"/>
      <c r="E43" s="89"/>
      <c r="F43" s="69">
        <v>335</v>
      </c>
      <c r="G43" s="305">
        <v>383</v>
      </c>
      <c r="H43" s="69">
        <v>46</v>
      </c>
      <c r="I43" s="305">
        <v>150</v>
      </c>
      <c r="J43" s="140"/>
      <c r="K43" s="308">
        <v>0</v>
      </c>
      <c r="L43" s="70"/>
      <c r="M43" s="108"/>
      <c r="N43" s="70"/>
      <c r="O43" s="117"/>
      <c r="P43" s="135"/>
      <c r="Q43" s="135"/>
      <c r="R43" s="137"/>
      <c r="S43" s="135"/>
      <c r="T43" s="137"/>
      <c r="U43" s="137"/>
      <c r="V43" s="135"/>
      <c r="W43" s="135"/>
      <c r="X43" s="137"/>
      <c r="Y43" s="137"/>
    </row>
    <row r="44" spans="1:25" ht="15.95" customHeight="1">
      <c r="A44" s="376"/>
      <c r="B44" s="47" t="s">
        <v>75</v>
      </c>
      <c r="C44" s="31"/>
      <c r="D44" s="31"/>
      <c r="E44" s="93" t="s">
        <v>166</v>
      </c>
      <c r="F44" s="119">
        <v>-345</v>
      </c>
      <c r="G44" s="309">
        <f t="shared" ref="G44:O44" si="5">G40-G42</f>
        <v>-386</v>
      </c>
      <c r="H44" s="119">
        <v>-45</v>
      </c>
      <c r="I44" s="309">
        <f t="shared" si="5"/>
        <v>-34</v>
      </c>
      <c r="J44" s="119">
        <v>0</v>
      </c>
      <c r="K44" s="309">
        <f t="shared" si="5"/>
        <v>0</v>
      </c>
      <c r="L44" s="119">
        <f t="shared" si="5"/>
        <v>0</v>
      </c>
      <c r="M44" s="120">
        <f t="shared" si="5"/>
        <v>0</v>
      </c>
      <c r="N44" s="119">
        <f t="shared" si="5"/>
        <v>0</v>
      </c>
      <c r="O44" s="120">
        <f t="shared" si="5"/>
        <v>0</v>
      </c>
      <c r="P44" s="137"/>
      <c r="Q44" s="137"/>
      <c r="R44" s="135"/>
      <c r="S44" s="135"/>
      <c r="T44" s="137"/>
      <c r="U44" s="137"/>
      <c r="V44" s="135"/>
      <c r="W44" s="135"/>
      <c r="X44" s="135"/>
      <c r="Y44" s="135"/>
    </row>
    <row r="45" spans="1:25" ht="15.95" customHeight="1">
      <c r="A45" s="353" t="s">
        <v>87</v>
      </c>
      <c r="B45" s="25" t="s">
        <v>79</v>
      </c>
      <c r="C45" s="20"/>
      <c r="D45" s="20"/>
      <c r="E45" s="92" t="s">
        <v>167</v>
      </c>
      <c r="F45" s="141">
        <v>32</v>
      </c>
      <c r="G45" s="310">
        <f t="shared" ref="G45:O45" si="6">G39+G44</f>
        <v>69</v>
      </c>
      <c r="H45" s="141">
        <v>1</v>
      </c>
      <c r="I45" s="310">
        <f t="shared" si="6"/>
        <v>0</v>
      </c>
      <c r="J45" s="141">
        <v>0</v>
      </c>
      <c r="K45" s="310">
        <f t="shared" si="6"/>
        <v>0</v>
      </c>
      <c r="L45" s="141">
        <f t="shared" si="6"/>
        <v>0</v>
      </c>
      <c r="M45" s="142">
        <f t="shared" si="6"/>
        <v>0</v>
      </c>
      <c r="N45" s="141">
        <f t="shared" si="6"/>
        <v>0</v>
      </c>
      <c r="O45" s="142">
        <f t="shared" si="6"/>
        <v>0</v>
      </c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5.95" customHeight="1">
      <c r="A46" s="354"/>
      <c r="B46" s="44" t="s">
        <v>80</v>
      </c>
      <c r="C46" s="43"/>
      <c r="D46" s="43"/>
      <c r="E46" s="43"/>
      <c r="F46" s="140">
        <v>0</v>
      </c>
      <c r="G46" s="308">
        <v>0</v>
      </c>
      <c r="H46" s="140"/>
      <c r="I46" s="308">
        <v>0</v>
      </c>
      <c r="J46" s="140"/>
      <c r="K46" s="308">
        <v>0</v>
      </c>
      <c r="L46" s="70"/>
      <c r="M46" s="108"/>
      <c r="N46" s="139"/>
      <c r="O46" s="118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ht="15.95" customHeight="1">
      <c r="A47" s="354"/>
      <c r="B47" s="44" t="s">
        <v>81</v>
      </c>
      <c r="C47" s="43"/>
      <c r="D47" s="43"/>
      <c r="E47" s="43"/>
      <c r="F47" s="69">
        <v>272</v>
      </c>
      <c r="G47" s="305">
        <v>240</v>
      </c>
      <c r="H47" s="69"/>
      <c r="I47" s="305">
        <v>0</v>
      </c>
      <c r="J47" s="69"/>
      <c r="K47" s="305">
        <v>0</v>
      </c>
      <c r="L47" s="70"/>
      <c r="M47" s="108"/>
      <c r="N47" s="70"/>
      <c r="O47" s="117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5.95" customHeight="1">
      <c r="A48" s="355"/>
      <c r="B48" s="47" t="s">
        <v>82</v>
      </c>
      <c r="C48" s="31"/>
      <c r="D48" s="31"/>
      <c r="E48" s="31"/>
      <c r="F48" s="72">
        <v>0</v>
      </c>
      <c r="G48" s="307">
        <v>0</v>
      </c>
      <c r="H48" s="72"/>
      <c r="I48" s="307">
        <v>0</v>
      </c>
      <c r="J48" s="72"/>
      <c r="K48" s="307">
        <v>0</v>
      </c>
      <c r="L48" s="73"/>
      <c r="M48" s="143"/>
      <c r="N48" s="73"/>
      <c r="O48" s="127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/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44" t="s">
        <v>0</v>
      </c>
      <c r="B1" s="144"/>
      <c r="C1" s="187" t="str">
        <f>'1.普通会計予算'!E1</f>
        <v>宮崎県</v>
      </c>
      <c r="D1" s="188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189"/>
      <c r="B5" s="189" t="s">
        <v>246</v>
      </c>
      <c r="C5" s="189"/>
      <c r="D5" s="189"/>
      <c r="H5" s="37"/>
      <c r="L5" s="37"/>
      <c r="N5" s="37" t="s">
        <v>170</v>
      </c>
    </row>
    <row r="6" spans="1:14" ht="15" customHeight="1">
      <c r="A6" s="190"/>
      <c r="B6" s="191"/>
      <c r="C6" s="191"/>
      <c r="D6" s="191"/>
      <c r="E6" s="384" t="s">
        <v>254</v>
      </c>
      <c r="F6" s="385"/>
      <c r="G6" s="384" t="s">
        <v>255</v>
      </c>
      <c r="H6" s="385"/>
      <c r="I6" s="192"/>
      <c r="J6" s="193"/>
      <c r="K6" s="384"/>
      <c r="L6" s="385"/>
      <c r="M6" s="384"/>
      <c r="N6" s="385"/>
    </row>
    <row r="7" spans="1:14" ht="15" customHeight="1">
      <c r="A7" s="59"/>
      <c r="B7" s="60"/>
      <c r="C7" s="60"/>
      <c r="D7" s="60"/>
      <c r="E7" s="194" t="s">
        <v>242</v>
      </c>
      <c r="F7" s="195" t="s">
        <v>2</v>
      </c>
      <c r="G7" s="194" t="s">
        <v>242</v>
      </c>
      <c r="H7" s="195" t="s">
        <v>2</v>
      </c>
      <c r="I7" s="194" t="s">
        <v>242</v>
      </c>
      <c r="J7" s="195" t="s">
        <v>2</v>
      </c>
      <c r="K7" s="194" t="s">
        <v>242</v>
      </c>
      <c r="L7" s="195" t="s">
        <v>2</v>
      </c>
      <c r="M7" s="194" t="s">
        <v>242</v>
      </c>
      <c r="N7" s="225" t="s">
        <v>2</v>
      </c>
    </row>
    <row r="8" spans="1:14" ht="18" customHeight="1">
      <c r="A8" s="329" t="s">
        <v>171</v>
      </c>
      <c r="B8" s="196" t="s">
        <v>172</v>
      </c>
      <c r="C8" s="197"/>
      <c r="D8" s="197"/>
      <c r="E8" s="281">
        <v>1</v>
      </c>
      <c r="F8" s="285">
        <v>1</v>
      </c>
      <c r="G8" s="281">
        <v>1</v>
      </c>
      <c r="H8" s="294">
        <v>1</v>
      </c>
      <c r="I8" s="198"/>
      <c r="J8" s="199"/>
      <c r="K8" s="198"/>
      <c r="L8" s="200"/>
      <c r="M8" s="198"/>
      <c r="N8" s="200"/>
    </row>
    <row r="9" spans="1:14" ht="18" customHeight="1">
      <c r="A9" s="330"/>
      <c r="B9" s="329" t="s">
        <v>173</v>
      </c>
      <c r="C9" s="159" t="s">
        <v>174</v>
      </c>
      <c r="D9" s="160"/>
      <c r="E9" s="282">
        <v>2987</v>
      </c>
      <c r="F9" s="286">
        <v>2987</v>
      </c>
      <c r="G9" s="282">
        <v>10</v>
      </c>
      <c r="H9" s="295">
        <v>10</v>
      </c>
      <c r="I9" s="201"/>
      <c r="J9" s="202"/>
      <c r="K9" s="201"/>
      <c r="L9" s="203"/>
      <c r="M9" s="201"/>
      <c r="N9" s="203"/>
    </row>
    <row r="10" spans="1:14" ht="18" customHeight="1">
      <c r="A10" s="330"/>
      <c r="B10" s="330"/>
      <c r="C10" s="44" t="s">
        <v>175</v>
      </c>
      <c r="D10" s="43"/>
      <c r="E10" s="283">
        <v>2987</v>
      </c>
      <c r="F10" s="287">
        <v>2987</v>
      </c>
      <c r="G10" s="283">
        <v>10</v>
      </c>
      <c r="H10" s="296">
        <v>10</v>
      </c>
      <c r="I10" s="204"/>
      <c r="J10" s="205"/>
      <c r="K10" s="204"/>
      <c r="L10" s="206"/>
      <c r="M10" s="204"/>
      <c r="N10" s="206"/>
    </row>
    <row r="11" spans="1:14" ht="18" customHeight="1">
      <c r="A11" s="330"/>
      <c r="B11" s="330"/>
      <c r="C11" s="44" t="s">
        <v>176</v>
      </c>
      <c r="D11" s="43"/>
      <c r="E11" s="283">
        <v>0</v>
      </c>
      <c r="F11" s="287">
        <v>0</v>
      </c>
      <c r="G11" s="283">
        <v>0</v>
      </c>
      <c r="H11" s="296">
        <v>0</v>
      </c>
      <c r="I11" s="204"/>
      <c r="J11" s="205"/>
      <c r="K11" s="204"/>
      <c r="L11" s="206"/>
      <c r="M11" s="204"/>
      <c r="N11" s="206"/>
    </row>
    <row r="12" spans="1:14" ht="18" customHeight="1">
      <c r="A12" s="330"/>
      <c r="B12" s="330"/>
      <c r="C12" s="44" t="s">
        <v>177</v>
      </c>
      <c r="D12" s="43"/>
      <c r="E12" s="283">
        <v>0</v>
      </c>
      <c r="F12" s="287">
        <v>0</v>
      </c>
      <c r="G12" s="283">
        <v>0</v>
      </c>
      <c r="H12" s="296">
        <v>0</v>
      </c>
      <c r="I12" s="204"/>
      <c r="J12" s="205"/>
      <c r="K12" s="204"/>
      <c r="L12" s="206"/>
      <c r="M12" s="204"/>
      <c r="N12" s="206"/>
    </row>
    <row r="13" spans="1:14" ht="18" customHeight="1">
      <c r="A13" s="330"/>
      <c r="B13" s="330"/>
      <c r="C13" s="44" t="s">
        <v>178</v>
      </c>
      <c r="D13" s="43"/>
      <c r="E13" s="283">
        <v>0</v>
      </c>
      <c r="F13" s="287">
        <v>0</v>
      </c>
      <c r="G13" s="283">
        <v>0</v>
      </c>
      <c r="H13" s="296">
        <v>0</v>
      </c>
      <c r="I13" s="204"/>
      <c r="J13" s="205"/>
      <c r="K13" s="204"/>
      <c r="L13" s="206"/>
      <c r="M13" s="204"/>
      <c r="N13" s="206"/>
    </row>
    <row r="14" spans="1:14" ht="18" customHeight="1">
      <c r="A14" s="331"/>
      <c r="B14" s="331"/>
      <c r="C14" s="47" t="s">
        <v>179</v>
      </c>
      <c r="D14" s="31"/>
      <c r="E14" s="284">
        <v>0</v>
      </c>
      <c r="F14" s="288">
        <v>0</v>
      </c>
      <c r="G14" s="284">
        <v>0</v>
      </c>
      <c r="H14" s="297">
        <v>0</v>
      </c>
      <c r="I14" s="207"/>
      <c r="J14" s="208"/>
      <c r="K14" s="207"/>
      <c r="L14" s="209"/>
      <c r="M14" s="207"/>
      <c r="N14" s="209"/>
    </row>
    <row r="15" spans="1:14" ht="18" customHeight="1">
      <c r="A15" s="378" t="s">
        <v>180</v>
      </c>
      <c r="B15" s="329" t="s">
        <v>181</v>
      </c>
      <c r="C15" s="159" t="s">
        <v>182</v>
      </c>
      <c r="D15" s="160"/>
      <c r="E15" s="141">
        <v>4183</v>
      </c>
      <c r="F15" s="289">
        <v>3597</v>
      </c>
      <c r="G15" s="141">
        <v>6334</v>
      </c>
      <c r="H15" s="298">
        <v>5165</v>
      </c>
      <c r="I15" s="210"/>
      <c r="J15" s="211"/>
      <c r="K15" s="210"/>
      <c r="L15" s="142"/>
      <c r="M15" s="210"/>
      <c r="N15" s="142"/>
    </row>
    <row r="16" spans="1:14" ht="18" customHeight="1">
      <c r="A16" s="330"/>
      <c r="B16" s="330"/>
      <c r="C16" s="44" t="s">
        <v>183</v>
      </c>
      <c r="D16" s="43"/>
      <c r="E16" s="69">
        <v>17514</v>
      </c>
      <c r="F16" s="290">
        <v>17517</v>
      </c>
      <c r="G16" s="69">
        <v>699</v>
      </c>
      <c r="H16" s="299">
        <v>1745</v>
      </c>
      <c r="I16" s="70"/>
      <c r="J16" s="109"/>
      <c r="K16" s="70"/>
      <c r="L16" s="117"/>
      <c r="M16" s="70"/>
      <c r="N16" s="117"/>
    </row>
    <row r="17" spans="1:15" ht="18" customHeight="1">
      <c r="A17" s="330"/>
      <c r="B17" s="330"/>
      <c r="C17" s="44" t="s">
        <v>184</v>
      </c>
      <c r="D17" s="43"/>
      <c r="E17" s="283">
        <v>0</v>
      </c>
      <c r="F17" s="290">
        <v>0</v>
      </c>
      <c r="G17" s="283">
        <v>0</v>
      </c>
      <c r="H17" s="299">
        <v>0</v>
      </c>
      <c r="I17" s="70"/>
      <c r="J17" s="109"/>
      <c r="K17" s="70"/>
      <c r="L17" s="117"/>
      <c r="M17" s="70"/>
      <c r="N17" s="117"/>
    </row>
    <row r="18" spans="1:15" ht="18" customHeight="1">
      <c r="A18" s="330"/>
      <c r="B18" s="331"/>
      <c r="C18" s="47" t="s">
        <v>185</v>
      </c>
      <c r="D18" s="31"/>
      <c r="E18" s="72">
        <v>21697</v>
      </c>
      <c r="F18" s="291">
        <v>21114</v>
      </c>
      <c r="G18" s="72">
        <v>7033</v>
      </c>
      <c r="H18" s="300">
        <v>6910</v>
      </c>
      <c r="I18" s="72"/>
      <c r="J18" s="212"/>
      <c r="K18" s="72"/>
      <c r="L18" s="212"/>
      <c r="M18" s="72"/>
      <c r="N18" s="212"/>
    </row>
    <row r="19" spans="1:15" ht="18" customHeight="1">
      <c r="A19" s="330"/>
      <c r="B19" s="329" t="s">
        <v>186</v>
      </c>
      <c r="C19" s="159" t="s">
        <v>187</v>
      </c>
      <c r="D19" s="160"/>
      <c r="E19" s="141">
        <v>164</v>
      </c>
      <c r="F19" s="289">
        <v>88</v>
      </c>
      <c r="G19" s="141">
        <v>27</v>
      </c>
      <c r="H19" s="301">
        <v>7</v>
      </c>
      <c r="I19" s="141"/>
      <c r="J19" s="142"/>
      <c r="K19" s="141"/>
      <c r="L19" s="142"/>
      <c r="M19" s="141"/>
      <c r="N19" s="142"/>
    </row>
    <row r="20" spans="1:15" ht="18" customHeight="1">
      <c r="A20" s="330"/>
      <c r="B20" s="330"/>
      <c r="C20" s="44" t="s">
        <v>188</v>
      </c>
      <c r="D20" s="43"/>
      <c r="E20" s="69">
        <v>1</v>
      </c>
      <c r="F20" s="290">
        <v>1</v>
      </c>
      <c r="G20" s="69">
        <v>168</v>
      </c>
      <c r="H20" s="302">
        <v>173</v>
      </c>
      <c r="I20" s="69"/>
      <c r="J20" s="117"/>
      <c r="K20" s="69"/>
      <c r="L20" s="117"/>
      <c r="M20" s="69"/>
      <c r="N20" s="117"/>
    </row>
    <row r="21" spans="1:15" s="217" customFormat="1" ht="18" customHeight="1">
      <c r="A21" s="330"/>
      <c r="B21" s="330"/>
      <c r="C21" s="213" t="s">
        <v>189</v>
      </c>
      <c r="D21" s="214"/>
      <c r="E21" s="215">
        <v>18545</v>
      </c>
      <c r="F21" s="290">
        <v>18038</v>
      </c>
      <c r="G21" s="215"/>
      <c r="H21" s="302">
        <v>0</v>
      </c>
      <c r="I21" s="215"/>
      <c r="J21" s="216"/>
      <c r="K21" s="215"/>
      <c r="L21" s="216"/>
      <c r="M21" s="215"/>
      <c r="N21" s="216"/>
    </row>
    <row r="22" spans="1:15" ht="18" customHeight="1">
      <c r="A22" s="330"/>
      <c r="B22" s="331"/>
      <c r="C22" s="11" t="s">
        <v>190</v>
      </c>
      <c r="D22" s="12"/>
      <c r="E22" s="72">
        <v>18710</v>
      </c>
      <c r="F22" s="291">
        <v>18127</v>
      </c>
      <c r="G22" s="72">
        <v>195</v>
      </c>
      <c r="H22" s="300">
        <v>180</v>
      </c>
      <c r="I22" s="72"/>
      <c r="J22" s="127"/>
      <c r="K22" s="72"/>
      <c r="L22" s="127"/>
      <c r="M22" s="72"/>
      <c r="N22" s="127"/>
    </row>
    <row r="23" spans="1:15" ht="18" customHeight="1">
      <c r="A23" s="330"/>
      <c r="B23" s="329" t="s">
        <v>191</v>
      </c>
      <c r="C23" s="159" t="s">
        <v>192</v>
      </c>
      <c r="D23" s="160"/>
      <c r="E23" s="141">
        <v>2987</v>
      </c>
      <c r="F23" s="289">
        <v>2987</v>
      </c>
      <c r="G23" s="141">
        <v>10</v>
      </c>
      <c r="H23" s="301">
        <v>10</v>
      </c>
      <c r="I23" s="141"/>
      <c r="J23" s="142"/>
      <c r="K23" s="141"/>
      <c r="L23" s="142"/>
      <c r="M23" s="141"/>
      <c r="N23" s="142"/>
    </row>
    <row r="24" spans="1:15" ht="18" customHeight="1">
      <c r="A24" s="330"/>
      <c r="B24" s="330"/>
      <c r="C24" s="44" t="s">
        <v>193</v>
      </c>
      <c r="D24" s="43"/>
      <c r="E24" s="69">
        <v>0</v>
      </c>
      <c r="F24" s="290">
        <v>0</v>
      </c>
      <c r="G24" s="69">
        <v>6828</v>
      </c>
      <c r="H24" s="302">
        <v>6720</v>
      </c>
      <c r="I24" s="69"/>
      <c r="J24" s="117"/>
      <c r="K24" s="69"/>
      <c r="L24" s="117"/>
      <c r="M24" s="69"/>
      <c r="N24" s="117"/>
    </row>
    <row r="25" spans="1:15" ht="18" customHeight="1">
      <c r="A25" s="330"/>
      <c r="B25" s="330"/>
      <c r="C25" s="44" t="s">
        <v>194</v>
      </c>
      <c r="D25" s="43"/>
      <c r="E25" s="69">
        <v>0</v>
      </c>
      <c r="F25" s="290">
        <v>0</v>
      </c>
      <c r="G25" s="69"/>
      <c r="H25" s="302">
        <v>0</v>
      </c>
      <c r="I25" s="69"/>
      <c r="J25" s="117"/>
      <c r="K25" s="69"/>
      <c r="L25" s="117"/>
      <c r="M25" s="69"/>
      <c r="N25" s="117"/>
    </row>
    <row r="26" spans="1:15" ht="18" customHeight="1">
      <c r="A26" s="330"/>
      <c r="B26" s="331"/>
      <c r="C26" s="45" t="s">
        <v>195</v>
      </c>
      <c r="D26" s="46"/>
      <c r="E26" s="71">
        <v>2987</v>
      </c>
      <c r="F26" s="292">
        <v>2987</v>
      </c>
      <c r="G26" s="71">
        <v>6838</v>
      </c>
      <c r="H26" s="292">
        <v>6730</v>
      </c>
      <c r="I26" s="143"/>
      <c r="J26" s="127"/>
      <c r="K26" s="71"/>
      <c r="L26" s="127"/>
      <c r="M26" s="71"/>
      <c r="N26" s="127"/>
    </row>
    <row r="27" spans="1:15" ht="18" customHeight="1">
      <c r="A27" s="331"/>
      <c r="B27" s="47" t="s">
        <v>196</v>
      </c>
      <c r="C27" s="31"/>
      <c r="D27" s="31"/>
      <c r="E27" s="218">
        <v>21697</v>
      </c>
      <c r="F27" s="293">
        <v>21114</v>
      </c>
      <c r="G27" s="72">
        <v>7033</v>
      </c>
      <c r="H27" s="300">
        <v>6910</v>
      </c>
      <c r="I27" s="218"/>
      <c r="J27" s="127"/>
      <c r="K27" s="72"/>
      <c r="L27" s="127"/>
      <c r="M27" s="72"/>
      <c r="N27" s="127"/>
    </row>
    <row r="28" spans="1:15" ht="18" customHeight="1">
      <c r="A28" s="329" t="s">
        <v>197</v>
      </c>
      <c r="B28" s="329" t="s">
        <v>198</v>
      </c>
      <c r="C28" s="159" t="s">
        <v>199</v>
      </c>
      <c r="D28" s="219" t="s">
        <v>41</v>
      </c>
      <c r="E28" s="141">
        <v>1187</v>
      </c>
      <c r="F28" s="289">
        <v>1206</v>
      </c>
      <c r="G28" s="141">
        <v>18</v>
      </c>
      <c r="H28" s="301">
        <v>18</v>
      </c>
      <c r="I28" s="141"/>
      <c r="J28" s="142"/>
      <c r="K28" s="141"/>
      <c r="L28" s="142"/>
      <c r="M28" s="141"/>
      <c r="N28" s="142"/>
    </row>
    <row r="29" spans="1:15" ht="18" customHeight="1">
      <c r="A29" s="330"/>
      <c r="B29" s="330"/>
      <c r="C29" s="44" t="s">
        <v>200</v>
      </c>
      <c r="D29" s="220" t="s">
        <v>42</v>
      </c>
      <c r="E29" s="69">
        <v>533</v>
      </c>
      <c r="F29" s="290">
        <v>430</v>
      </c>
      <c r="G29" s="69">
        <v>13</v>
      </c>
      <c r="H29" s="302">
        <v>15</v>
      </c>
      <c r="I29" s="69"/>
      <c r="J29" s="117"/>
      <c r="K29" s="69"/>
      <c r="L29" s="117"/>
      <c r="M29" s="69"/>
      <c r="N29" s="117"/>
    </row>
    <row r="30" spans="1:15" ht="18" customHeight="1">
      <c r="A30" s="330"/>
      <c r="B30" s="330"/>
      <c r="C30" s="44" t="s">
        <v>201</v>
      </c>
      <c r="D30" s="220" t="s">
        <v>202</v>
      </c>
      <c r="E30" s="69">
        <v>147</v>
      </c>
      <c r="F30" s="290">
        <v>143</v>
      </c>
      <c r="G30" s="69">
        <v>59</v>
      </c>
      <c r="H30" s="299">
        <v>66</v>
      </c>
      <c r="I30" s="69"/>
      <c r="J30" s="117"/>
      <c r="K30" s="69"/>
      <c r="L30" s="117"/>
      <c r="M30" s="69"/>
      <c r="N30" s="117"/>
    </row>
    <row r="31" spans="1:15" ht="18" customHeight="1">
      <c r="A31" s="330"/>
      <c r="B31" s="330"/>
      <c r="C31" s="11" t="s">
        <v>203</v>
      </c>
      <c r="D31" s="221" t="s">
        <v>204</v>
      </c>
      <c r="E31" s="72">
        <f t="shared" ref="E31:N31" si="0">E28-E29-E30</f>
        <v>507</v>
      </c>
      <c r="F31" s="291">
        <f t="shared" si="0"/>
        <v>633</v>
      </c>
      <c r="G31" s="72">
        <f t="shared" si="0"/>
        <v>-54</v>
      </c>
      <c r="H31" s="300">
        <f t="shared" si="0"/>
        <v>-63</v>
      </c>
      <c r="I31" s="72">
        <f t="shared" si="0"/>
        <v>0</v>
      </c>
      <c r="J31" s="222">
        <f t="shared" si="0"/>
        <v>0</v>
      </c>
      <c r="K31" s="72">
        <f t="shared" si="0"/>
        <v>0</v>
      </c>
      <c r="L31" s="222">
        <f t="shared" si="0"/>
        <v>0</v>
      </c>
      <c r="M31" s="72">
        <f t="shared" si="0"/>
        <v>0</v>
      </c>
      <c r="N31" s="212">
        <f t="shared" si="0"/>
        <v>0</v>
      </c>
      <c r="O31" s="7"/>
    </row>
    <row r="32" spans="1:15" ht="18" customHeight="1">
      <c r="A32" s="330"/>
      <c r="B32" s="330"/>
      <c r="C32" s="159" t="s">
        <v>205</v>
      </c>
      <c r="D32" s="219" t="s">
        <v>206</v>
      </c>
      <c r="E32" s="141">
        <v>1</v>
      </c>
      <c r="F32" s="289">
        <v>1</v>
      </c>
      <c r="G32" s="141">
        <v>21</v>
      </c>
      <c r="H32" s="301">
        <v>21</v>
      </c>
      <c r="I32" s="141"/>
      <c r="J32" s="142"/>
      <c r="K32" s="141"/>
      <c r="L32" s="142"/>
      <c r="M32" s="141"/>
      <c r="N32" s="142"/>
    </row>
    <row r="33" spans="1:14" ht="18" customHeight="1">
      <c r="A33" s="330"/>
      <c r="B33" s="330"/>
      <c r="C33" s="44" t="s">
        <v>207</v>
      </c>
      <c r="D33" s="220" t="s">
        <v>208</v>
      </c>
      <c r="E33" s="69">
        <v>0</v>
      </c>
      <c r="F33" s="290">
        <v>0</v>
      </c>
      <c r="G33" s="69">
        <v>6</v>
      </c>
      <c r="H33" s="302">
        <v>4</v>
      </c>
      <c r="I33" s="69"/>
      <c r="J33" s="117"/>
      <c r="K33" s="69"/>
      <c r="L33" s="117"/>
      <c r="M33" s="69"/>
      <c r="N33" s="117"/>
    </row>
    <row r="34" spans="1:14" ht="18" customHeight="1">
      <c r="A34" s="330"/>
      <c r="B34" s="331"/>
      <c r="C34" s="11" t="s">
        <v>209</v>
      </c>
      <c r="D34" s="221" t="s">
        <v>210</v>
      </c>
      <c r="E34" s="72">
        <f t="shared" ref="E34:N34" si="1">E31+E32-E33</f>
        <v>508</v>
      </c>
      <c r="F34" s="291">
        <f t="shared" si="1"/>
        <v>634</v>
      </c>
      <c r="G34" s="72">
        <f t="shared" si="1"/>
        <v>-39</v>
      </c>
      <c r="H34" s="300">
        <f t="shared" si="1"/>
        <v>-46</v>
      </c>
      <c r="I34" s="72">
        <f t="shared" si="1"/>
        <v>0</v>
      </c>
      <c r="J34" s="127">
        <f t="shared" si="1"/>
        <v>0</v>
      </c>
      <c r="K34" s="72">
        <f t="shared" si="1"/>
        <v>0</v>
      </c>
      <c r="L34" s="127">
        <f t="shared" si="1"/>
        <v>0</v>
      </c>
      <c r="M34" s="72">
        <f t="shared" si="1"/>
        <v>0</v>
      </c>
      <c r="N34" s="127">
        <f t="shared" si="1"/>
        <v>0</v>
      </c>
    </row>
    <row r="35" spans="1:14" ht="18" customHeight="1">
      <c r="A35" s="330"/>
      <c r="B35" s="329" t="s">
        <v>211</v>
      </c>
      <c r="C35" s="159" t="s">
        <v>212</v>
      </c>
      <c r="D35" s="219" t="s">
        <v>213</v>
      </c>
      <c r="E35" s="141">
        <v>0</v>
      </c>
      <c r="F35" s="289">
        <v>0</v>
      </c>
      <c r="G35" s="141">
        <v>147</v>
      </c>
      <c r="H35" s="301">
        <v>1</v>
      </c>
      <c r="I35" s="141"/>
      <c r="J35" s="142"/>
      <c r="K35" s="141"/>
      <c r="L35" s="142"/>
      <c r="M35" s="141"/>
      <c r="N35" s="142"/>
    </row>
    <row r="36" spans="1:14" ht="18" customHeight="1">
      <c r="A36" s="330"/>
      <c r="B36" s="330"/>
      <c r="C36" s="44" t="s">
        <v>214</v>
      </c>
      <c r="D36" s="220" t="s">
        <v>215</v>
      </c>
      <c r="E36" s="69">
        <v>0</v>
      </c>
      <c r="F36" s="290">
        <v>0</v>
      </c>
      <c r="G36" s="69">
        <v>0</v>
      </c>
      <c r="H36" s="302">
        <v>0</v>
      </c>
      <c r="I36" s="69"/>
      <c r="J36" s="117"/>
      <c r="K36" s="69"/>
      <c r="L36" s="117"/>
      <c r="M36" s="69"/>
      <c r="N36" s="117"/>
    </row>
    <row r="37" spans="1:14" ht="18" customHeight="1">
      <c r="A37" s="330"/>
      <c r="B37" s="330"/>
      <c r="C37" s="44" t="s">
        <v>216</v>
      </c>
      <c r="D37" s="220" t="s">
        <v>217</v>
      </c>
      <c r="E37" s="69">
        <f t="shared" ref="E37:N37" si="2">E34+E35-E36</f>
        <v>508</v>
      </c>
      <c r="F37" s="290">
        <f t="shared" si="2"/>
        <v>634</v>
      </c>
      <c r="G37" s="69">
        <f t="shared" si="2"/>
        <v>108</v>
      </c>
      <c r="H37" s="302">
        <f t="shared" si="2"/>
        <v>-45</v>
      </c>
      <c r="I37" s="69">
        <f t="shared" si="2"/>
        <v>0</v>
      </c>
      <c r="J37" s="117">
        <f t="shared" si="2"/>
        <v>0</v>
      </c>
      <c r="K37" s="69">
        <f t="shared" si="2"/>
        <v>0</v>
      </c>
      <c r="L37" s="117">
        <f t="shared" si="2"/>
        <v>0</v>
      </c>
      <c r="M37" s="69">
        <f t="shared" si="2"/>
        <v>0</v>
      </c>
      <c r="N37" s="117">
        <f t="shared" si="2"/>
        <v>0</v>
      </c>
    </row>
    <row r="38" spans="1:14" ht="18" customHeight="1">
      <c r="A38" s="330"/>
      <c r="B38" s="330"/>
      <c r="C38" s="44" t="s">
        <v>218</v>
      </c>
      <c r="D38" s="220" t="s">
        <v>219</v>
      </c>
      <c r="E38" s="69">
        <v>0</v>
      </c>
      <c r="F38" s="290">
        <v>0</v>
      </c>
      <c r="G38" s="69">
        <v>0</v>
      </c>
      <c r="H38" s="302">
        <v>0</v>
      </c>
      <c r="I38" s="69"/>
      <c r="J38" s="117"/>
      <c r="K38" s="69"/>
      <c r="L38" s="117"/>
      <c r="M38" s="69"/>
      <c r="N38" s="117"/>
    </row>
    <row r="39" spans="1:14" ht="18" customHeight="1">
      <c r="A39" s="330"/>
      <c r="B39" s="330"/>
      <c r="C39" s="44" t="s">
        <v>220</v>
      </c>
      <c r="D39" s="220" t="s">
        <v>221</v>
      </c>
      <c r="E39" s="69">
        <v>508</v>
      </c>
      <c r="F39" s="290">
        <v>634</v>
      </c>
      <c r="G39" s="69">
        <v>0</v>
      </c>
      <c r="H39" s="302">
        <v>0</v>
      </c>
      <c r="I39" s="69"/>
      <c r="J39" s="117"/>
      <c r="K39" s="69"/>
      <c r="L39" s="117"/>
      <c r="M39" s="69"/>
      <c r="N39" s="117"/>
    </row>
    <row r="40" spans="1:14" ht="18" customHeight="1">
      <c r="A40" s="330"/>
      <c r="B40" s="330"/>
      <c r="C40" s="44" t="s">
        <v>222</v>
      </c>
      <c r="D40" s="220" t="s">
        <v>223</v>
      </c>
      <c r="E40" s="69">
        <v>0</v>
      </c>
      <c r="F40" s="290">
        <v>0</v>
      </c>
      <c r="G40" s="69">
        <v>0</v>
      </c>
      <c r="H40" s="302">
        <v>0</v>
      </c>
      <c r="I40" s="69"/>
      <c r="J40" s="117"/>
      <c r="K40" s="69"/>
      <c r="L40" s="117"/>
      <c r="M40" s="69"/>
      <c r="N40" s="117"/>
    </row>
    <row r="41" spans="1:14" ht="18" customHeight="1">
      <c r="A41" s="330"/>
      <c r="B41" s="330"/>
      <c r="C41" s="170" t="s">
        <v>224</v>
      </c>
      <c r="D41" s="220" t="s">
        <v>225</v>
      </c>
      <c r="E41" s="69">
        <f t="shared" ref="E41:N41" si="3">E34+E35-E36-E40</f>
        <v>508</v>
      </c>
      <c r="F41" s="290">
        <f t="shared" si="3"/>
        <v>634</v>
      </c>
      <c r="G41" s="69">
        <f t="shared" si="3"/>
        <v>108</v>
      </c>
      <c r="H41" s="302">
        <f t="shared" si="3"/>
        <v>-45</v>
      </c>
      <c r="I41" s="69">
        <f t="shared" si="3"/>
        <v>0</v>
      </c>
      <c r="J41" s="117">
        <f t="shared" si="3"/>
        <v>0</v>
      </c>
      <c r="K41" s="69">
        <f t="shared" si="3"/>
        <v>0</v>
      </c>
      <c r="L41" s="117">
        <f t="shared" si="3"/>
        <v>0</v>
      </c>
      <c r="M41" s="69">
        <f t="shared" si="3"/>
        <v>0</v>
      </c>
      <c r="N41" s="117">
        <f t="shared" si="3"/>
        <v>0</v>
      </c>
    </row>
    <row r="42" spans="1:14" ht="18" customHeight="1">
      <c r="A42" s="330"/>
      <c r="B42" s="330"/>
      <c r="C42" s="382" t="s">
        <v>226</v>
      </c>
      <c r="D42" s="383"/>
      <c r="E42" s="69">
        <f t="shared" ref="E42:N42" si="4">E37+E38-E39-E40</f>
        <v>0</v>
      </c>
      <c r="F42" s="290">
        <f t="shared" si="4"/>
        <v>0</v>
      </c>
      <c r="G42" s="69">
        <f t="shared" si="4"/>
        <v>108</v>
      </c>
      <c r="H42" s="299">
        <f t="shared" si="4"/>
        <v>-45</v>
      </c>
      <c r="I42" s="70">
        <f t="shared" si="4"/>
        <v>0</v>
      </c>
      <c r="J42" s="108">
        <f t="shared" si="4"/>
        <v>0</v>
      </c>
      <c r="K42" s="70">
        <f t="shared" si="4"/>
        <v>0</v>
      </c>
      <c r="L42" s="108">
        <f t="shared" si="4"/>
        <v>0</v>
      </c>
      <c r="M42" s="70">
        <f t="shared" si="4"/>
        <v>0</v>
      </c>
      <c r="N42" s="117">
        <f t="shared" si="4"/>
        <v>0</v>
      </c>
    </row>
    <row r="43" spans="1:14" ht="18" customHeight="1">
      <c r="A43" s="330"/>
      <c r="B43" s="330"/>
      <c r="C43" s="44" t="s">
        <v>227</v>
      </c>
      <c r="D43" s="220" t="s">
        <v>228</v>
      </c>
      <c r="E43" s="69">
        <v>0</v>
      </c>
      <c r="F43" s="290">
        <v>0</v>
      </c>
      <c r="G43" s="69">
        <v>0</v>
      </c>
      <c r="H43" s="302">
        <v>0</v>
      </c>
      <c r="I43" s="69"/>
      <c r="J43" s="117"/>
      <c r="K43" s="69"/>
      <c r="L43" s="117"/>
      <c r="M43" s="69"/>
      <c r="N43" s="117"/>
    </row>
    <row r="44" spans="1:14" ht="18" customHeight="1">
      <c r="A44" s="331"/>
      <c r="B44" s="331"/>
      <c r="C44" s="11" t="s">
        <v>229</v>
      </c>
      <c r="D44" s="93" t="s">
        <v>230</v>
      </c>
      <c r="E44" s="72">
        <f t="shared" ref="E44:N44" si="5">E41+E43</f>
        <v>508</v>
      </c>
      <c r="F44" s="291">
        <f t="shared" si="5"/>
        <v>634</v>
      </c>
      <c r="G44" s="72">
        <f t="shared" si="5"/>
        <v>108</v>
      </c>
      <c r="H44" s="300">
        <f t="shared" si="5"/>
        <v>-45</v>
      </c>
      <c r="I44" s="72">
        <f t="shared" si="5"/>
        <v>0</v>
      </c>
      <c r="J44" s="127">
        <f t="shared" si="5"/>
        <v>0</v>
      </c>
      <c r="K44" s="72">
        <f t="shared" si="5"/>
        <v>0</v>
      </c>
      <c r="L44" s="127">
        <f t="shared" si="5"/>
        <v>0</v>
      </c>
      <c r="M44" s="72">
        <f t="shared" si="5"/>
        <v>0</v>
      </c>
      <c r="N44" s="127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23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2021-08-20T12:09:36Z</cp:lastPrinted>
  <dcterms:created xsi:type="dcterms:W3CDTF">1999-07-06T05:17:05Z</dcterms:created>
  <dcterms:modified xsi:type="dcterms:W3CDTF">2021-09-27T00:24:10Z</dcterms:modified>
</cp:coreProperties>
</file>