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3年度\02 団体回答\01 都道府県\43　熊本県\"/>
    </mc:Choice>
  </mc:AlternateContent>
  <xr:revisionPtr revIDLastSave="0" documentId="8_{5009D45F-0466-420C-9E30-6B00C52AB4DC}" xr6:coauthVersionLast="47" xr6:coauthVersionMax="47" xr10:uidLastSave="{00000000-0000-0000-0000-000000000000}"/>
  <bookViews>
    <workbookView xWindow="2340" yWindow="2340" windowWidth="21600" windowHeight="11265" tabRatio="663" xr2:uid="{00000000-000D-0000-FFFF-FFFF00000000}"/>
  </bookViews>
  <sheets>
    <sheet name="1.普通会計予算" sheetId="2" r:id="rId1"/>
    <sheet name="2.公営企業会計予算 " sheetId="9" r:id="rId2"/>
    <sheet name="3.(1)普通会計決算" sheetId="5" r:id="rId3"/>
    <sheet name="3.(2)財政指標等" sheetId="6" r:id="rId4"/>
    <sheet name="4.公営企業会計決算 " sheetId="10" r:id="rId5"/>
    <sheet name="5.三セク決算" sheetId="11" r:id="rId6"/>
  </sheets>
  <definedNames>
    <definedName name="_xlnm.Print_Area" localSheetId="0">'1.普通会計予算'!$A$1:$J$47</definedName>
    <definedName name="_xlnm.Print_Area" localSheetId="1">'2.公営企業会計予算 '!$A$1:$O$49</definedName>
    <definedName name="_xlnm.Print_Area" localSheetId="2">'3.(1)普通会計決算'!$A$1:$J$47</definedName>
    <definedName name="_xlnm.Print_Area" localSheetId="3">'3.(2)財政指標等'!$A$1:$J$35</definedName>
    <definedName name="_xlnm.Print_Area" localSheetId="4">'4.公営企業会計決算 '!$A$1:$Q$49</definedName>
    <definedName name="_xlnm.Print_Area" localSheetId="5">'5.三セク決算'!$A$1:$N$46</definedName>
  </definedNames>
  <calcPr calcId="191029"/>
</workbook>
</file>

<file path=xl/calcChain.xml><?xml version="1.0" encoding="utf-8"?>
<calcChain xmlns="http://schemas.openxmlformats.org/spreadsheetml/2006/main">
  <c r="F44" i="11" l="1"/>
  <c r="F42" i="11"/>
  <c r="H34" i="11"/>
  <c r="H41" i="11" s="1"/>
  <c r="H44" i="11" s="1"/>
  <c r="G34" i="11"/>
  <c r="G41" i="11" s="1"/>
  <c r="G44" i="11" s="1"/>
  <c r="N31" i="11"/>
  <c r="N34" i="11" s="1"/>
  <c r="M31" i="11"/>
  <c r="M34" i="11" s="1"/>
  <c r="L31" i="11"/>
  <c r="L34" i="11" s="1"/>
  <c r="L41" i="11" s="1"/>
  <c r="L44" i="11" s="1"/>
  <c r="K31" i="11"/>
  <c r="K34" i="11" s="1"/>
  <c r="K41" i="11" s="1"/>
  <c r="K44" i="11" s="1"/>
  <c r="J31" i="11"/>
  <c r="J34" i="11" s="1"/>
  <c r="I31" i="11"/>
  <c r="I34" i="11" s="1"/>
  <c r="G31" i="11"/>
  <c r="F31" i="11"/>
  <c r="F34" i="11" s="1"/>
  <c r="E31" i="11"/>
  <c r="E34" i="11" s="1"/>
  <c r="I37" i="11" l="1"/>
  <c r="I42" i="11" s="1"/>
  <c r="I41" i="11"/>
  <c r="I44" i="11" s="1"/>
  <c r="M37" i="11"/>
  <c r="M42" i="11" s="1"/>
  <c r="M41" i="11"/>
  <c r="M44" i="11" s="1"/>
  <c r="E41" i="11"/>
  <c r="E44" i="11" s="1"/>
  <c r="E37" i="11"/>
  <c r="E42" i="11" s="1"/>
  <c r="J41" i="11"/>
  <c r="J44" i="11" s="1"/>
  <c r="J37" i="11"/>
  <c r="J42" i="11" s="1"/>
  <c r="N41" i="11"/>
  <c r="N44" i="11" s="1"/>
  <c r="N37" i="11"/>
  <c r="N42" i="11" s="1"/>
  <c r="G37" i="11"/>
  <c r="G42" i="11" s="1"/>
  <c r="K37" i="11"/>
  <c r="K42" i="11" s="1"/>
  <c r="H37" i="11"/>
  <c r="H42" i="11" s="1"/>
  <c r="L37" i="11"/>
  <c r="L42" i="11" s="1"/>
  <c r="F27" i="2"/>
  <c r="F45" i="5" l="1"/>
  <c r="F27" i="5"/>
  <c r="H45" i="5"/>
  <c r="H27" i="2"/>
  <c r="Q44" i="10" l="1"/>
  <c r="P44" i="10"/>
  <c r="O44" i="10"/>
  <c r="N44" i="10"/>
  <c r="M44" i="10"/>
  <c r="L44" i="10"/>
  <c r="K44" i="10"/>
  <c r="J44" i="10"/>
  <c r="I44" i="10"/>
  <c r="H44" i="10"/>
  <c r="G44" i="10"/>
  <c r="F44" i="10"/>
  <c r="Q39" i="10"/>
  <c r="Q45" i="10" s="1"/>
  <c r="P39" i="10"/>
  <c r="P45" i="10" s="1"/>
  <c r="O39" i="10"/>
  <c r="O45" i="10" s="1"/>
  <c r="N39" i="10"/>
  <c r="N45" i="10" s="1"/>
  <c r="M39" i="10"/>
  <c r="L39" i="10"/>
  <c r="K39" i="10"/>
  <c r="J39" i="10"/>
  <c r="I39" i="10"/>
  <c r="I45" i="10" s="1"/>
  <c r="H39" i="10"/>
  <c r="H45" i="10" s="1"/>
  <c r="G39" i="10"/>
  <c r="G45" i="10" s="1"/>
  <c r="F39" i="10"/>
  <c r="F45" i="10" s="1"/>
  <c r="O24" i="10"/>
  <c r="O27" i="10" s="1"/>
  <c r="N24" i="10"/>
  <c r="N27" i="10" s="1"/>
  <c r="M24" i="10"/>
  <c r="M27" i="10" s="1"/>
  <c r="L24" i="10"/>
  <c r="L27" i="10" s="1"/>
  <c r="K24" i="10"/>
  <c r="K27" i="10" s="1"/>
  <c r="J24" i="10"/>
  <c r="J27" i="10" s="1"/>
  <c r="I24" i="10"/>
  <c r="I27" i="10" s="1"/>
  <c r="H24" i="10"/>
  <c r="H27" i="10" s="1"/>
  <c r="G24" i="10"/>
  <c r="G27" i="10" s="1"/>
  <c r="F24" i="10"/>
  <c r="F27" i="10" s="1"/>
  <c r="O16" i="10"/>
  <c r="N16" i="10"/>
  <c r="M16" i="10"/>
  <c r="L16" i="10"/>
  <c r="K16" i="10"/>
  <c r="J16" i="10"/>
  <c r="I16" i="10"/>
  <c r="H16" i="10"/>
  <c r="G16" i="10"/>
  <c r="F16" i="10"/>
  <c r="O15" i="10"/>
  <c r="N15" i="10"/>
  <c r="M15" i="10"/>
  <c r="L15" i="10"/>
  <c r="K15" i="10"/>
  <c r="J15" i="10"/>
  <c r="I15" i="10"/>
  <c r="H15" i="10"/>
  <c r="G15" i="10"/>
  <c r="F15" i="10"/>
  <c r="O14" i="10"/>
  <c r="N14" i="10"/>
  <c r="M14" i="10"/>
  <c r="L14" i="10"/>
  <c r="K14" i="10"/>
  <c r="J14" i="10"/>
  <c r="I14" i="10"/>
  <c r="H14" i="10"/>
  <c r="G14" i="10"/>
  <c r="F14" i="10"/>
  <c r="F14" i="9"/>
  <c r="G14" i="9"/>
  <c r="H14" i="9"/>
  <c r="I14" i="9"/>
  <c r="J14" i="9"/>
  <c r="K14" i="9"/>
  <c r="L14" i="9"/>
  <c r="M14" i="9"/>
  <c r="N14" i="9"/>
  <c r="O14" i="9"/>
  <c r="F15" i="9"/>
  <c r="G15" i="9"/>
  <c r="H15" i="9"/>
  <c r="I15" i="9"/>
  <c r="J15" i="9"/>
  <c r="K15" i="9"/>
  <c r="L15" i="9"/>
  <c r="M15" i="9"/>
  <c r="N15" i="9"/>
  <c r="O15" i="9"/>
  <c r="F16" i="9"/>
  <c r="G16" i="9"/>
  <c r="H16" i="9"/>
  <c r="I16" i="9"/>
  <c r="J16" i="9"/>
  <c r="K16" i="9"/>
  <c r="L16" i="9"/>
  <c r="M16" i="9"/>
  <c r="N16" i="9"/>
  <c r="O16" i="9"/>
  <c r="F24" i="9"/>
  <c r="G24" i="9"/>
  <c r="H24" i="9"/>
  <c r="H27" i="9" s="1"/>
  <c r="I24" i="9"/>
  <c r="I27" i="9" s="1"/>
  <c r="J24" i="9"/>
  <c r="K24" i="9"/>
  <c r="L24" i="9"/>
  <c r="L27" i="9" s="1"/>
  <c r="M24" i="9"/>
  <c r="M27" i="9" s="1"/>
  <c r="N24" i="9"/>
  <c r="O24" i="9"/>
  <c r="F27" i="9"/>
  <c r="G27" i="9"/>
  <c r="J27" i="9"/>
  <c r="K27" i="9"/>
  <c r="N27" i="9"/>
  <c r="O27" i="9"/>
  <c r="F39" i="9"/>
  <c r="G39" i="9"/>
  <c r="H39" i="9"/>
  <c r="H45" i="9" s="1"/>
  <c r="I39" i="9"/>
  <c r="I45" i="9" s="1"/>
  <c r="J39" i="9"/>
  <c r="K39" i="9"/>
  <c r="L39" i="9"/>
  <c r="M39" i="9"/>
  <c r="N39" i="9"/>
  <c r="O39" i="9"/>
  <c r="F44" i="9"/>
  <c r="F45" i="9" s="1"/>
  <c r="G44" i="9"/>
  <c r="G45" i="9" s="1"/>
  <c r="H44" i="9"/>
  <c r="I44" i="9"/>
  <c r="J44" i="9"/>
  <c r="J45" i="9" s="1"/>
  <c r="K44" i="9"/>
  <c r="K45" i="9" s="1"/>
  <c r="L44" i="9"/>
  <c r="M44" i="9"/>
  <c r="N44" i="9"/>
  <c r="N45" i="9" s="1"/>
  <c r="O44" i="9"/>
  <c r="O45" i="9" s="1"/>
  <c r="L45" i="9"/>
  <c r="M45" i="9"/>
  <c r="J45" i="10" l="1"/>
  <c r="K45" i="10"/>
  <c r="L45" i="10"/>
  <c r="M45" i="10"/>
  <c r="F22" i="6"/>
  <c r="E22" i="6"/>
  <c r="E19" i="6"/>
  <c r="E23" i="6" s="1"/>
  <c r="G44" i="5"/>
  <c r="H27" i="5"/>
  <c r="G19" i="5"/>
  <c r="G18" i="2"/>
  <c r="H45" i="2"/>
  <c r="F45" i="2"/>
  <c r="G28" i="2" s="1"/>
  <c r="I20" i="6"/>
  <c r="H20" i="6"/>
  <c r="G20" i="6"/>
  <c r="F20" i="6"/>
  <c r="E20" i="6"/>
  <c r="I19" i="6"/>
  <c r="I21" i="6" s="1"/>
  <c r="H19" i="6"/>
  <c r="H21" i="6"/>
  <c r="G19" i="6"/>
  <c r="F19" i="6"/>
  <c r="F21" i="6" s="1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9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F23" i="6"/>
  <c r="G30" i="2" l="1"/>
  <c r="G40" i="2"/>
  <c r="G13" i="2"/>
  <c r="G26" i="2"/>
  <c r="G23" i="2"/>
  <c r="G22" i="2"/>
  <c r="G20" i="2"/>
  <c r="G19" i="2"/>
  <c r="G9" i="2"/>
  <c r="G24" i="2"/>
  <c r="G12" i="2"/>
  <c r="G25" i="2"/>
  <c r="G21" i="2"/>
  <c r="G11" i="2"/>
  <c r="G17" i="2"/>
  <c r="G27" i="2"/>
  <c r="G15" i="2"/>
  <c r="G10" i="2"/>
  <c r="G16" i="2"/>
  <c r="G14" i="2"/>
  <c r="I27" i="2"/>
  <c r="G38" i="2"/>
  <c r="G39" i="2"/>
  <c r="G32" i="2"/>
  <c r="G43" i="2"/>
  <c r="G31" i="2"/>
  <c r="G29" i="2"/>
  <c r="G45" i="2"/>
  <c r="G41" i="2"/>
  <c r="G36" i="2"/>
  <c r="G38" i="5"/>
  <c r="G30" i="5"/>
  <c r="G39" i="5"/>
  <c r="G35" i="5"/>
  <c r="G32" i="5"/>
  <c r="G31" i="5"/>
  <c r="G36" i="5"/>
  <c r="G37" i="5"/>
  <c r="G29" i="5"/>
  <c r="G40" i="5"/>
  <c r="G43" i="5"/>
  <c r="G41" i="5"/>
  <c r="G28" i="5"/>
  <c r="G42" i="5"/>
  <c r="G34" i="5"/>
  <c r="G45" i="5"/>
  <c r="I45" i="5"/>
  <c r="G33" i="5"/>
  <c r="E21" i="6"/>
  <c r="I24" i="6"/>
  <c r="H22" i="6"/>
  <c r="H23" i="6"/>
  <c r="G23" i="6"/>
  <c r="G22" i="6"/>
  <c r="I23" i="6"/>
  <c r="I22" i="6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G37" i="2"/>
  <c r="G20" i="5"/>
  <c r="G44" i="2"/>
  <c r="G17" i="5"/>
  <c r="G42" i="2"/>
  <c r="I45" i="2"/>
  <c r="G18" i="5"/>
  <c r="G21" i="6"/>
  <c r="G35" i="2"/>
  <c r="G25" i="5"/>
  <c r="G16" i="5"/>
  <c r="G13" i="5"/>
  <c r="G14" i="5"/>
</calcChain>
</file>

<file path=xl/sharedStrings.xml><?xml version="1.0" encoding="utf-8"?>
<sst xmlns="http://schemas.openxmlformats.org/spreadsheetml/2006/main" count="447" uniqueCount="259">
  <si>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</si>
  <si>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</si>
  <si>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</si>
  <si>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</si>
  <si>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</si>
  <si>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</si>
  <si>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</si>
  <si>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</si>
  <si>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</si>
  <si>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</si>
  <si>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</si>
  <si>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</si>
  <si>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</si>
  <si>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</si>
  <si>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</si>
  <si>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</si>
  <si>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</si>
  <si>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</si>
  <si>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</si>
  <si>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</si>
  <si>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</si>
  <si>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</si>
  <si>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</si>
  <si>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</si>
  <si>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</si>
  <si>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</si>
  <si>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</si>
  <si>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</si>
  <si>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</si>
  <si>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</si>
  <si>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</si>
  <si>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</si>
  <si>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</si>
  <si>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</si>
  <si>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</si>
  <si>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</si>
  <si>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</si>
  <si>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</si>
  <si>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</si>
  <si>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</si>
  <si>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</si>
  <si>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</si>
  <si>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</si>
  <si>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</si>
  <si>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</si>
  <si>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</si>
  <si>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</si>
  <si>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</si>
  <si>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</si>
  <si>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</si>
  <si>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</si>
  <si>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</si>
  <si>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</si>
  <si>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</si>
  <si>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</si>
  <si>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</si>
  <si>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</si>
  <si>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</si>
  <si>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</si>
  <si>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</si>
  <si>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</si>
  <si>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</si>
  <si>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</si>
  <si>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</si>
  <si>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</si>
  <si>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</si>
  <si>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</si>
  <si>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</si>
  <si>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</si>
  <si>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</si>
  <si>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</si>
  <si>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</si>
  <si>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</si>
  <si>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</si>
  <si>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</si>
  <si>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</si>
  <si>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</si>
  <si>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</si>
  <si>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</si>
  <si>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</si>
  <si>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</si>
  <si>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</si>
  <si>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</si>
  <si>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</si>
  <si>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</si>
  <si>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</si>
  <si>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</si>
  <si>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</si>
  <si>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</si>
  <si>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</si>
  <si>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</si>
  <si>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</si>
  <si>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</si>
  <si>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</si>
  <si>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</si>
  <si>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</si>
  <si>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</si>
  <si>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</si>
  <si>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</si>
  <si>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</si>
  <si>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</si>
  <si>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</si>
  <si>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</si>
  <si>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</si>
  <si>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</si>
  <si>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</si>
  <si>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</si>
  <si>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</si>
  <si>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</si>
  <si>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</si>
  <si>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</si>
  <si>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</si>
  <si>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</si>
  <si>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</si>
  <si>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</si>
  <si>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</si>
  <si>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</si>
  <si>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</si>
  <si>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</si>
  <si>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</si>
  <si>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</si>
  <si>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</si>
  <si>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</si>
  <si>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</si>
  <si>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</si>
  <si>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</si>
  <si>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</si>
  <si>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</si>
  <si>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</si>
  <si>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</si>
  <si>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</si>
  <si>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</si>
  <si>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</si>
  <si>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</si>
  <si>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</si>
  <si>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</si>
  <si>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</si>
  <si>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</si>
  <si>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</si>
  <si>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</si>
  <si>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</si>
  <si>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</si>
  <si>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</si>
  <si>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</si>
  <si>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</si>
  <si>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</si>
  <si>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</si>
  <si>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</si>
  <si>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</si>
  <si>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</si>
  <si>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</si>
  <si>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</si>
  <si>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</si>
  <si>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</si>
  <si>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</si>
  <si>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</si>
  <si>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</si>
  <si>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</si>
  <si>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</si>
  <si>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</si>
  <si>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</si>
  <si>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</si>
  <si>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</si>
  <si>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</si>
  <si>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</si>
  <si>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</si>
  <si>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</si>
  <si>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</si>
  <si>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</si>
  <si>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</si>
  <si>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</si>
  <si>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</si>
  <si>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</si>
  <si>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</si>
  <si>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</si>
  <si>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</si>
  <si>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</si>
  <si>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</si>
  <si>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</si>
  <si>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</si>
  <si>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</si>
  <si>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</si>
  <si>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</si>
  <si>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</si>
  <si>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</si>
  <si>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</si>
  <si>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 xml:space="preserve">営業利益          </t>
  </si>
  <si>
    <t>営業外収益</t>
  </si>
  <si>
    <t>営業外費用</t>
  </si>
  <si>
    <t xml:space="preserve">経常利益      </t>
  </si>
  <si>
    <t>特別損失</t>
    <rPh sb="0" eb="2">
      <t>トクベツ</t>
    </rPh>
    <rPh sb="2" eb="4">
      <t>ソンシツ</t>
    </rPh>
    <phoneticPr fontId="9"/>
  </si>
  <si>
    <t>特別利益</t>
  </si>
  <si>
    <t>特別損失</t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</si>
  <si>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</si>
  <si>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</si>
  <si>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</si>
  <si>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法人税等</t>
  </si>
  <si>
    <t xml:space="preserve">当期利益  </t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</si>
  <si>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</si>
  <si>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</si>
  <si>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 xml:space="preserve">当期未処分利益    </t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</si>
  <si>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</si>
  <si>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27年度</t>
    <rPh sb="2" eb="4">
      <t>ネンド</t>
    </rPh>
    <phoneticPr fontId="14"/>
  </si>
  <si>
    <t>（1）令和３年度普通会計予算の状況</t>
    <rPh sb="8" eb="10">
      <t>フツウ</t>
    </rPh>
    <rPh sb="10" eb="12">
      <t>カイケイ</t>
    </rPh>
    <rPh sb="12" eb="14">
      <t>ヨサン</t>
    </rPh>
    <phoneticPr fontId="9"/>
  </si>
  <si>
    <t>令和３年度</t>
    <phoneticPr fontId="9"/>
  </si>
  <si>
    <t>(令和３年度予算ﾍﾞｰｽ）</t>
    <rPh sb="6" eb="8">
      <t>ヨサン</t>
    </rPh>
    <phoneticPr fontId="14"/>
  </si>
  <si>
    <t>（1）令和元年度普通会計決算の状況</t>
  </si>
  <si>
    <t>令和元年度</t>
  </si>
  <si>
    <r>
      <t>2</t>
    </r>
    <r>
      <rPr>
        <sz val="11"/>
        <rFont val="Yu Gothic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</si>
  <si>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t>2</t>
    </r>
    <r>
      <rPr>
        <sz val="11"/>
        <rFont val="Yu Gothic"/>
        <family val="1"/>
        <charset val="128"/>
      </rPr>
      <t>9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</si>
  <si>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r>
      <rPr>
        <sz val="11"/>
        <rFont val="Yu Gothic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4"/>
  </si>
  <si>
    <t>元年度</t>
  </si>
  <si>
    <t>元年度</t>
    <rPh sb="0" eb="1">
      <t>ガン</t>
    </rPh>
    <rPh sb="1" eb="3">
      <t>ネンド</t>
    </rPh>
    <phoneticPr fontId="14"/>
  </si>
  <si>
    <t>（注1）平成27年度～令和元年度は平成27年度国勢調査を基に計上している。</t>
    <rPh sb="4" eb="6">
      <t>ヘイセイ</t>
    </rPh>
    <rPh sb="8" eb="10">
      <t>ネンド</t>
    </rPh>
    <rPh sb="11" eb="14">
      <t>レイワガン</t>
    </rPh>
    <rPh sb="14" eb="16">
      <t>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29">
      <t>モト</t>
    </rPh>
    <rPh sb="30" eb="32">
      <t>ケイジョウ</t>
    </rPh>
    <phoneticPr fontId="9"/>
  </si>
  <si>
    <t>(令和元年度決算ﾍﾞｰｽ）</t>
  </si>
  <si>
    <t>(平成元年度決算額）</t>
  </si>
  <si>
    <t>（注）原則として表示単位未満を四捨五入して端数調整していないため、合計等と一致しない場合がある。</t>
    <phoneticPr fontId="14"/>
  </si>
  <si>
    <t>(g=c+f)</t>
    <phoneticPr fontId="9"/>
  </si>
  <si>
    <t>(f=d-e)</t>
    <phoneticPr fontId="9"/>
  </si>
  <si>
    <t>(c=a-b)</t>
    <phoneticPr fontId="9"/>
  </si>
  <si>
    <t>令和３年度</t>
    <phoneticPr fontId="9"/>
  </si>
  <si>
    <t>令和３年度</t>
    <phoneticPr fontId="9"/>
  </si>
  <si>
    <t>令和３年度</t>
    <phoneticPr fontId="9"/>
  </si>
  <si>
    <t>下水道事業（農業集落排水事業）</t>
    <rPh sb="0" eb="3">
      <t>ゲスイドウ</t>
    </rPh>
    <rPh sb="3" eb="5">
      <t>ジギョウ</t>
    </rPh>
    <rPh sb="6" eb="8">
      <t>ノウギョウ</t>
    </rPh>
    <rPh sb="8" eb="10">
      <t>シュウラク</t>
    </rPh>
    <rPh sb="10" eb="12">
      <t>ハイスイ</t>
    </rPh>
    <rPh sb="12" eb="14">
      <t>ジギョウ</t>
    </rPh>
    <phoneticPr fontId="14"/>
  </si>
  <si>
    <t>下水道事業（特定環境保全公共下水道事業）</t>
    <rPh sb="0" eb="3">
      <t>ゲスイドウ</t>
    </rPh>
    <rPh sb="3" eb="5">
      <t>ジギョウ</t>
    </rPh>
    <rPh sb="6" eb="8">
      <t>トクテイ</t>
    </rPh>
    <rPh sb="8" eb="10">
      <t>カンキョウ</t>
    </rPh>
    <rPh sb="10" eb="12">
      <t>ホゼン</t>
    </rPh>
    <rPh sb="12" eb="14">
      <t>コウキョウ</t>
    </rPh>
    <rPh sb="14" eb="17">
      <t>ゲスイドウ</t>
    </rPh>
    <rPh sb="17" eb="19">
      <t>ジギョウ</t>
    </rPh>
    <phoneticPr fontId="14"/>
  </si>
  <si>
    <t>宅地造成事業（その他造成）</t>
    <rPh sb="0" eb="2">
      <t>タクチ</t>
    </rPh>
    <rPh sb="2" eb="4">
      <t>ゾウセイ</t>
    </rPh>
    <rPh sb="4" eb="6">
      <t>ジギョウ</t>
    </rPh>
    <rPh sb="9" eb="10">
      <t>ホカ</t>
    </rPh>
    <rPh sb="10" eb="12">
      <t>ゾウセイ</t>
    </rPh>
    <phoneticPr fontId="14"/>
  </si>
  <si>
    <t>宅地造成事業（臨海土地造成）</t>
    <rPh sb="0" eb="2">
      <t>タクチ</t>
    </rPh>
    <rPh sb="2" eb="4">
      <t>ゾウセイ</t>
    </rPh>
    <rPh sb="4" eb="6">
      <t>ジギョウ</t>
    </rPh>
    <rPh sb="7" eb="9">
      <t>リンカイ</t>
    </rPh>
    <rPh sb="9" eb="11">
      <t>トチ</t>
    </rPh>
    <rPh sb="11" eb="13">
      <t>ゾウセイ</t>
    </rPh>
    <phoneticPr fontId="14"/>
  </si>
  <si>
    <t>港湾整備事業</t>
    <rPh sb="0" eb="2">
      <t>コウワン</t>
    </rPh>
    <rPh sb="2" eb="4">
      <t>セイビ</t>
    </rPh>
    <rPh sb="4" eb="6">
      <t>ジギョウ</t>
    </rPh>
    <phoneticPr fontId="14"/>
  </si>
  <si>
    <t>補てん財源不足額(▲)</t>
    <phoneticPr fontId="14"/>
  </si>
  <si>
    <t>(i=g-h)</t>
    <phoneticPr fontId="11"/>
  </si>
  <si>
    <t>(c-f)</t>
    <phoneticPr fontId="11"/>
  </si>
  <si>
    <t>下水道事業（流域下水道事業）</t>
    <rPh sb="0" eb="3">
      <t>ゲスイドウ</t>
    </rPh>
    <rPh sb="3" eb="5">
      <t>ジギョウ</t>
    </rPh>
    <rPh sb="6" eb="8">
      <t>リュウイキ</t>
    </rPh>
    <rPh sb="8" eb="11">
      <t>ゲスイドウ</t>
    </rPh>
    <rPh sb="11" eb="13">
      <t>ジギョウ</t>
    </rPh>
    <phoneticPr fontId="14"/>
  </si>
  <si>
    <t>病院事業</t>
    <rPh sb="0" eb="2">
      <t>ビョウイン</t>
    </rPh>
    <rPh sb="2" eb="4">
      <t>ジギョウ</t>
    </rPh>
    <phoneticPr fontId="14"/>
  </si>
  <si>
    <t>駐車場整備事業</t>
    <rPh sb="0" eb="3">
      <t>チュウシャジョウ</t>
    </rPh>
    <rPh sb="3" eb="5">
      <t>セイビ</t>
    </rPh>
    <rPh sb="5" eb="7">
      <t>ジギョウ</t>
    </rPh>
    <phoneticPr fontId="14"/>
  </si>
  <si>
    <t>工業用水道事業</t>
    <rPh sb="0" eb="3">
      <t>コウギョウヨウ</t>
    </rPh>
    <rPh sb="3" eb="5">
      <t>スイドウ</t>
    </rPh>
    <rPh sb="5" eb="7">
      <t>ジギョウ</t>
    </rPh>
    <phoneticPr fontId="14"/>
  </si>
  <si>
    <t>電気事業</t>
    <rPh sb="0" eb="2">
      <t>デンキ</t>
    </rPh>
    <rPh sb="2" eb="4">
      <t>ジギョウ</t>
    </rPh>
    <phoneticPr fontId="14"/>
  </si>
  <si>
    <t>(b-e)</t>
    <phoneticPr fontId="11"/>
  </si>
  <si>
    <t>熊本県</t>
    <rPh sb="0" eb="3">
      <t>クマモトケン</t>
    </rPh>
    <phoneticPr fontId="14"/>
  </si>
  <si>
    <t>熊本県</t>
    <rPh sb="0" eb="3">
      <t>クマモトケン</t>
    </rPh>
    <phoneticPr fontId="9"/>
  </si>
  <si>
    <t>熊本県</t>
    <rPh sb="0" eb="3">
      <t>クマモトケン</t>
    </rPh>
    <phoneticPr fontId="16"/>
  </si>
  <si>
    <t>５.第三セクター(公社・株式会社形態の三セク)の状況</t>
    <phoneticPr fontId="14"/>
  </si>
  <si>
    <t>天草エアライン（株）</t>
    <rPh sb="0" eb="2">
      <t>アマクサ</t>
    </rPh>
    <rPh sb="7" eb="10">
      <t>カブ</t>
    </rPh>
    <phoneticPr fontId="14"/>
  </si>
  <si>
    <t>（株）テクノインキュベーションセンター</t>
    <rPh sb="0" eb="3">
      <t>カブ</t>
    </rPh>
    <phoneticPr fontId="14"/>
  </si>
  <si>
    <t>熊本県道路公社</t>
    <rPh sb="0" eb="3">
      <t>クマモトケン</t>
    </rPh>
    <rPh sb="3" eb="5">
      <t>ドウロ</t>
    </rPh>
    <rPh sb="5" eb="7">
      <t>コウシャ</t>
    </rPh>
    <phoneticPr fontId="14"/>
  </si>
  <si>
    <t>(c)</t>
    <phoneticPr fontId="14"/>
  </si>
  <si>
    <t>(d=a-b-c)</t>
    <phoneticPr fontId="14"/>
  </si>
  <si>
    <t>(e)</t>
    <phoneticPr fontId="14"/>
  </si>
  <si>
    <t>(f)</t>
    <phoneticPr fontId="14"/>
  </si>
  <si>
    <t>(g=d+e-f)</t>
    <phoneticPr fontId="14"/>
  </si>
  <si>
    <t>(h)</t>
    <phoneticPr fontId="14"/>
  </si>
  <si>
    <t>(i)</t>
    <phoneticPr fontId="14"/>
  </si>
  <si>
    <t>(j=g+h-i)</t>
    <phoneticPr fontId="14"/>
  </si>
  <si>
    <t>(k)</t>
    <phoneticPr fontId="14"/>
  </si>
  <si>
    <t>(l)</t>
    <phoneticPr fontId="14"/>
  </si>
  <si>
    <t>(m)</t>
    <phoneticPr fontId="14"/>
  </si>
  <si>
    <t>(ｎ=g+h-i-m)</t>
    <phoneticPr fontId="14"/>
  </si>
  <si>
    <t>(o)</t>
    <phoneticPr fontId="14"/>
  </si>
  <si>
    <t>(p=n+o)</t>
    <phoneticPr fontId="14"/>
  </si>
  <si>
    <t>（注２）原則として表示単位未満を四捨五入して端数調整していないため、合計等と一致しない場合がある。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</si>
</sst>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0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11"/>
      <name val="Yu Gothic"/>
      <family val="1"/>
      <charset val="128"/>
    </font>
    <font>
      <sz val="11"/>
      <color theme="1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329">
    <xf numFmtId="0" fontId="0" fillId="0" borderId="0" xfId="0"/>
    <xf numFmtId="41" fontId="4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4" xfId="0" applyNumberFormat="1" applyBorder="1" applyAlignment="1">
      <alignment horizontal="left"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7" xfId="0" applyNumberFormat="1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centerContinuous" vertical="center"/>
    </xf>
    <xf numFmtId="0" fontId="0" fillId="0" borderId="10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41" fontId="7" fillId="0" borderId="0" xfId="0" applyNumberFormat="1" applyFont="1" applyAlignment="1">
      <alignment vertical="center"/>
    </xf>
    <xf numFmtId="0" fontId="3" fillId="0" borderId="6" xfId="0" applyNumberFormat="1" applyFont="1" applyBorder="1" applyAlignment="1">
      <alignment horizontal="distributed" vertical="center"/>
    </xf>
    <xf numFmtId="41" fontId="0" fillId="0" borderId="15" xfId="0" applyNumberFormat="1" applyBorder="1" applyAlignment="1">
      <alignment vertical="center"/>
    </xf>
    <xf numFmtId="41" fontId="0" fillId="0" borderId="12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0" fillId="0" borderId="19" xfId="0" applyNumberFormat="1" applyBorder="1" applyAlignment="1">
      <alignment horizontal="centerContinuous" vertical="center"/>
    </xf>
    <xf numFmtId="0" fontId="0" fillId="0" borderId="20" xfId="0" applyNumberFormat="1" applyBorder="1" applyAlignment="1">
      <alignment vertical="center"/>
    </xf>
    <xf numFmtId="0" fontId="2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0" fillId="0" borderId="23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26" xfId="0" applyNumberFormat="1" applyBorder="1" applyAlignment="1">
      <alignment horizontal="left" vertical="center"/>
    </xf>
    <xf numFmtId="41" fontId="0" fillId="0" borderId="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8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1" xfId="0" applyNumberFormat="1" applyBorder="1" applyAlignment="1">
      <alignment horizontal="left" vertical="center"/>
    </xf>
    <xf numFmtId="41" fontId="0" fillId="0" borderId="2" xfId="0" applyNumberFormat="1" applyBorder="1" applyAlignment="1">
      <alignment horizontal="left" vertical="center"/>
    </xf>
    <xf numFmtId="41" fontId="3" fillId="0" borderId="6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5" xfId="0" applyNumberFormat="1" applyBorder="1" applyAlignment="1">
      <alignment horizontal="centerContinuous"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7" xfId="0" applyNumberFormat="1" applyBorder="1" applyAlignment="1">
      <alignment horizontal="left" vertical="center"/>
    </xf>
    <xf numFmtId="41" fontId="0" fillId="0" borderId="13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vertical="center"/>
    </xf>
    <xf numFmtId="177" fontId="2" fillId="0" borderId="3" xfId="1" applyNumberFormat="1" applyBorder="1" applyAlignment="1">
      <alignment vertical="center"/>
    </xf>
    <xf numFmtId="177" fontId="2" fillId="0" borderId="29" xfId="1" applyNumberFormat="1" applyBorder="1" applyAlignment="1">
      <alignment vertical="center"/>
    </xf>
    <xf numFmtId="177" fontId="2" fillId="0" borderId="30" xfId="1" applyNumberFormat="1" applyBorder="1" applyAlignment="1">
      <alignment vertical="center"/>
    </xf>
    <xf numFmtId="177" fontId="2" fillId="0" borderId="31" xfId="1" applyNumberFormat="1" applyBorder="1" applyAlignment="1">
      <alignment vertical="center"/>
    </xf>
    <xf numFmtId="177" fontId="2" fillId="0" borderId="24" xfId="1" applyNumberFormat="1" applyBorder="1" applyAlignment="1">
      <alignment vertical="center"/>
    </xf>
    <xf numFmtId="177" fontId="2" fillId="0" borderId="32" xfId="1" applyNumberFormat="1" applyBorder="1" applyAlignment="1">
      <alignment vertical="center"/>
    </xf>
    <xf numFmtId="177" fontId="2" fillId="0" borderId="25" xfId="1" applyNumberFormat="1" applyBorder="1" applyAlignment="1">
      <alignment vertical="center"/>
    </xf>
    <xf numFmtId="177" fontId="2" fillId="0" borderId="33" xfId="1" applyNumberFormat="1" applyBorder="1" applyAlignment="1">
      <alignment vertical="center"/>
    </xf>
    <xf numFmtId="177" fontId="2" fillId="0" borderId="5" xfId="1" applyNumberFormat="1" applyBorder="1" applyAlignment="1">
      <alignment vertical="center"/>
    </xf>
    <xf numFmtId="177" fontId="2" fillId="0" borderId="20" xfId="1" applyNumberFormat="1" applyBorder="1" applyAlignment="1">
      <alignment vertical="center"/>
    </xf>
    <xf numFmtId="178" fontId="2" fillId="0" borderId="7" xfId="1" applyNumberFormat="1" applyBorder="1" applyAlignment="1">
      <alignment vertical="center"/>
    </xf>
    <xf numFmtId="178" fontId="2" fillId="0" borderId="15" xfId="1" applyNumberFormat="1" applyBorder="1" applyAlignment="1">
      <alignment vertical="center"/>
    </xf>
    <xf numFmtId="178" fontId="2" fillId="0" borderId="12" xfId="1" applyNumberFormat="1" applyBorder="1" applyAlignment="1">
      <alignment vertical="center"/>
    </xf>
    <xf numFmtId="178" fontId="2" fillId="0" borderId="34" xfId="1" applyNumberFormat="1" applyBorder="1" applyAlignment="1">
      <alignment vertical="center"/>
    </xf>
    <xf numFmtId="178" fontId="2" fillId="0" borderId="14" xfId="1" applyNumberFormat="1" applyBorder="1" applyAlignment="1">
      <alignment vertical="center"/>
    </xf>
    <xf numFmtId="178" fontId="2" fillId="0" borderId="35" xfId="1" applyNumberFormat="1" applyBorder="1" applyAlignment="1">
      <alignment vertical="center"/>
    </xf>
    <xf numFmtId="178" fontId="2" fillId="0" borderId="36" xfId="1" applyNumberFormat="1" applyBorder="1" applyAlignment="1">
      <alignment vertical="center"/>
    </xf>
    <xf numFmtId="178" fontId="2" fillId="0" borderId="18" xfId="1" applyNumberFormat="1" applyBorder="1" applyAlignment="1">
      <alignment vertical="center"/>
    </xf>
    <xf numFmtId="178" fontId="2" fillId="0" borderId="37" xfId="1" applyNumberFormat="1" applyBorder="1" applyAlignment="1">
      <alignment vertical="center"/>
    </xf>
    <xf numFmtId="178" fontId="2" fillId="0" borderId="38" xfId="1" applyNumberFormat="1" applyBorder="1" applyAlignment="1">
      <alignment vertical="center"/>
    </xf>
    <xf numFmtId="178" fontId="2" fillId="0" borderId="39" xfId="1" applyNumberFormat="1" applyBorder="1" applyAlignment="1">
      <alignment vertical="center"/>
    </xf>
    <xf numFmtId="178" fontId="2" fillId="0" borderId="40" xfId="1" applyNumberFormat="1" applyBorder="1" applyAlignment="1">
      <alignment vertical="center"/>
    </xf>
    <xf numFmtId="178" fontId="2" fillId="0" borderId="16" xfId="1" applyNumberFormat="1" applyBorder="1" applyAlignment="1">
      <alignment vertical="center"/>
    </xf>
    <xf numFmtId="178" fontId="2" fillId="0" borderId="41" xfId="1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41" fontId="0" fillId="0" borderId="42" xfId="0" applyNumberFormat="1" applyBorder="1" applyAlignment="1">
      <alignment horizontal="right" vertical="center"/>
    </xf>
    <xf numFmtId="41" fontId="0" fillId="0" borderId="18" xfId="0" applyNumberFormat="1" applyBorder="1" applyAlignment="1">
      <alignment horizontal="right" vertical="center"/>
    </xf>
    <xf numFmtId="41" fontId="0" fillId="0" borderId="8" xfId="0" applyNumberForma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30" xfId="0" applyNumberFormat="1" applyBorder="1" applyAlignment="1">
      <alignment horizontal="left" vertical="center"/>
    </xf>
    <xf numFmtId="0" fontId="3" fillId="0" borderId="6" xfId="0" applyNumberFormat="1" applyFont="1" applyBorder="1" applyAlignment="1">
      <alignment horizontal="distributed" vertical="center" justifyLastLine="1"/>
    </xf>
    <xf numFmtId="0" fontId="1" fillId="0" borderId="6" xfId="0" applyNumberFormat="1" applyFont="1" applyBorder="1" applyAlignment="1">
      <alignment horizontal="distributed" vertical="center" justifyLastLine="1"/>
    </xf>
    <xf numFmtId="41" fontId="10" fillId="0" borderId="16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7" fontId="2" fillId="0" borderId="24" xfId="1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177" fontId="2" fillId="0" borderId="19" xfId="1" applyNumberFormat="1" applyBorder="1" applyAlignment="1">
      <alignment vertical="center"/>
    </xf>
    <xf numFmtId="177" fontId="2" fillId="0" borderId="2" xfId="1" applyNumberFormat="1" applyBorder="1" applyAlignment="1">
      <alignment vertical="center"/>
    </xf>
    <xf numFmtId="177" fontId="2" fillId="0" borderId="43" xfId="1" applyNumberFormat="1" applyBorder="1" applyAlignment="1">
      <alignment vertical="center"/>
    </xf>
    <xf numFmtId="177" fontId="2" fillId="0" borderId="35" xfId="1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7" fontId="2" fillId="0" borderId="23" xfId="1" applyNumberFormat="1" applyBorder="1" applyAlignment="1">
      <alignment vertical="center"/>
    </xf>
    <xf numFmtId="177" fontId="2" fillId="0" borderId="12" xfId="1" applyNumberFormat="1" applyBorder="1" applyAlignment="1">
      <alignment vertical="center"/>
    </xf>
    <xf numFmtId="177" fontId="2" fillId="0" borderId="18" xfId="1" applyNumberFormat="1" applyBorder="1" applyAlignment="1">
      <alignment vertical="center"/>
    </xf>
    <xf numFmtId="177" fontId="0" fillId="0" borderId="32" xfId="0" quotePrefix="1" applyNumberFormat="1" applyBorder="1" applyAlignment="1">
      <alignment horizontal="right" vertical="center"/>
    </xf>
    <xf numFmtId="177" fontId="0" fillId="0" borderId="23" xfId="0" quotePrefix="1" applyNumberFormat="1" applyBorder="1" applyAlignment="1">
      <alignment horizontal="right" vertical="center"/>
    </xf>
    <xf numFmtId="177" fontId="2" fillId="0" borderId="9" xfId="1" applyNumberFormat="1" applyBorder="1" applyAlignment="1">
      <alignment vertical="center"/>
    </xf>
    <xf numFmtId="177" fontId="2" fillId="0" borderId="28" xfId="1" applyNumberFormat="1" applyBorder="1" applyAlignment="1">
      <alignment vertical="center"/>
    </xf>
    <xf numFmtId="177" fontId="2" fillId="0" borderId="13" xfId="1" applyNumberFormat="1" applyBorder="1" applyAlignment="1">
      <alignment vertical="center"/>
    </xf>
    <xf numFmtId="177" fontId="2" fillId="0" borderId="42" xfId="1" applyNumberFormat="1" applyBorder="1" applyAlignment="1">
      <alignment vertical="center"/>
    </xf>
    <xf numFmtId="177" fontId="2" fillId="0" borderId="15" xfId="1" applyNumberFormat="1" applyBorder="1" applyAlignment="1">
      <alignment vertical="center"/>
    </xf>
    <xf numFmtId="177" fontId="2" fillId="0" borderId="36" xfId="1" applyNumberFormat="1" applyBorder="1" applyAlignment="1">
      <alignment vertical="center"/>
    </xf>
    <xf numFmtId="177" fontId="2" fillId="0" borderId="16" xfId="1" applyNumberFormat="1" applyBorder="1" applyAlignment="1">
      <alignment vertical="center"/>
    </xf>
    <xf numFmtId="177" fontId="2" fillId="0" borderId="18" xfId="1" quotePrefix="1" applyNumberFormat="1" applyFont="1" applyBorder="1" applyAlignment="1">
      <alignment horizontal="right" vertical="center"/>
    </xf>
    <xf numFmtId="177" fontId="2" fillId="0" borderId="5" xfId="1" quotePrefix="1" applyNumberFormat="1" applyFont="1" applyBorder="1" applyAlignment="1">
      <alignment horizontal="right" vertical="center"/>
    </xf>
    <xf numFmtId="177" fontId="2" fillId="0" borderId="22" xfId="1" quotePrefix="1" applyNumberFormat="1" applyFont="1" applyBorder="1" applyAlignment="1">
      <alignment horizontal="right" vertical="center"/>
    </xf>
    <xf numFmtId="177" fontId="2" fillId="0" borderId="20" xfId="1" quotePrefix="1" applyNumberFormat="1" applyFont="1" applyBorder="1" applyAlignment="1">
      <alignment horizontal="right" vertical="center"/>
    </xf>
    <xf numFmtId="177" fontId="2" fillId="0" borderId="6" xfId="1" quotePrefix="1" applyNumberFormat="1" applyFont="1" applyBorder="1" applyAlignment="1">
      <alignment horizontal="right" vertical="center"/>
    </xf>
    <xf numFmtId="177" fontId="2" fillId="0" borderId="44" xfId="1" quotePrefix="1" applyNumberFormat="1" applyFont="1" applyBorder="1" applyAlignment="1">
      <alignment horizontal="right" vertical="center"/>
    </xf>
    <xf numFmtId="177" fontId="2" fillId="0" borderId="40" xfId="1" applyNumberFormat="1" applyBorder="1" applyAlignment="1">
      <alignment vertical="center"/>
    </xf>
    <xf numFmtId="177" fontId="2" fillId="0" borderId="7" xfId="1" applyNumberFormat="1" applyBorder="1" applyAlignment="1">
      <alignment vertical="center"/>
    </xf>
    <xf numFmtId="177" fontId="2" fillId="0" borderId="37" xfId="1" applyNumberFormat="1" applyBorder="1" applyAlignment="1">
      <alignment vertical="center"/>
    </xf>
    <xf numFmtId="177" fontId="2" fillId="0" borderId="4" xfId="1" applyNumberFormat="1" applyBorder="1" applyAlignment="1">
      <alignment vertical="center"/>
    </xf>
    <xf numFmtId="177" fontId="2" fillId="0" borderId="45" xfId="1" applyNumberFormat="1" applyBorder="1" applyAlignment="1">
      <alignment vertical="center"/>
    </xf>
    <xf numFmtId="177" fontId="2" fillId="0" borderId="22" xfId="1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21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177" fontId="2" fillId="0" borderId="27" xfId="1" applyNumberFormat="1" applyBorder="1" applyAlignment="1">
      <alignment vertical="center"/>
    </xf>
    <xf numFmtId="177" fontId="2" fillId="0" borderId="32" xfId="1" quotePrefix="1" applyNumberFormat="1" applyFont="1" applyBorder="1" applyAlignment="1">
      <alignment horizontal="right" vertical="center"/>
    </xf>
    <xf numFmtId="177" fontId="2" fillId="0" borderId="23" xfId="1" quotePrefix="1" applyNumberFormat="1" applyFont="1" applyBorder="1" applyAlignment="1">
      <alignment horizontal="right" vertical="center"/>
    </xf>
    <xf numFmtId="177" fontId="2" fillId="0" borderId="24" xfId="1" quotePrefix="1" applyNumberFormat="1" applyFont="1" applyBorder="1" applyAlignment="1">
      <alignment horizontal="right" vertical="center"/>
    </xf>
    <xf numFmtId="177" fontId="2" fillId="0" borderId="16" xfId="1" quotePrefix="1" applyNumberFormat="1" applyFont="1" applyBorder="1" applyAlignment="1">
      <alignment horizontal="right" vertical="center"/>
    </xf>
    <xf numFmtId="177" fontId="2" fillId="0" borderId="11" xfId="1" applyNumberFormat="1" applyBorder="1" applyAlignment="1">
      <alignment vertical="center"/>
    </xf>
    <xf numFmtId="177" fontId="2" fillId="0" borderId="46" xfId="1" applyNumberFormat="1" applyBorder="1" applyAlignment="1">
      <alignment vertical="center"/>
    </xf>
    <xf numFmtId="177" fontId="2" fillId="0" borderId="6" xfId="1" applyNumberFormat="1" applyBorder="1" applyAlignment="1">
      <alignment vertical="center"/>
    </xf>
    <xf numFmtId="177" fontId="2" fillId="0" borderId="14" xfId="1" applyNumberFormat="1" applyBorder="1" applyAlignment="1">
      <alignment vertical="center"/>
    </xf>
    <xf numFmtId="177" fontId="2" fillId="0" borderId="8" xfId="1" applyNumberFormat="1" applyBorder="1" applyAlignment="1">
      <alignment vertical="center"/>
    </xf>
    <xf numFmtId="178" fontId="0" fillId="0" borderId="41" xfId="0" applyNumberFormat="1" applyBorder="1" applyAlignment="1">
      <alignment vertical="center"/>
    </xf>
    <xf numFmtId="178" fontId="2" fillId="0" borderId="22" xfId="1" applyNumberFormat="1" applyBorder="1" applyAlignment="1">
      <alignment vertical="center"/>
    </xf>
    <xf numFmtId="0" fontId="3" fillId="0" borderId="6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47" xfId="0" applyNumberFormat="1" applyBorder="1" applyAlignment="1">
      <alignment horizontal="centerContinuous" vertical="center"/>
    </xf>
    <xf numFmtId="0" fontId="0" fillId="0" borderId="48" xfId="0" applyBorder="1" applyAlignment="1">
      <alignment horizontal="centerContinuous" vertical="center"/>
    </xf>
    <xf numFmtId="0" fontId="0" fillId="0" borderId="49" xfId="0" applyBorder="1" applyAlignment="1">
      <alignment horizontal="centerContinuous" vertical="center"/>
    </xf>
    <xf numFmtId="41" fontId="0" fillId="0" borderId="5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51" xfId="0" applyNumberFormat="1" applyBorder="1" applyAlignment="1">
      <alignment horizontal="center" vertical="center" shrinkToFit="1"/>
    </xf>
    <xf numFmtId="41" fontId="0" fillId="0" borderId="51" xfId="0" applyNumberFormat="1" applyBorder="1" applyAlignment="1">
      <alignment horizontal="center" vertical="center"/>
    </xf>
    <xf numFmtId="177" fontId="0" fillId="0" borderId="52" xfId="0" applyNumberFormat="1" applyBorder="1" applyAlignment="1">
      <alignment vertical="center"/>
    </xf>
    <xf numFmtId="177" fontId="2" fillId="0" borderId="52" xfId="1" applyNumberFormat="1" applyFill="1" applyBorder="1" applyAlignment="1">
      <alignment horizontal="right" vertical="center"/>
    </xf>
    <xf numFmtId="177" fontId="0" fillId="0" borderId="53" xfId="0" applyNumberFormat="1" applyBorder="1" applyAlignment="1">
      <alignment vertical="center"/>
    </xf>
    <xf numFmtId="177" fontId="2" fillId="0" borderId="53" xfId="1" applyNumberFormat="1" applyBorder="1" applyAlignment="1">
      <alignment horizontal="right" vertical="center"/>
    </xf>
    <xf numFmtId="177" fontId="0" fillId="0" borderId="54" xfId="0" applyNumberFormat="1" applyBorder="1" applyAlignment="1">
      <alignment vertical="center"/>
    </xf>
    <xf numFmtId="177" fontId="2" fillId="0" borderId="54" xfId="1" applyNumberFormat="1" applyBorder="1" applyAlignment="1">
      <alignment horizontal="right" vertical="center"/>
    </xf>
    <xf numFmtId="41" fontId="0" fillId="0" borderId="26" xfId="0" applyNumberFormat="1" applyBorder="1" applyAlignment="1">
      <alignment horizontal="right" vertical="center"/>
    </xf>
    <xf numFmtId="177" fontId="0" fillId="0" borderId="55" xfId="0" applyNumberFormat="1" applyBorder="1" applyAlignment="1">
      <alignment vertical="center"/>
    </xf>
    <xf numFmtId="177" fontId="2" fillId="0" borderId="55" xfId="1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56" xfId="0" applyNumberFormat="1" applyBorder="1" applyAlignment="1">
      <alignment horizontal="right" vertical="center"/>
    </xf>
    <xf numFmtId="177" fontId="0" fillId="0" borderId="51" xfId="0" applyNumberFormat="1" applyBorder="1" applyAlignment="1">
      <alignment vertical="center"/>
    </xf>
    <xf numFmtId="177" fontId="2" fillId="0" borderId="51" xfId="1" applyNumberFormat="1" applyBorder="1" applyAlignment="1">
      <alignment horizontal="right" vertical="center"/>
    </xf>
    <xf numFmtId="181" fontId="0" fillId="0" borderId="53" xfId="0" applyNumberFormat="1" applyBorder="1" applyAlignment="1">
      <alignment vertical="center"/>
    </xf>
    <xf numFmtId="41" fontId="2" fillId="0" borderId="25" xfId="0" applyNumberFormat="1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41" fontId="0" fillId="0" borderId="38" xfId="0" applyNumberFormat="1" applyBorder="1" applyAlignment="1">
      <alignment horizontal="right" vertical="center"/>
    </xf>
    <xf numFmtId="41" fontId="0" fillId="0" borderId="28" xfId="0" applyNumberFormat="1" applyBorder="1" applyAlignment="1">
      <alignment vertical="center"/>
    </xf>
    <xf numFmtId="41" fontId="0" fillId="0" borderId="42" xfId="0" applyNumberFormat="1" applyBorder="1" applyAlignment="1">
      <alignment vertical="center"/>
    </xf>
    <xf numFmtId="177" fontId="2" fillId="0" borderId="52" xfId="1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182" fontId="0" fillId="0" borderId="53" xfId="0" applyNumberFormat="1" applyBorder="1" applyAlignment="1">
      <alignment vertical="center"/>
    </xf>
    <xf numFmtId="182" fontId="2" fillId="0" borderId="53" xfId="1" applyNumberFormat="1" applyBorder="1" applyAlignment="1">
      <alignment vertical="center"/>
    </xf>
    <xf numFmtId="178" fontId="0" fillId="0" borderId="53" xfId="0" applyNumberFormat="1" applyBorder="1" applyAlignment="1">
      <alignment vertical="center"/>
    </xf>
    <xf numFmtId="178" fontId="2" fillId="0" borderId="53" xfId="1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38" xfId="0" applyNumberFormat="1" applyBorder="1" applyAlignment="1">
      <alignment vertical="center"/>
    </xf>
    <xf numFmtId="178" fontId="0" fillId="0" borderId="55" xfId="0" applyNumberFormat="1" applyBorder="1" applyAlignment="1">
      <alignment vertical="center"/>
    </xf>
    <xf numFmtId="178" fontId="2" fillId="0" borderId="55" xfId="1" applyNumberFormat="1" applyBorder="1" applyAlignment="1">
      <alignment vertical="center"/>
    </xf>
    <xf numFmtId="41" fontId="0" fillId="0" borderId="56" xfId="0" applyNumberFormat="1" applyBorder="1" applyAlignment="1">
      <alignment vertical="center"/>
    </xf>
    <xf numFmtId="178" fontId="0" fillId="0" borderId="51" xfId="0" applyNumberFormat="1" applyBorder="1" applyAlignment="1">
      <alignment vertical="center"/>
    </xf>
    <xf numFmtId="178" fontId="2" fillId="0" borderId="51" xfId="1" applyNumberFormat="1" applyBorder="1" applyAlignment="1">
      <alignment vertical="center"/>
    </xf>
    <xf numFmtId="178" fontId="2" fillId="0" borderId="55" xfId="1" applyNumberFormat="1" applyFill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2" fillId="0" borderId="44" xfId="0" applyNumberFormat="1" applyFont="1" applyBorder="1" applyAlignment="1">
      <alignment horizontal="center" vertical="center"/>
    </xf>
    <xf numFmtId="177" fontId="0" fillId="0" borderId="12" xfId="0" quotePrefix="1" applyNumberFormat="1" applyBorder="1" applyAlignment="1">
      <alignment horizontal="right" vertical="center"/>
    </xf>
    <xf numFmtId="177" fontId="0" fillId="0" borderId="16" xfId="0" quotePrefix="1" applyNumberFormat="1" applyBorder="1" applyAlignment="1">
      <alignment horizontal="right" vertical="center"/>
    </xf>
    <xf numFmtId="41" fontId="3" fillId="0" borderId="6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6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29" xfId="0" applyNumberFormat="1" applyBorder="1" applyAlignment="1">
      <alignment horizontal="center" vertical="center"/>
    </xf>
    <xf numFmtId="41" fontId="0" fillId="0" borderId="7" xfId="0" applyNumberFormat="1" applyBorder="1" applyAlignment="1">
      <alignment horizontal="center" vertical="center"/>
    </xf>
    <xf numFmtId="41" fontId="2" fillId="0" borderId="47" xfId="0" applyNumberFormat="1" applyFont="1" applyBorder="1" applyAlignment="1">
      <alignment vertical="center"/>
    </xf>
    <xf numFmtId="0" fontId="0" fillId="0" borderId="48" xfId="0" applyBorder="1" applyAlignment="1">
      <alignment horizontal="distributed" vertical="center"/>
    </xf>
    <xf numFmtId="177" fontId="2" fillId="0" borderId="57" xfId="1" applyNumberFormat="1" applyBorder="1" applyAlignment="1">
      <alignment horizontal="center" vertical="center"/>
    </xf>
    <xf numFmtId="177" fontId="2" fillId="0" borderId="58" xfId="1" applyNumberFormat="1" applyBorder="1" applyAlignment="1">
      <alignment horizontal="center" vertical="center"/>
    </xf>
    <xf numFmtId="177" fontId="2" fillId="0" borderId="39" xfId="1" applyNumberFormat="1" applyBorder="1" applyAlignment="1">
      <alignment horizontal="center" vertical="center"/>
    </xf>
    <xf numFmtId="177" fontId="2" fillId="0" borderId="9" xfId="1" applyNumberFormat="1" applyBorder="1" applyAlignment="1">
      <alignment horizontal="center" vertical="center"/>
    </xf>
    <xf numFmtId="177" fontId="2" fillId="0" borderId="13" xfId="1" applyNumberFormat="1" applyBorder="1" applyAlignment="1">
      <alignment horizontal="center" vertical="center"/>
    </xf>
    <xf numFmtId="177" fontId="2" fillId="0" borderId="45" xfId="1" applyNumberFormat="1" applyBorder="1" applyAlignment="1">
      <alignment horizontal="center" vertical="center"/>
    </xf>
    <xf numFmtId="177" fontId="2" fillId="0" borderId="32" xfId="1" applyNumberFormat="1" applyBorder="1" applyAlignment="1">
      <alignment horizontal="center" vertical="center"/>
    </xf>
    <xf numFmtId="177" fontId="2" fillId="0" borderId="12" xfId="1" applyNumberFormat="1" applyBorder="1" applyAlignment="1">
      <alignment horizontal="center" vertical="center"/>
    </xf>
    <xf numFmtId="177" fontId="2" fillId="0" borderId="16" xfId="1" applyNumberFormat="1" applyBorder="1" applyAlignment="1">
      <alignment horizontal="center" vertical="center"/>
    </xf>
    <xf numFmtId="177" fontId="2" fillId="0" borderId="20" xfId="1" applyNumberFormat="1" applyBorder="1" applyAlignment="1">
      <alignment horizontal="center" vertical="center"/>
    </xf>
    <xf numFmtId="177" fontId="2" fillId="0" borderId="14" xfId="1" applyNumberFormat="1" applyBorder="1" applyAlignment="1">
      <alignment horizontal="center" vertical="center"/>
    </xf>
    <xf numFmtId="177" fontId="2" fillId="0" borderId="22" xfId="1" applyNumberFormat="1" applyBorder="1" applyAlignment="1">
      <alignment horizontal="center" vertical="center"/>
    </xf>
    <xf numFmtId="177" fontId="2" fillId="0" borderId="59" xfId="1" applyNumberFormat="1" applyBorder="1" applyAlignment="1">
      <alignment vertical="center"/>
    </xf>
    <xf numFmtId="177" fontId="2" fillId="0" borderId="60" xfId="1" applyNumberFormat="1" applyBorder="1" applyAlignment="1">
      <alignment vertical="center"/>
    </xf>
    <xf numFmtId="177" fontId="2" fillId="0" borderId="44" xfId="1" applyNumberFormat="1" applyBorder="1" applyAlignment="1">
      <alignment vertical="center"/>
    </xf>
    <xf numFmtId="41" fontId="0" fillId="0" borderId="24" xfId="0" applyNumberFormat="1" applyFill="1" applyBorder="1" applyAlignment="1">
      <alignment horizontal="left" vertical="center"/>
    </xf>
    <xf numFmtId="41" fontId="0" fillId="0" borderId="23" xfId="0" applyNumberFormat="1" applyFill="1" applyBorder="1" applyAlignment="1">
      <alignment horizontal="left" vertical="center"/>
    </xf>
    <xf numFmtId="177" fontId="2" fillId="0" borderId="24" xfId="1" applyNumberFormat="1" applyFill="1" applyBorder="1" applyAlignment="1">
      <alignment vertical="center"/>
    </xf>
    <xf numFmtId="177" fontId="2" fillId="0" borderId="16" xfId="1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23" xfId="0" quotePrefix="1" applyNumberFormat="1" applyBorder="1" applyAlignment="1">
      <alignment horizontal="right" vertical="center"/>
    </xf>
    <xf numFmtId="41" fontId="0" fillId="0" borderId="6" xfId="0" quotePrefix="1" applyNumberFormat="1" applyBorder="1" applyAlignment="1">
      <alignment horizontal="right" vertical="center"/>
    </xf>
    <xf numFmtId="177" fontId="2" fillId="0" borderId="34" xfId="1" applyNumberFormat="1" applyBorder="1" applyAlignment="1">
      <alignment vertical="center"/>
    </xf>
    <xf numFmtId="41" fontId="2" fillId="0" borderId="0" xfId="0" applyNumberFormat="1" applyFont="1" applyAlignment="1">
      <alignment horizontal="left" vertical="center"/>
    </xf>
    <xf numFmtId="0" fontId="2" fillId="0" borderId="22" xfId="0" applyNumberFormat="1" applyFont="1" applyBorder="1" applyAlignment="1">
      <alignment horizontal="center" vertical="center"/>
    </xf>
    <xf numFmtId="41" fontId="0" fillId="0" borderId="40" xfId="0" applyNumberFormat="1" applyBorder="1" applyAlignment="1">
      <alignment horizontal="center" vertical="center"/>
    </xf>
    <xf numFmtId="41" fontId="0" fillId="0" borderId="15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right" vertical="center"/>
    </xf>
    <xf numFmtId="177" fontId="2" fillId="0" borderId="31" xfId="1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2" fillId="0" borderId="30" xfId="1" applyNumberFormat="1" applyBorder="1" applyAlignment="1">
      <alignment vertical="center"/>
    </xf>
    <xf numFmtId="41" fontId="0" fillId="0" borderId="29" xfId="0" applyNumberFormat="1" applyFill="1" applyBorder="1" applyAlignment="1">
      <alignment horizontal="center" vertical="center"/>
    </xf>
    <xf numFmtId="177" fontId="2" fillId="0" borderId="57" xfId="1" applyNumberFormat="1" applyFill="1" applyBorder="1" applyAlignment="1">
      <alignment horizontal="center" vertical="center"/>
    </xf>
    <xf numFmtId="177" fontId="2" fillId="0" borderId="9" xfId="1" applyNumberFormat="1" applyFill="1" applyBorder="1" applyAlignment="1">
      <alignment horizontal="center" vertical="center"/>
    </xf>
    <xf numFmtId="177" fontId="2" fillId="0" borderId="32" xfId="1" applyNumberFormat="1" applyFill="1" applyBorder="1" applyAlignment="1">
      <alignment horizontal="center" vertical="center"/>
    </xf>
    <xf numFmtId="177" fontId="2" fillId="0" borderId="20" xfId="1" applyNumberFormat="1" applyFill="1" applyBorder="1" applyAlignment="1">
      <alignment horizontal="center" vertical="center"/>
    </xf>
    <xf numFmtId="177" fontId="2" fillId="0" borderId="59" xfId="1" applyNumberFormat="1" applyFill="1" applyBorder="1" applyAlignment="1">
      <alignment vertical="center"/>
    </xf>
    <xf numFmtId="177" fontId="2" fillId="0" borderId="32" xfId="1" applyNumberFormat="1" applyFill="1" applyBorder="1" applyAlignment="1">
      <alignment vertical="center"/>
    </xf>
    <xf numFmtId="177" fontId="0" fillId="0" borderId="32" xfId="1" applyNumberFormat="1" applyFont="1" applyFill="1" applyBorder="1" applyAlignment="1">
      <alignment vertical="center"/>
    </xf>
    <xf numFmtId="177" fontId="2" fillId="0" borderId="5" xfId="1" applyNumberFormat="1" applyFill="1" applyBorder="1" applyAlignment="1">
      <alignment vertical="center"/>
    </xf>
    <xf numFmtId="177" fontId="2" fillId="0" borderId="11" xfId="1" applyNumberFormat="1" applyFill="1" applyBorder="1" applyAlignment="1">
      <alignment vertical="center"/>
    </xf>
    <xf numFmtId="177" fontId="0" fillId="0" borderId="24" xfId="1" applyNumberFormat="1" applyFont="1" applyFill="1" applyBorder="1" applyAlignment="1">
      <alignment vertical="center"/>
    </xf>
    <xf numFmtId="177" fontId="2" fillId="0" borderId="25" xfId="1" applyNumberFormat="1" applyFill="1" applyBorder="1" applyAlignment="1">
      <alignment vertical="center"/>
    </xf>
    <xf numFmtId="177" fontId="2" fillId="0" borderId="14" xfId="1" applyNumberFormat="1" applyFill="1" applyBorder="1" applyAlignment="1">
      <alignment vertical="center"/>
    </xf>
    <xf numFmtId="177" fontId="2" fillId="0" borderId="47" xfId="1" applyNumberFormat="1" applyFill="1" applyBorder="1" applyAlignment="1">
      <alignment vertical="center"/>
    </xf>
    <xf numFmtId="0" fontId="0" fillId="0" borderId="61" xfId="0" applyBorder="1" applyAlignment="1">
      <alignment horizontal="center" vertical="center" textRotation="255"/>
    </xf>
    <xf numFmtId="0" fontId="0" fillId="0" borderId="62" xfId="0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41" fontId="0" fillId="0" borderId="15" xfId="0" applyNumberForma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0" fontId="0" fillId="0" borderId="18" xfId="0" applyBorder="1" applyAlignment="1">
      <alignment vertical="center"/>
    </xf>
    <xf numFmtId="177" fontId="2" fillId="0" borderId="31" xfId="1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2" fillId="0" borderId="41" xfId="1" applyNumberFormat="1" applyBorder="1" applyAlignment="1">
      <alignment vertical="center"/>
    </xf>
    <xf numFmtId="177" fontId="0" fillId="0" borderId="45" xfId="0" applyNumberFormat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56" xfId="0" applyNumberFormat="1" applyFont="1" applyBorder="1" applyAlignment="1">
      <alignment horizontal="center" vertical="center"/>
    </xf>
    <xf numFmtId="177" fontId="2" fillId="0" borderId="30" xfId="1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 shrinkToFit="1"/>
    </xf>
    <xf numFmtId="176" fontId="0" fillId="0" borderId="56" xfId="0" applyNumberFormat="1" applyFont="1" applyBorder="1" applyAlignment="1">
      <alignment horizontal="center" vertical="center" shrinkToFit="1"/>
    </xf>
    <xf numFmtId="0" fontId="12" fillId="0" borderId="1" xfId="2" applyNumberFormat="1" applyFont="1" applyBorder="1" applyAlignment="1">
      <alignment horizontal="distributed" vertical="center" justifyLastLine="1"/>
    </xf>
    <xf numFmtId="0" fontId="12" fillId="0" borderId="2" xfId="0" applyFont="1" applyBorder="1" applyAlignment="1">
      <alignment horizontal="distributed" vertical="center" justifyLastLine="1"/>
    </xf>
    <xf numFmtId="0" fontId="12" fillId="0" borderId="35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2" fillId="0" borderId="6" xfId="0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distributed" vertical="center" justifyLastLine="1"/>
    </xf>
    <xf numFmtId="0" fontId="12" fillId="0" borderId="1" xfId="0" applyNumberFormat="1" applyFont="1" applyBorder="1" applyAlignment="1">
      <alignment horizontal="distributed" vertical="center" justifyLastLine="1"/>
    </xf>
    <xf numFmtId="0" fontId="12" fillId="0" borderId="2" xfId="0" applyNumberFormat="1" applyFont="1" applyBorder="1" applyAlignment="1">
      <alignment horizontal="distributed" vertical="center" justifyLastLine="1"/>
    </xf>
    <xf numFmtId="0" fontId="12" fillId="0" borderId="35" xfId="0" applyNumberFormat="1" applyFont="1" applyBorder="1" applyAlignment="1">
      <alignment horizontal="distributed" vertical="center" justifyLastLine="1"/>
    </xf>
    <xf numFmtId="0" fontId="12" fillId="0" borderId="5" xfId="0" applyNumberFormat="1" applyFont="1" applyBorder="1" applyAlignment="1">
      <alignment horizontal="distributed" vertical="center" justifyLastLine="1"/>
    </xf>
    <xf numFmtId="0" fontId="12" fillId="0" borderId="6" xfId="0" applyNumberFormat="1" applyFont="1" applyBorder="1" applyAlignment="1">
      <alignment horizontal="distributed" vertical="center" justifyLastLine="1"/>
    </xf>
    <xf numFmtId="0" fontId="12" fillId="0" borderId="8" xfId="0" applyNumberFormat="1" applyFont="1" applyBorder="1" applyAlignment="1">
      <alignment horizontal="distributed" vertical="center" justifyLastLine="1"/>
    </xf>
    <xf numFmtId="180" fontId="15" fillId="0" borderId="61" xfId="1" applyNumberFormat="1" applyFont="1" applyBorder="1" applyAlignment="1">
      <alignment vertical="center" textRotation="255"/>
    </xf>
    <xf numFmtId="180" fontId="15" fillId="0" borderId="62" xfId="1" applyNumberFormat="1" applyFont="1" applyBorder="1" applyAlignment="1">
      <alignment vertical="center" textRotation="255"/>
    </xf>
    <xf numFmtId="180" fontId="15" fillId="0" borderId="63" xfId="1" applyNumberFormat="1" applyFont="1" applyBorder="1" applyAlignment="1">
      <alignment vertical="center" textRotation="255"/>
    </xf>
    <xf numFmtId="41" fontId="0" fillId="0" borderId="36" xfId="0" applyNumberFormat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13" fillId="0" borderId="62" xfId="3" applyFont="1" applyBorder="1" applyAlignment="1">
      <alignment vertical="center"/>
    </xf>
    <xf numFmtId="0" fontId="13" fillId="0" borderId="63" xfId="3" applyFont="1" applyBorder="1" applyAlignment="1">
      <alignment vertical="center"/>
    </xf>
    <xf numFmtId="180" fontId="15" fillId="0" borderId="3" xfId="1" applyNumberFormat="1" applyFont="1" applyBorder="1" applyAlignment="1">
      <alignment vertical="center" textRotation="255"/>
    </xf>
    <xf numFmtId="0" fontId="13" fillId="0" borderId="3" xfId="3" applyFont="1" applyBorder="1" applyAlignment="1">
      <alignment vertical="center"/>
    </xf>
    <xf numFmtId="0" fontId="13" fillId="0" borderId="5" xfId="3" applyFont="1" applyBorder="1" applyAlignment="1">
      <alignment vertical="center"/>
    </xf>
    <xf numFmtId="0" fontId="13" fillId="0" borderId="62" xfId="3" applyFont="1" applyBorder="1" applyAlignment="1">
      <alignment vertical="center" textRotation="255"/>
    </xf>
    <xf numFmtId="0" fontId="13" fillId="0" borderId="63" xfId="3" applyFont="1" applyBorder="1" applyAlignment="1">
      <alignment vertical="center" textRotation="255"/>
    </xf>
    <xf numFmtId="0" fontId="0" fillId="0" borderId="18" xfId="0" applyBorder="1" applyAlignment="1">
      <alignment horizontal="left" vertical="center"/>
    </xf>
    <xf numFmtId="0" fontId="0" fillId="0" borderId="61" xfId="0" applyNumberFormat="1" applyBorder="1" applyAlignment="1">
      <alignment horizontal="center" vertical="center" textRotation="255"/>
    </xf>
    <xf numFmtId="176" fontId="19" fillId="2" borderId="11" xfId="0" applyNumberFormat="1" applyFont="1" applyFill="1" applyBorder="1" applyAlignment="1">
      <alignment horizontal="center" vertical="center" shrinkToFit="1"/>
    </xf>
    <xf numFmtId="176" fontId="19" fillId="2" borderId="56" xfId="0" applyNumberFormat="1" applyFont="1" applyFill="1" applyBorder="1" applyAlignment="1">
      <alignment horizontal="center" vertical="center" shrinkToFit="1"/>
    </xf>
    <xf numFmtId="0" fontId="19" fillId="2" borderId="11" xfId="0" applyNumberFormat="1" applyFont="1" applyFill="1" applyBorder="1" applyAlignment="1">
      <alignment horizontal="center" vertical="center"/>
    </xf>
    <xf numFmtId="0" fontId="19" fillId="2" borderId="56" xfId="0" applyNumberFormat="1" applyFont="1" applyFill="1" applyBorder="1" applyAlignment="1">
      <alignment horizontal="center" vertical="center"/>
    </xf>
    <xf numFmtId="176" fontId="19" fillId="2" borderId="11" xfId="0" applyNumberFormat="1" applyFont="1" applyFill="1" applyBorder="1" applyAlignment="1">
      <alignment horizontal="center" vertical="center"/>
    </xf>
    <xf numFmtId="176" fontId="19" fillId="2" borderId="56" xfId="0" applyNumberFormat="1" applyFont="1" applyFill="1" applyBorder="1" applyAlignment="1">
      <alignment horizontal="center" vertical="center"/>
    </xf>
    <xf numFmtId="41" fontId="17" fillId="0" borderId="24" xfId="0" applyNumberFormat="1" applyFont="1" applyBorder="1" applyAlignment="1">
      <alignment horizontal="right" vertical="center"/>
    </xf>
    <xf numFmtId="41" fontId="17" fillId="0" borderId="18" xfId="0" applyNumberFormat="1" applyFont="1" applyBorder="1" applyAlignment="1">
      <alignment horizontal="right" vertical="center"/>
    </xf>
    <xf numFmtId="41" fontId="0" fillId="0" borderId="11" xfId="0" applyNumberFormat="1" applyBorder="1" applyAlignment="1">
      <alignment horizontal="center" vertical="center"/>
    </xf>
    <xf numFmtId="41" fontId="0" fillId="0" borderId="56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 shrinkToFit="1"/>
    </xf>
    <xf numFmtId="41" fontId="0" fillId="0" borderId="56" xfId="0" applyNumberFormat="1" applyBorder="1" applyAlignment="1">
      <alignment horizontal="center" vertical="center" shrinkToFit="1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0" width="4.375" style="168" customWidth="1"/>
    <col min="11" max="11" width="9" style="2"/>
    <col min="12" max="12" width="9.875" style="2" customWidth="1"/>
    <col min="13" max="16384" width="9" style="2"/>
  </cols>
  <sheetData>
    <row r="1" spans="1:11" ht="33.950000000000003" customHeight="1">
      <c r="A1" s="57" t="s">
        <v>0</v>
      </c>
      <c r="B1" s="57"/>
      <c r="C1" s="57"/>
      <c r="D1" s="57"/>
      <c r="E1" s="101" t="s">
        <v>238</v>
      </c>
      <c r="F1" s="1"/>
    </row>
    <row r="3" spans="1:11" ht="14.25">
      <c r="A3" s="27" t="s">
        <v>93</v>
      </c>
    </row>
    <row r="5" spans="1:11">
      <c r="A5" s="58" t="s">
        <v>203</v>
      </c>
      <c r="B5" s="58"/>
      <c r="C5" s="58"/>
      <c r="D5" s="58"/>
      <c r="E5" s="58"/>
    </row>
    <row r="6" spans="1:11" ht="14.25">
      <c r="A6" s="3"/>
      <c r="H6" s="4"/>
      <c r="I6" s="14" t="s">
        <v>1</v>
      </c>
    </row>
    <row r="7" spans="1:11" ht="27" customHeight="1">
      <c r="A7" s="5"/>
      <c r="B7" s="6"/>
      <c r="C7" s="6"/>
      <c r="D7" s="6"/>
      <c r="E7" s="6"/>
      <c r="F7" s="21" t="s">
        <v>204</v>
      </c>
      <c r="G7" s="22"/>
      <c r="H7" s="39" t="s">
        <v>2</v>
      </c>
      <c r="I7" s="41" t="s">
        <v>22</v>
      </c>
    </row>
    <row r="8" spans="1:11" ht="17.100000000000001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72" t="s">
        <v>88</v>
      </c>
      <c r="B9" s="272" t="s">
        <v>90</v>
      </c>
      <c r="C9" s="55" t="s">
        <v>4</v>
      </c>
      <c r="D9" s="56"/>
      <c r="E9" s="56"/>
      <c r="F9" s="65">
        <v>195929</v>
      </c>
      <c r="G9" s="75">
        <f>F9/$F$27*100</f>
        <v>23.296952344035187</v>
      </c>
      <c r="H9" s="66">
        <v>209190</v>
      </c>
      <c r="I9" s="80">
        <f>(F9/H9-1)*100</f>
        <v>-6.3392131555045639</v>
      </c>
      <c r="J9" s="168">
        <v>1</v>
      </c>
      <c r="K9" s="107"/>
    </row>
    <row r="10" spans="1:11" ht="18" customHeight="1">
      <c r="A10" s="273"/>
      <c r="B10" s="273"/>
      <c r="C10" s="7"/>
      <c r="D10" s="52" t="s">
        <v>23</v>
      </c>
      <c r="E10" s="53"/>
      <c r="F10" s="67">
        <v>42197</v>
      </c>
      <c r="G10" s="76">
        <f t="shared" ref="G10:G27" si="0">F10/$F$27*100</f>
        <v>5.0174374291771651</v>
      </c>
      <c r="H10" s="68">
        <v>45051</v>
      </c>
      <c r="I10" s="81">
        <f t="shared" ref="I10:I27" si="1">(F10/H10-1)*100</f>
        <v>-6.3350425073805283</v>
      </c>
      <c r="J10" s="168">
        <v>2</v>
      </c>
    </row>
    <row r="11" spans="1:11" ht="18" customHeight="1">
      <c r="A11" s="273"/>
      <c r="B11" s="273"/>
      <c r="C11" s="7"/>
      <c r="D11" s="16"/>
      <c r="E11" s="23" t="s">
        <v>24</v>
      </c>
      <c r="F11" s="69">
        <v>35154</v>
      </c>
      <c r="G11" s="77">
        <f t="shared" si="0"/>
        <v>4.1799889893901003</v>
      </c>
      <c r="H11" s="70">
        <v>36605</v>
      </c>
      <c r="I11" s="82">
        <f t="shared" si="1"/>
        <v>-3.9639393525474631</v>
      </c>
      <c r="J11" s="168">
        <v>3</v>
      </c>
    </row>
    <row r="12" spans="1:11" ht="18" customHeight="1">
      <c r="A12" s="273"/>
      <c r="B12" s="273"/>
      <c r="C12" s="7"/>
      <c r="D12" s="16"/>
      <c r="E12" s="23" t="s">
        <v>25</v>
      </c>
      <c r="F12" s="69">
        <v>980</v>
      </c>
      <c r="G12" s="77">
        <f t="shared" si="0"/>
        <v>0.11652697302162764</v>
      </c>
      <c r="H12" s="70">
        <v>2723</v>
      </c>
      <c r="I12" s="82">
        <f t="shared" si="1"/>
        <v>-64.010282776349612</v>
      </c>
      <c r="J12" s="168">
        <v>4</v>
      </c>
    </row>
    <row r="13" spans="1:11" ht="18" customHeight="1">
      <c r="A13" s="273"/>
      <c r="B13" s="273"/>
      <c r="C13" s="7"/>
      <c r="D13" s="33"/>
      <c r="E13" s="23" t="s">
        <v>26</v>
      </c>
      <c r="F13" s="69">
        <v>215</v>
      </c>
      <c r="G13" s="77">
        <f t="shared" si="0"/>
        <v>2.5564591020050962E-2</v>
      </c>
      <c r="H13" s="70">
        <v>177</v>
      </c>
      <c r="I13" s="82">
        <f t="shared" si="1"/>
        <v>21.468926553672318</v>
      </c>
      <c r="J13" s="168">
        <v>5</v>
      </c>
    </row>
    <row r="14" spans="1:11" ht="18" customHeight="1">
      <c r="A14" s="273"/>
      <c r="B14" s="273"/>
      <c r="C14" s="7"/>
      <c r="D14" s="61" t="s">
        <v>27</v>
      </c>
      <c r="E14" s="51"/>
      <c r="F14" s="65">
        <v>30551</v>
      </c>
      <c r="G14" s="75">
        <f t="shared" si="0"/>
        <v>3.6326689314119855</v>
      </c>
      <c r="H14" s="66">
        <v>37815</v>
      </c>
      <c r="I14" s="83">
        <f t="shared" si="1"/>
        <v>-19.209308475472696</v>
      </c>
      <c r="J14" s="168">
        <v>6</v>
      </c>
    </row>
    <row r="15" spans="1:11" ht="18" customHeight="1">
      <c r="A15" s="273"/>
      <c r="B15" s="273"/>
      <c r="C15" s="7"/>
      <c r="D15" s="16"/>
      <c r="E15" s="23" t="s">
        <v>28</v>
      </c>
      <c r="F15" s="69">
        <v>1522</v>
      </c>
      <c r="G15" s="77">
        <f t="shared" si="0"/>
        <v>0.18097352340705844</v>
      </c>
      <c r="H15" s="70">
        <v>2003</v>
      </c>
      <c r="I15" s="82">
        <f t="shared" si="1"/>
        <v>-24.013979031452827</v>
      </c>
      <c r="J15" s="168">
        <v>7</v>
      </c>
    </row>
    <row r="16" spans="1:11" ht="18" customHeight="1">
      <c r="A16" s="273"/>
      <c r="B16" s="273"/>
      <c r="C16" s="7"/>
      <c r="D16" s="16"/>
      <c r="E16" s="29" t="s">
        <v>29</v>
      </c>
      <c r="F16" s="67">
        <v>29029</v>
      </c>
      <c r="G16" s="76">
        <f t="shared" si="0"/>
        <v>3.4516954080049276</v>
      </c>
      <c r="H16" s="68">
        <v>35812</v>
      </c>
      <c r="I16" s="81">
        <f t="shared" si="1"/>
        <v>-18.940578577013291</v>
      </c>
      <c r="J16" s="168">
        <v>8</v>
      </c>
      <c r="K16" s="108"/>
    </row>
    <row r="17" spans="1:26" ht="18" customHeight="1">
      <c r="A17" s="273"/>
      <c r="B17" s="273"/>
      <c r="C17" s="7"/>
      <c r="D17" s="275" t="s">
        <v>30</v>
      </c>
      <c r="E17" s="276"/>
      <c r="F17" s="67">
        <v>30575</v>
      </c>
      <c r="G17" s="76">
        <f t="shared" si="0"/>
        <v>3.6355226532002702</v>
      </c>
      <c r="H17" s="68">
        <v>33663</v>
      </c>
      <c r="I17" s="81">
        <f t="shared" si="1"/>
        <v>-9.173276297418532</v>
      </c>
      <c r="J17" s="168">
        <v>9</v>
      </c>
    </row>
    <row r="18" spans="1:26" ht="18" customHeight="1">
      <c r="A18" s="273"/>
      <c r="B18" s="273"/>
      <c r="C18" s="7"/>
      <c r="D18" s="277" t="s">
        <v>94</v>
      </c>
      <c r="E18" s="278"/>
      <c r="F18" s="69">
        <v>3742</v>
      </c>
      <c r="G18" s="77">
        <f t="shared" si="0"/>
        <v>0.44494278882339861</v>
      </c>
      <c r="H18" s="70">
        <v>5042</v>
      </c>
      <c r="I18" s="82">
        <f t="shared" si="1"/>
        <v>-25.783419278064258</v>
      </c>
      <c r="J18" s="168">
        <v>10</v>
      </c>
    </row>
    <row r="19" spans="1:26" ht="18" customHeight="1">
      <c r="A19" s="273"/>
      <c r="B19" s="273"/>
      <c r="C19" s="10"/>
      <c r="D19" s="277" t="s">
        <v>95</v>
      </c>
      <c r="E19" s="278"/>
      <c r="F19" s="106">
        <v>0</v>
      </c>
      <c r="G19" s="77">
        <f t="shared" si="0"/>
        <v>0</v>
      </c>
      <c r="H19" s="70">
        <v>0</v>
      </c>
      <c r="I19" s="82" t="e">
        <f t="shared" si="1"/>
        <v>#DIV/0!</v>
      </c>
      <c r="J19" s="168">
        <v>11</v>
      </c>
      <c r="Z19" s="2" t="s">
        <v>96</v>
      </c>
    </row>
    <row r="20" spans="1:26" ht="18" customHeight="1">
      <c r="A20" s="273"/>
      <c r="B20" s="273"/>
      <c r="C20" s="44" t="s">
        <v>5</v>
      </c>
      <c r="D20" s="43"/>
      <c r="E20" s="43"/>
      <c r="F20" s="69">
        <v>19166</v>
      </c>
      <c r="G20" s="77">
        <f t="shared" si="0"/>
        <v>2.2789346580944034</v>
      </c>
      <c r="H20" s="70">
        <v>32087</v>
      </c>
      <c r="I20" s="82">
        <f t="shared" si="1"/>
        <v>-40.26864462243276</v>
      </c>
      <c r="J20" s="168">
        <v>12</v>
      </c>
    </row>
    <row r="21" spans="1:26" ht="18" customHeight="1">
      <c r="A21" s="273"/>
      <c r="B21" s="273"/>
      <c r="C21" s="44" t="s">
        <v>6</v>
      </c>
      <c r="D21" s="43"/>
      <c r="E21" s="43"/>
      <c r="F21" s="69">
        <v>219669</v>
      </c>
      <c r="G21" s="77">
        <f t="shared" si="0"/>
        <v>26.119758812946859</v>
      </c>
      <c r="H21" s="70">
        <v>207871</v>
      </c>
      <c r="I21" s="82">
        <f t="shared" si="1"/>
        <v>5.6756353700131434</v>
      </c>
      <c r="J21" s="168">
        <v>13</v>
      </c>
    </row>
    <row r="22" spans="1:26" ht="18" customHeight="1">
      <c r="A22" s="273"/>
      <c r="B22" s="273"/>
      <c r="C22" s="44" t="s">
        <v>31</v>
      </c>
      <c r="D22" s="43"/>
      <c r="E22" s="43"/>
      <c r="F22" s="69">
        <v>9666</v>
      </c>
      <c r="G22" s="77">
        <f t="shared" si="0"/>
        <v>1.1493364502316865</v>
      </c>
      <c r="H22" s="70">
        <v>9908</v>
      </c>
      <c r="I22" s="82">
        <f t="shared" si="1"/>
        <v>-2.4424707307226456</v>
      </c>
      <c r="J22" s="168">
        <v>14</v>
      </c>
    </row>
    <row r="23" spans="1:26" ht="18" customHeight="1">
      <c r="A23" s="273"/>
      <c r="B23" s="273"/>
      <c r="C23" s="44" t="s">
        <v>7</v>
      </c>
      <c r="D23" s="43"/>
      <c r="E23" s="43"/>
      <c r="F23" s="69">
        <v>148959</v>
      </c>
      <c r="G23" s="77">
        <f t="shared" si="0"/>
        <v>17.71198099421289</v>
      </c>
      <c r="H23" s="70">
        <v>90125</v>
      </c>
      <c r="I23" s="82">
        <f t="shared" si="1"/>
        <v>65.280443828016658</v>
      </c>
      <c r="J23" s="168">
        <v>15</v>
      </c>
    </row>
    <row r="24" spans="1:26" ht="18" customHeight="1">
      <c r="A24" s="273"/>
      <c r="B24" s="273"/>
      <c r="C24" s="44" t="s">
        <v>32</v>
      </c>
      <c r="D24" s="43"/>
      <c r="E24" s="43"/>
      <c r="F24" s="69">
        <v>2148</v>
      </c>
      <c r="G24" s="77">
        <f t="shared" si="0"/>
        <v>0.2554081000514859</v>
      </c>
      <c r="H24" s="70">
        <v>2410</v>
      </c>
      <c r="I24" s="82">
        <f t="shared" si="1"/>
        <v>-10.871369294605804</v>
      </c>
      <c r="J24" s="168">
        <v>16</v>
      </c>
    </row>
    <row r="25" spans="1:26" ht="18" customHeight="1">
      <c r="A25" s="273"/>
      <c r="B25" s="273"/>
      <c r="C25" s="44" t="s">
        <v>8</v>
      </c>
      <c r="D25" s="43"/>
      <c r="E25" s="43"/>
      <c r="F25" s="69">
        <v>110966</v>
      </c>
      <c r="G25" s="77">
        <f t="shared" si="0"/>
        <v>13.194420498283604</v>
      </c>
      <c r="H25" s="70">
        <v>61196</v>
      </c>
      <c r="I25" s="82">
        <f t="shared" si="1"/>
        <v>81.328845022550496</v>
      </c>
      <c r="J25" s="168">
        <v>17</v>
      </c>
    </row>
    <row r="26" spans="1:26" ht="18" customHeight="1">
      <c r="A26" s="273"/>
      <c r="B26" s="273"/>
      <c r="C26" s="45" t="s">
        <v>9</v>
      </c>
      <c r="D26" s="46"/>
      <c r="E26" s="46"/>
      <c r="F26" s="71">
        <v>134505</v>
      </c>
      <c r="G26" s="78">
        <f t="shared" si="0"/>
        <v>15.993327047218395</v>
      </c>
      <c r="H26" s="72">
        <v>76239</v>
      </c>
      <c r="I26" s="84">
        <f t="shared" si="1"/>
        <v>76.425451540550114</v>
      </c>
      <c r="J26" s="168">
        <v>18</v>
      </c>
    </row>
    <row r="27" spans="1:26" ht="18" customHeight="1">
      <c r="A27" s="273"/>
      <c r="B27" s="274"/>
      <c r="C27" s="47" t="s">
        <v>10</v>
      </c>
      <c r="D27" s="31"/>
      <c r="E27" s="31"/>
      <c r="F27" s="73">
        <f>SUM(F9,F20:F26)-1</f>
        <v>841007</v>
      </c>
      <c r="G27" s="79">
        <f t="shared" si="0"/>
        <v>100</v>
      </c>
      <c r="H27" s="73">
        <f>SUM(H9,H20:H26)+1</f>
        <v>689027</v>
      </c>
      <c r="I27" s="85">
        <f t="shared" si="1"/>
        <v>22.057190792233094</v>
      </c>
    </row>
    <row r="28" spans="1:26" ht="18" customHeight="1">
      <c r="A28" s="273"/>
      <c r="B28" s="272" t="s">
        <v>89</v>
      </c>
      <c r="C28" s="55" t="s">
        <v>11</v>
      </c>
      <c r="D28" s="56"/>
      <c r="E28" s="56"/>
      <c r="F28" s="65">
        <v>304640</v>
      </c>
      <c r="G28" s="75">
        <f>F28/$F$45*100</f>
        <v>36.223241899294536</v>
      </c>
      <c r="H28" s="65">
        <v>305310</v>
      </c>
      <c r="I28" s="86">
        <f>(F28/H28-1)*100</f>
        <v>-0.21944908453702672</v>
      </c>
      <c r="J28" s="168">
        <v>19</v>
      </c>
    </row>
    <row r="29" spans="1:26" ht="18" customHeight="1">
      <c r="A29" s="273"/>
      <c r="B29" s="273"/>
      <c r="C29" s="7"/>
      <c r="D29" s="30" t="s">
        <v>12</v>
      </c>
      <c r="E29" s="43"/>
      <c r="F29" s="69">
        <v>175569</v>
      </c>
      <c r="G29" s="77">
        <f t="shared" ref="G29:G45" si="2">F29/$F$45*100</f>
        <v>20.876045026973618</v>
      </c>
      <c r="H29" s="69">
        <v>176127</v>
      </c>
      <c r="I29" s="87">
        <f t="shared" ref="I29:I45" si="3">(F29/H29-1)*100</f>
        <v>-0.31681684239214247</v>
      </c>
      <c r="J29" s="168">
        <v>20</v>
      </c>
    </row>
    <row r="30" spans="1:26" ht="18" customHeight="1">
      <c r="A30" s="273"/>
      <c r="B30" s="273"/>
      <c r="C30" s="7"/>
      <c r="D30" s="30" t="s">
        <v>33</v>
      </c>
      <c r="E30" s="43"/>
      <c r="F30" s="69">
        <v>27885</v>
      </c>
      <c r="G30" s="77">
        <f t="shared" si="2"/>
        <v>3.315668002763354</v>
      </c>
      <c r="H30" s="69">
        <v>27050</v>
      </c>
      <c r="I30" s="87">
        <f t="shared" si="3"/>
        <v>3.0868761552680146</v>
      </c>
      <c r="J30" s="168">
        <v>21</v>
      </c>
    </row>
    <row r="31" spans="1:26" ht="18" customHeight="1">
      <c r="A31" s="273"/>
      <c r="B31" s="273"/>
      <c r="C31" s="19"/>
      <c r="D31" s="30" t="s">
        <v>13</v>
      </c>
      <c r="E31" s="43"/>
      <c r="F31" s="69">
        <v>101186</v>
      </c>
      <c r="G31" s="77">
        <f t="shared" si="2"/>
        <v>12.031528869557565</v>
      </c>
      <c r="H31" s="69">
        <v>102133</v>
      </c>
      <c r="I31" s="87">
        <f t="shared" si="3"/>
        <v>-0.9272223473314245</v>
      </c>
      <c r="J31" s="168">
        <v>22</v>
      </c>
    </row>
    <row r="32" spans="1:26" ht="18" customHeight="1">
      <c r="A32" s="273"/>
      <c r="B32" s="273"/>
      <c r="C32" s="50" t="s">
        <v>14</v>
      </c>
      <c r="D32" s="51"/>
      <c r="E32" s="51"/>
      <c r="F32" s="65">
        <v>365461</v>
      </c>
      <c r="G32" s="75">
        <f t="shared" si="2"/>
        <v>43.455167436180673</v>
      </c>
      <c r="H32" s="65">
        <v>294857</v>
      </c>
      <c r="I32" s="86">
        <f t="shared" si="3"/>
        <v>23.945166640100112</v>
      </c>
      <c r="J32" s="168">
        <v>23</v>
      </c>
    </row>
    <row r="33" spans="1:10" ht="18" customHeight="1">
      <c r="A33" s="273"/>
      <c r="B33" s="273"/>
      <c r="C33" s="7"/>
      <c r="D33" s="30" t="s">
        <v>15</v>
      </c>
      <c r="E33" s="43"/>
      <c r="F33" s="69">
        <v>32365</v>
      </c>
      <c r="G33" s="77">
        <f t="shared" si="2"/>
        <v>3.848362736576509</v>
      </c>
      <c r="H33" s="69">
        <v>27161</v>
      </c>
      <c r="I33" s="87">
        <f t="shared" si="3"/>
        <v>19.159824748720599</v>
      </c>
      <c r="J33" s="168">
        <v>24</v>
      </c>
    </row>
    <row r="34" spans="1:10" ht="18" customHeight="1">
      <c r="A34" s="273"/>
      <c r="B34" s="273"/>
      <c r="C34" s="7"/>
      <c r="D34" s="30" t="s">
        <v>34</v>
      </c>
      <c r="E34" s="43"/>
      <c r="F34" s="69">
        <v>5478</v>
      </c>
      <c r="G34" s="77">
        <f t="shared" si="2"/>
        <v>0.65136199817599616</v>
      </c>
      <c r="H34" s="69">
        <v>5120</v>
      </c>
      <c r="I34" s="87">
        <f t="shared" si="3"/>
        <v>6.9921874999999911</v>
      </c>
      <c r="J34" s="168">
        <v>25</v>
      </c>
    </row>
    <row r="35" spans="1:10" ht="18" customHeight="1">
      <c r="A35" s="273"/>
      <c r="B35" s="273"/>
      <c r="C35" s="7"/>
      <c r="D35" s="30" t="s">
        <v>35</v>
      </c>
      <c r="E35" s="43"/>
      <c r="F35" s="69">
        <v>235740</v>
      </c>
      <c r="G35" s="77">
        <f t="shared" si="2"/>
        <v>28.030682265427043</v>
      </c>
      <c r="H35" s="69">
        <v>204490</v>
      </c>
      <c r="I35" s="87">
        <f t="shared" si="3"/>
        <v>15.28192087632647</v>
      </c>
      <c r="J35" s="168">
        <v>26</v>
      </c>
    </row>
    <row r="36" spans="1:10" ht="18" customHeight="1">
      <c r="A36" s="273"/>
      <c r="B36" s="273"/>
      <c r="C36" s="7"/>
      <c r="D36" s="30" t="s">
        <v>36</v>
      </c>
      <c r="E36" s="43"/>
      <c r="F36" s="69">
        <v>12458</v>
      </c>
      <c r="G36" s="77">
        <f t="shared" si="2"/>
        <v>1.4813194182688134</v>
      </c>
      <c r="H36" s="69">
        <v>12883</v>
      </c>
      <c r="I36" s="87">
        <f t="shared" si="3"/>
        <v>-3.2989210587596074</v>
      </c>
      <c r="J36" s="168">
        <v>27</v>
      </c>
    </row>
    <row r="37" spans="1:10" ht="18" customHeight="1">
      <c r="A37" s="273"/>
      <c r="B37" s="273"/>
      <c r="C37" s="7"/>
      <c r="D37" s="30" t="s">
        <v>16</v>
      </c>
      <c r="E37" s="43"/>
      <c r="F37" s="69">
        <v>3805</v>
      </c>
      <c r="G37" s="77">
        <f t="shared" si="2"/>
        <v>0.45243380851764609</v>
      </c>
      <c r="H37" s="69">
        <v>1472</v>
      </c>
      <c r="I37" s="87">
        <f t="shared" si="3"/>
        <v>158.49184782608697</v>
      </c>
      <c r="J37" s="168">
        <v>28</v>
      </c>
    </row>
    <row r="38" spans="1:10" ht="18" customHeight="1">
      <c r="A38" s="273"/>
      <c r="B38" s="273"/>
      <c r="C38" s="19"/>
      <c r="D38" s="30" t="s">
        <v>37</v>
      </c>
      <c r="E38" s="43"/>
      <c r="F38" s="69">
        <v>75415</v>
      </c>
      <c r="G38" s="77">
        <f t="shared" si="2"/>
        <v>8.9672261943122944</v>
      </c>
      <c r="H38" s="69">
        <v>43530</v>
      </c>
      <c r="I38" s="87">
        <f t="shared" si="3"/>
        <v>73.248334481966452</v>
      </c>
      <c r="J38" s="168">
        <v>29</v>
      </c>
    </row>
    <row r="39" spans="1:10" ht="18" customHeight="1">
      <c r="A39" s="273"/>
      <c r="B39" s="273"/>
      <c r="C39" s="50" t="s">
        <v>17</v>
      </c>
      <c r="D39" s="51"/>
      <c r="E39" s="51"/>
      <c r="F39" s="65">
        <v>170906</v>
      </c>
      <c r="G39" s="75">
        <f t="shared" si="2"/>
        <v>20.321590664524791</v>
      </c>
      <c r="H39" s="65">
        <v>88860</v>
      </c>
      <c r="I39" s="86">
        <f t="shared" si="3"/>
        <v>92.33175782129193</v>
      </c>
      <c r="J39" s="168">
        <v>30</v>
      </c>
    </row>
    <row r="40" spans="1:10" ht="18" customHeight="1">
      <c r="A40" s="273"/>
      <c r="B40" s="273"/>
      <c r="C40" s="7"/>
      <c r="D40" s="52" t="s">
        <v>18</v>
      </c>
      <c r="E40" s="53"/>
      <c r="F40" s="67">
        <v>137222</v>
      </c>
      <c r="G40" s="76">
        <f t="shared" si="2"/>
        <v>16.316392134667133</v>
      </c>
      <c r="H40" s="67">
        <v>88809</v>
      </c>
      <c r="I40" s="88">
        <f t="shared" si="3"/>
        <v>54.513619115179779</v>
      </c>
      <c r="J40" s="168">
        <v>31</v>
      </c>
    </row>
    <row r="41" spans="1:10" ht="18" customHeight="1">
      <c r="A41" s="273"/>
      <c r="B41" s="273"/>
      <c r="C41" s="7"/>
      <c r="D41" s="16"/>
      <c r="E41" s="103" t="s">
        <v>92</v>
      </c>
      <c r="F41" s="69">
        <v>98258</v>
      </c>
      <c r="G41" s="77">
        <f t="shared" si="2"/>
        <v>11.683374811386825</v>
      </c>
      <c r="H41" s="69">
        <v>55784</v>
      </c>
      <c r="I41" s="89">
        <f t="shared" si="3"/>
        <v>76.140111860031553</v>
      </c>
      <c r="J41" s="168">
        <v>32</v>
      </c>
    </row>
    <row r="42" spans="1:10" ht="18" customHeight="1">
      <c r="A42" s="273"/>
      <c r="B42" s="273"/>
      <c r="C42" s="7"/>
      <c r="D42" s="33"/>
      <c r="E42" s="32" t="s">
        <v>38</v>
      </c>
      <c r="F42" s="69">
        <v>38965</v>
      </c>
      <c r="G42" s="77">
        <f t="shared" si="2"/>
        <v>4.6331362283548172</v>
      </c>
      <c r="H42" s="69">
        <v>25025</v>
      </c>
      <c r="I42" s="89">
        <f t="shared" si="3"/>
        <v>55.704295704295717</v>
      </c>
      <c r="J42" s="168">
        <v>33</v>
      </c>
    </row>
    <row r="43" spans="1:10" ht="18" customHeight="1">
      <c r="A43" s="273"/>
      <c r="B43" s="273"/>
      <c r="C43" s="7"/>
      <c r="D43" s="30" t="s">
        <v>39</v>
      </c>
      <c r="E43" s="54"/>
      <c r="F43" s="69">
        <v>33683</v>
      </c>
      <c r="G43" s="77">
        <f t="shared" si="2"/>
        <v>4.0050796247831473</v>
      </c>
      <c r="H43" s="69">
        <v>8051</v>
      </c>
      <c r="I43" s="89">
        <f t="shared" si="3"/>
        <v>318.37038877158113</v>
      </c>
      <c r="J43" s="168">
        <v>34</v>
      </c>
    </row>
    <row r="44" spans="1:10" ht="18" customHeight="1">
      <c r="A44" s="273"/>
      <c r="B44" s="273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3"/>
        <v>#DIV/0!</v>
      </c>
      <c r="J44" s="168">
        <v>35</v>
      </c>
    </row>
    <row r="45" spans="1:10" ht="18" customHeight="1">
      <c r="A45" s="274"/>
      <c r="B45" s="274"/>
      <c r="C45" s="11" t="s">
        <v>19</v>
      </c>
      <c r="D45" s="12"/>
      <c r="E45" s="12"/>
      <c r="F45" s="74">
        <f>SUM(F28,F32,F39)</f>
        <v>841007</v>
      </c>
      <c r="G45" s="85">
        <f t="shared" si="2"/>
        <v>100</v>
      </c>
      <c r="H45" s="74">
        <f>SUM(H28,H32,H39)</f>
        <v>689027</v>
      </c>
      <c r="I45" s="85">
        <f t="shared" si="3"/>
        <v>22.057190792233094</v>
      </c>
    </row>
    <row r="46" spans="1:10">
      <c r="A46" s="104" t="s">
        <v>20</v>
      </c>
    </row>
    <row r="47" spans="1:10">
      <c r="A47" s="105" t="s">
        <v>21</v>
      </c>
    </row>
    <row r="48" spans="1:10">
      <c r="A48" s="105"/>
    </row>
    <row r="57" spans="9:9">
      <c r="I57" s="8"/>
    </row>
    <row r="58" spans="9:9">
      <c r="I58" s="8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scale="98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="80" zoomScaleNormal="100" zoomScaleSheetLayoutView="80" workbookViewId="0">
      <pane xSplit="5" ySplit="7" topLeftCell="F8" activePane="bottomRight" state="frozen"/>
      <selection activeCell="I3" sqref="I3"/>
      <selection pane="topRight" activeCell="I3" sqref="I3"/>
      <selection pane="bottomLeft" activeCell="I3" sqref="I3"/>
      <selection pane="bottomRight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64" t="s">
        <v>0</v>
      </c>
      <c r="B1" s="28"/>
      <c r="C1" s="28"/>
      <c r="D1" s="102" t="s">
        <v>237</v>
      </c>
      <c r="E1" s="35"/>
      <c r="F1" s="35"/>
      <c r="G1" s="35"/>
    </row>
    <row r="2" spans="1:25" ht="15" customHeight="1"/>
    <row r="3" spans="1:25" ht="15" customHeight="1">
      <c r="A3" s="36" t="s">
        <v>47</v>
      </c>
      <c r="B3" s="36"/>
      <c r="C3" s="36"/>
      <c r="D3" s="36"/>
    </row>
    <row r="4" spans="1:25" ht="15" customHeight="1">
      <c r="A4" s="36"/>
      <c r="B4" s="36"/>
      <c r="C4" s="36"/>
      <c r="D4" s="36"/>
    </row>
    <row r="5" spans="1:25" ht="15.95" customHeight="1">
      <c r="A5" s="31" t="s">
        <v>205</v>
      </c>
      <c r="B5" s="31"/>
      <c r="C5" s="31"/>
      <c r="D5" s="31"/>
      <c r="K5" s="37"/>
      <c r="O5" s="37" t="s">
        <v>48</v>
      </c>
    </row>
    <row r="6" spans="1:25" ht="15.95" customHeight="1">
      <c r="A6" s="291" t="s">
        <v>49</v>
      </c>
      <c r="B6" s="292"/>
      <c r="C6" s="292"/>
      <c r="D6" s="292"/>
      <c r="E6" s="293"/>
      <c r="F6" s="285" t="s">
        <v>235</v>
      </c>
      <c r="G6" s="286"/>
      <c r="H6" s="285" t="s">
        <v>234</v>
      </c>
      <c r="I6" s="286"/>
      <c r="J6" s="285" t="s">
        <v>233</v>
      </c>
      <c r="K6" s="286"/>
      <c r="L6" s="285" t="s">
        <v>232</v>
      </c>
      <c r="M6" s="286"/>
      <c r="N6" s="283" t="s">
        <v>231</v>
      </c>
      <c r="O6" s="284"/>
    </row>
    <row r="7" spans="1:25" ht="15.95" customHeight="1">
      <c r="A7" s="294"/>
      <c r="B7" s="295"/>
      <c r="C7" s="295"/>
      <c r="D7" s="295"/>
      <c r="E7" s="296"/>
      <c r="F7" s="109" t="s">
        <v>204</v>
      </c>
      <c r="G7" s="38" t="s">
        <v>2</v>
      </c>
      <c r="H7" s="109" t="s">
        <v>221</v>
      </c>
      <c r="I7" s="38" t="s">
        <v>2</v>
      </c>
      <c r="J7" s="109" t="s">
        <v>204</v>
      </c>
      <c r="K7" s="38" t="s">
        <v>2</v>
      </c>
      <c r="L7" s="109" t="s">
        <v>221</v>
      </c>
      <c r="M7" s="38" t="s">
        <v>2</v>
      </c>
      <c r="N7" s="109" t="s">
        <v>222</v>
      </c>
      <c r="O7" s="250" t="s">
        <v>2</v>
      </c>
    </row>
    <row r="8" spans="1:25" ht="15.95" customHeight="1">
      <c r="A8" s="303" t="s">
        <v>83</v>
      </c>
      <c r="B8" s="55" t="s">
        <v>50</v>
      </c>
      <c r="C8" s="56"/>
      <c r="D8" s="56"/>
      <c r="E8" s="93" t="s">
        <v>41</v>
      </c>
      <c r="F8" s="110">
        <v>1590.7</v>
      </c>
      <c r="G8" s="111">
        <v>1687.4</v>
      </c>
      <c r="H8" s="110">
        <v>994.2</v>
      </c>
      <c r="I8" s="112">
        <v>1099.809</v>
      </c>
      <c r="J8" s="110">
        <v>111.1</v>
      </c>
      <c r="K8" s="113">
        <v>128.066</v>
      </c>
      <c r="L8" s="110">
        <v>1723</v>
      </c>
      <c r="M8" s="112">
        <v>1765</v>
      </c>
      <c r="N8" s="110">
        <v>3388</v>
      </c>
      <c r="O8" s="113">
        <v>3601</v>
      </c>
      <c r="P8" s="114"/>
      <c r="Q8" s="114"/>
      <c r="R8" s="114"/>
      <c r="S8" s="114"/>
      <c r="T8" s="114"/>
      <c r="U8" s="114"/>
      <c r="V8" s="114"/>
      <c r="W8" s="114"/>
      <c r="X8" s="114"/>
      <c r="Y8" s="114"/>
    </row>
    <row r="9" spans="1:25" ht="15.95" customHeight="1">
      <c r="A9" s="304"/>
      <c r="B9" s="8"/>
      <c r="C9" s="253" t="s">
        <v>51</v>
      </c>
      <c r="D9" s="43"/>
      <c r="E9" s="91" t="s">
        <v>42</v>
      </c>
      <c r="F9" s="70">
        <v>1590.7</v>
      </c>
      <c r="G9" s="115">
        <v>1687.4</v>
      </c>
      <c r="H9" s="70">
        <v>994.2</v>
      </c>
      <c r="I9" s="116">
        <v>1099.809</v>
      </c>
      <c r="J9" s="70">
        <v>111.1</v>
      </c>
      <c r="K9" s="117">
        <v>128.066</v>
      </c>
      <c r="L9" s="70">
        <v>1723</v>
      </c>
      <c r="M9" s="116">
        <v>1765</v>
      </c>
      <c r="N9" s="70">
        <v>3388</v>
      </c>
      <c r="O9" s="117">
        <v>3601</v>
      </c>
      <c r="P9" s="114"/>
      <c r="Q9" s="114"/>
      <c r="R9" s="114"/>
      <c r="S9" s="114"/>
      <c r="T9" s="114"/>
      <c r="U9" s="114"/>
      <c r="V9" s="114"/>
      <c r="W9" s="114"/>
      <c r="X9" s="114"/>
      <c r="Y9" s="114"/>
    </row>
    <row r="10" spans="1:25" ht="15.95" customHeight="1">
      <c r="A10" s="304"/>
      <c r="B10" s="10"/>
      <c r="C10" s="253" t="s">
        <v>52</v>
      </c>
      <c r="D10" s="43"/>
      <c r="E10" s="91" t="s">
        <v>43</v>
      </c>
      <c r="F10" s="70">
        <v>0</v>
      </c>
      <c r="G10" s="115">
        <v>0</v>
      </c>
      <c r="H10" s="70">
        <v>0</v>
      </c>
      <c r="I10" s="116">
        <v>0</v>
      </c>
      <c r="J10" s="118">
        <v>0</v>
      </c>
      <c r="K10" s="119">
        <v>0</v>
      </c>
      <c r="L10" s="70">
        <v>0</v>
      </c>
      <c r="M10" s="116">
        <v>0</v>
      </c>
      <c r="N10" s="70">
        <v>0</v>
      </c>
      <c r="O10" s="117">
        <v>0</v>
      </c>
      <c r="P10" s="114"/>
      <c r="Q10" s="114"/>
      <c r="R10" s="114"/>
      <c r="S10" s="114"/>
      <c r="T10" s="114"/>
      <c r="U10" s="114"/>
      <c r="V10" s="114"/>
      <c r="W10" s="114"/>
      <c r="X10" s="114"/>
      <c r="Y10" s="114"/>
    </row>
    <row r="11" spans="1:25" ht="15.95" customHeight="1">
      <c r="A11" s="304"/>
      <c r="B11" s="50" t="s">
        <v>53</v>
      </c>
      <c r="C11" s="63"/>
      <c r="D11" s="63"/>
      <c r="E11" s="90" t="s">
        <v>44</v>
      </c>
      <c r="F11" s="120">
        <v>1822.3</v>
      </c>
      <c r="G11" s="121">
        <v>1949.067</v>
      </c>
      <c r="H11" s="120">
        <v>1154.5</v>
      </c>
      <c r="I11" s="122">
        <v>1178.4480000000001</v>
      </c>
      <c r="J11" s="120">
        <v>108.7</v>
      </c>
      <c r="K11" s="123">
        <v>98.843999999999994</v>
      </c>
      <c r="L11" s="120">
        <v>1722</v>
      </c>
      <c r="M11" s="122">
        <v>1758</v>
      </c>
      <c r="N11" s="120">
        <v>3315</v>
      </c>
      <c r="O11" s="123">
        <v>3789</v>
      </c>
      <c r="P11" s="114"/>
      <c r="Q11" s="114"/>
      <c r="R11" s="114"/>
      <c r="S11" s="114"/>
      <c r="T11" s="114"/>
      <c r="U11" s="114"/>
      <c r="V11" s="114"/>
      <c r="W11" s="114"/>
      <c r="X11" s="114"/>
      <c r="Y11" s="114"/>
    </row>
    <row r="12" spans="1:25" ht="15.95" customHeight="1">
      <c r="A12" s="304"/>
      <c r="B12" s="7"/>
      <c r="C12" s="253" t="s">
        <v>54</v>
      </c>
      <c r="D12" s="43"/>
      <c r="E12" s="91" t="s">
        <v>45</v>
      </c>
      <c r="F12" s="70">
        <v>1822.3</v>
      </c>
      <c r="G12" s="115">
        <v>1911.567</v>
      </c>
      <c r="H12" s="120">
        <v>1154.5</v>
      </c>
      <c r="I12" s="116">
        <v>1178.4480000000001</v>
      </c>
      <c r="J12" s="120">
        <v>108.7</v>
      </c>
      <c r="K12" s="117">
        <v>98.843999999999994</v>
      </c>
      <c r="L12" s="70">
        <v>1722</v>
      </c>
      <c r="M12" s="116">
        <v>1758</v>
      </c>
      <c r="N12" s="70">
        <v>3315</v>
      </c>
      <c r="O12" s="117">
        <v>3742</v>
      </c>
      <c r="P12" s="114"/>
      <c r="Q12" s="114"/>
      <c r="R12" s="114"/>
      <c r="S12" s="114"/>
      <c r="T12" s="114"/>
      <c r="U12" s="114"/>
      <c r="V12" s="114"/>
      <c r="W12" s="114"/>
      <c r="X12" s="114"/>
      <c r="Y12" s="114"/>
    </row>
    <row r="13" spans="1:25" ht="15.95" customHeight="1">
      <c r="A13" s="304"/>
      <c r="B13" s="8"/>
      <c r="C13" s="252" t="s">
        <v>55</v>
      </c>
      <c r="D13" s="53"/>
      <c r="E13" s="254" t="s">
        <v>46</v>
      </c>
      <c r="F13" s="257">
        <v>0</v>
      </c>
      <c r="G13" s="256">
        <v>37.5</v>
      </c>
      <c r="H13" s="118">
        <v>0</v>
      </c>
      <c r="I13" s="119">
        <v>0</v>
      </c>
      <c r="J13" s="118">
        <v>0</v>
      </c>
      <c r="K13" s="119">
        <v>0</v>
      </c>
      <c r="L13" s="255">
        <v>0</v>
      </c>
      <c r="M13" s="124">
        <v>0</v>
      </c>
      <c r="N13" s="255">
        <v>0</v>
      </c>
      <c r="O13" s="125">
        <v>47</v>
      </c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5" ht="15.95" customHeight="1">
      <c r="A14" s="304"/>
      <c r="B14" s="44" t="s">
        <v>56</v>
      </c>
      <c r="C14" s="43"/>
      <c r="D14" s="43"/>
      <c r="E14" s="91" t="s">
        <v>97</v>
      </c>
      <c r="F14" s="69">
        <f t="shared" ref="F14:O14" si="0">F9-F12</f>
        <v>-231.59999999999991</v>
      </c>
      <c r="G14" s="126">
        <f t="shared" si="0"/>
        <v>-224.16699999999992</v>
      </c>
      <c r="H14" s="69">
        <f t="shared" si="0"/>
        <v>-160.29999999999995</v>
      </c>
      <c r="I14" s="126">
        <f t="shared" si="0"/>
        <v>-78.639000000000124</v>
      </c>
      <c r="J14" s="69">
        <f t="shared" si="0"/>
        <v>2.3999999999999915</v>
      </c>
      <c r="K14" s="126">
        <f t="shared" si="0"/>
        <v>29.222000000000008</v>
      </c>
      <c r="L14" s="69">
        <f t="shared" si="0"/>
        <v>1</v>
      </c>
      <c r="M14" s="126">
        <f t="shared" si="0"/>
        <v>7</v>
      </c>
      <c r="N14" s="69">
        <f t="shared" si="0"/>
        <v>73</v>
      </c>
      <c r="O14" s="126">
        <f t="shared" si="0"/>
        <v>-141</v>
      </c>
      <c r="P14" s="114"/>
      <c r="Q14" s="114"/>
      <c r="R14" s="114"/>
      <c r="S14" s="114"/>
      <c r="T14" s="114"/>
      <c r="U14" s="114"/>
      <c r="V14" s="114"/>
      <c r="W14" s="114"/>
      <c r="X14" s="114"/>
      <c r="Y14" s="114"/>
    </row>
    <row r="15" spans="1:25" ht="15.95" customHeight="1">
      <c r="A15" s="304"/>
      <c r="B15" s="44" t="s">
        <v>57</v>
      </c>
      <c r="C15" s="43"/>
      <c r="D15" s="43"/>
      <c r="E15" s="91" t="s">
        <v>230</v>
      </c>
      <c r="F15" s="69">
        <f t="shared" ref="F15:O15" si="1">F10-F13</f>
        <v>0</v>
      </c>
      <c r="G15" s="126">
        <f t="shared" si="1"/>
        <v>-37.5</v>
      </c>
      <c r="H15" s="69">
        <f t="shared" si="1"/>
        <v>0</v>
      </c>
      <c r="I15" s="126">
        <f t="shared" si="1"/>
        <v>0</v>
      </c>
      <c r="J15" s="69">
        <f t="shared" si="1"/>
        <v>0</v>
      </c>
      <c r="K15" s="126">
        <f t="shared" si="1"/>
        <v>0</v>
      </c>
      <c r="L15" s="69">
        <f t="shared" si="1"/>
        <v>0</v>
      </c>
      <c r="M15" s="126">
        <f t="shared" si="1"/>
        <v>0</v>
      </c>
      <c r="N15" s="69">
        <f t="shared" si="1"/>
        <v>0</v>
      </c>
      <c r="O15" s="126">
        <f t="shared" si="1"/>
        <v>-47</v>
      </c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1:25" ht="15.95" customHeight="1">
      <c r="A16" s="304"/>
      <c r="B16" s="44" t="s">
        <v>58</v>
      </c>
      <c r="C16" s="43"/>
      <c r="D16" s="43"/>
      <c r="E16" s="91" t="s">
        <v>99</v>
      </c>
      <c r="F16" s="257">
        <f t="shared" ref="F16:O16" si="2">F8-F11</f>
        <v>-231.59999999999991</v>
      </c>
      <c r="G16" s="256">
        <f t="shared" si="2"/>
        <v>-261.66699999999992</v>
      </c>
      <c r="H16" s="257">
        <f t="shared" si="2"/>
        <v>-160.29999999999995</v>
      </c>
      <c r="I16" s="256">
        <f t="shared" si="2"/>
        <v>-78.639000000000124</v>
      </c>
      <c r="J16" s="257">
        <f t="shared" si="2"/>
        <v>2.3999999999999915</v>
      </c>
      <c r="K16" s="256">
        <f t="shared" si="2"/>
        <v>29.222000000000008</v>
      </c>
      <c r="L16" s="257">
        <f t="shared" si="2"/>
        <v>1</v>
      </c>
      <c r="M16" s="256">
        <f t="shared" si="2"/>
        <v>7</v>
      </c>
      <c r="N16" s="257">
        <f t="shared" si="2"/>
        <v>73</v>
      </c>
      <c r="O16" s="256">
        <f t="shared" si="2"/>
        <v>-188</v>
      </c>
      <c r="P16" s="114"/>
      <c r="Q16" s="114"/>
      <c r="R16" s="114"/>
      <c r="S16" s="114"/>
      <c r="T16" s="114"/>
      <c r="U16" s="114"/>
      <c r="V16" s="114"/>
      <c r="W16" s="114"/>
      <c r="X16" s="114"/>
      <c r="Y16" s="114"/>
    </row>
    <row r="17" spans="1:25" ht="15.95" customHeight="1">
      <c r="A17" s="304"/>
      <c r="B17" s="44" t="s">
        <v>59</v>
      </c>
      <c r="C17" s="43"/>
      <c r="D17" s="43"/>
      <c r="E17" s="34"/>
      <c r="F17" s="69">
        <v>0</v>
      </c>
      <c r="G17" s="126">
        <v>0</v>
      </c>
      <c r="H17" s="118">
        <v>5288.5</v>
      </c>
      <c r="I17" s="119">
        <v>5134.1019999999999</v>
      </c>
      <c r="J17" s="70">
        <v>0</v>
      </c>
      <c r="K17" s="117">
        <v>0</v>
      </c>
      <c r="L17" s="70">
        <v>0</v>
      </c>
      <c r="M17" s="116">
        <v>0</v>
      </c>
      <c r="N17" s="118">
        <v>0</v>
      </c>
      <c r="O17" s="127">
        <v>0</v>
      </c>
      <c r="P17" s="114"/>
      <c r="Q17" s="114"/>
      <c r="R17" s="114"/>
      <c r="S17" s="114"/>
      <c r="T17" s="114"/>
      <c r="U17" s="114"/>
      <c r="V17" s="114"/>
      <c r="W17" s="114"/>
      <c r="X17" s="114"/>
      <c r="Y17" s="114"/>
    </row>
    <row r="18" spans="1:25" ht="15.95" customHeight="1">
      <c r="A18" s="305"/>
      <c r="B18" s="47" t="s">
        <v>60</v>
      </c>
      <c r="C18" s="31"/>
      <c r="D18" s="31"/>
      <c r="E18" s="17"/>
      <c r="F18" s="128">
        <v>0</v>
      </c>
      <c r="G18" s="129">
        <v>0</v>
      </c>
      <c r="H18" s="130">
        <v>0</v>
      </c>
      <c r="I18" s="131">
        <v>0</v>
      </c>
      <c r="J18" s="130">
        <v>0</v>
      </c>
      <c r="K18" s="131">
        <v>0</v>
      </c>
      <c r="L18" s="130">
        <v>0</v>
      </c>
      <c r="M18" s="131">
        <v>0</v>
      </c>
      <c r="N18" s="130">
        <v>0</v>
      </c>
      <c r="O18" s="132">
        <v>0</v>
      </c>
      <c r="P18" s="114"/>
      <c r="Q18" s="114"/>
      <c r="R18" s="114"/>
      <c r="S18" s="114"/>
      <c r="T18" s="114"/>
      <c r="U18" s="114"/>
      <c r="V18" s="114"/>
      <c r="W18" s="114"/>
      <c r="X18" s="114"/>
      <c r="Y18" s="114"/>
    </row>
    <row r="19" spans="1:25" ht="15.95" customHeight="1">
      <c r="A19" s="304" t="s">
        <v>84</v>
      </c>
      <c r="B19" s="50" t="s">
        <v>61</v>
      </c>
      <c r="C19" s="51"/>
      <c r="D19" s="51"/>
      <c r="E19" s="95"/>
      <c r="F19" s="65">
        <v>3308.5</v>
      </c>
      <c r="G19" s="133">
        <v>3983.5540000000001</v>
      </c>
      <c r="H19" s="66">
        <v>672.4</v>
      </c>
      <c r="I19" s="134">
        <v>831.66600000000005</v>
      </c>
      <c r="J19" s="66">
        <v>0</v>
      </c>
      <c r="K19" s="135">
        <v>0</v>
      </c>
      <c r="L19" s="66">
        <v>645</v>
      </c>
      <c r="M19" s="134">
        <v>103</v>
      </c>
      <c r="N19" s="66">
        <v>1073</v>
      </c>
      <c r="O19" s="135">
        <v>1531</v>
      </c>
      <c r="P19" s="114"/>
      <c r="Q19" s="114"/>
      <c r="R19" s="114"/>
      <c r="S19" s="114"/>
      <c r="T19" s="114"/>
      <c r="U19" s="114"/>
      <c r="V19" s="114"/>
      <c r="W19" s="114"/>
      <c r="X19" s="114"/>
      <c r="Y19" s="114"/>
    </row>
    <row r="20" spans="1:25" ht="15.95" customHeight="1">
      <c r="A20" s="304"/>
      <c r="B20" s="19"/>
      <c r="C20" s="253" t="s">
        <v>62</v>
      </c>
      <c r="D20" s="43"/>
      <c r="E20" s="91"/>
      <c r="F20" s="69">
        <v>3023</v>
      </c>
      <c r="G20" s="126">
        <v>3698</v>
      </c>
      <c r="H20" s="70">
        <v>78</v>
      </c>
      <c r="I20" s="116">
        <v>145</v>
      </c>
      <c r="J20" s="70">
        <v>0</v>
      </c>
      <c r="K20" s="119">
        <v>0</v>
      </c>
      <c r="L20" s="70">
        <v>482</v>
      </c>
      <c r="M20" s="116">
        <v>103</v>
      </c>
      <c r="N20" s="70">
        <v>334</v>
      </c>
      <c r="O20" s="117">
        <v>451</v>
      </c>
      <c r="P20" s="114"/>
      <c r="Q20" s="114"/>
      <c r="R20" s="114"/>
      <c r="S20" s="114"/>
      <c r="T20" s="114"/>
      <c r="U20" s="114"/>
      <c r="V20" s="114"/>
      <c r="W20" s="114"/>
      <c r="X20" s="114"/>
      <c r="Y20" s="114"/>
    </row>
    <row r="21" spans="1:25" ht="15.95" customHeight="1">
      <c r="A21" s="304"/>
      <c r="B21" s="9" t="s">
        <v>63</v>
      </c>
      <c r="C21" s="63"/>
      <c r="D21" s="63"/>
      <c r="E21" s="90" t="s">
        <v>100</v>
      </c>
      <c r="F21" s="136">
        <v>3308.5</v>
      </c>
      <c r="G21" s="137">
        <v>3983.5540000000001</v>
      </c>
      <c r="H21" s="120">
        <v>672.4</v>
      </c>
      <c r="I21" s="122">
        <v>831.66600000000005</v>
      </c>
      <c r="J21" s="120">
        <v>0</v>
      </c>
      <c r="K21" s="123">
        <v>0</v>
      </c>
      <c r="L21" s="120">
        <v>645</v>
      </c>
      <c r="M21" s="122">
        <v>103</v>
      </c>
      <c r="N21" s="120">
        <v>1073</v>
      </c>
      <c r="O21" s="123">
        <v>1531</v>
      </c>
      <c r="P21" s="114"/>
      <c r="Q21" s="114"/>
      <c r="R21" s="114"/>
      <c r="S21" s="114"/>
      <c r="T21" s="114"/>
      <c r="U21" s="114"/>
      <c r="V21" s="114"/>
      <c r="W21" s="114"/>
      <c r="X21" s="114"/>
      <c r="Y21" s="114"/>
    </row>
    <row r="22" spans="1:25" ht="15.95" customHeight="1">
      <c r="A22" s="304"/>
      <c r="B22" s="50" t="s">
        <v>64</v>
      </c>
      <c r="C22" s="51"/>
      <c r="D22" s="51"/>
      <c r="E22" s="95" t="s">
        <v>101</v>
      </c>
      <c r="F22" s="65">
        <v>4076.7</v>
      </c>
      <c r="G22" s="133">
        <v>4409.6130000000003</v>
      </c>
      <c r="H22" s="66">
        <v>805.6</v>
      </c>
      <c r="I22" s="134">
        <v>856.71900000000005</v>
      </c>
      <c r="J22" s="66">
        <v>200</v>
      </c>
      <c r="K22" s="135">
        <v>200</v>
      </c>
      <c r="L22" s="66">
        <v>755</v>
      </c>
      <c r="M22" s="134">
        <v>358</v>
      </c>
      <c r="N22" s="66">
        <v>1562</v>
      </c>
      <c r="O22" s="135">
        <v>1957</v>
      </c>
      <c r="P22" s="114"/>
      <c r="Q22" s="114"/>
      <c r="R22" s="114"/>
      <c r="S22" s="114"/>
      <c r="T22" s="114"/>
      <c r="U22" s="114"/>
      <c r="V22" s="114"/>
      <c r="W22" s="114"/>
      <c r="X22" s="114"/>
      <c r="Y22" s="114"/>
    </row>
    <row r="23" spans="1:25" ht="15.95" customHeight="1">
      <c r="A23" s="304"/>
      <c r="B23" s="7" t="s">
        <v>65</v>
      </c>
      <c r="C23" s="252" t="s">
        <v>66</v>
      </c>
      <c r="D23" s="53"/>
      <c r="E23" s="254"/>
      <c r="F23" s="257">
        <v>171</v>
      </c>
      <c r="G23" s="256">
        <v>125.221</v>
      </c>
      <c r="H23" s="255">
        <v>322.39999999999998</v>
      </c>
      <c r="I23" s="124">
        <v>506.41399999999999</v>
      </c>
      <c r="J23" s="255">
        <v>0</v>
      </c>
      <c r="K23" s="125">
        <v>0</v>
      </c>
      <c r="L23" s="255">
        <v>246</v>
      </c>
      <c r="M23" s="124">
        <v>232</v>
      </c>
      <c r="N23" s="255">
        <v>610</v>
      </c>
      <c r="O23" s="125">
        <v>579</v>
      </c>
      <c r="P23" s="114"/>
      <c r="Q23" s="114"/>
      <c r="R23" s="114"/>
      <c r="S23" s="114"/>
      <c r="T23" s="114"/>
      <c r="U23" s="114"/>
      <c r="V23" s="114"/>
      <c r="W23" s="114"/>
      <c r="X23" s="114"/>
      <c r="Y23" s="114"/>
    </row>
    <row r="24" spans="1:25" ht="15.95" customHeight="1">
      <c r="A24" s="304"/>
      <c r="B24" s="44" t="s">
        <v>102</v>
      </c>
      <c r="C24" s="43"/>
      <c r="D24" s="43"/>
      <c r="E24" s="91" t="s">
        <v>229</v>
      </c>
      <c r="F24" s="69">
        <f t="shared" ref="F24:O24" si="3">F21-F22</f>
        <v>-768.19999999999982</v>
      </c>
      <c r="G24" s="126">
        <f t="shared" si="3"/>
        <v>-426.0590000000002</v>
      </c>
      <c r="H24" s="69">
        <f t="shared" si="3"/>
        <v>-133.20000000000005</v>
      </c>
      <c r="I24" s="126">
        <f t="shared" si="3"/>
        <v>-25.052999999999997</v>
      </c>
      <c r="J24" s="69">
        <f t="shared" si="3"/>
        <v>-200</v>
      </c>
      <c r="K24" s="126">
        <f t="shared" si="3"/>
        <v>-200</v>
      </c>
      <c r="L24" s="69">
        <f t="shared" si="3"/>
        <v>-110</v>
      </c>
      <c r="M24" s="126">
        <f t="shared" si="3"/>
        <v>-255</v>
      </c>
      <c r="N24" s="69">
        <f t="shared" si="3"/>
        <v>-489</v>
      </c>
      <c r="O24" s="126">
        <f t="shared" si="3"/>
        <v>-426</v>
      </c>
      <c r="P24" s="114"/>
      <c r="Q24" s="114"/>
      <c r="R24" s="114"/>
      <c r="S24" s="114"/>
      <c r="T24" s="114"/>
      <c r="U24" s="114"/>
      <c r="V24" s="114"/>
      <c r="W24" s="114"/>
      <c r="X24" s="114"/>
      <c r="Y24" s="114"/>
    </row>
    <row r="25" spans="1:25" ht="15.95" customHeight="1">
      <c r="A25" s="304"/>
      <c r="B25" s="100" t="s">
        <v>67</v>
      </c>
      <c r="C25" s="53"/>
      <c r="D25" s="53"/>
      <c r="E25" s="306" t="s">
        <v>104</v>
      </c>
      <c r="F25" s="287">
        <v>768.2</v>
      </c>
      <c r="G25" s="281">
        <v>426.05900000000003</v>
      </c>
      <c r="H25" s="279">
        <v>133.19999999999999</v>
      </c>
      <c r="I25" s="281">
        <v>25.053000000000001</v>
      </c>
      <c r="J25" s="279">
        <v>200</v>
      </c>
      <c r="K25" s="281">
        <v>200</v>
      </c>
      <c r="L25" s="279">
        <v>110</v>
      </c>
      <c r="M25" s="281">
        <v>255</v>
      </c>
      <c r="N25" s="279">
        <v>489</v>
      </c>
      <c r="O25" s="281">
        <v>426</v>
      </c>
      <c r="P25" s="114"/>
      <c r="Q25" s="114"/>
      <c r="R25" s="114"/>
      <c r="S25" s="114"/>
      <c r="T25" s="114"/>
      <c r="U25" s="114"/>
      <c r="V25" s="114"/>
      <c r="W25" s="114"/>
      <c r="X25" s="114"/>
      <c r="Y25" s="114"/>
    </row>
    <row r="26" spans="1:25" ht="15.95" customHeight="1">
      <c r="A26" s="304"/>
      <c r="B26" s="9" t="s">
        <v>68</v>
      </c>
      <c r="C26" s="63"/>
      <c r="D26" s="63"/>
      <c r="E26" s="307"/>
      <c r="F26" s="288"/>
      <c r="G26" s="282"/>
      <c r="H26" s="280"/>
      <c r="I26" s="282"/>
      <c r="J26" s="280"/>
      <c r="K26" s="282"/>
      <c r="L26" s="280"/>
      <c r="M26" s="282"/>
      <c r="N26" s="280"/>
      <c r="O26" s="282"/>
      <c r="P26" s="114"/>
      <c r="Q26" s="114"/>
      <c r="R26" s="114"/>
      <c r="S26" s="114"/>
      <c r="T26" s="114"/>
      <c r="U26" s="114"/>
      <c r="V26" s="114"/>
      <c r="W26" s="114"/>
      <c r="X26" s="114"/>
      <c r="Y26" s="114"/>
    </row>
    <row r="27" spans="1:25" ht="15.95" customHeight="1">
      <c r="A27" s="305"/>
      <c r="B27" s="47" t="s">
        <v>228</v>
      </c>
      <c r="C27" s="31"/>
      <c r="D27" s="31"/>
      <c r="E27" s="92" t="s">
        <v>106</v>
      </c>
      <c r="F27" s="73">
        <f t="shared" ref="F27:O27" si="4">F24+F25</f>
        <v>0</v>
      </c>
      <c r="G27" s="138">
        <f t="shared" si="4"/>
        <v>0</v>
      </c>
      <c r="H27" s="73">
        <f t="shared" si="4"/>
        <v>0</v>
      </c>
      <c r="I27" s="138">
        <f t="shared" si="4"/>
        <v>0</v>
      </c>
      <c r="J27" s="73">
        <f t="shared" si="4"/>
        <v>0</v>
      </c>
      <c r="K27" s="138">
        <f t="shared" si="4"/>
        <v>0</v>
      </c>
      <c r="L27" s="73">
        <f t="shared" si="4"/>
        <v>0</v>
      </c>
      <c r="M27" s="138">
        <f t="shared" si="4"/>
        <v>0</v>
      </c>
      <c r="N27" s="73">
        <f t="shared" si="4"/>
        <v>0</v>
      </c>
      <c r="O27" s="138">
        <f t="shared" si="4"/>
        <v>0</v>
      </c>
      <c r="P27" s="114"/>
      <c r="Q27" s="114"/>
      <c r="R27" s="114"/>
      <c r="S27" s="114"/>
      <c r="T27" s="114"/>
      <c r="U27" s="114"/>
      <c r="V27" s="114"/>
      <c r="W27" s="114"/>
      <c r="X27" s="114"/>
      <c r="Y27" s="114"/>
    </row>
    <row r="28" spans="1:25" ht="15.95" customHeight="1">
      <c r="A28" s="13"/>
      <c r="F28" s="114"/>
      <c r="G28" s="114"/>
      <c r="H28" s="114"/>
      <c r="I28" s="114"/>
      <c r="J28" s="114"/>
      <c r="K28" s="114"/>
      <c r="L28" s="139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1:25" ht="15.95" customHeight="1">
      <c r="A29" s="31"/>
      <c r="F29" s="114"/>
      <c r="G29" s="114"/>
      <c r="H29" s="114"/>
      <c r="I29" s="114"/>
      <c r="J29" s="140"/>
      <c r="K29" s="140"/>
      <c r="L29" s="139"/>
      <c r="M29" s="114"/>
      <c r="N29" s="114"/>
      <c r="O29" s="140" t="s">
        <v>107</v>
      </c>
      <c r="P29" s="114"/>
      <c r="Q29" s="114"/>
      <c r="R29" s="114"/>
      <c r="S29" s="114"/>
      <c r="T29" s="114"/>
      <c r="U29" s="114"/>
      <c r="V29" s="114"/>
      <c r="W29" s="114"/>
      <c r="X29" s="114"/>
      <c r="Y29" s="140"/>
    </row>
    <row r="30" spans="1:25" ht="15.95" customHeight="1">
      <c r="A30" s="297" t="s">
        <v>69</v>
      </c>
      <c r="B30" s="298"/>
      <c r="C30" s="298"/>
      <c r="D30" s="298"/>
      <c r="E30" s="299"/>
      <c r="F30" s="283" t="s">
        <v>227</v>
      </c>
      <c r="G30" s="284"/>
      <c r="H30" s="283" t="s">
        <v>226</v>
      </c>
      <c r="I30" s="284"/>
      <c r="J30" s="283" t="s">
        <v>225</v>
      </c>
      <c r="K30" s="284"/>
      <c r="L30" s="289" t="s">
        <v>224</v>
      </c>
      <c r="M30" s="290"/>
      <c r="N30" s="289" t="s">
        <v>223</v>
      </c>
      <c r="O30" s="290"/>
      <c r="P30" s="141"/>
      <c r="Q30" s="139"/>
      <c r="R30" s="141"/>
      <c r="S30" s="139"/>
      <c r="T30" s="141"/>
      <c r="U30" s="139"/>
      <c r="V30" s="141"/>
      <c r="W30" s="139"/>
      <c r="X30" s="141"/>
      <c r="Y30" s="139"/>
    </row>
    <row r="31" spans="1:25" ht="15.95" customHeight="1">
      <c r="A31" s="300"/>
      <c r="B31" s="301"/>
      <c r="C31" s="301"/>
      <c r="D31" s="301"/>
      <c r="E31" s="302"/>
      <c r="F31" s="109" t="s">
        <v>222</v>
      </c>
      <c r="G31" s="142" t="s">
        <v>2</v>
      </c>
      <c r="H31" s="109" t="s">
        <v>221</v>
      </c>
      <c r="I31" s="142" t="s">
        <v>2</v>
      </c>
      <c r="J31" s="109" t="s">
        <v>204</v>
      </c>
      <c r="K31" s="143" t="s">
        <v>2</v>
      </c>
      <c r="L31" s="109" t="s">
        <v>221</v>
      </c>
      <c r="M31" s="142" t="s">
        <v>2</v>
      </c>
      <c r="N31" s="109" t="s">
        <v>220</v>
      </c>
      <c r="O31" s="144" t="s">
        <v>2</v>
      </c>
      <c r="P31" s="145"/>
      <c r="Q31" s="145"/>
      <c r="R31" s="145"/>
      <c r="S31" s="145"/>
      <c r="T31" s="145"/>
      <c r="U31" s="145"/>
      <c r="V31" s="145"/>
      <c r="W31" s="145"/>
      <c r="X31" s="145"/>
      <c r="Y31" s="145"/>
    </row>
    <row r="32" spans="1:25" ht="15.95" customHeight="1">
      <c r="A32" s="303" t="s">
        <v>85</v>
      </c>
      <c r="B32" s="55" t="s">
        <v>50</v>
      </c>
      <c r="C32" s="56"/>
      <c r="D32" s="56"/>
      <c r="E32" s="15" t="s">
        <v>41</v>
      </c>
      <c r="F32" s="66">
        <v>423</v>
      </c>
      <c r="G32" s="146">
        <v>278</v>
      </c>
      <c r="H32" s="110">
        <v>88</v>
      </c>
      <c r="I32" s="112">
        <v>64</v>
      </c>
      <c r="J32" s="110">
        <v>27</v>
      </c>
      <c r="K32" s="113">
        <v>27</v>
      </c>
      <c r="L32" s="66">
        <v>0</v>
      </c>
      <c r="M32" s="146">
        <v>0</v>
      </c>
      <c r="N32" s="110">
        <v>0</v>
      </c>
      <c r="O32" s="147">
        <v>0</v>
      </c>
      <c r="P32" s="146"/>
      <c r="Q32" s="146"/>
      <c r="R32" s="146"/>
      <c r="S32" s="146"/>
      <c r="T32" s="148"/>
      <c r="U32" s="148"/>
      <c r="V32" s="146"/>
      <c r="W32" s="146"/>
      <c r="X32" s="148"/>
      <c r="Y32" s="148"/>
    </row>
    <row r="33" spans="1:25" ht="15.95" customHeight="1">
      <c r="A33" s="313"/>
      <c r="B33" s="8"/>
      <c r="C33" s="252" t="s">
        <v>70</v>
      </c>
      <c r="D33" s="53"/>
      <c r="E33" s="98"/>
      <c r="F33" s="255">
        <v>403</v>
      </c>
      <c r="G33" s="149">
        <v>266</v>
      </c>
      <c r="H33" s="255">
        <v>39</v>
      </c>
      <c r="I33" s="124">
        <v>15</v>
      </c>
      <c r="J33" s="255">
        <v>27</v>
      </c>
      <c r="K33" s="125">
        <v>27</v>
      </c>
      <c r="L33" s="255">
        <v>0</v>
      </c>
      <c r="M33" s="149">
        <v>0</v>
      </c>
      <c r="N33" s="255">
        <v>0</v>
      </c>
      <c r="O33" s="256">
        <v>0</v>
      </c>
      <c r="P33" s="146"/>
      <c r="Q33" s="146"/>
      <c r="R33" s="146"/>
      <c r="S33" s="146"/>
      <c r="T33" s="148"/>
      <c r="U33" s="148"/>
      <c r="V33" s="146"/>
      <c r="W33" s="146"/>
      <c r="X33" s="148"/>
      <c r="Y33" s="148"/>
    </row>
    <row r="34" spans="1:25" ht="15.95" customHeight="1">
      <c r="A34" s="313"/>
      <c r="B34" s="8"/>
      <c r="C34" s="24"/>
      <c r="D34" s="253" t="s">
        <v>71</v>
      </c>
      <c r="E34" s="94"/>
      <c r="F34" s="70">
        <v>403</v>
      </c>
      <c r="G34" s="115">
        <v>266</v>
      </c>
      <c r="H34" s="70">
        <v>0</v>
      </c>
      <c r="I34" s="116">
        <v>0</v>
      </c>
      <c r="J34" s="70">
        <v>0</v>
      </c>
      <c r="K34" s="117">
        <v>0</v>
      </c>
      <c r="L34" s="70">
        <v>0</v>
      </c>
      <c r="M34" s="115">
        <v>0</v>
      </c>
      <c r="N34" s="70">
        <v>0</v>
      </c>
      <c r="O34" s="126">
        <v>0</v>
      </c>
      <c r="P34" s="146"/>
      <c r="Q34" s="146"/>
      <c r="R34" s="146"/>
      <c r="S34" s="146"/>
      <c r="T34" s="148"/>
      <c r="U34" s="148"/>
      <c r="V34" s="146"/>
      <c r="W34" s="146"/>
      <c r="X34" s="148"/>
      <c r="Y34" s="148"/>
    </row>
    <row r="35" spans="1:25" ht="15.95" customHeight="1">
      <c r="A35" s="313"/>
      <c r="B35" s="10"/>
      <c r="C35" s="62" t="s">
        <v>72</v>
      </c>
      <c r="D35" s="63"/>
      <c r="E35" s="99"/>
      <c r="F35" s="120">
        <v>20</v>
      </c>
      <c r="G35" s="121">
        <v>12</v>
      </c>
      <c r="H35" s="120">
        <v>49</v>
      </c>
      <c r="I35" s="122">
        <v>49</v>
      </c>
      <c r="J35" s="150">
        <v>0</v>
      </c>
      <c r="K35" s="151">
        <v>0</v>
      </c>
      <c r="L35" s="120">
        <v>0</v>
      </c>
      <c r="M35" s="121">
        <v>0</v>
      </c>
      <c r="N35" s="120">
        <v>0</v>
      </c>
      <c r="O35" s="137">
        <v>0</v>
      </c>
      <c r="P35" s="146"/>
      <c r="Q35" s="146"/>
      <c r="R35" s="146"/>
      <c r="S35" s="146"/>
      <c r="T35" s="148"/>
      <c r="U35" s="148"/>
      <c r="V35" s="146"/>
      <c r="W35" s="146"/>
      <c r="X35" s="148"/>
      <c r="Y35" s="148"/>
    </row>
    <row r="36" spans="1:25" ht="15.95" customHeight="1">
      <c r="A36" s="313"/>
      <c r="B36" s="50" t="s">
        <v>53</v>
      </c>
      <c r="C36" s="51"/>
      <c r="D36" s="51"/>
      <c r="E36" s="15" t="s">
        <v>42</v>
      </c>
      <c r="F36" s="65">
        <v>510</v>
      </c>
      <c r="G36" s="256">
        <v>622</v>
      </c>
      <c r="H36" s="66">
        <v>173</v>
      </c>
      <c r="I36" s="134">
        <v>85</v>
      </c>
      <c r="J36" s="66">
        <v>25.9</v>
      </c>
      <c r="K36" s="135">
        <v>29</v>
      </c>
      <c r="L36" s="66">
        <v>0</v>
      </c>
      <c r="M36" s="146">
        <v>0</v>
      </c>
      <c r="N36" s="66">
        <v>0</v>
      </c>
      <c r="O36" s="133">
        <v>0</v>
      </c>
      <c r="P36" s="146"/>
      <c r="Q36" s="146"/>
      <c r="R36" s="146"/>
      <c r="S36" s="146"/>
      <c r="T36" s="146"/>
      <c r="U36" s="146"/>
      <c r="V36" s="146"/>
      <c r="W36" s="146"/>
      <c r="X36" s="148"/>
      <c r="Y36" s="148"/>
    </row>
    <row r="37" spans="1:25" ht="15.95" customHeight="1">
      <c r="A37" s="313"/>
      <c r="B37" s="8"/>
      <c r="C37" s="253" t="s">
        <v>73</v>
      </c>
      <c r="D37" s="43"/>
      <c r="E37" s="94"/>
      <c r="F37" s="69">
        <v>470</v>
      </c>
      <c r="G37" s="126">
        <v>567</v>
      </c>
      <c r="H37" s="70">
        <v>123</v>
      </c>
      <c r="I37" s="116">
        <v>35</v>
      </c>
      <c r="J37" s="70">
        <v>24.2</v>
      </c>
      <c r="K37" s="117">
        <v>27</v>
      </c>
      <c r="L37" s="70">
        <v>0</v>
      </c>
      <c r="M37" s="115">
        <v>0</v>
      </c>
      <c r="N37" s="70">
        <v>0</v>
      </c>
      <c r="O37" s="126">
        <v>0</v>
      </c>
      <c r="P37" s="146"/>
      <c r="Q37" s="146"/>
      <c r="R37" s="146"/>
      <c r="S37" s="146"/>
      <c r="T37" s="146"/>
      <c r="U37" s="146"/>
      <c r="V37" s="146"/>
      <c r="W37" s="146"/>
      <c r="X37" s="148"/>
      <c r="Y37" s="148"/>
    </row>
    <row r="38" spans="1:25" ht="15.95" customHeight="1">
      <c r="A38" s="313"/>
      <c r="B38" s="10"/>
      <c r="C38" s="253" t="s">
        <v>74</v>
      </c>
      <c r="D38" s="43"/>
      <c r="E38" s="94"/>
      <c r="F38" s="69">
        <v>40</v>
      </c>
      <c r="G38" s="126">
        <v>55</v>
      </c>
      <c r="H38" s="70">
        <v>50</v>
      </c>
      <c r="I38" s="116">
        <v>50</v>
      </c>
      <c r="J38" s="70">
        <v>1.6</v>
      </c>
      <c r="K38" s="151">
        <v>2</v>
      </c>
      <c r="L38" s="70">
        <v>0</v>
      </c>
      <c r="M38" s="115">
        <v>0</v>
      </c>
      <c r="N38" s="70">
        <v>0</v>
      </c>
      <c r="O38" s="126">
        <v>0</v>
      </c>
      <c r="P38" s="146"/>
      <c r="Q38" s="146"/>
      <c r="R38" s="148"/>
      <c r="S38" s="148"/>
      <c r="T38" s="146"/>
      <c r="U38" s="146"/>
      <c r="V38" s="146"/>
      <c r="W38" s="146"/>
      <c r="X38" s="148"/>
      <c r="Y38" s="148"/>
    </row>
    <row r="39" spans="1:25" ht="15.95" customHeight="1">
      <c r="A39" s="314"/>
      <c r="B39" s="11" t="s">
        <v>75</v>
      </c>
      <c r="C39" s="12"/>
      <c r="D39" s="12"/>
      <c r="E39" s="97" t="s">
        <v>219</v>
      </c>
      <c r="F39" s="73">
        <f t="shared" ref="F39:O39" si="5">F32-F36</f>
        <v>-87</v>
      </c>
      <c r="G39" s="138">
        <f t="shared" si="5"/>
        <v>-344</v>
      </c>
      <c r="H39" s="73">
        <f t="shared" si="5"/>
        <v>-85</v>
      </c>
      <c r="I39" s="138">
        <f t="shared" si="5"/>
        <v>-21</v>
      </c>
      <c r="J39" s="73">
        <f t="shared" si="5"/>
        <v>1.1000000000000014</v>
      </c>
      <c r="K39" s="138">
        <f t="shared" si="5"/>
        <v>-2</v>
      </c>
      <c r="L39" s="73">
        <f t="shared" si="5"/>
        <v>0</v>
      </c>
      <c r="M39" s="138">
        <f t="shared" si="5"/>
        <v>0</v>
      </c>
      <c r="N39" s="73">
        <f t="shared" si="5"/>
        <v>0</v>
      </c>
      <c r="O39" s="138">
        <f t="shared" si="5"/>
        <v>0</v>
      </c>
      <c r="P39" s="146"/>
      <c r="Q39" s="146"/>
      <c r="R39" s="146"/>
      <c r="S39" s="146"/>
      <c r="T39" s="146"/>
      <c r="U39" s="146"/>
      <c r="V39" s="146"/>
      <c r="W39" s="146"/>
      <c r="X39" s="148"/>
      <c r="Y39" s="148"/>
    </row>
    <row r="40" spans="1:25" ht="15.95" customHeight="1">
      <c r="A40" s="303" t="s">
        <v>86</v>
      </c>
      <c r="B40" s="50" t="s">
        <v>76</v>
      </c>
      <c r="C40" s="51"/>
      <c r="D40" s="51"/>
      <c r="E40" s="15" t="s">
        <v>44</v>
      </c>
      <c r="F40" s="65">
        <v>2472</v>
      </c>
      <c r="G40" s="133">
        <v>2374</v>
      </c>
      <c r="H40" s="66">
        <v>0</v>
      </c>
      <c r="I40" s="134">
        <v>0</v>
      </c>
      <c r="J40" s="66">
        <v>933</v>
      </c>
      <c r="K40" s="135">
        <v>23</v>
      </c>
      <c r="L40" s="66">
        <v>12</v>
      </c>
      <c r="M40" s="146">
        <v>12</v>
      </c>
      <c r="N40" s="66">
        <v>119</v>
      </c>
      <c r="O40" s="133">
        <v>119</v>
      </c>
      <c r="P40" s="146"/>
      <c r="Q40" s="146"/>
      <c r="R40" s="146"/>
      <c r="S40" s="146"/>
      <c r="T40" s="148"/>
      <c r="U40" s="148"/>
      <c r="V40" s="148"/>
      <c r="W40" s="148"/>
      <c r="X40" s="146"/>
      <c r="Y40" s="146"/>
    </row>
    <row r="41" spans="1:25" ht="15.95" customHeight="1">
      <c r="A41" s="308"/>
      <c r="B41" s="10"/>
      <c r="C41" s="253" t="s">
        <v>77</v>
      </c>
      <c r="D41" s="43"/>
      <c r="E41" s="94"/>
      <c r="F41" s="152">
        <v>1670</v>
      </c>
      <c r="G41" s="153">
        <v>1516</v>
      </c>
      <c r="H41" s="150">
        <v>0</v>
      </c>
      <c r="I41" s="151">
        <v>0</v>
      </c>
      <c r="J41" s="70">
        <v>933</v>
      </c>
      <c r="K41" s="117">
        <v>0</v>
      </c>
      <c r="L41" s="70">
        <v>0</v>
      </c>
      <c r="M41" s="115">
        <v>0</v>
      </c>
      <c r="N41" s="70">
        <v>0</v>
      </c>
      <c r="O41" s="126">
        <v>0</v>
      </c>
      <c r="P41" s="148"/>
      <c r="Q41" s="148"/>
      <c r="R41" s="148"/>
      <c r="S41" s="148"/>
      <c r="T41" s="148"/>
      <c r="U41" s="148"/>
      <c r="V41" s="148"/>
      <c r="W41" s="148"/>
      <c r="X41" s="146"/>
      <c r="Y41" s="146"/>
    </row>
    <row r="42" spans="1:25" ht="15.95" customHeight="1">
      <c r="A42" s="308"/>
      <c r="B42" s="50" t="s">
        <v>64</v>
      </c>
      <c r="C42" s="51"/>
      <c r="D42" s="51"/>
      <c r="E42" s="15" t="s">
        <v>45</v>
      </c>
      <c r="F42" s="65">
        <v>2792</v>
      </c>
      <c r="G42" s="133">
        <v>2422</v>
      </c>
      <c r="H42" s="66">
        <v>0</v>
      </c>
      <c r="I42" s="134">
        <v>0</v>
      </c>
      <c r="J42" s="66">
        <v>1047</v>
      </c>
      <c r="K42" s="135">
        <v>39</v>
      </c>
      <c r="L42" s="66">
        <v>12</v>
      </c>
      <c r="M42" s="146">
        <v>12</v>
      </c>
      <c r="N42" s="66">
        <v>119</v>
      </c>
      <c r="O42" s="133">
        <v>119</v>
      </c>
      <c r="P42" s="146"/>
      <c r="Q42" s="146"/>
      <c r="R42" s="146"/>
      <c r="S42" s="146"/>
      <c r="T42" s="148"/>
      <c r="U42" s="148"/>
      <c r="V42" s="146"/>
      <c r="W42" s="146"/>
      <c r="X42" s="146"/>
      <c r="Y42" s="146"/>
    </row>
    <row r="43" spans="1:25" ht="15.95" customHeight="1">
      <c r="A43" s="308"/>
      <c r="B43" s="10"/>
      <c r="C43" s="253" t="s">
        <v>78</v>
      </c>
      <c r="D43" s="43"/>
      <c r="E43" s="94"/>
      <c r="F43" s="69">
        <v>1774</v>
      </c>
      <c r="G43" s="126">
        <v>1930</v>
      </c>
      <c r="H43" s="70">
        <v>0</v>
      </c>
      <c r="I43" s="116">
        <v>0</v>
      </c>
      <c r="J43" s="150">
        <v>933</v>
      </c>
      <c r="K43" s="151">
        <v>18</v>
      </c>
      <c r="L43" s="70">
        <v>10</v>
      </c>
      <c r="M43" s="115">
        <v>10</v>
      </c>
      <c r="N43" s="70">
        <v>98</v>
      </c>
      <c r="O43" s="126">
        <v>98</v>
      </c>
      <c r="P43" s="146"/>
      <c r="Q43" s="146"/>
      <c r="R43" s="148"/>
      <c r="S43" s="146"/>
      <c r="T43" s="148"/>
      <c r="U43" s="148"/>
      <c r="V43" s="146"/>
      <c r="W43" s="146"/>
      <c r="X43" s="148"/>
      <c r="Y43" s="148"/>
    </row>
    <row r="44" spans="1:25" ht="15.95" customHeight="1">
      <c r="A44" s="309"/>
      <c r="B44" s="47" t="s">
        <v>75</v>
      </c>
      <c r="C44" s="31"/>
      <c r="D44" s="31"/>
      <c r="E44" s="97" t="s">
        <v>218</v>
      </c>
      <c r="F44" s="128">
        <f t="shared" ref="F44:O44" si="6">F40-F42</f>
        <v>-320</v>
      </c>
      <c r="G44" s="129">
        <f t="shared" si="6"/>
        <v>-48</v>
      </c>
      <c r="H44" s="128">
        <f t="shared" si="6"/>
        <v>0</v>
      </c>
      <c r="I44" s="129">
        <f t="shared" si="6"/>
        <v>0</v>
      </c>
      <c r="J44" s="128">
        <f t="shared" si="6"/>
        <v>-114</v>
      </c>
      <c r="K44" s="129">
        <f t="shared" si="6"/>
        <v>-16</v>
      </c>
      <c r="L44" s="128">
        <f t="shared" si="6"/>
        <v>0</v>
      </c>
      <c r="M44" s="129">
        <f t="shared" si="6"/>
        <v>0</v>
      </c>
      <c r="N44" s="128">
        <f t="shared" si="6"/>
        <v>0</v>
      </c>
      <c r="O44" s="129">
        <f t="shared" si="6"/>
        <v>0</v>
      </c>
      <c r="P44" s="148"/>
      <c r="Q44" s="148"/>
      <c r="R44" s="146"/>
      <c r="S44" s="146"/>
      <c r="T44" s="148"/>
      <c r="U44" s="148"/>
      <c r="V44" s="146"/>
      <c r="W44" s="146"/>
      <c r="X44" s="146"/>
      <c r="Y44" s="146"/>
    </row>
    <row r="45" spans="1:25" ht="15.95" customHeight="1">
      <c r="A45" s="310" t="s">
        <v>87</v>
      </c>
      <c r="B45" s="25" t="s">
        <v>79</v>
      </c>
      <c r="C45" s="20"/>
      <c r="D45" s="20"/>
      <c r="E45" s="96" t="s">
        <v>217</v>
      </c>
      <c r="F45" s="154">
        <f t="shared" ref="F45:O45" si="7">F39+F44</f>
        <v>-407</v>
      </c>
      <c r="G45" s="155">
        <f t="shared" si="7"/>
        <v>-392</v>
      </c>
      <c r="H45" s="154">
        <f t="shared" si="7"/>
        <v>-85</v>
      </c>
      <c r="I45" s="155">
        <f t="shared" si="7"/>
        <v>-21</v>
      </c>
      <c r="J45" s="154">
        <f t="shared" si="7"/>
        <v>-112.9</v>
      </c>
      <c r="K45" s="155">
        <f t="shared" si="7"/>
        <v>-18</v>
      </c>
      <c r="L45" s="154">
        <f t="shared" si="7"/>
        <v>0</v>
      </c>
      <c r="M45" s="155">
        <f t="shared" si="7"/>
        <v>0</v>
      </c>
      <c r="N45" s="154">
        <f t="shared" si="7"/>
        <v>0</v>
      </c>
      <c r="O45" s="155">
        <f t="shared" si="7"/>
        <v>0</v>
      </c>
      <c r="P45" s="146"/>
      <c r="Q45" s="146"/>
      <c r="R45" s="146"/>
      <c r="S45" s="146"/>
      <c r="T45" s="146"/>
      <c r="U45" s="146"/>
      <c r="V45" s="146"/>
      <c r="W45" s="146"/>
      <c r="X45" s="146"/>
      <c r="Y45" s="146"/>
    </row>
    <row r="46" spans="1:25" ht="15.95" customHeight="1">
      <c r="A46" s="311"/>
      <c r="B46" s="44" t="s">
        <v>80</v>
      </c>
      <c r="C46" s="43"/>
      <c r="D46" s="43"/>
      <c r="E46" s="43"/>
      <c r="F46" s="152">
        <v>0</v>
      </c>
      <c r="G46" s="153">
        <v>0</v>
      </c>
      <c r="H46" s="150">
        <v>0</v>
      </c>
      <c r="I46" s="151">
        <v>0</v>
      </c>
      <c r="J46" s="150">
        <v>0</v>
      </c>
      <c r="K46" s="151">
        <v>0</v>
      </c>
      <c r="L46" s="70">
        <v>0</v>
      </c>
      <c r="M46" s="115">
        <v>0</v>
      </c>
      <c r="N46" s="150">
        <v>0</v>
      </c>
      <c r="O46" s="127">
        <v>0</v>
      </c>
      <c r="P46" s="148"/>
      <c r="Q46" s="148"/>
      <c r="R46" s="148"/>
      <c r="S46" s="148"/>
      <c r="T46" s="148"/>
      <c r="U46" s="148"/>
      <c r="V46" s="148"/>
      <c r="W46" s="148"/>
      <c r="X46" s="148"/>
      <c r="Y46" s="148"/>
    </row>
    <row r="47" spans="1:25" ht="15.95" customHeight="1">
      <c r="A47" s="311"/>
      <c r="B47" s="44" t="s">
        <v>81</v>
      </c>
      <c r="C47" s="43"/>
      <c r="D47" s="43"/>
      <c r="E47" s="43"/>
      <c r="F47" s="69">
        <v>0</v>
      </c>
      <c r="G47" s="126">
        <v>0</v>
      </c>
      <c r="H47" s="70">
        <v>0</v>
      </c>
      <c r="I47" s="116">
        <v>0</v>
      </c>
      <c r="J47" s="70">
        <v>0</v>
      </c>
      <c r="K47" s="117">
        <v>0</v>
      </c>
      <c r="L47" s="70">
        <v>0</v>
      </c>
      <c r="M47" s="115">
        <v>0</v>
      </c>
      <c r="N47" s="70">
        <v>0</v>
      </c>
      <c r="O47" s="126">
        <v>0</v>
      </c>
      <c r="P47" s="146"/>
      <c r="Q47" s="146"/>
      <c r="R47" s="146"/>
      <c r="S47" s="146"/>
      <c r="T47" s="146"/>
      <c r="U47" s="146"/>
      <c r="V47" s="146"/>
      <c r="W47" s="146"/>
      <c r="X47" s="146"/>
      <c r="Y47" s="146"/>
    </row>
    <row r="48" spans="1:25" ht="15.95" customHeight="1">
      <c r="A48" s="312"/>
      <c r="B48" s="47" t="s">
        <v>82</v>
      </c>
      <c r="C48" s="31"/>
      <c r="D48" s="31"/>
      <c r="E48" s="31"/>
      <c r="F48" s="74">
        <v>0</v>
      </c>
      <c r="G48" s="156">
        <v>0</v>
      </c>
      <c r="H48" s="74">
        <v>0</v>
      </c>
      <c r="I48" s="157">
        <v>0</v>
      </c>
      <c r="J48" s="74">
        <v>0</v>
      </c>
      <c r="K48" s="158">
        <v>0</v>
      </c>
      <c r="L48" s="74">
        <v>0</v>
      </c>
      <c r="M48" s="156">
        <v>0</v>
      </c>
      <c r="N48" s="74">
        <v>0</v>
      </c>
      <c r="O48" s="138">
        <v>0</v>
      </c>
      <c r="P48" s="146"/>
      <c r="Q48" s="146"/>
      <c r="R48" s="146"/>
      <c r="S48" s="146"/>
      <c r="T48" s="146"/>
      <c r="U48" s="146"/>
      <c r="V48" s="146"/>
      <c r="W48" s="146"/>
      <c r="X48" s="146"/>
      <c r="Y48" s="146"/>
    </row>
    <row r="49" spans="1:16" ht="15.95" customHeight="1">
      <c r="A49" s="13" t="s">
        <v>216</v>
      </c>
      <c r="O49" s="8"/>
      <c r="P49" s="8"/>
    </row>
    <row r="50" spans="1:16" ht="15.95" customHeight="1">
      <c r="A50" s="13"/>
      <c r="O50" s="8"/>
      <c r="P50" s="8"/>
    </row>
  </sheetData>
  <mergeCells count="28">
    <mergeCell ref="A40:A44"/>
    <mergeCell ref="G25:G26"/>
    <mergeCell ref="H25:H26"/>
    <mergeCell ref="I25:I26"/>
    <mergeCell ref="A45:A48"/>
    <mergeCell ref="A32:A39"/>
    <mergeCell ref="A6:E7"/>
    <mergeCell ref="A30:E31"/>
    <mergeCell ref="A8:A18"/>
    <mergeCell ref="A19:A27"/>
    <mergeCell ref="E25:E26"/>
    <mergeCell ref="N30:O30"/>
    <mergeCell ref="F30:G30"/>
    <mergeCell ref="H30:I30"/>
    <mergeCell ref="J30:K30"/>
    <mergeCell ref="L30:M30"/>
    <mergeCell ref="F6:G6"/>
    <mergeCell ref="H6:I6"/>
    <mergeCell ref="J25:J26"/>
    <mergeCell ref="K25:K26"/>
    <mergeCell ref="F25:F26"/>
    <mergeCell ref="N25:N26"/>
    <mergeCell ref="O25:O26"/>
    <mergeCell ref="N6:O6"/>
    <mergeCell ref="L6:M6"/>
    <mergeCell ref="J6:K6"/>
    <mergeCell ref="L25:L26"/>
    <mergeCell ref="M25:M26"/>
  </mergeCells>
  <phoneticPr fontId="14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8"/>
  <sheetViews>
    <sheetView view="pageBreakPreview" zoomScaleNormal="100" zoomScaleSheetLayoutView="100" workbookViewId="0">
      <pane xSplit="5" ySplit="8" topLeftCell="F9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0" width="4.125" style="168" customWidth="1"/>
    <col min="11" max="11" width="9" style="2"/>
    <col min="12" max="12" width="9.875" style="2" customWidth="1"/>
    <col min="13" max="16384" width="9" style="2"/>
  </cols>
  <sheetData>
    <row r="1" spans="1:10" ht="33.950000000000003" customHeight="1">
      <c r="A1" s="57" t="s">
        <v>0</v>
      </c>
      <c r="B1" s="57"/>
      <c r="C1" s="57"/>
      <c r="D1" s="57"/>
      <c r="E1" s="101" t="s">
        <v>239</v>
      </c>
      <c r="F1" s="1"/>
    </row>
    <row r="3" spans="1:10" ht="14.25">
      <c r="A3" s="27" t="s">
        <v>112</v>
      </c>
    </row>
    <row r="5" spans="1:10">
      <c r="A5" s="58" t="s">
        <v>206</v>
      </c>
      <c r="B5" s="58"/>
      <c r="C5" s="58"/>
      <c r="D5" s="58"/>
      <c r="E5" s="58"/>
    </row>
    <row r="6" spans="1:10" ht="14.25">
      <c r="A6" s="3"/>
      <c r="H6" s="4"/>
      <c r="I6" s="14" t="s">
        <v>1</v>
      </c>
    </row>
    <row r="7" spans="1:10" ht="27" customHeight="1">
      <c r="A7" s="5"/>
      <c r="B7" s="6"/>
      <c r="C7" s="6"/>
      <c r="D7" s="6"/>
      <c r="E7" s="6"/>
      <c r="F7" s="21" t="s">
        <v>207</v>
      </c>
      <c r="G7" s="22"/>
      <c r="H7" s="39" t="s">
        <v>2</v>
      </c>
      <c r="I7" s="41" t="s">
        <v>22</v>
      </c>
    </row>
    <row r="8" spans="1:10" ht="17.100000000000001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10" ht="18" customHeight="1">
      <c r="A9" s="272" t="s">
        <v>88</v>
      </c>
      <c r="B9" s="272" t="s">
        <v>90</v>
      </c>
      <c r="C9" s="55" t="s">
        <v>4</v>
      </c>
      <c r="D9" s="56"/>
      <c r="E9" s="56"/>
      <c r="F9" s="65">
        <v>193509</v>
      </c>
      <c r="G9" s="75">
        <f>F9/$F$27*100</f>
        <v>23.446456720580912</v>
      </c>
      <c r="H9" s="66">
        <v>200802</v>
      </c>
      <c r="I9" s="80">
        <f t="shared" ref="I9:I45" si="0">(F9/H9-1)*100</f>
        <v>-3.6319359368930604</v>
      </c>
      <c r="J9" s="168">
        <v>36</v>
      </c>
    </row>
    <row r="10" spans="1:10" ht="18" customHeight="1">
      <c r="A10" s="273"/>
      <c r="B10" s="273"/>
      <c r="C10" s="7"/>
      <c r="D10" s="52" t="s">
        <v>23</v>
      </c>
      <c r="E10" s="53"/>
      <c r="F10" s="67">
        <v>47182</v>
      </c>
      <c r="G10" s="76">
        <f t="shared" ref="G10:G27" si="1">F10/$F$27*100</f>
        <v>5.7167920923081024</v>
      </c>
      <c r="H10" s="68">
        <v>48399</v>
      </c>
      <c r="I10" s="81">
        <f t="shared" si="0"/>
        <v>-2.5145147627017139</v>
      </c>
      <c r="J10" s="168">
        <v>37</v>
      </c>
    </row>
    <row r="11" spans="1:10" ht="18" customHeight="1">
      <c r="A11" s="273"/>
      <c r="B11" s="273"/>
      <c r="C11" s="7"/>
      <c r="D11" s="16"/>
      <c r="E11" s="23" t="s">
        <v>24</v>
      </c>
      <c r="F11" s="69">
        <v>37080</v>
      </c>
      <c r="G11" s="77">
        <f t="shared" si="1"/>
        <v>4.4927864605736181</v>
      </c>
      <c r="H11" s="70">
        <v>37759</v>
      </c>
      <c r="I11" s="82">
        <f t="shared" si="0"/>
        <v>-1.7982467756031628</v>
      </c>
      <c r="J11" s="168">
        <v>38</v>
      </c>
    </row>
    <row r="12" spans="1:10" ht="18" customHeight="1">
      <c r="A12" s="273"/>
      <c r="B12" s="273"/>
      <c r="C12" s="7"/>
      <c r="D12" s="16"/>
      <c r="E12" s="23" t="s">
        <v>25</v>
      </c>
      <c r="F12" s="69">
        <v>4725</v>
      </c>
      <c r="G12" s="77">
        <f t="shared" si="1"/>
        <v>0.57250312907794887</v>
      </c>
      <c r="H12" s="70">
        <v>4942</v>
      </c>
      <c r="I12" s="82">
        <f t="shared" si="0"/>
        <v>-4.3909348441926399</v>
      </c>
      <c r="J12" s="168">
        <v>39</v>
      </c>
    </row>
    <row r="13" spans="1:10" ht="18" customHeight="1">
      <c r="A13" s="273"/>
      <c r="B13" s="273"/>
      <c r="C13" s="7"/>
      <c r="D13" s="33"/>
      <c r="E13" s="23" t="s">
        <v>26</v>
      </c>
      <c r="F13" s="69">
        <v>184</v>
      </c>
      <c r="G13" s="77">
        <f t="shared" si="1"/>
        <v>2.2294301746104254E-2</v>
      </c>
      <c r="H13" s="70">
        <v>500</v>
      </c>
      <c r="I13" s="82">
        <f t="shared" si="0"/>
        <v>-63.2</v>
      </c>
      <c r="J13" s="168">
        <v>40</v>
      </c>
    </row>
    <row r="14" spans="1:10" ht="18" customHeight="1">
      <c r="A14" s="273"/>
      <c r="B14" s="273"/>
      <c r="C14" s="7"/>
      <c r="D14" s="61" t="s">
        <v>27</v>
      </c>
      <c r="E14" s="51"/>
      <c r="F14" s="65">
        <v>36581</v>
      </c>
      <c r="G14" s="75">
        <f t="shared" si="1"/>
        <v>4.4323252835556506</v>
      </c>
      <c r="H14" s="66">
        <v>37073</v>
      </c>
      <c r="I14" s="83">
        <f t="shared" si="0"/>
        <v>-1.3271113748550167</v>
      </c>
      <c r="J14" s="168">
        <v>41</v>
      </c>
    </row>
    <row r="15" spans="1:10" ht="18" customHeight="1">
      <c r="A15" s="273"/>
      <c r="B15" s="273"/>
      <c r="C15" s="7"/>
      <c r="D15" s="16"/>
      <c r="E15" s="23" t="s">
        <v>28</v>
      </c>
      <c r="F15" s="69">
        <v>1984</v>
      </c>
      <c r="G15" s="77">
        <f t="shared" si="1"/>
        <v>0.24039073187103718</v>
      </c>
      <c r="H15" s="70">
        <v>2010</v>
      </c>
      <c r="I15" s="82">
        <f t="shared" si="0"/>
        <v>-1.2935323383084563</v>
      </c>
      <c r="J15" s="168">
        <v>42</v>
      </c>
    </row>
    <row r="16" spans="1:10" ht="18" customHeight="1">
      <c r="A16" s="273"/>
      <c r="B16" s="273"/>
      <c r="C16" s="7"/>
      <c r="D16" s="16"/>
      <c r="E16" s="29" t="s">
        <v>29</v>
      </c>
      <c r="F16" s="67">
        <v>34597</v>
      </c>
      <c r="G16" s="76">
        <f t="shared" si="1"/>
        <v>4.1919345516846134</v>
      </c>
      <c r="H16" s="68">
        <v>35063</v>
      </c>
      <c r="I16" s="81">
        <f t="shared" si="0"/>
        <v>-1.3290363060776356</v>
      </c>
      <c r="J16" s="168">
        <v>43</v>
      </c>
    </row>
    <row r="17" spans="1:10" ht="18" customHeight="1">
      <c r="A17" s="273"/>
      <c r="B17" s="273"/>
      <c r="C17" s="7"/>
      <c r="D17" s="277" t="s">
        <v>30</v>
      </c>
      <c r="E17" s="315"/>
      <c r="F17" s="67">
        <v>63767</v>
      </c>
      <c r="G17" s="76">
        <f t="shared" si="1"/>
        <v>7.7263083665425532</v>
      </c>
      <c r="H17" s="68">
        <v>67678</v>
      </c>
      <c r="I17" s="81">
        <f t="shared" si="0"/>
        <v>-5.7788350719583885</v>
      </c>
      <c r="J17" s="168">
        <v>44</v>
      </c>
    </row>
    <row r="18" spans="1:10" ht="18" customHeight="1">
      <c r="A18" s="273"/>
      <c r="B18" s="273"/>
      <c r="C18" s="7"/>
      <c r="D18" s="277" t="s">
        <v>94</v>
      </c>
      <c r="E18" s="278"/>
      <c r="F18" s="69">
        <v>4865</v>
      </c>
      <c r="G18" s="77">
        <f t="shared" si="1"/>
        <v>0.58946618475433255</v>
      </c>
      <c r="H18" s="70">
        <v>5315</v>
      </c>
      <c r="I18" s="82">
        <f t="shared" si="0"/>
        <v>-8.4666039510818418</v>
      </c>
      <c r="J18" s="168">
        <v>45</v>
      </c>
    </row>
    <row r="19" spans="1:10" ht="18" customHeight="1">
      <c r="A19" s="273"/>
      <c r="B19" s="273"/>
      <c r="C19" s="10"/>
      <c r="D19" s="277" t="s">
        <v>95</v>
      </c>
      <c r="E19" s="278"/>
      <c r="F19" s="69">
        <v>0</v>
      </c>
      <c r="G19" s="77">
        <f t="shared" si="1"/>
        <v>0</v>
      </c>
      <c r="H19" s="70">
        <v>0</v>
      </c>
      <c r="I19" s="82" t="e">
        <f t="shared" si="0"/>
        <v>#DIV/0!</v>
      </c>
      <c r="J19" s="168">
        <v>46</v>
      </c>
    </row>
    <row r="20" spans="1:10" ht="18" customHeight="1">
      <c r="A20" s="273"/>
      <c r="B20" s="273"/>
      <c r="C20" s="44" t="s">
        <v>5</v>
      </c>
      <c r="D20" s="43"/>
      <c r="E20" s="43"/>
      <c r="F20" s="69">
        <v>30039</v>
      </c>
      <c r="G20" s="77">
        <f t="shared" si="1"/>
        <v>3.6396659247349223</v>
      </c>
      <c r="H20" s="70">
        <v>30721</v>
      </c>
      <c r="I20" s="82">
        <f t="shared" si="0"/>
        <v>-2.2199798183652919</v>
      </c>
      <c r="J20" s="168">
        <v>47</v>
      </c>
    </row>
    <row r="21" spans="1:10" ht="18" customHeight="1">
      <c r="A21" s="273"/>
      <c r="B21" s="273"/>
      <c r="C21" s="44" t="s">
        <v>6</v>
      </c>
      <c r="D21" s="43"/>
      <c r="E21" s="43"/>
      <c r="F21" s="69">
        <v>205721</v>
      </c>
      <c r="G21" s="77">
        <f t="shared" si="1"/>
        <v>24.926119834295179</v>
      </c>
      <c r="H21" s="70">
        <v>206567</v>
      </c>
      <c r="I21" s="82">
        <f t="shared" si="0"/>
        <v>-0.40955234863264689</v>
      </c>
      <c r="J21" s="168">
        <v>48</v>
      </c>
    </row>
    <row r="22" spans="1:10" ht="18" customHeight="1">
      <c r="A22" s="273"/>
      <c r="B22" s="273"/>
      <c r="C22" s="44" t="s">
        <v>31</v>
      </c>
      <c r="D22" s="43"/>
      <c r="E22" s="43"/>
      <c r="F22" s="69">
        <v>10085</v>
      </c>
      <c r="G22" s="77">
        <f t="shared" si="1"/>
        <v>1.2219458321166379</v>
      </c>
      <c r="H22" s="70">
        <v>10043</v>
      </c>
      <c r="I22" s="82">
        <f t="shared" si="0"/>
        <v>0.41820173255002757</v>
      </c>
      <c r="J22" s="168">
        <v>49</v>
      </c>
    </row>
    <row r="23" spans="1:10" ht="18" customHeight="1">
      <c r="A23" s="273"/>
      <c r="B23" s="273"/>
      <c r="C23" s="44" t="s">
        <v>7</v>
      </c>
      <c r="D23" s="43"/>
      <c r="E23" s="43"/>
      <c r="F23" s="69">
        <v>135650</v>
      </c>
      <c r="G23" s="77">
        <f t="shared" si="1"/>
        <v>16.435989303581749</v>
      </c>
      <c r="H23" s="70">
        <v>196902</v>
      </c>
      <c r="I23" s="82">
        <f t="shared" si="0"/>
        <v>-31.107860763222316</v>
      </c>
      <c r="J23" s="168">
        <v>50</v>
      </c>
    </row>
    <row r="24" spans="1:10" ht="18" customHeight="1">
      <c r="A24" s="273"/>
      <c r="B24" s="273"/>
      <c r="C24" s="44" t="s">
        <v>32</v>
      </c>
      <c r="D24" s="43"/>
      <c r="E24" s="43"/>
      <c r="F24" s="69">
        <v>6722</v>
      </c>
      <c r="G24" s="77">
        <f t="shared" si="1"/>
        <v>0.81446900183322168</v>
      </c>
      <c r="H24" s="70">
        <v>3439</v>
      </c>
      <c r="I24" s="82">
        <f t="shared" si="0"/>
        <v>95.463797615585918</v>
      </c>
      <c r="J24" s="168">
        <v>51</v>
      </c>
    </row>
    <row r="25" spans="1:10" ht="18" customHeight="1">
      <c r="A25" s="273"/>
      <c r="B25" s="273"/>
      <c r="C25" s="44" t="s">
        <v>8</v>
      </c>
      <c r="D25" s="43"/>
      <c r="E25" s="43"/>
      <c r="F25" s="69">
        <v>113481</v>
      </c>
      <c r="G25" s="77">
        <f t="shared" si="1"/>
        <v>13.749889437226395</v>
      </c>
      <c r="H25" s="70">
        <v>139199</v>
      </c>
      <c r="I25" s="82">
        <f t="shared" si="0"/>
        <v>-18.475707440427016</v>
      </c>
      <c r="J25" s="168">
        <v>52</v>
      </c>
    </row>
    <row r="26" spans="1:10" ht="18" customHeight="1">
      <c r="A26" s="273"/>
      <c r="B26" s="273"/>
      <c r="C26" s="45" t="s">
        <v>9</v>
      </c>
      <c r="D26" s="46"/>
      <c r="E26" s="46"/>
      <c r="F26" s="71">
        <v>130115</v>
      </c>
      <c r="G26" s="78">
        <f t="shared" si="1"/>
        <v>15.765342780947581</v>
      </c>
      <c r="H26" s="72">
        <v>132856</v>
      </c>
      <c r="I26" s="84">
        <f t="shared" si="0"/>
        <v>-2.0631360269765753</v>
      </c>
      <c r="J26" s="168">
        <v>53</v>
      </c>
    </row>
    <row r="27" spans="1:10" ht="18" customHeight="1">
      <c r="A27" s="273"/>
      <c r="B27" s="274"/>
      <c r="C27" s="47" t="s">
        <v>10</v>
      </c>
      <c r="D27" s="31"/>
      <c r="E27" s="31"/>
      <c r="F27" s="73">
        <f>SUM(F9,F20:F26)+1</f>
        <v>825323</v>
      </c>
      <c r="G27" s="79">
        <f t="shared" si="1"/>
        <v>100</v>
      </c>
      <c r="H27" s="73">
        <f>SUM(H9,H20:H26)</f>
        <v>920529</v>
      </c>
      <c r="I27" s="85">
        <f t="shared" si="0"/>
        <v>-10.342531305368974</v>
      </c>
    </row>
    <row r="28" spans="1:10" ht="18" customHeight="1">
      <c r="A28" s="273"/>
      <c r="B28" s="272" t="s">
        <v>89</v>
      </c>
      <c r="C28" s="55" t="s">
        <v>11</v>
      </c>
      <c r="D28" s="56"/>
      <c r="E28" s="56"/>
      <c r="F28" s="65">
        <v>300178</v>
      </c>
      <c r="G28" s="75">
        <f t="shared" ref="G28:G45" si="2">F28/$F$45*100</f>
        <v>37.635391395382371</v>
      </c>
      <c r="H28" s="65">
        <v>308291</v>
      </c>
      <c r="I28" s="86">
        <f t="shared" si="0"/>
        <v>-2.6316045554362621</v>
      </c>
      <c r="J28" s="168">
        <v>54</v>
      </c>
    </row>
    <row r="29" spans="1:10" ht="18" customHeight="1">
      <c r="A29" s="273"/>
      <c r="B29" s="273"/>
      <c r="C29" s="7"/>
      <c r="D29" s="30" t="s">
        <v>12</v>
      </c>
      <c r="E29" s="43"/>
      <c r="F29" s="69">
        <v>173288</v>
      </c>
      <c r="G29" s="77">
        <f t="shared" si="2"/>
        <v>21.72631473366809</v>
      </c>
      <c r="H29" s="69">
        <v>172856</v>
      </c>
      <c r="I29" s="87">
        <f t="shared" si="0"/>
        <v>0.24991900772897147</v>
      </c>
      <c r="J29" s="168">
        <v>55</v>
      </c>
    </row>
    <row r="30" spans="1:10" ht="18" customHeight="1">
      <c r="A30" s="273"/>
      <c r="B30" s="273"/>
      <c r="C30" s="7"/>
      <c r="D30" s="30" t="s">
        <v>33</v>
      </c>
      <c r="E30" s="43"/>
      <c r="F30" s="69">
        <v>25732</v>
      </c>
      <c r="G30" s="77">
        <f t="shared" si="2"/>
        <v>3.2261987600223168</v>
      </c>
      <c r="H30" s="69">
        <v>25097</v>
      </c>
      <c r="I30" s="87">
        <f t="shared" si="0"/>
        <v>2.530182890385313</v>
      </c>
      <c r="J30" s="168">
        <v>56</v>
      </c>
    </row>
    <row r="31" spans="1:10" ht="18" customHeight="1">
      <c r="A31" s="273"/>
      <c r="B31" s="273"/>
      <c r="C31" s="19"/>
      <c r="D31" s="30" t="s">
        <v>13</v>
      </c>
      <c r="E31" s="43"/>
      <c r="F31" s="69">
        <v>101159</v>
      </c>
      <c r="G31" s="77">
        <f t="shared" si="2"/>
        <v>12.683003278606311</v>
      </c>
      <c r="H31" s="69">
        <v>110338</v>
      </c>
      <c r="I31" s="87">
        <f t="shared" si="0"/>
        <v>-8.3189834871032602</v>
      </c>
      <c r="J31" s="168">
        <v>57</v>
      </c>
    </row>
    <row r="32" spans="1:10" ht="18" customHeight="1">
      <c r="A32" s="273"/>
      <c r="B32" s="273"/>
      <c r="C32" s="50" t="s">
        <v>14</v>
      </c>
      <c r="D32" s="51"/>
      <c r="E32" s="51"/>
      <c r="F32" s="65">
        <v>301028</v>
      </c>
      <c r="G32" s="75">
        <f t="shared" si="2"/>
        <v>37.741961772578811</v>
      </c>
      <c r="H32" s="65">
        <v>298064</v>
      </c>
      <c r="I32" s="86">
        <f t="shared" si="0"/>
        <v>0.99441730635030368</v>
      </c>
      <c r="J32" s="168">
        <v>58</v>
      </c>
    </row>
    <row r="33" spans="1:10" ht="18" customHeight="1">
      <c r="A33" s="273"/>
      <c r="B33" s="273"/>
      <c r="C33" s="7"/>
      <c r="D33" s="30" t="s">
        <v>15</v>
      </c>
      <c r="E33" s="43"/>
      <c r="F33" s="69">
        <v>25360</v>
      </c>
      <c r="G33" s="77">
        <f t="shared" si="2"/>
        <v>3.1795585478845778</v>
      </c>
      <c r="H33" s="69">
        <v>24392</v>
      </c>
      <c r="I33" s="87">
        <f t="shared" si="0"/>
        <v>3.968514266972778</v>
      </c>
      <c r="J33" s="168">
        <v>59</v>
      </c>
    </row>
    <row r="34" spans="1:10" ht="18" customHeight="1">
      <c r="A34" s="273"/>
      <c r="B34" s="273"/>
      <c r="C34" s="7"/>
      <c r="D34" s="30" t="s">
        <v>34</v>
      </c>
      <c r="E34" s="43"/>
      <c r="F34" s="69">
        <v>5727</v>
      </c>
      <c r="G34" s="77">
        <f t="shared" si="2"/>
        <v>0.71803358847535403</v>
      </c>
      <c r="H34" s="69">
        <v>6016</v>
      </c>
      <c r="I34" s="87">
        <f t="shared" si="0"/>
        <v>-4.8038563829787222</v>
      </c>
      <c r="J34" s="168">
        <v>60</v>
      </c>
    </row>
    <row r="35" spans="1:10" ht="18" customHeight="1">
      <c r="A35" s="273"/>
      <c r="B35" s="273"/>
      <c r="C35" s="7"/>
      <c r="D35" s="30" t="s">
        <v>35</v>
      </c>
      <c r="E35" s="43"/>
      <c r="F35" s="69">
        <v>190912</v>
      </c>
      <c r="G35" s="77">
        <f t="shared" si="2"/>
        <v>23.935957472150655</v>
      </c>
      <c r="H35" s="69">
        <v>193770</v>
      </c>
      <c r="I35" s="87">
        <f t="shared" si="0"/>
        <v>-1.4749445218558033</v>
      </c>
      <c r="J35" s="168">
        <v>61</v>
      </c>
    </row>
    <row r="36" spans="1:10" ht="18" customHeight="1">
      <c r="A36" s="273"/>
      <c r="B36" s="273"/>
      <c r="C36" s="7"/>
      <c r="D36" s="30" t="s">
        <v>36</v>
      </c>
      <c r="E36" s="43"/>
      <c r="F36" s="69">
        <v>13748</v>
      </c>
      <c r="G36" s="77">
        <f t="shared" si="2"/>
        <v>1.7236818184667657</v>
      </c>
      <c r="H36" s="69">
        <v>14076</v>
      </c>
      <c r="I36" s="87">
        <f t="shared" si="0"/>
        <v>-2.3302074452969612</v>
      </c>
      <c r="J36" s="168">
        <v>62</v>
      </c>
    </row>
    <row r="37" spans="1:10" ht="18" customHeight="1">
      <c r="A37" s="273"/>
      <c r="B37" s="273"/>
      <c r="C37" s="7"/>
      <c r="D37" s="30" t="s">
        <v>16</v>
      </c>
      <c r="E37" s="43"/>
      <c r="F37" s="69">
        <v>12524</v>
      </c>
      <c r="G37" s="77">
        <f t="shared" si="2"/>
        <v>1.5702204753038824</v>
      </c>
      <c r="H37" s="69">
        <v>12794</v>
      </c>
      <c r="I37" s="87">
        <f t="shared" si="0"/>
        <v>-2.1103642332343298</v>
      </c>
      <c r="J37" s="168">
        <v>63</v>
      </c>
    </row>
    <row r="38" spans="1:10" ht="18" customHeight="1">
      <c r="A38" s="273"/>
      <c r="B38" s="273"/>
      <c r="C38" s="19"/>
      <c r="D38" s="30" t="s">
        <v>37</v>
      </c>
      <c r="E38" s="43"/>
      <c r="F38" s="69">
        <v>52758</v>
      </c>
      <c r="G38" s="77">
        <f t="shared" si="2"/>
        <v>6.6146352472119307</v>
      </c>
      <c r="H38" s="69">
        <v>47016</v>
      </c>
      <c r="I38" s="87">
        <f t="shared" si="0"/>
        <v>12.212863705972431</v>
      </c>
      <c r="J38" s="168">
        <v>64</v>
      </c>
    </row>
    <row r="39" spans="1:10" ht="18" customHeight="1">
      <c r="A39" s="273"/>
      <c r="B39" s="273"/>
      <c r="C39" s="50" t="s">
        <v>17</v>
      </c>
      <c r="D39" s="51"/>
      <c r="E39" s="51"/>
      <c r="F39" s="65">
        <v>196388</v>
      </c>
      <c r="G39" s="75">
        <f t="shared" si="2"/>
        <v>24.62252145512447</v>
      </c>
      <c r="H39" s="65">
        <v>284905</v>
      </c>
      <c r="I39" s="86">
        <f t="shared" si="0"/>
        <v>-31.068952808831018</v>
      </c>
      <c r="J39" s="168">
        <v>65</v>
      </c>
    </row>
    <row r="40" spans="1:10" ht="18" customHeight="1">
      <c r="A40" s="273"/>
      <c r="B40" s="273"/>
      <c r="C40" s="7"/>
      <c r="D40" s="52" t="s">
        <v>18</v>
      </c>
      <c r="E40" s="53"/>
      <c r="F40" s="67">
        <v>158496</v>
      </c>
      <c r="G40" s="76">
        <f t="shared" si="2"/>
        <v>19.871739416621217</v>
      </c>
      <c r="H40" s="67">
        <v>172687</v>
      </c>
      <c r="I40" s="88">
        <f t="shared" si="0"/>
        <v>-8.2177581404506377</v>
      </c>
      <c r="J40" s="168">
        <v>66</v>
      </c>
    </row>
    <row r="41" spans="1:10" ht="18" customHeight="1">
      <c r="A41" s="273"/>
      <c r="B41" s="273"/>
      <c r="C41" s="7"/>
      <c r="D41" s="16"/>
      <c r="E41" s="103" t="s">
        <v>92</v>
      </c>
      <c r="F41" s="69">
        <v>108294</v>
      </c>
      <c r="G41" s="77">
        <f t="shared" si="2"/>
        <v>13.577567562484719</v>
      </c>
      <c r="H41" s="69">
        <v>123456</v>
      </c>
      <c r="I41" s="89">
        <f t="shared" si="0"/>
        <v>-12.281298600311041</v>
      </c>
      <c r="J41" s="168">
        <v>67</v>
      </c>
    </row>
    <row r="42" spans="1:10" ht="18" customHeight="1">
      <c r="A42" s="273"/>
      <c r="B42" s="273"/>
      <c r="C42" s="7"/>
      <c r="D42" s="33"/>
      <c r="E42" s="32" t="s">
        <v>38</v>
      </c>
      <c r="F42" s="69">
        <v>34419</v>
      </c>
      <c r="G42" s="77">
        <f t="shared" si="2"/>
        <v>4.3153480149700041</v>
      </c>
      <c r="H42" s="69">
        <v>34464</v>
      </c>
      <c r="I42" s="89">
        <f t="shared" si="0"/>
        <v>-0.13057103064066933</v>
      </c>
      <c r="J42" s="168">
        <v>68</v>
      </c>
    </row>
    <row r="43" spans="1:10" ht="18" customHeight="1">
      <c r="A43" s="273"/>
      <c r="B43" s="273"/>
      <c r="C43" s="7"/>
      <c r="D43" s="30" t="s">
        <v>39</v>
      </c>
      <c r="E43" s="54"/>
      <c r="F43" s="69">
        <v>37892</v>
      </c>
      <c r="G43" s="77">
        <f t="shared" si="2"/>
        <v>4.7507820385032504</v>
      </c>
      <c r="H43" s="67">
        <v>112217</v>
      </c>
      <c r="I43" s="159">
        <f t="shared" si="0"/>
        <v>-66.233280162542215</v>
      </c>
      <c r="J43" s="168">
        <v>69</v>
      </c>
    </row>
    <row r="44" spans="1:10" ht="18" customHeight="1">
      <c r="A44" s="273"/>
      <c r="B44" s="273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0"/>
        <v>#DIV/0!</v>
      </c>
      <c r="J44" s="168">
        <v>70</v>
      </c>
    </row>
    <row r="45" spans="1:10" ht="18" customHeight="1">
      <c r="A45" s="274"/>
      <c r="B45" s="274"/>
      <c r="C45" s="11" t="s">
        <v>19</v>
      </c>
      <c r="D45" s="12"/>
      <c r="E45" s="12"/>
      <c r="F45" s="74">
        <f>SUM(F28,F32,F39)+1</f>
        <v>797595</v>
      </c>
      <c r="G45" s="79">
        <f t="shared" si="2"/>
        <v>100</v>
      </c>
      <c r="H45" s="74">
        <f>SUM(H28,H32,H39)-1</f>
        <v>891259</v>
      </c>
      <c r="I45" s="160">
        <f t="shared" si="0"/>
        <v>-10.509178588939916</v>
      </c>
    </row>
    <row r="46" spans="1:10">
      <c r="A46" s="104" t="s">
        <v>20</v>
      </c>
    </row>
    <row r="47" spans="1:10">
      <c r="A47" s="105" t="s">
        <v>21</v>
      </c>
    </row>
    <row r="57" spans="9:9">
      <c r="I57" s="8"/>
    </row>
    <row r="58" spans="9:9">
      <c r="I58" s="8"/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scale="98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6"/>
  <sheetViews>
    <sheetView view="pageBreakPreview" zoomScale="85" zoomScaleNormal="100" zoomScaleSheetLayoutView="85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0" width="5.375" style="168" customWidth="1"/>
    <col min="11" max="16384" width="9" style="2"/>
  </cols>
  <sheetData>
    <row r="1" spans="1:10" ht="33.950000000000003" customHeight="1">
      <c r="A1" s="161" t="s">
        <v>0</v>
      </c>
      <c r="B1" s="161"/>
      <c r="C1" s="101" t="s">
        <v>239</v>
      </c>
      <c r="D1" s="162"/>
      <c r="E1" s="162"/>
    </row>
    <row r="4" spans="1:10">
      <c r="A4" s="163" t="s">
        <v>114</v>
      </c>
    </row>
    <row r="5" spans="1:10">
      <c r="I5" s="14" t="s">
        <v>115</v>
      </c>
    </row>
    <row r="6" spans="1:10" s="168" customFormat="1" ht="29.25" customHeight="1">
      <c r="A6" s="164" t="s">
        <v>116</v>
      </c>
      <c r="B6" s="165"/>
      <c r="C6" s="165"/>
      <c r="D6" s="166"/>
      <c r="E6" s="167" t="s">
        <v>202</v>
      </c>
      <c r="F6" s="167" t="s">
        <v>208</v>
      </c>
      <c r="G6" s="167" t="s">
        <v>209</v>
      </c>
      <c r="H6" s="167" t="s">
        <v>210</v>
      </c>
      <c r="I6" s="167" t="s">
        <v>212</v>
      </c>
    </row>
    <row r="7" spans="1:10" ht="27" customHeight="1">
      <c r="A7" s="316" t="s">
        <v>117</v>
      </c>
      <c r="B7" s="55" t="s">
        <v>118</v>
      </c>
      <c r="C7" s="56"/>
      <c r="D7" s="93" t="s">
        <v>119</v>
      </c>
      <c r="E7" s="169">
        <v>761646</v>
      </c>
      <c r="F7" s="170">
        <v>1018938</v>
      </c>
      <c r="G7" s="170">
        <v>977425.799</v>
      </c>
      <c r="H7" s="170">
        <v>920529</v>
      </c>
      <c r="I7" s="170">
        <v>825323</v>
      </c>
      <c r="J7" s="168">
        <v>71</v>
      </c>
    </row>
    <row r="8" spans="1:10" ht="27" customHeight="1">
      <c r="A8" s="273"/>
      <c r="B8" s="9"/>
      <c r="C8" s="30" t="s">
        <v>120</v>
      </c>
      <c r="D8" s="91" t="s">
        <v>42</v>
      </c>
      <c r="E8" s="171">
        <v>447015</v>
      </c>
      <c r="F8" s="171">
        <v>511223</v>
      </c>
      <c r="G8" s="171">
        <v>447201.98800000001</v>
      </c>
      <c r="H8" s="171">
        <v>438643</v>
      </c>
      <c r="I8" s="172">
        <v>431525</v>
      </c>
      <c r="J8" s="168">
        <v>72</v>
      </c>
    </row>
    <row r="9" spans="1:10" ht="27" customHeight="1">
      <c r="A9" s="273"/>
      <c r="B9" s="44" t="s">
        <v>121</v>
      </c>
      <c r="C9" s="43"/>
      <c r="D9" s="94"/>
      <c r="E9" s="173">
        <v>737124</v>
      </c>
      <c r="F9" s="173">
        <v>984425</v>
      </c>
      <c r="G9" s="173">
        <v>942850.99899999995</v>
      </c>
      <c r="H9" s="173">
        <v>891259</v>
      </c>
      <c r="I9" s="174">
        <v>797595</v>
      </c>
      <c r="J9" s="168">
        <v>73</v>
      </c>
    </row>
    <row r="10" spans="1:10" ht="27" customHeight="1">
      <c r="A10" s="273"/>
      <c r="B10" s="44" t="s">
        <v>122</v>
      </c>
      <c r="C10" s="43"/>
      <c r="D10" s="94"/>
      <c r="E10" s="173">
        <v>24521</v>
      </c>
      <c r="F10" s="173">
        <v>34513</v>
      </c>
      <c r="G10" s="173">
        <v>34574.800000000003</v>
      </c>
      <c r="H10" s="173">
        <v>29269</v>
      </c>
      <c r="I10" s="174">
        <v>27728</v>
      </c>
      <c r="J10" s="168">
        <v>74</v>
      </c>
    </row>
    <row r="11" spans="1:10" ht="27" customHeight="1">
      <c r="A11" s="273"/>
      <c r="B11" s="44" t="s">
        <v>123</v>
      </c>
      <c r="C11" s="43"/>
      <c r="D11" s="94"/>
      <c r="E11" s="173">
        <v>11431</v>
      </c>
      <c r="F11" s="173">
        <v>18266</v>
      </c>
      <c r="G11" s="173">
        <v>15096.308000000001</v>
      </c>
      <c r="H11" s="173">
        <v>14725</v>
      </c>
      <c r="I11" s="174">
        <v>15067</v>
      </c>
      <c r="J11" s="168">
        <v>75</v>
      </c>
    </row>
    <row r="12" spans="1:10" ht="27" customHeight="1">
      <c r="A12" s="273"/>
      <c r="B12" s="44" t="s">
        <v>124</v>
      </c>
      <c r="C12" s="43"/>
      <c r="D12" s="94"/>
      <c r="E12" s="173">
        <v>13090</v>
      </c>
      <c r="F12" s="173">
        <v>16247</v>
      </c>
      <c r="G12" s="173">
        <v>19478.491999999998</v>
      </c>
      <c r="H12" s="173">
        <v>14544</v>
      </c>
      <c r="I12" s="174">
        <v>12662</v>
      </c>
      <c r="J12" s="168">
        <v>76</v>
      </c>
    </row>
    <row r="13" spans="1:10" ht="27" customHeight="1">
      <c r="A13" s="273"/>
      <c r="B13" s="44" t="s">
        <v>125</v>
      </c>
      <c r="C13" s="43"/>
      <c r="D13" s="98"/>
      <c r="E13" s="175">
        <v>-2936</v>
      </c>
      <c r="F13" s="175">
        <v>3157</v>
      </c>
      <c r="G13" s="175">
        <v>3231.5880000000002</v>
      </c>
      <c r="H13" s="175">
        <v>-4935</v>
      </c>
      <c r="I13" s="176">
        <v>-1882</v>
      </c>
      <c r="J13" s="168">
        <v>77</v>
      </c>
    </row>
    <row r="14" spans="1:10" ht="27" customHeight="1">
      <c r="A14" s="273"/>
      <c r="B14" s="100" t="s">
        <v>126</v>
      </c>
      <c r="C14" s="53"/>
      <c r="D14" s="98"/>
      <c r="E14" s="175">
        <v>0</v>
      </c>
      <c r="F14" s="175">
        <v>0</v>
      </c>
      <c r="G14" s="175">
        <v>1.373</v>
      </c>
      <c r="H14" s="175">
        <v>2454</v>
      </c>
      <c r="I14" s="176">
        <v>2</v>
      </c>
      <c r="J14" s="168">
        <v>78</v>
      </c>
    </row>
    <row r="15" spans="1:10" ht="27" customHeight="1">
      <c r="A15" s="273"/>
      <c r="B15" s="45" t="s">
        <v>127</v>
      </c>
      <c r="C15" s="46"/>
      <c r="D15" s="177"/>
      <c r="E15" s="178">
        <v>-2935</v>
      </c>
      <c r="F15" s="178">
        <v>3154</v>
      </c>
      <c r="G15" s="178">
        <v>3239.2089999999998</v>
      </c>
      <c r="H15" s="178">
        <v>-2474</v>
      </c>
      <c r="I15" s="179">
        <v>-1873</v>
      </c>
      <c r="J15" s="168">
        <v>79</v>
      </c>
    </row>
    <row r="16" spans="1:10" ht="27" customHeight="1">
      <c r="A16" s="273"/>
      <c r="B16" s="180" t="s">
        <v>128</v>
      </c>
      <c r="C16" s="181"/>
      <c r="D16" s="182" t="s">
        <v>43</v>
      </c>
      <c r="E16" s="183">
        <v>65921</v>
      </c>
      <c r="F16" s="183">
        <v>136214</v>
      </c>
      <c r="G16" s="183">
        <v>113122.736</v>
      </c>
      <c r="H16" s="183">
        <v>108845</v>
      </c>
      <c r="I16" s="184">
        <v>82145</v>
      </c>
      <c r="J16" s="168">
        <v>80</v>
      </c>
    </row>
    <row r="17" spans="1:10" ht="27" customHeight="1">
      <c r="A17" s="273"/>
      <c r="B17" s="44" t="s">
        <v>129</v>
      </c>
      <c r="C17" s="43"/>
      <c r="D17" s="91" t="s">
        <v>44</v>
      </c>
      <c r="E17" s="173">
        <v>57009</v>
      </c>
      <c r="F17" s="173">
        <v>59179</v>
      </c>
      <c r="G17" s="173">
        <v>50627.826999999997</v>
      </c>
      <c r="H17" s="173">
        <v>57612</v>
      </c>
      <c r="I17" s="174">
        <v>65483</v>
      </c>
      <c r="J17" s="168">
        <v>81</v>
      </c>
    </row>
    <row r="18" spans="1:10" ht="27" customHeight="1">
      <c r="A18" s="273"/>
      <c r="B18" s="44" t="s">
        <v>130</v>
      </c>
      <c r="C18" s="43"/>
      <c r="D18" s="91" t="s">
        <v>45</v>
      </c>
      <c r="E18" s="173">
        <v>1457013</v>
      </c>
      <c r="F18" s="173">
        <v>1492427</v>
      </c>
      <c r="G18" s="173">
        <v>1526058.436</v>
      </c>
      <c r="H18" s="173">
        <v>1567987</v>
      </c>
      <c r="I18" s="174">
        <v>1591678</v>
      </c>
      <c r="J18" s="168">
        <v>82</v>
      </c>
    </row>
    <row r="19" spans="1:10" ht="27" customHeight="1">
      <c r="A19" s="273"/>
      <c r="B19" s="44" t="s">
        <v>131</v>
      </c>
      <c r="C19" s="43"/>
      <c r="D19" s="91" t="s">
        <v>132</v>
      </c>
      <c r="E19" s="173">
        <f>E17+E18-E16</f>
        <v>1448101</v>
      </c>
      <c r="F19" s="173">
        <f>F17+F18-F16</f>
        <v>1415392</v>
      </c>
      <c r="G19" s="173">
        <f>G17+G18-G16</f>
        <v>1463563.527</v>
      </c>
      <c r="H19" s="173">
        <f>H17+H18-H16</f>
        <v>1516754</v>
      </c>
      <c r="I19" s="173">
        <f>I17+I18-I16</f>
        <v>1575016</v>
      </c>
      <c r="J19" s="168">
        <v>83</v>
      </c>
    </row>
    <row r="20" spans="1:10" ht="27" customHeight="1">
      <c r="A20" s="273"/>
      <c r="B20" s="44" t="s">
        <v>133</v>
      </c>
      <c r="C20" s="43"/>
      <c r="D20" s="94" t="s">
        <v>134</v>
      </c>
      <c r="E20" s="185">
        <f>E18/E8</f>
        <v>3.259427535988725</v>
      </c>
      <c r="F20" s="185">
        <f>F18/F8</f>
        <v>2.9193267908525242</v>
      </c>
      <c r="G20" s="185">
        <f>G18/G8</f>
        <v>3.4124589714480429</v>
      </c>
      <c r="H20" s="185">
        <f>H18/H8</f>
        <v>3.5746313060963018</v>
      </c>
      <c r="I20" s="185">
        <f>I18/I8</f>
        <v>3.6884954521754243</v>
      </c>
      <c r="J20" s="168">
        <v>84</v>
      </c>
    </row>
    <row r="21" spans="1:10" ht="27" customHeight="1">
      <c r="A21" s="273"/>
      <c r="B21" s="44" t="s">
        <v>135</v>
      </c>
      <c r="C21" s="43"/>
      <c r="D21" s="94" t="s">
        <v>136</v>
      </c>
      <c r="E21" s="185">
        <f>E19/E8</f>
        <v>3.2394908448262361</v>
      </c>
      <c r="F21" s="185">
        <f>F19/F8</f>
        <v>2.7686391261739005</v>
      </c>
      <c r="G21" s="185">
        <f>G19/G8</f>
        <v>3.2727124795339684</v>
      </c>
      <c r="H21" s="185">
        <f>H19/H8</f>
        <v>3.4578324514468486</v>
      </c>
      <c r="I21" s="185">
        <f>I19/I8</f>
        <v>3.6498835525172355</v>
      </c>
      <c r="J21" s="168">
        <v>85</v>
      </c>
    </row>
    <row r="22" spans="1:10" ht="27" customHeight="1">
      <c r="A22" s="273"/>
      <c r="B22" s="44" t="s">
        <v>137</v>
      </c>
      <c r="C22" s="43"/>
      <c r="D22" s="94" t="s">
        <v>138</v>
      </c>
      <c r="E22" s="173">
        <f>E18/E24*1000000</f>
        <v>801690.41270456137</v>
      </c>
      <c r="F22" s="173">
        <f>F18/F24*1000000</f>
        <v>821176.21295172407</v>
      </c>
      <c r="G22" s="173">
        <f>G18/G24*1000000</f>
        <v>839681.1952728749</v>
      </c>
      <c r="H22" s="173">
        <f>H18/H24*1000000</f>
        <v>862751.4957968028</v>
      </c>
      <c r="I22" s="173">
        <f>I18/I24*1000000</f>
        <v>875786.96464120131</v>
      </c>
      <c r="J22" s="168">
        <v>86</v>
      </c>
    </row>
    <row r="23" spans="1:10" ht="27" customHeight="1">
      <c r="A23" s="273"/>
      <c r="B23" s="44" t="s">
        <v>139</v>
      </c>
      <c r="C23" s="43"/>
      <c r="D23" s="94" t="s">
        <v>140</v>
      </c>
      <c r="E23" s="173">
        <f>E19/E24*1000000</f>
        <v>796786.77426206076</v>
      </c>
      <c r="F23" s="173">
        <f>F19/F24*1000000</f>
        <v>778789.34272977279</v>
      </c>
      <c r="G23" s="173">
        <f>G19/G24*1000000</f>
        <v>805294.70085714629</v>
      </c>
      <c r="H23" s="173">
        <f>H19/H24*1000000</f>
        <v>834561.62726845546</v>
      </c>
      <c r="I23" s="173">
        <f>I19/I24*1000000</f>
        <v>866619.05354055681</v>
      </c>
      <c r="J23" s="168">
        <v>87</v>
      </c>
    </row>
    <row r="24" spans="1:10" ht="27" customHeight="1">
      <c r="A24" s="273"/>
      <c r="B24" s="186" t="s">
        <v>141</v>
      </c>
      <c r="C24" s="187"/>
      <c r="D24" s="188" t="s">
        <v>142</v>
      </c>
      <c r="E24" s="178">
        <v>1817426</v>
      </c>
      <c r="F24" s="178">
        <v>1817426</v>
      </c>
      <c r="G24" s="178">
        <v>1817426</v>
      </c>
      <c r="H24" s="179">
        <v>1817426</v>
      </c>
      <c r="I24" s="179">
        <f>H24</f>
        <v>1817426</v>
      </c>
      <c r="J24" s="168">
        <v>88</v>
      </c>
    </row>
    <row r="25" spans="1:10" ht="27" customHeight="1">
      <c r="A25" s="273"/>
      <c r="B25" s="10" t="s">
        <v>143</v>
      </c>
      <c r="C25" s="189"/>
      <c r="D25" s="190"/>
      <c r="E25" s="171">
        <v>444531</v>
      </c>
      <c r="F25" s="171">
        <v>441806</v>
      </c>
      <c r="G25" s="171">
        <v>417802.65600000002</v>
      </c>
      <c r="H25" s="171">
        <v>417143</v>
      </c>
      <c r="I25" s="191">
        <v>418498</v>
      </c>
      <c r="J25" s="168">
        <v>89</v>
      </c>
    </row>
    <row r="26" spans="1:10" ht="27" customHeight="1">
      <c r="A26" s="273"/>
      <c r="B26" s="192" t="s">
        <v>144</v>
      </c>
      <c r="C26" s="193"/>
      <c r="D26" s="194"/>
      <c r="E26" s="195">
        <v>0.38700000000000001</v>
      </c>
      <c r="F26" s="195">
        <v>0.39900000000000002</v>
      </c>
      <c r="G26" s="195">
        <v>0.40699000000000002</v>
      </c>
      <c r="H26" s="195">
        <v>0.41148000000000001</v>
      </c>
      <c r="I26" s="196">
        <v>0.4199</v>
      </c>
      <c r="J26" s="168">
        <v>90</v>
      </c>
    </row>
    <row r="27" spans="1:10" ht="27" customHeight="1">
      <c r="A27" s="273"/>
      <c r="B27" s="192" t="s">
        <v>145</v>
      </c>
      <c r="C27" s="193"/>
      <c r="D27" s="194"/>
      <c r="E27" s="197">
        <v>2.9</v>
      </c>
      <c r="F27" s="197">
        <v>3.7</v>
      </c>
      <c r="G27" s="197">
        <v>4.7</v>
      </c>
      <c r="H27" s="197">
        <v>3.5</v>
      </c>
      <c r="I27" s="198">
        <v>3</v>
      </c>
      <c r="J27" s="168">
        <v>91</v>
      </c>
    </row>
    <row r="28" spans="1:10" ht="27" customHeight="1">
      <c r="A28" s="273"/>
      <c r="B28" s="192" t="s">
        <v>146</v>
      </c>
      <c r="C28" s="193"/>
      <c r="D28" s="194"/>
      <c r="E28" s="197">
        <v>94.5</v>
      </c>
      <c r="F28" s="197">
        <v>95.1</v>
      </c>
      <c r="G28" s="197">
        <v>93.1</v>
      </c>
      <c r="H28" s="197">
        <v>93.6</v>
      </c>
      <c r="I28" s="198">
        <v>94.2</v>
      </c>
      <c r="J28" s="168">
        <v>92</v>
      </c>
    </row>
    <row r="29" spans="1:10" ht="27" customHeight="1">
      <c r="A29" s="273"/>
      <c r="B29" s="199" t="s">
        <v>147</v>
      </c>
      <c r="C29" s="200"/>
      <c r="D29" s="201"/>
      <c r="E29" s="202">
        <v>38.9</v>
      </c>
      <c r="F29" s="202">
        <v>34.6</v>
      </c>
      <c r="G29" s="202">
        <v>40.5</v>
      </c>
      <c r="H29" s="202">
        <v>37.6</v>
      </c>
      <c r="I29" s="203">
        <v>40.9</v>
      </c>
      <c r="J29" s="168">
        <v>93</v>
      </c>
    </row>
    <row r="30" spans="1:10" ht="27" customHeight="1">
      <c r="A30" s="273"/>
      <c r="B30" s="316" t="s">
        <v>148</v>
      </c>
      <c r="C30" s="25" t="s">
        <v>149</v>
      </c>
      <c r="D30" s="204"/>
      <c r="E30" s="205">
        <v>0</v>
      </c>
      <c r="F30" s="205">
        <v>0</v>
      </c>
      <c r="G30" s="205">
        <v>0</v>
      </c>
      <c r="H30" s="205">
        <v>0</v>
      </c>
      <c r="I30" s="206">
        <v>0</v>
      </c>
      <c r="J30" s="168">
        <v>94</v>
      </c>
    </row>
    <row r="31" spans="1:10" ht="27" customHeight="1">
      <c r="A31" s="273"/>
      <c r="B31" s="273"/>
      <c r="C31" s="192" t="s">
        <v>150</v>
      </c>
      <c r="D31" s="194"/>
      <c r="E31" s="197">
        <v>0</v>
      </c>
      <c r="F31" s="197">
        <v>0</v>
      </c>
      <c r="G31" s="197">
        <v>0</v>
      </c>
      <c r="H31" s="197">
        <v>0</v>
      </c>
      <c r="I31" s="198">
        <v>0</v>
      </c>
      <c r="J31" s="168">
        <v>95</v>
      </c>
    </row>
    <row r="32" spans="1:10" ht="27" customHeight="1">
      <c r="A32" s="273"/>
      <c r="B32" s="273"/>
      <c r="C32" s="192" t="s">
        <v>151</v>
      </c>
      <c r="D32" s="194"/>
      <c r="E32" s="197">
        <v>12.3</v>
      </c>
      <c r="F32" s="197">
        <v>11.3</v>
      </c>
      <c r="G32" s="197">
        <v>10.4</v>
      </c>
      <c r="H32" s="197">
        <v>9.4</v>
      </c>
      <c r="I32" s="198">
        <v>8.5</v>
      </c>
      <c r="J32" s="168">
        <v>96</v>
      </c>
    </row>
    <row r="33" spans="1:10" ht="27" customHeight="1">
      <c r="A33" s="274"/>
      <c r="B33" s="274"/>
      <c r="C33" s="199" t="s">
        <v>152</v>
      </c>
      <c r="D33" s="201"/>
      <c r="E33" s="202">
        <v>189</v>
      </c>
      <c r="F33" s="202">
        <v>175.2</v>
      </c>
      <c r="G33" s="202">
        <v>185</v>
      </c>
      <c r="H33" s="202">
        <v>194.9</v>
      </c>
      <c r="I33" s="207">
        <v>205.6</v>
      </c>
      <c r="J33" s="168">
        <v>97</v>
      </c>
    </row>
    <row r="34" spans="1:10" ht="27" customHeight="1">
      <c r="A34" s="2" t="s">
        <v>213</v>
      </c>
      <c r="B34" s="8"/>
      <c r="C34" s="8"/>
      <c r="D34" s="8"/>
      <c r="E34" s="208"/>
      <c r="F34" s="208"/>
      <c r="G34" s="208"/>
      <c r="H34" s="208"/>
      <c r="I34" s="209"/>
    </row>
    <row r="35" spans="1:10" ht="27" customHeight="1">
      <c r="A35" s="13" t="s">
        <v>111</v>
      </c>
    </row>
    <row r="36" spans="1:10">
      <c r="A36" s="210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2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="80" zoomScaleNormal="100" zoomScaleSheetLayoutView="80" workbookViewId="0">
      <pane xSplit="5" ySplit="7" topLeftCell="F8" activePane="bottomRight" state="frozen"/>
      <selection activeCell="A6" sqref="A6:E7"/>
      <selection pane="topRight" activeCell="A6" sqref="A6:E7"/>
      <selection pane="bottomLeft" activeCell="A6" sqref="A6:E7"/>
      <selection pane="bottomRight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11" width="13.625" style="2" customWidth="1"/>
    <col min="12" max="12" width="13.625" style="8" customWidth="1"/>
    <col min="13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64" t="s">
        <v>0</v>
      </c>
      <c r="B1" s="28"/>
      <c r="C1" s="28"/>
      <c r="D1" s="102" t="s">
        <v>237</v>
      </c>
      <c r="E1" s="35"/>
      <c r="F1" s="35"/>
      <c r="G1" s="35"/>
    </row>
    <row r="2" spans="1:25" ht="15" customHeight="1"/>
    <row r="3" spans="1:25" ht="15" customHeight="1">
      <c r="A3" s="36" t="s">
        <v>153</v>
      </c>
      <c r="B3" s="36"/>
      <c r="C3" s="36"/>
      <c r="D3" s="36"/>
    </row>
    <row r="4" spans="1:25" ht="15" customHeight="1">
      <c r="A4" s="36"/>
      <c r="B4" s="36"/>
      <c r="C4" s="36"/>
      <c r="D4" s="36"/>
    </row>
    <row r="5" spans="1:25" ht="15.95" customHeight="1">
      <c r="A5" s="31" t="s">
        <v>214</v>
      </c>
      <c r="B5" s="31"/>
      <c r="C5" s="31"/>
      <c r="D5" s="31"/>
      <c r="K5" s="37"/>
      <c r="O5" s="37" t="s">
        <v>48</v>
      </c>
    </row>
    <row r="6" spans="1:25" ht="15.95" customHeight="1">
      <c r="A6" s="291" t="s">
        <v>49</v>
      </c>
      <c r="B6" s="292"/>
      <c r="C6" s="292"/>
      <c r="D6" s="292"/>
      <c r="E6" s="293"/>
      <c r="F6" s="319" t="s">
        <v>235</v>
      </c>
      <c r="G6" s="320"/>
      <c r="H6" s="319" t="s">
        <v>234</v>
      </c>
      <c r="I6" s="320"/>
      <c r="J6" s="319" t="s">
        <v>233</v>
      </c>
      <c r="K6" s="320"/>
      <c r="L6" s="319" t="s">
        <v>232</v>
      </c>
      <c r="M6" s="320"/>
      <c r="N6" s="317"/>
      <c r="O6" s="318"/>
    </row>
    <row r="7" spans="1:25" ht="15.95" customHeight="1">
      <c r="A7" s="294"/>
      <c r="B7" s="295"/>
      <c r="C7" s="295"/>
      <c r="D7" s="295"/>
      <c r="E7" s="296"/>
      <c r="F7" s="109" t="s">
        <v>211</v>
      </c>
      <c r="G7" s="38" t="s">
        <v>2</v>
      </c>
      <c r="H7" s="109" t="s">
        <v>211</v>
      </c>
      <c r="I7" s="38" t="s">
        <v>2</v>
      </c>
      <c r="J7" s="109" t="s">
        <v>211</v>
      </c>
      <c r="K7" s="38" t="s">
        <v>2</v>
      </c>
      <c r="L7" s="109" t="s">
        <v>211</v>
      </c>
      <c r="M7" s="38" t="s">
        <v>2</v>
      </c>
      <c r="N7" s="109" t="s">
        <v>211</v>
      </c>
      <c r="O7" s="250" t="s">
        <v>2</v>
      </c>
    </row>
    <row r="8" spans="1:25" ht="15.95" customHeight="1">
      <c r="A8" s="303" t="s">
        <v>83</v>
      </c>
      <c r="B8" s="55" t="s">
        <v>50</v>
      </c>
      <c r="C8" s="56"/>
      <c r="D8" s="56"/>
      <c r="E8" s="93" t="s">
        <v>41</v>
      </c>
      <c r="F8" s="110">
        <v>1169.3</v>
      </c>
      <c r="G8" s="111">
        <v>1246.0656509999999</v>
      </c>
      <c r="H8" s="110">
        <v>1009.3</v>
      </c>
      <c r="I8" s="112">
        <v>1002.2719039999999</v>
      </c>
      <c r="J8" s="110">
        <v>126</v>
      </c>
      <c r="K8" s="113">
        <v>128.421795</v>
      </c>
      <c r="L8" s="110">
        <v>1732</v>
      </c>
      <c r="M8" s="112">
        <v>1666</v>
      </c>
      <c r="N8" s="110"/>
      <c r="O8" s="113"/>
      <c r="P8" s="114"/>
      <c r="Q8" s="114"/>
      <c r="R8" s="114"/>
      <c r="S8" s="114"/>
      <c r="T8" s="114"/>
      <c r="U8" s="114"/>
      <c r="V8" s="114"/>
      <c r="W8" s="114"/>
      <c r="X8" s="114"/>
      <c r="Y8" s="114"/>
    </row>
    <row r="9" spans="1:25" ht="15.95" customHeight="1">
      <c r="A9" s="304"/>
      <c r="B9" s="8"/>
      <c r="C9" s="253" t="s">
        <v>51</v>
      </c>
      <c r="D9" s="43"/>
      <c r="E9" s="91" t="s">
        <v>42</v>
      </c>
      <c r="F9" s="70">
        <v>1169.3</v>
      </c>
      <c r="G9" s="115">
        <v>1246.0656509999999</v>
      </c>
      <c r="H9" s="70">
        <v>1009.3</v>
      </c>
      <c r="I9" s="116">
        <v>1002.2719039999999</v>
      </c>
      <c r="J9" s="70">
        <v>126</v>
      </c>
      <c r="K9" s="117">
        <v>124.919917</v>
      </c>
      <c r="L9" s="70">
        <v>1649</v>
      </c>
      <c r="M9" s="116">
        <v>1664</v>
      </c>
      <c r="N9" s="70"/>
      <c r="O9" s="117"/>
      <c r="P9" s="114"/>
      <c r="Q9" s="114"/>
      <c r="R9" s="114"/>
      <c r="S9" s="114"/>
      <c r="T9" s="114"/>
      <c r="U9" s="114"/>
      <c r="V9" s="114"/>
      <c r="W9" s="114"/>
      <c r="X9" s="114"/>
      <c r="Y9" s="114"/>
    </row>
    <row r="10" spans="1:25" ht="15.95" customHeight="1">
      <c r="A10" s="304"/>
      <c r="B10" s="10"/>
      <c r="C10" s="253" t="s">
        <v>52</v>
      </c>
      <c r="D10" s="43"/>
      <c r="E10" s="91" t="s">
        <v>43</v>
      </c>
      <c r="F10" s="70">
        <v>0</v>
      </c>
      <c r="G10" s="115">
        <v>0</v>
      </c>
      <c r="H10" s="70">
        <v>0</v>
      </c>
      <c r="I10" s="116">
        <v>0</v>
      </c>
      <c r="J10" s="118">
        <v>0</v>
      </c>
      <c r="K10" s="119">
        <v>3.501878</v>
      </c>
      <c r="L10" s="70">
        <v>83</v>
      </c>
      <c r="M10" s="116">
        <v>2</v>
      </c>
      <c r="N10" s="70"/>
      <c r="O10" s="117"/>
      <c r="P10" s="114"/>
      <c r="Q10" s="114"/>
      <c r="R10" s="114"/>
      <c r="S10" s="114"/>
      <c r="T10" s="114"/>
      <c r="U10" s="114"/>
      <c r="V10" s="114"/>
      <c r="W10" s="114"/>
      <c r="X10" s="114"/>
      <c r="Y10" s="114"/>
    </row>
    <row r="11" spans="1:25" ht="15.95" customHeight="1">
      <c r="A11" s="304"/>
      <c r="B11" s="50" t="s">
        <v>53</v>
      </c>
      <c r="C11" s="63"/>
      <c r="D11" s="63"/>
      <c r="E11" s="90" t="s">
        <v>44</v>
      </c>
      <c r="F11" s="120">
        <v>6566.2</v>
      </c>
      <c r="G11" s="121">
        <v>1585.8292670000001</v>
      </c>
      <c r="H11" s="120">
        <v>1021.9</v>
      </c>
      <c r="I11" s="122">
        <v>1015.120437</v>
      </c>
      <c r="J11" s="120">
        <v>67.7</v>
      </c>
      <c r="K11" s="123">
        <v>94.415099999999995</v>
      </c>
      <c r="L11" s="120">
        <v>1724</v>
      </c>
      <c r="M11" s="122">
        <v>1638</v>
      </c>
      <c r="N11" s="120"/>
      <c r="O11" s="123"/>
      <c r="P11" s="114"/>
      <c r="Q11" s="114"/>
      <c r="R11" s="114"/>
      <c r="S11" s="114"/>
      <c r="T11" s="114"/>
      <c r="U11" s="114"/>
      <c r="V11" s="114"/>
      <c r="W11" s="114"/>
      <c r="X11" s="114"/>
      <c r="Y11" s="114"/>
    </row>
    <row r="12" spans="1:25" ht="15.95" customHeight="1">
      <c r="A12" s="304"/>
      <c r="B12" s="7"/>
      <c r="C12" s="253" t="s">
        <v>54</v>
      </c>
      <c r="D12" s="43"/>
      <c r="E12" s="91" t="s">
        <v>45</v>
      </c>
      <c r="F12" s="70">
        <v>1200.4000000000001</v>
      </c>
      <c r="G12" s="115">
        <v>1492.426598</v>
      </c>
      <c r="H12" s="120">
        <v>1021.9</v>
      </c>
      <c r="I12" s="116">
        <v>1015.120437</v>
      </c>
      <c r="J12" s="120">
        <v>64</v>
      </c>
      <c r="K12" s="117">
        <v>51.530524</v>
      </c>
      <c r="L12" s="70">
        <v>1719</v>
      </c>
      <c r="M12" s="116">
        <v>1635</v>
      </c>
      <c r="N12" s="70"/>
      <c r="O12" s="117"/>
      <c r="P12" s="114"/>
      <c r="Q12" s="114"/>
      <c r="R12" s="114"/>
      <c r="S12" s="114"/>
      <c r="T12" s="114"/>
      <c r="U12" s="114"/>
      <c r="V12" s="114"/>
      <c r="W12" s="114"/>
      <c r="X12" s="114"/>
      <c r="Y12" s="114"/>
    </row>
    <row r="13" spans="1:25" ht="15.95" customHeight="1">
      <c r="A13" s="304"/>
      <c r="B13" s="8"/>
      <c r="C13" s="252" t="s">
        <v>55</v>
      </c>
      <c r="D13" s="53"/>
      <c r="E13" s="254" t="s">
        <v>46</v>
      </c>
      <c r="F13" s="255">
        <v>5365.8</v>
      </c>
      <c r="G13" s="149">
        <v>93.402669000000003</v>
      </c>
      <c r="H13" s="118">
        <v>0</v>
      </c>
      <c r="I13" s="119">
        <v>0</v>
      </c>
      <c r="J13" s="118">
        <v>3.7</v>
      </c>
      <c r="K13" s="119">
        <v>42.884576000000003</v>
      </c>
      <c r="L13" s="255">
        <v>5</v>
      </c>
      <c r="M13" s="124">
        <v>3</v>
      </c>
      <c r="N13" s="255"/>
      <c r="O13" s="125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5" ht="15.95" customHeight="1">
      <c r="A14" s="304"/>
      <c r="B14" s="44" t="s">
        <v>56</v>
      </c>
      <c r="C14" s="43"/>
      <c r="D14" s="43"/>
      <c r="E14" s="91" t="s">
        <v>236</v>
      </c>
      <c r="F14" s="69">
        <f t="shared" ref="F14:O15" si="0">F9-F12</f>
        <v>-31.100000000000136</v>
      </c>
      <c r="G14" s="126">
        <f t="shared" si="0"/>
        <v>-246.36094700000012</v>
      </c>
      <c r="H14" s="69">
        <f t="shared" si="0"/>
        <v>-12.600000000000023</v>
      </c>
      <c r="I14" s="126">
        <f t="shared" si="0"/>
        <v>-12.848533000000089</v>
      </c>
      <c r="J14" s="69">
        <f t="shared" si="0"/>
        <v>62</v>
      </c>
      <c r="K14" s="126">
        <f t="shared" si="0"/>
        <v>73.389392999999998</v>
      </c>
      <c r="L14" s="69">
        <f t="shared" si="0"/>
        <v>-70</v>
      </c>
      <c r="M14" s="126">
        <f t="shared" si="0"/>
        <v>29</v>
      </c>
      <c r="N14" s="69">
        <f t="shared" si="0"/>
        <v>0</v>
      </c>
      <c r="O14" s="126">
        <f t="shared" si="0"/>
        <v>0</v>
      </c>
      <c r="P14" s="114"/>
      <c r="Q14" s="114"/>
      <c r="R14" s="114"/>
      <c r="S14" s="114"/>
      <c r="T14" s="114"/>
      <c r="U14" s="114"/>
      <c r="V14" s="114"/>
      <c r="W14" s="114"/>
      <c r="X14" s="114"/>
      <c r="Y14" s="114"/>
    </row>
    <row r="15" spans="1:25" ht="15.95" customHeight="1">
      <c r="A15" s="304"/>
      <c r="B15" s="44" t="s">
        <v>57</v>
      </c>
      <c r="C15" s="43"/>
      <c r="D15" s="43"/>
      <c r="E15" s="91" t="s">
        <v>98</v>
      </c>
      <c r="F15" s="69">
        <f t="shared" si="0"/>
        <v>-5365.8</v>
      </c>
      <c r="G15" s="126">
        <f t="shared" si="0"/>
        <v>-93.402669000000003</v>
      </c>
      <c r="H15" s="69">
        <f t="shared" si="0"/>
        <v>0</v>
      </c>
      <c r="I15" s="126">
        <f t="shared" si="0"/>
        <v>0</v>
      </c>
      <c r="J15" s="69">
        <f t="shared" si="0"/>
        <v>-3.7</v>
      </c>
      <c r="K15" s="126">
        <f t="shared" si="0"/>
        <v>-39.382698000000005</v>
      </c>
      <c r="L15" s="69">
        <f t="shared" si="0"/>
        <v>78</v>
      </c>
      <c r="M15" s="126">
        <f t="shared" si="0"/>
        <v>-1</v>
      </c>
      <c r="N15" s="69">
        <f t="shared" si="0"/>
        <v>0</v>
      </c>
      <c r="O15" s="126">
        <f t="shared" si="0"/>
        <v>0</v>
      </c>
      <c r="P15" s="114"/>
      <c r="Q15" s="114"/>
      <c r="R15" s="114"/>
      <c r="S15" s="114"/>
      <c r="T15" s="114"/>
      <c r="U15" s="114"/>
      <c r="V15" s="114"/>
      <c r="W15" s="114"/>
      <c r="X15" s="114"/>
      <c r="Y15" s="114"/>
    </row>
    <row r="16" spans="1:25" ht="15.95" customHeight="1">
      <c r="A16" s="304"/>
      <c r="B16" s="44" t="s">
        <v>58</v>
      </c>
      <c r="C16" s="43"/>
      <c r="D16" s="43"/>
      <c r="E16" s="91" t="s">
        <v>99</v>
      </c>
      <c r="F16" s="69">
        <f t="shared" ref="F16:O16" si="1">F8-F11</f>
        <v>-5396.9</v>
      </c>
      <c r="G16" s="126">
        <f t="shared" si="1"/>
        <v>-339.76361600000018</v>
      </c>
      <c r="H16" s="69">
        <f t="shared" si="1"/>
        <v>-12.600000000000023</v>
      </c>
      <c r="I16" s="126">
        <f t="shared" si="1"/>
        <v>-12.848533000000089</v>
      </c>
      <c r="J16" s="69">
        <f t="shared" si="1"/>
        <v>58.3</v>
      </c>
      <c r="K16" s="126">
        <f t="shared" si="1"/>
        <v>34.006695000000008</v>
      </c>
      <c r="L16" s="69">
        <f t="shared" si="1"/>
        <v>8</v>
      </c>
      <c r="M16" s="126">
        <f t="shared" si="1"/>
        <v>28</v>
      </c>
      <c r="N16" s="69">
        <f t="shared" si="1"/>
        <v>0</v>
      </c>
      <c r="O16" s="126">
        <f t="shared" si="1"/>
        <v>0</v>
      </c>
      <c r="P16" s="114"/>
      <c r="Q16" s="114"/>
      <c r="R16" s="114"/>
      <c r="S16" s="114"/>
      <c r="T16" s="114"/>
      <c r="U16" s="114"/>
      <c r="V16" s="114"/>
      <c r="W16" s="114"/>
      <c r="X16" s="114"/>
      <c r="Y16" s="114"/>
    </row>
    <row r="17" spans="1:25" ht="15.95" customHeight="1">
      <c r="A17" s="304"/>
      <c r="B17" s="44" t="s">
        <v>59</v>
      </c>
      <c r="C17" s="43"/>
      <c r="D17" s="43"/>
      <c r="E17" s="34"/>
      <c r="F17" s="212">
        <v>0</v>
      </c>
      <c r="G17" s="213">
        <v>0</v>
      </c>
      <c r="H17" s="118">
        <v>4976</v>
      </c>
      <c r="I17" s="119">
        <v>4963.4151620000002</v>
      </c>
      <c r="J17" s="70">
        <v>0</v>
      </c>
      <c r="K17" s="117">
        <v>0</v>
      </c>
      <c r="L17" s="70">
        <v>0</v>
      </c>
      <c r="M17" s="116">
        <v>168</v>
      </c>
      <c r="N17" s="118"/>
      <c r="O17" s="127"/>
      <c r="P17" s="114"/>
      <c r="Q17" s="114"/>
      <c r="R17" s="114"/>
      <c r="S17" s="114"/>
      <c r="T17" s="114"/>
      <c r="U17" s="114"/>
      <c r="V17" s="114"/>
      <c r="W17" s="114"/>
      <c r="X17" s="114"/>
      <c r="Y17" s="114"/>
    </row>
    <row r="18" spans="1:25" ht="15.95" customHeight="1">
      <c r="A18" s="305"/>
      <c r="B18" s="47" t="s">
        <v>60</v>
      </c>
      <c r="C18" s="31"/>
      <c r="D18" s="31"/>
      <c r="E18" s="17"/>
      <c r="F18" s="128">
        <v>0</v>
      </c>
      <c r="G18" s="129">
        <v>0</v>
      </c>
      <c r="H18" s="130">
        <v>0</v>
      </c>
      <c r="I18" s="131">
        <v>0</v>
      </c>
      <c r="J18" s="130">
        <v>0</v>
      </c>
      <c r="K18" s="131">
        <v>0</v>
      </c>
      <c r="L18" s="130">
        <v>0</v>
      </c>
      <c r="M18" s="131">
        <v>0</v>
      </c>
      <c r="N18" s="130"/>
      <c r="O18" s="132"/>
      <c r="P18" s="114"/>
      <c r="Q18" s="114"/>
      <c r="R18" s="114"/>
      <c r="S18" s="114"/>
      <c r="T18" s="114"/>
      <c r="U18" s="114"/>
      <c r="V18" s="114"/>
      <c r="W18" s="114"/>
      <c r="X18" s="114"/>
      <c r="Y18" s="114"/>
    </row>
    <row r="19" spans="1:25" ht="15.95" customHeight="1">
      <c r="A19" s="304" t="s">
        <v>84</v>
      </c>
      <c r="B19" s="50" t="s">
        <v>61</v>
      </c>
      <c r="C19" s="51"/>
      <c r="D19" s="51"/>
      <c r="E19" s="95"/>
      <c r="F19" s="65">
        <v>4312.3999999999996</v>
      </c>
      <c r="G19" s="133">
        <v>1835.460268</v>
      </c>
      <c r="H19" s="66">
        <v>1796</v>
      </c>
      <c r="I19" s="134">
        <v>989.21232399999997</v>
      </c>
      <c r="J19" s="66">
        <v>0</v>
      </c>
      <c r="K19" s="135">
        <v>0</v>
      </c>
      <c r="L19" s="66">
        <v>0</v>
      </c>
      <c r="M19" s="134">
        <v>0</v>
      </c>
      <c r="N19" s="66"/>
      <c r="O19" s="135"/>
      <c r="P19" s="114"/>
      <c r="Q19" s="114"/>
      <c r="R19" s="114"/>
      <c r="S19" s="114"/>
      <c r="T19" s="114"/>
      <c r="U19" s="114"/>
      <c r="V19" s="114"/>
      <c r="W19" s="114"/>
      <c r="X19" s="114"/>
      <c r="Y19" s="114"/>
    </row>
    <row r="20" spans="1:25" ht="15.95" customHeight="1">
      <c r="A20" s="304"/>
      <c r="B20" s="19"/>
      <c r="C20" s="253" t="s">
        <v>62</v>
      </c>
      <c r="D20" s="43"/>
      <c r="E20" s="91"/>
      <c r="F20" s="69">
        <v>3950</v>
      </c>
      <c r="G20" s="126">
        <v>1553</v>
      </c>
      <c r="H20" s="70">
        <v>452</v>
      </c>
      <c r="I20" s="116">
        <v>304</v>
      </c>
      <c r="J20" s="70">
        <v>0</v>
      </c>
      <c r="K20" s="119">
        <v>0</v>
      </c>
      <c r="L20" s="70">
        <v>0</v>
      </c>
      <c r="M20" s="116">
        <v>0</v>
      </c>
      <c r="N20" s="70"/>
      <c r="O20" s="117"/>
      <c r="P20" s="114"/>
      <c r="Q20" s="114"/>
      <c r="R20" s="114"/>
      <c r="S20" s="114"/>
      <c r="T20" s="114"/>
      <c r="U20" s="114"/>
      <c r="V20" s="114"/>
      <c r="W20" s="114"/>
      <c r="X20" s="114"/>
      <c r="Y20" s="114"/>
    </row>
    <row r="21" spans="1:25" ht="15.95" customHeight="1">
      <c r="A21" s="304"/>
      <c r="B21" s="9" t="s">
        <v>63</v>
      </c>
      <c r="C21" s="63"/>
      <c r="D21" s="63"/>
      <c r="E21" s="90" t="s">
        <v>100</v>
      </c>
      <c r="F21" s="136">
        <v>4312.3999999999996</v>
      </c>
      <c r="G21" s="137">
        <v>1835.460268</v>
      </c>
      <c r="H21" s="120">
        <v>1796</v>
      </c>
      <c r="I21" s="122">
        <v>989.21232399999997</v>
      </c>
      <c r="J21" s="120">
        <v>0</v>
      </c>
      <c r="K21" s="123">
        <v>0</v>
      </c>
      <c r="L21" s="120">
        <v>0</v>
      </c>
      <c r="M21" s="122">
        <v>0</v>
      </c>
      <c r="N21" s="120"/>
      <c r="O21" s="123"/>
      <c r="P21" s="114"/>
      <c r="Q21" s="114"/>
      <c r="R21" s="114"/>
      <c r="S21" s="114"/>
      <c r="T21" s="114"/>
      <c r="U21" s="114"/>
      <c r="V21" s="114"/>
      <c r="W21" s="114"/>
      <c r="X21" s="114"/>
      <c r="Y21" s="114"/>
    </row>
    <row r="22" spans="1:25" ht="15.95" customHeight="1">
      <c r="A22" s="304"/>
      <c r="B22" s="50" t="s">
        <v>64</v>
      </c>
      <c r="C22" s="51"/>
      <c r="D22" s="51"/>
      <c r="E22" s="95" t="s">
        <v>101</v>
      </c>
      <c r="F22" s="65">
        <v>4771</v>
      </c>
      <c r="G22" s="133">
        <v>2052.0682630000001</v>
      </c>
      <c r="H22" s="66">
        <v>1812</v>
      </c>
      <c r="I22" s="134">
        <v>1167.1056209999999</v>
      </c>
      <c r="J22" s="66">
        <v>200</v>
      </c>
      <c r="K22" s="135">
        <v>0</v>
      </c>
      <c r="L22" s="66">
        <v>298</v>
      </c>
      <c r="M22" s="134">
        <v>249</v>
      </c>
      <c r="N22" s="66"/>
      <c r="O22" s="135"/>
      <c r="P22" s="114"/>
      <c r="Q22" s="114"/>
      <c r="R22" s="114"/>
      <c r="S22" s="114"/>
      <c r="T22" s="114"/>
      <c r="U22" s="114"/>
      <c r="V22" s="114"/>
      <c r="W22" s="114"/>
      <c r="X22" s="114"/>
      <c r="Y22" s="114"/>
    </row>
    <row r="23" spans="1:25" ht="15.95" customHeight="1">
      <c r="A23" s="304"/>
      <c r="B23" s="7" t="s">
        <v>65</v>
      </c>
      <c r="C23" s="252" t="s">
        <v>66</v>
      </c>
      <c r="D23" s="53"/>
      <c r="E23" s="254"/>
      <c r="F23" s="257">
        <v>111.8</v>
      </c>
      <c r="G23" s="256">
        <v>109.223426</v>
      </c>
      <c r="H23" s="255">
        <v>535.70000000000005</v>
      </c>
      <c r="I23" s="124">
        <v>551.87291000000005</v>
      </c>
      <c r="J23" s="255">
        <v>0</v>
      </c>
      <c r="K23" s="125">
        <v>0</v>
      </c>
      <c r="L23" s="255">
        <v>226</v>
      </c>
      <c r="M23" s="124">
        <v>219</v>
      </c>
      <c r="N23" s="255"/>
      <c r="O23" s="125"/>
      <c r="P23" s="114"/>
      <c r="Q23" s="114"/>
      <c r="R23" s="114"/>
      <c r="S23" s="114"/>
      <c r="T23" s="114"/>
      <c r="U23" s="114"/>
      <c r="V23" s="114"/>
      <c r="W23" s="114"/>
      <c r="X23" s="114"/>
      <c r="Y23" s="114"/>
    </row>
    <row r="24" spans="1:25" ht="15.95" customHeight="1">
      <c r="A24" s="304"/>
      <c r="B24" s="44" t="s">
        <v>102</v>
      </c>
      <c r="C24" s="43"/>
      <c r="D24" s="43"/>
      <c r="E24" s="91" t="s">
        <v>103</v>
      </c>
      <c r="F24" s="69">
        <f t="shared" ref="F24:O24" si="2">F21-F22</f>
        <v>-458.60000000000036</v>
      </c>
      <c r="G24" s="126">
        <f t="shared" si="2"/>
        <v>-216.60799500000007</v>
      </c>
      <c r="H24" s="69">
        <f t="shared" si="2"/>
        <v>-16</v>
      </c>
      <c r="I24" s="126">
        <f t="shared" si="2"/>
        <v>-177.89329699999996</v>
      </c>
      <c r="J24" s="69">
        <f t="shared" si="2"/>
        <v>-200</v>
      </c>
      <c r="K24" s="126">
        <f t="shared" si="2"/>
        <v>0</v>
      </c>
      <c r="L24" s="69">
        <f t="shared" si="2"/>
        <v>-298</v>
      </c>
      <c r="M24" s="126">
        <f t="shared" si="2"/>
        <v>-249</v>
      </c>
      <c r="N24" s="69">
        <f t="shared" si="2"/>
        <v>0</v>
      </c>
      <c r="O24" s="126">
        <f t="shared" si="2"/>
        <v>0</v>
      </c>
      <c r="P24" s="114"/>
      <c r="Q24" s="114"/>
      <c r="R24" s="114"/>
      <c r="S24" s="114"/>
      <c r="T24" s="114"/>
      <c r="U24" s="114"/>
      <c r="V24" s="114"/>
      <c r="W24" s="114"/>
      <c r="X24" s="114"/>
      <c r="Y24" s="114"/>
    </row>
    <row r="25" spans="1:25" ht="15.95" customHeight="1">
      <c r="A25" s="304"/>
      <c r="B25" s="100" t="s">
        <v>67</v>
      </c>
      <c r="C25" s="53"/>
      <c r="D25" s="53"/>
      <c r="E25" s="306" t="s">
        <v>104</v>
      </c>
      <c r="F25" s="287">
        <v>458.6</v>
      </c>
      <c r="G25" s="281">
        <v>216.60799499999999</v>
      </c>
      <c r="H25" s="279">
        <v>16</v>
      </c>
      <c r="I25" s="281">
        <v>177.89329699999999</v>
      </c>
      <c r="J25" s="279">
        <v>200</v>
      </c>
      <c r="K25" s="281">
        <v>0</v>
      </c>
      <c r="L25" s="279">
        <v>298</v>
      </c>
      <c r="M25" s="281">
        <v>249</v>
      </c>
      <c r="N25" s="279"/>
      <c r="O25" s="281"/>
      <c r="P25" s="114"/>
      <c r="Q25" s="114"/>
      <c r="R25" s="114"/>
      <c r="S25" s="114"/>
      <c r="T25" s="114"/>
      <c r="U25" s="114"/>
      <c r="V25" s="114"/>
      <c r="W25" s="114"/>
      <c r="X25" s="114"/>
      <c r="Y25" s="114"/>
    </row>
    <row r="26" spans="1:25" ht="15.95" customHeight="1">
      <c r="A26" s="304"/>
      <c r="B26" s="9" t="s">
        <v>68</v>
      </c>
      <c r="C26" s="63"/>
      <c r="D26" s="63"/>
      <c r="E26" s="307"/>
      <c r="F26" s="288"/>
      <c r="G26" s="282"/>
      <c r="H26" s="280"/>
      <c r="I26" s="282"/>
      <c r="J26" s="280"/>
      <c r="K26" s="282"/>
      <c r="L26" s="280"/>
      <c r="M26" s="282"/>
      <c r="N26" s="280"/>
      <c r="O26" s="282"/>
      <c r="P26" s="114"/>
      <c r="Q26" s="114"/>
      <c r="R26" s="114"/>
      <c r="S26" s="114"/>
      <c r="T26" s="114"/>
      <c r="U26" s="114"/>
      <c r="V26" s="114"/>
      <c r="W26" s="114"/>
      <c r="X26" s="114"/>
      <c r="Y26" s="114"/>
    </row>
    <row r="27" spans="1:25" ht="15.95" customHeight="1">
      <c r="A27" s="305"/>
      <c r="B27" s="47" t="s">
        <v>105</v>
      </c>
      <c r="C27" s="31"/>
      <c r="D27" s="31"/>
      <c r="E27" s="92" t="s">
        <v>106</v>
      </c>
      <c r="F27" s="73">
        <f t="shared" ref="F27:O27" si="3">F24+F25</f>
        <v>0</v>
      </c>
      <c r="G27" s="138">
        <f t="shared" si="3"/>
        <v>0</v>
      </c>
      <c r="H27" s="73">
        <f t="shared" si="3"/>
        <v>0</v>
      </c>
      <c r="I27" s="138">
        <f t="shared" si="3"/>
        <v>0</v>
      </c>
      <c r="J27" s="73">
        <f t="shared" si="3"/>
        <v>0</v>
      </c>
      <c r="K27" s="138">
        <f t="shared" si="3"/>
        <v>0</v>
      </c>
      <c r="L27" s="73">
        <f t="shared" si="3"/>
        <v>0</v>
      </c>
      <c r="M27" s="138">
        <f t="shared" si="3"/>
        <v>0</v>
      </c>
      <c r="N27" s="73">
        <f t="shared" si="3"/>
        <v>0</v>
      </c>
      <c r="O27" s="138">
        <f t="shared" si="3"/>
        <v>0</v>
      </c>
      <c r="P27" s="114"/>
      <c r="Q27" s="114"/>
      <c r="R27" s="114"/>
      <c r="S27" s="114"/>
      <c r="T27" s="114"/>
      <c r="U27" s="114"/>
      <c r="V27" s="114"/>
      <c r="W27" s="114"/>
      <c r="X27" s="114"/>
      <c r="Y27" s="114"/>
    </row>
    <row r="28" spans="1:25" ht="15.95" customHeight="1">
      <c r="A28" s="13"/>
      <c r="F28" s="114"/>
      <c r="G28" s="114"/>
      <c r="H28" s="114"/>
      <c r="I28" s="114"/>
      <c r="J28" s="114"/>
      <c r="K28" s="114"/>
      <c r="L28" s="139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</row>
    <row r="29" spans="1:25" ht="15.95" customHeight="1">
      <c r="A29" s="31"/>
      <c r="F29" s="114"/>
      <c r="G29" s="114"/>
      <c r="H29" s="114"/>
      <c r="I29" s="114"/>
      <c r="J29" s="140"/>
      <c r="K29" s="140"/>
      <c r="L29" s="139"/>
      <c r="M29" s="114"/>
      <c r="N29" s="114"/>
      <c r="O29" s="140"/>
      <c r="P29" s="114"/>
      <c r="Q29" s="140" t="s">
        <v>107</v>
      </c>
      <c r="R29" s="114"/>
      <c r="S29" s="114"/>
      <c r="T29" s="114"/>
      <c r="U29" s="114"/>
      <c r="V29" s="114"/>
      <c r="W29" s="114"/>
      <c r="X29" s="114"/>
      <c r="Y29" s="140"/>
    </row>
    <row r="30" spans="1:25" ht="15.95" customHeight="1">
      <c r="A30" s="297" t="s">
        <v>69</v>
      </c>
      <c r="B30" s="298"/>
      <c r="C30" s="298"/>
      <c r="D30" s="298"/>
      <c r="E30" s="299"/>
      <c r="F30" s="321" t="s">
        <v>227</v>
      </c>
      <c r="G30" s="322"/>
      <c r="H30" s="321" t="s">
        <v>226</v>
      </c>
      <c r="I30" s="322"/>
      <c r="J30" s="321" t="s">
        <v>225</v>
      </c>
      <c r="K30" s="322"/>
      <c r="L30" s="321" t="s">
        <v>231</v>
      </c>
      <c r="M30" s="322"/>
      <c r="N30" s="317" t="s">
        <v>224</v>
      </c>
      <c r="O30" s="318"/>
      <c r="P30" s="317" t="s">
        <v>223</v>
      </c>
      <c r="Q30" s="318"/>
      <c r="R30" s="141"/>
      <c r="S30" s="139"/>
      <c r="T30" s="141"/>
      <c r="U30" s="139"/>
      <c r="V30" s="141"/>
      <c r="W30" s="139"/>
      <c r="X30" s="141"/>
      <c r="Y30" s="139"/>
    </row>
    <row r="31" spans="1:25" ht="15.95" customHeight="1">
      <c r="A31" s="300"/>
      <c r="B31" s="301"/>
      <c r="C31" s="301"/>
      <c r="D31" s="301"/>
      <c r="E31" s="302"/>
      <c r="F31" s="109" t="s">
        <v>211</v>
      </c>
      <c r="G31" s="38" t="s">
        <v>2</v>
      </c>
      <c r="H31" s="109" t="s">
        <v>211</v>
      </c>
      <c r="I31" s="38" t="s">
        <v>2</v>
      </c>
      <c r="J31" s="109" t="s">
        <v>211</v>
      </c>
      <c r="K31" s="38" t="s">
        <v>2</v>
      </c>
      <c r="L31" s="109" t="s">
        <v>211</v>
      </c>
      <c r="M31" s="38" t="s">
        <v>2</v>
      </c>
      <c r="N31" s="109" t="s">
        <v>211</v>
      </c>
      <c r="O31" s="211" t="s">
        <v>2</v>
      </c>
      <c r="P31" s="109" t="s">
        <v>211</v>
      </c>
      <c r="Q31" s="211" t="s">
        <v>2</v>
      </c>
      <c r="R31" s="145"/>
      <c r="S31" s="145"/>
      <c r="T31" s="145"/>
      <c r="U31" s="145"/>
      <c r="V31" s="145"/>
      <c r="W31" s="145"/>
      <c r="X31" s="145"/>
      <c r="Y31" s="145"/>
    </row>
    <row r="32" spans="1:25" ht="15.95" customHeight="1">
      <c r="A32" s="303" t="s">
        <v>85</v>
      </c>
      <c r="B32" s="55" t="s">
        <v>50</v>
      </c>
      <c r="C32" s="56"/>
      <c r="D32" s="56"/>
      <c r="E32" s="15" t="s">
        <v>41</v>
      </c>
      <c r="F32" s="66">
        <v>503</v>
      </c>
      <c r="G32" s="146">
        <v>578</v>
      </c>
      <c r="H32" s="110">
        <v>89</v>
      </c>
      <c r="I32" s="112">
        <v>85</v>
      </c>
      <c r="J32" s="110">
        <v>534.6</v>
      </c>
      <c r="K32" s="113">
        <v>96</v>
      </c>
      <c r="L32" s="66">
        <v>1560</v>
      </c>
      <c r="M32" s="146">
        <v>1553</v>
      </c>
      <c r="N32" s="110"/>
      <c r="O32" s="147"/>
      <c r="P32" s="110"/>
      <c r="Q32" s="147"/>
      <c r="R32" s="146"/>
      <c r="S32" s="146"/>
      <c r="T32" s="148"/>
      <c r="U32" s="148"/>
      <c r="V32" s="146"/>
      <c r="W32" s="146"/>
      <c r="X32" s="148"/>
      <c r="Y32" s="148"/>
    </row>
    <row r="33" spans="1:25" ht="15.95" customHeight="1">
      <c r="A33" s="313"/>
      <c r="B33" s="8"/>
      <c r="C33" s="252" t="s">
        <v>70</v>
      </c>
      <c r="D33" s="53"/>
      <c r="E33" s="98"/>
      <c r="F33" s="255">
        <v>491</v>
      </c>
      <c r="G33" s="149">
        <v>508</v>
      </c>
      <c r="H33" s="255">
        <v>39</v>
      </c>
      <c r="I33" s="124">
        <v>36</v>
      </c>
      <c r="J33" s="255">
        <v>534.6</v>
      </c>
      <c r="K33" s="125">
        <v>88</v>
      </c>
      <c r="L33" s="255">
        <v>1460</v>
      </c>
      <c r="M33" s="149">
        <v>1431</v>
      </c>
      <c r="N33" s="255"/>
      <c r="O33" s="256"/>
      <c r="P33" s="255"/>
      <c r="Q33" s="256"/>
      <c r="R33" s="146"/>
      <c r="S33" s="146"/>
      <c r="T33" s="148"/>
      <c r="U33" s="148"/>
      <c r="V33" s="146"/>
      <c r="W33" s="146"/>
      <c r="X33" s="148"/>
      <c r="Y33" s="148"/>
    </row>
    <row r="34" spans="1:25" ht="15.95" customHeight="1">
      <c r="A34" s="313"/>
      <c r="B34" s="8"/>
      <c r="C34" s="24"/>
      <c r="D34" s="253" t="s">
        <v>71</v>
      </c>
      <c r="E34" s="94"/>
      <c r="F34" s="70">
        <v>491</v>
      </c>
      <c r="G34" s="115">
        <v>508</v>
      </c>
      <c r="H34" s="70">
        <v>0</v>
      </c>
      <c r="I34" s="116">
        <v>0</v>
      </c>
      <c r="J34" s="70">
        <v>0</v>
      </c>
      <c r="K34" s="117">
        <v>0</v>
      </c>
      <c r="L34" s="70">
        <v>0</v>
      </c>
      <c r="M34" s="115">
        <v>0</v>
      </c>
      <c r="N34" s="70"/>
      <c r="O34" s="126"/>
      <c r="P34" s="70"/>
      <c r="Q34" s="126"/>
      <c r="R34" s="146"/>
      <c r="S34" s="146"/>
      <c r="T34" s="148"/>
      <c r="U34" s="148"/>
      <c r="V34" s="146"/>
      <c r="W34" s="146"/>
      <c r="X34" s="148"/>
      <c r="Y34" s="148"/>
    </row>
    <row r="35" spans="1:25" ht="15.95" customHeight="1">
      <c r="A35" s="313"/>
      <c r="B35" s="10"/>
      <c r="C35" s="62" t="s">
        <v>72</v>
      </c>
      <c r="D35" s="63"/>
      <c r="E35" s="99"/>
      <c r="F35" s="120">
        <v>12</v>
      </c>
      <c r="G35" s="121">
        <v>70</v>
      </c>
      <c r="H35" s="120">
        <v>50</v>
      </c>
      <c r="I35" s="122">
        <v>50</v>
      </c>
      <c r="J35" s="150">
        <v>0</v>
      </c>
      <c r="K35" s="151">
        <v>8</v>
      </c>
      <c r="L35" s="120">
        <v>100</v>
      </c>
      <c r="M35" s="121">
        <v>122</v>
      </c>
      <c r="N35" s="120"/>
      <c r="O35" s="137"/>
      <c r="P35" s="120"/>
      <c r="Q35" s="137"/>
      <c r="R35" s="146"/>
      <c r="S35" s="146"/>
      <c r="T35" s="148"/>
      <c r="U35" s="148"/>
      <c r="V35" s="146"/>
      <c r="W35" s="146"/>
      <c r="X35" s="148"/>
      <c r="Y35" s="148"/>
    </row>
    <row r="36" spans="1:25" ht="15.95" customHeight="1">
      <c r="A36" s="313"/>
      <c r="B36" s="50" t="s">
        <v>53</v>
      </c>
      <c r="C36" s="51"/>
      <c r="D36" s="51"/>
      <c r="E36" s="15" t="s">
        <v>42</v>
      </c>
      <c r="F36" s="66">
        <v>382</v>
      </c>
      <c r="G36" s="146">
        <v>397</v>
      </c>
      <c r="H36" s="66">
        <v>71</v>
      </c>
      <c r="I36" s="134">
        <v>63</v>
      </c>
      <c r="J36" s="66">
        <v>21.3</v>
      </c>
      <c r="K36" s="135">
        <v>19</v>
      </c>
      <c r="L36" s="66">
        <v>1572</v>
      </c>
      <c r="M36" s="146">
        <v>1568</v>
      </c>
      <c r="N36" s="66"/>
      <c r="O36" s="133"/>
      <c r="P36" s="66"/>
      <c r="Q36" s="133"/>
      <c r="R36" s="146"/>
      <c r="S36" s="146"/>
      <c r="T36" s="146"/>
      <c r="U36" s="146"/>
      <c r="V36" s="146"/>
      <c r="W36" s="146"/>
      <c r="X36" s="148"/>
      <c r="Y36" s="148"/>
    </row>
    <row r="37" spans="1:25" ht="15.95" customHeight="1">
      <c r="A37" s="313"/>
      <c r="B37" s="8"/>
      <c r="C37" s="253" t="s">
        <v>73</v>
      </c>
      <c r="D37" s="43"/>
      <c r="E37" s="94"/>
      <c r="F37" s="70">
        <v>311</v>
      </c>
      <c r="G37" s="115">
        <v>297</v>
      </c>
      <c r="H37" s="70">
        <v>21</v>
      </c>
      <c r="I37" s="116">
        <v>13</v>
      </c>
      <c r="J37" s="70">
        <v>19.399999999999999</v>
      </c>
      <c r="K37" s="117">
        <v>16</v>
      </c>
      <c r="L37" s="70">
        <v>1442</v>
      </c>
      <c r="M37" s="115">
        <v>1440</v>
      </c>
      <c r="N37" s="70"/>
      <c r="O37" s="126"/>
      <c r="P37" s="70"/>
      <c r="Q37" s="126"/>
      <c r="R37" s="146"/>
      <c r="S37" s="146"/>
      <c r="T37" s="146"/>
      <c r="U37" s="146"/>
      <c r="V37" s="146"/>
      <c r="W37" s="146"/>
      <c r="X37" s="148"/>
      <c r="Y37" s="148"/>
    </row>
    <row r="38" spans="1:25" ht="15.95" customHeight="1">
      <c r="A38" s="313"/>
      <c r="B38" s="10"/>
      <c r="C38" s="253" t="s">
        <v>74</v>
      </c>
      <c r="D38" s="43"/>
      <c r="E38" s="94"/>
      <c r="F38" s="69">
        <v>70</v>
      </c>
      <c r="G38" s="126">
        <v>100</v>
      </c>
      <c r="H38" s="70">
        <v>50</v>
      </c>
      <c r="I38" s="116">
        <v>50</v>
      </c>
      <c r="J38" s="70">
        <v>1.9</v>
      </c>
      <c r="K38" s="151">
        <v>3</v>
      </c>
      <c r="L38" s="70">
        <v>130</v>
      </c>
      <c r="M38" s="115">
        <v>128</v>
      </c>
      <c r="N38" s="70"/>
      <c r="O38" s="126"/>
      <c r="P38" s="70"/>
      <c r="Q38" s="126"/>
      <c r="R38" s="148"/>
      <c r="S38" s="148"/>
      <c r="T38" s="146"/>
      <c r="U38" s="146"/>
      <c r="V38" s="146"/>
      <c r="W38" s="146"/>
      <c r="X38" s="148"/>
      <c r="Y38" s="148"/>
    </row>
    <row r="39" spans="1:25" ht="15.95" customHeight="1">
      <c r="A39" s="314"/>
      <c r="B39" s="11" t="s">
        <v>75</v>
      </c>
      <c r="C39" s="12"/>
      <c r="D39" s="12"/>
      <c r="E39" s="97" t="s">
        <v>108</v>
      </c>
      <c r="F39" s="73">
        <f t="shared" ref="F39:Q39" si="4">F32-F36</f>
        <v>121</v>
      </c>
      <c r="G39" s="138">
        <f t="shared" si="4"/>
        <v>181</v>
      </c>
      <c r="H39" s="73">
        <f t="shared" si="4"/>
        <v>18</v>
      </c>
      <c r="I39" s="138">
        <f t="shared" si="4"/>
        <v>22</v>
      </c>
      <c r="J39" s="73">
        <f t="shared" si="4"/>
        <v>513.30000000000007</v>
      </c>
      <c r="K39" s="138">
        <f t="shared" si="4"/>
        <v>77</v>
      </c>
      <c r="L39" s="73">
        <f t="shared" si="4"/>
        <v>-12</v>
      </c>
      <c r="M39" s="138">
        <f t="shared" si="4"/>
        <v>-15</v>
      </c>
      <c r="N39" s="73">
        <f t="shared" si="4"/>
        <v>0</v>
      </c>
      <c r="O39" s="138">
        <f t="shared" si="4"/>
        <v>0</v>
      </c>
      <c r="P39" s="73">
        <f t="shared" si="4"/>
        <v>0</v>
      </c>
      <c r="Q39" s="138">
        <f t="shared" si="4"/>
        <v>0</v>
      </c>
      <c r="R39" s="146"/>
      <c r="S39" s="146"/>
      <c r="T39" s="146"/>
      <c r="U39" s="146"/>
      <c r="V39" s="146"/>
      <c r="W39" s="146"/>
      <c r="X39" s="148"/>
      <c r="Y39" s="148"/>
    </row>
    <row r="40" spans="1:25" ht="15.95" customHeight="1">
      <c r="A40" s="303" t="s">
        <v>86</v>
      </c>
      <c r="B40" s="50" t="s">
        <v>76</v>
      </c>
      <c r="C40" s="51"/>
      <c r="D40" s="51"/>
      <c r="E40" s="15" t="s">
        <v>44</v>
      </c>
      <c r="F40" s="65">
        <v>2345</v>
      </c>
      <c r="G40" s="133">
        <v>3427</v>
      </c>
      <c r="H40" s="66">
        <v>0</v>
      </c>
      <c r="I40" s="134">
        <v>0</v>
      </c>
      <c r="J40" s="66">
        <v>0</v>
      </c>
      <c r="K40" s="135">
        <v>461</v>
      </c>
      <c r="L40" s="66">
        <v>1759</v>
      </c>
      <c r="M40" s="146">
        <v>1157</v>
      </c>
      <c r="N40" s="66">
        <v>12</v>
      </c>
      <c r="O40" s="133">
        <v>12</v>
      </c>
      <c r="P40" s="66">
        <v>119</v>
      </c>
      <c r="Q40" s="133">
        <v>119</v>
      </c>
      <c r="R40" s="146"/>
      <c r="S40" s="146"/>
      <c r="T40" s="148"/>
      <c r="U40" s="148"/>
      <c r="V40" s="148"/>
      <c r="W40" s="148"/>
      <c r="X40" s="146"/>
      <c r="Y40" s="146"/>
    </row>
    <row r="41" spans="1:25" ht="15.95" customHeight="1">
      <c r="A41" s="308"/>
      <c r="B41" s="10"/>
      <c r="C41" s="253" t="s">
        <v>77</v>
      </c>
      <c r="D41" s="43"/>
      <c r="E41" s="94"/>
      <c r="F41" s="152">
        <v>1327</v>
      </c>
      <c r="G41" s="153">
        <v>2460</v>
      </c>
      <c r="H41" s="150">
        <v>0</v>
      </c>
      <c r="I41" s="151">
        <v>0</v>
      </c>
      <c r="J41" s="70"/>
      <c r="K41" s="117">
        <v>461</v>
      </c>
      <c r="L41" s="70">
        <v>402</v>
      </c>
      <c r="M41" s="115">
        <v>288</v>
      </c>
      <c r="N41" s="70">
        <v>0</v>
      </c>
      <c r="O41" s="126">
        <v>0</v>
      </c>
      <c r="P41" s="70">
        <v>0</v>
      </c>
      <c r="Q41" s="126">
        <v>0</v>
      </c>
      <c r="R41" s="148"/>
      <c r="S41" s="148"/>
      <c r="T41" s="148"/>
      <c r="U41" s="148"/>
      <c r="V41" s="148"/>
      <c r="W41" s="148"/>
      <c r="X41" s="146"/>
      <c r="Y41" s="146"/>
    </row>
    <row r="42" spans="1:25" ht="15.95" customHeight="1">
      <c r="A42" s="308"/>
      <c r="B42" s="50" t="s">
        <v>64</v>
      </c>
      <c r="C42" s="51"/>
      <c r="D42" s="51"/>
      <c r="E42" s="15" t="s">
        <v>45</v>
      </c>
      <c r="F42" s="65">
        <v>2347</v>
      </c>
      <c r="G42" s="133">
        <v>3762</v>
      </c>
      <c r="H42" s="66">
        <v>0</v>
      </c>
      <c r="I42" s="134">
        <v>0</v>
      </c>
      <c r="J42" s="66">
        <v>520.1</v>
      </c>
      <c r="K42" s="135">
        <v>751</v>
      </c>
      <c r="L42" s="66">
        <v>1008</v>
      </c>
      <c r="M42" s="146">
        <v>1094</v>
      </c>
      <c r="N42" s="66">
        <v>12</v>
      </c>
      <c r="O42" s="133">
        <v>12</v>
      </c>
      <c r="P42" s="66">
        <v>119</v>
      </c>
      <c r="Q42" s="133">
        <v>119</v>
      </c>
      <c r="R42" s="146"/>
      <c r="S42" s="146"/>
      <c r="T42" s="148"/>
      <c r="U42" s="148"/>
      <c r="V42" s="146"/>
      <c r="W42" s="146"/>
      <c r="X42" s="146"/>
      <c r="Y42" s="146"/>
    </row>
    <row r="43" spans="1:25" ht="15.95" customHeight="1">
      <c r="A43" s="308"/>
      <c r="B43" s="10"/>
      <c r="C43" s="253" t="s">
        <v>78</v>
      </c>
      <c r="D43" s="43"/>
      <c r="E43" s="94"/>
      <c r="F43" s="69">
        <v>2213</v>
      </c>
      <c r="G43" s="126">
        <v>3293</v>
      </c>
      <c r="H43" s="70">
        <v>0</v>
      </c>
      <c r="I43" s="116">
        <v>0</v>
      </c>
      <c r="J43" s="150">
        <v>347</v>
      </c>
      <c r="K43" s="151">
        <v>461</v>
      </c>
      <c r="L43" s="70">
        <v>603</v>
      </c>
      <c r="M43" s="115">
        <v>606</v>
      </c>
      <c r="N43" s="70">
        <v>10</v>
      </c>
      <c r="O43" s="126">
        <v>10</v>
      </c>
      <c r="P43" s="70">
        <v>96</v>
      </c>
      <c r="Q43" s="126">
        <v>94</v>
      </c>
      <c r="R43" s="148"/>
      <c r="S43" s="146"/>
      <c r="T43" s="148"/>
      <c r="U43" s="148"/>
      <c r="V43" s="146"/>
      <c r="W43" s="146"/>
      <c r="X43" s="148"/>
      <c r="Y43" s="148"/>
    </row>
    <row r="44" spans="1:25" ht="15.95" customHeight="1">
      <c r="A44" s="309"/>
      <c r="B44" s="47" t="s">
        <v>75</v>
      </c>
      <c r="C44" s="31"/>
      <c r="D44" s="31"/>
      <c r="E44" s="97" t="s">
        <v>109</v>
      </c>
      <c r="F44" s="128">
        <f t="shared" ref="F44:Q44" si="5">F40-F42</f>
        <v>-2</v>
      </c>
      <c r="G44" s="129">
        <f t="shared" si="5"/>
        <v>-335</v>
      </c>
      <c r="H44" s="128">
        <f t="shared" si="5"/>
        <v>0</v>
      </c>
      <c r="I44" s="129">
        <f t="shared" si="5"/>
        <v>0</v>
      </c>
      <c r="J44" s="128">
        <f t="shared" si="5"/>
        <v>-520.1</v>
      </c>
      <c r="K44" s="129">
        <f t="shared" si="5"/>
        <v>-290</v>
      </c>
      <c r="L44" s="128">
        <f t="shared" si="5"/>
        <v>751</v>
      </c>
      <c r="M44" s="129">
        <f t="shared" si="5"/>
        <v>63</v>
      </c>
      <c r="N44" s="128">
        <f t="shared" si="5"/>
        <v>0</v>
      </c>
      <c r="O44" s="129">
        <f t="shared" si="5"/>
        <v>0</v>
      </c>
      <c r="P44" s="128">
        <f t="shared" si="5"/>
        <v>0</v>
      </c>
      <c r="Q44" s="129">
        <f t="shared" si="5"/>
        <v>0</v>
      </c>
      <c r="R44" s="146"/>
      <c r="S44" s="146"/>
      <c r="T44" s="148"/>
      <c r="U44" s="148"/>
      <c r="V44" s="146"/>
      <c r="W44" s="146"/>
      <c r="X44" s="146"/>
      <c r="Y44" s="146"/>
    </row>
    <row r="45" spans="1:25" ht="15.95" customHeight="1">
      <c r="A45" s="310" t="s">
        <v>87</v>
      </c>
      <c r="B45" s="25" t="s">
        <v>79</v>
      </c>
      <c r="C45" s="20"/>
      <c r="D45" s="20"/>
      <c r="E45" s="96" t="s">
        <v>110</v>
      </c>
      <c r="F45" s="154">
        <f t="shared" ref="F45:Q45" si="6">F39+F44</f>
        <v>119</v>
      </c>
      <c r="G45" s="155">
        <f t="shared" si="6"/>
        <v>-154</v>
      </c>
      <c r="H45" s="154">
        <f t="shared" si="6"/>
        <v>18</v>
      </c>
      <c r="I45" s="155">
        <f t="shared" si="6"/>
        <v>22</v>
      </c>
      <c r="J45" s="154">
        <f t="shared" si="6"/>
        <v>-6.7999999999999545</v>
      </c>
      <c r="K45" s="155">
        <f t="shared" si="6"/>
        <v>-213</v>
      </c>
      <c r="L45" s="154">
        <f t="shared" si="6"/>
        <v>739</v>
      </c>
      <c r="M45" s="155">
        <f t="shared" si="6"/>
        <v>48</v>
      </c>
      <c r="N45" s="154">
        <f t="shared" si="6"/>
        <v>0</v>
      </c>
      <c r="O45" s="155">
        <f t="shared" si="6"/>
        <v>0</v>
      </c>
      <c r="P45" s="154">
        <f t="shared" si="6"/>
        <v>0</v>
      </c>
      <c r="Q45" s="155">
        <f t="shared" si="6"/>
        <v>0</v>
      </c>
      <c r="R45" s="146"/>
      <c r="S45" s="146"/>
      <c r="T45" s="146"/>
      <c r="U45" s="146"/>
      <c r="V45" s="146"/>
      <c r="W45" s="146"/>
      <c r="X45" s="146"/>
      <c r="Y45" s="146"/>
    </row>
    <row r="46" spans="1:25" ht="15.95" customHeight="1">
      <c r="A46" s="311"/>
      <c r="B46" s="44" t="s">
        <v>80</v>
      </c>
      <c r="C46" s="43"/>
      <c r="D46" s="43"/>
      <c r="E46" s="43"/>
      <c r="F46" s="152">
        <v>0</v>
      </c>
      <c r="G46" s="153">
        <v>0</v>
      </c>
      <c r="H46" s="150">
        <v>0</v>
      </c>
      <c r="I46" s="151">
        <v>0</v>
      </c>
      <c r="J46" s="150">
        <v>0</v>
      </c>
      <c r="K46" s="151">
        <v>0</v>
      </c>
      <c r="L46" s="70">
        <v>0</v>
      </c>
      <c r="M46" s="115">
        <v>0</v>
      </c>
      <c r="N46" s="150"/>
      <c r="O46" s="127"/>
      <c r="P46" s="150"/>
      <c r="Q46" s="127"/>
      <c r="R46" s="148"/>
      <c r="S46" s="148"/>
      <c r="T46" s="148"/>
      <c r="U46" s="148"/>
      <c r="V46" s="148"/>
      <c r="W46" s="148"/>
      <c r="X46" s="148"/>
      <c r="Y46" s="148"/>
    </row>
    <row r="47" spans="1:25" ht="15.95" customHeight="1">
      <c r="A47" s="311"/>
      <c r="B47" s="44" t="s">
        <v>81</v>
      </c>
      <c r="C47" s="43"/>
      <c r="D47" s="43"/>
      <c r="E47" s="43"/>
      <c r="F47" s="70">
        <v>451</v>
      </c>
      <c r="G47" s="115">
        <v>232</v>
      </c>
      <c r="H47" s="70">
        <v>756</v>
      </c>
      <c r="I47" s="116">
        <v>739</v>
      </c>
      <c r="J47" s="70">
        <v>42.8</v>
      </c>
      <c r="K47" s="117">
        <v>50</v>
      </c>
      <c r="L47" s="70">
        <v>1443</v>
      </c>
      <c r="M47" s="115">
        <v>704</v>
      </c>
      <c r="N47" s="70"/>
      <c r="O47" s="126"/>
      <c r="P47" s="70"/>
      <c r="Q47" s="126"/>
      <c r="R47" s="146"/>
      <c r="S47" s="146"/>
      <c r="T47" s="146"/>
      <c r="U47" s="146"/>
      <c r="V47" s="146"/>
      <c r="W47" s="146"/>
      <c r="X47" s="146"/>
      <c r="Y47" s="146"/>
    </row>
    <row r="48" spans="1:25" ht="15.95" customHeight="1">
      <c r="A48" s="312"/>
      <c r="B48" s="47" t="s">
        <v>82</v>
      </c>
      <c r="C48" s="31"/>
      <c r="D48" s="31"/>
      <c r="E48" s="31"/>
      <c r="F48" s="74">
        <v>115</v>
      </c>
      <c r="G48" s="156">
        <v>101</v>
      </c>
      <c r="H48" s="74">
        <v>756</v>
      </c>
      <c r="I48" s="157">
        <v>739</v>
      </c>
      <c r="J48" s="74">
        <v>43</v>
      </c>
      <c r="K48" s="158">
        <v>0</v>
      </c>
      <c r="L48" s="74">
        <v>1163</v>
      </c>
      <c r="M48" s="156">
        <v>579</v>
      </c>
      <c r="N48" s="74"/>
      <c r="O48" s="138"/>
      <c r="P48" s="74"/>
      <c r="Q48" s="138"/>
      <c r="R48" s="146"/>
      <c r="S48" s="146"/>
      <c r="T48" s="146"/>
      <c r="U48" s="146"/>
      <c r="V48" s="146"/>
      <c r="W48" s="146"/>
      <c r="X48" s="146"/>
      <c r="Y48" s="146"/>
    </row>
    <row r="49" spans="1:15" ht="15.95" customHeight="1">
      <c r="A49" s="13" t="s">
        <v>111</v>
      </c>
      <c r="O49" s="6"/>
    </row>
    <row r="50" spans="1:15" ht="15.95" customHeight="1">
      <c r="A50" s="13"/>
      <c r="O50" s="8"/>
    </row>
  </sheetData>
  <mergeCells count="29">
    <mergeCell ref="P30:Q30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N6:O6"/>
    <mergeCell ref="A6:E7"/>
    <mergeCell ref="F6:G6"/>
    <mergeCell ref="H6:I6"/>
    <mergeCell ref="J6:K6"/>
    <mergeCell ref="L6:M6"/>
  </mergeCells>
  <phoneticPr fontId="14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6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="85" zoomScaleNormal="100" zoomScaleSheetLayoutView="85" workbookViewId="0"/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4" width="12.625" style="2" customWidth="1"/>
    <col min="15" max="16384" width="9" style="2"/>
  </cols>
  <sheetData>
    <row r="1" spans="1:14" ht="33.950000000000003" customHeight="1">
      <c r="A1" s="161" t="s">
        <v>0</v>
      </c>
      <c r="B1" s="161"/>
      <c r="C1" s="214" t="s">
        <v>237</v>
      </c>
      <c r="D1" s="215"/>
    </row>
    <row r="3" spans="1:14" ht="15" customHeight="1">
      <c r="A3" s="36" t="s">
        <v>240</v>
      </c>
      <c r="B3" s="36"/>
      <c r="C3" s="36"/>
      <c r="D3" s="36"/>
      <c r="E3" s="36"/>
      <c r="F3" s="36"/>
      <c r="I3" s="36"/>
      <c r="J3" s="36"/>
    </row>
    <row r="4" spans="1:14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16"/>
      <c r="B5" s="216" t="s">
        <v>215</v>
      </c>
      <c r="C5" s="216"/>
      <c r="D5" s="216"/>
      <c r="H5" s="37"/>
      <c r="L5" s="37"/>
      <c r="N5" s="37" t="s">
        <v>154</v>
      </c>
    </row>
    <row r="6" spans="1:14" ht="15" customHeight="1">
      <c r="A6" s="217"/>
      <c r="B6" s="218"/>
      <c r="C6" s="218"/>
      <c r="D6" s="218"/>
      <c r="E6" s="325" t="s">
        <v>241</v>
      </c>
      <c r="F6" s="326"/>
      <c r="G6" s="327" t="s">
        <v>242</v>
      </c>
      <c r="H6" s="328"/>
      <c r="I6" s="219" t="s">
        <v>243</v>
      </c>
      <c r="J6" s="220"/>
      <c r="K6" s="325"/>
      <c r="L6" s="326"/>
      <c r="M6" s="325"/>
      <c r="N6" s="326"/>
    </row>
    <row r="7" spans="1:14" ht="15" customHeight="1">
      <c r="A7" s="59"/>
      <c r="B7" s="60"/>
      <c r="C7" s="60"/>
      <c r="D7" s="60"/>
      <c r="E7" s="258" t="s">
        <v>211</v>
      </c>
      <c r="F7" s="222" t="s">
        <v>2</v>
      </c>
      <c r="G7" s="258" t="s">
        <v>211</v>
      </c>
      <c r="H7" s="222" t="s">
        <v>2</v>
      </c>
      <c r="I7" s="258" t="s">
        <v>211</v>
      </c>
      <c r="J7" s="222" t="s">
        <v>2</v>
      </c>
      <c r="K7" s="221" t="s">
        <v>211</v>
      </c>
      <c r="L7" s="222" t="s">
        <v>2</v>
      </c>
      <c r="M7" s="221" t="s">
        <v>211</v>
      </c>
      <c r="N7" s="251" t="s">
        <v>2</v>
      </c>
    </row>
    <row r="8" spans="1:14" ht="18" customHeight="1">
      <c r="A8" s="272" t="s">
        <v>155</v>
      </c>
      <c r="B8" s="223" t="s">
        <v>156</v>
      </c>
      <c r="C8" s="224"/>
      <c r="D8" s="224"/>
      <c r="E8" s="259">
        <v>31</v>
      </c>
      <c r="F8" s="226">
        <v>31</v>
      </c>
      <c r="G8" s="259">
        <v>2</v>
      </c>
      <c r="H8" s="227">
        <v>2</v>
      </c>
      <c r="I8" s="259">
        <v>1</v>
      </c>
      <c r="J8" s="226">
        <v>1</v>
      </c>
      <c r="K8" s="225"/>
      <c r="L8" s="227"/>
      <c r="M8" s="225"/>
      <c r="N8" s="227"/>
    </row>
    <row r="9" spans="1:14" ht="18" customHeight="1">
      <c r="A9" s="273"/>
      <c r="B9" s="272" t="s">
        <v>157</v>
      </c>
      <c r="C9" s="180" t="s">
        <v>158</v>
      </c>
      <c r="D9" s="181"/>
      <c r="E9" s="260">
        <v>499</v>
      </c>
      <c r="F9" s="229">
        <v>499</v>
      </c>
      <c r="G9" s="260">
        <v>1070</v>
      </c>
      <c r="H9" s="230">
        <v>1070</v>
      </c>
      <c r="I9" s="260">
        <v>1505</v>
      </c>
      <c r="J9" s="229">
        <v>1505</v>
      </c>
      <c r="K9" s="228"/>
      <c r="L9" s="230"/>
      <c r="M9" s="228"/>
      <c r="N9" s="230"/>
    </row>
    <row r="10" spans="1:14" ht="18" customHeight="1">
      <c r="A10" s="273"/>
      <c r="B10" s="273"/>
      <c r="C10" s="44" t="s">
        <v>159</v>
      </c>
      <c r="D10" s="43"/>
      <c r="E10" s="261">
        <v>266</v>
      </c>
      <c r="F10" s="232">
        <v>266</v>
      </c>
      <c r="G10" s="261">
        <v>535</v>
      </c>
      <c r="H10" s="233">
        <v>535</v>
      </c>
      <c r="I10" s="261">
        <v>1505</v>
      </c>
      <c r="J10" s="232">
        <v>1505</v>
      </c>
      <c r="K10" s="231"/>
      <c r="L10" s="233"/>
      <c r="M10" s="231"/>
      <c r="N10" s="233"/>
    </row>
    <row r="11" spans="1:14" ht="18" customHeight="1">
      <c r="A11" s="273"/>
      <c r="B11" s="273"/>
      <c r="C11" s="44" t="s">
        <v>160</v>
      </c>
      <c r="D11" s="43"/>
      <c r="E11" s="261">
        <v>134</v>
      </c>
      <c r="F11" s="232">
        <v>134</v>
      </c>
      <c r="G11" s="261">
        <v>0</v>
      </c>
      <c r="H11" s="233">
        <v>0</v>
      </c>
      <c r="I11" s="261">
        <v>0</v>
      </c>
      <c r="J11" s="232">
        <v>0</v>
      </c>
      <c r="K11" s="231"/>
      <c r="L11" s="233"/>
      <c r="M11" s="231"/>
      <c r="N11" s="233"/>
    </row>
    <row r="12" spans="1:14" ht="18" customHeight="1">
      <c r="A12" s="273"/>
      <c r="B12" s="273"/>
      <c r="C12" s="44" t="s">
        <v>161</v>
      </c>
      <c r="D12" s="43"/>
      <c r="E12" s="261">
        <v>99</v>
      </c>
      <c r="F12" s="232">
        <v>99</v>
      </c>
      <c r="G12" s="261">
        <v>0</v>
      </c>
      <c r="H12" s="233">
        <v>0</v>
      </c>
      <c r="I12" s="261">
        <v>0</v>
      </c>
      <c r="J12" s="232">
        <v>0</v>
      </c>
      <c r="K12" s="231"/>
      <c r="L12" s="233"/>
      <c r="M12" s="231"/>
      <c r="N12" s="233"/>
    </row>
    <row r="13" spans="1:14" ht="18" customHeight="1">
      <c r="A13" s="273"/>
      <c r="B13" s="273"/>
      <c r="C13" s="44" t="s">
        <v>162</v>
      </c>
      <c r="D13" s="43"/>
      <c r="E13" s="261">
        <v>0</v>
      </c>
      <c r="F13" s="232">
        <v>0</v>
      </c>
      <c r="G13" s="261">
        <v>0</v>
      </c>
      <c r="H13" s="233">
        <v>0</v>
      </c>
      <c r="I13" s="261">
        <v>0</v>
      </c>
      <c r="J13" s="232">
        <v>0</v>
      </c>
      <c r="K13" s="231"/>
      <c r="L13" s="233"/>
      <c r="M13" s="231"/>
      <c r="N13" s="233"/>
    </row>
    <row r="14" spans="1:14" ht="18" customHeight="1">
      <c r="A14" s="274"/>
      <c r="B14" s="274"/>
      <c r="C14" s="47" t="s">
        <v>163</v>
      </c>
      <c r="D14" s="31"/>
      <c r="E14" s="262">
        <v>0</v>
      </c>
      <c r="F14" s="235">
        <v>0</v>
      </c>
      <c r="G14" s="262">
        <v>535</v>
      </c>
      <c r="H14" s="236">
        <v>535</v>
      </c>
      <c r="I14" s="262">
        <v>0</v>
      </c>
      <c r="J14" s="235">
        <v>0</v>
      </c>
      <c r="K14" s="234"/>
      <c r="L14" s="236"/>
      <c r="M14" s="234"/>
      <c r="N14" s="236"/>
    </row>
    <row r="15" spans="1:14" ht="18" customHeight="1">
      <c r="A15" s="316" t="s">
        <v>164</v>
      </c>
      <c r="B15" s="272" t="s">
        <v>165</v>
      </c>
      <c r="C15" s="180" t="s">
        <v>166</v>
      </c>
      <c r="D15" s="181"/>
      <c r="E15" s="263">
        <v>194</v>
      </c>
      <c r="F15" s="238">
        <v>279</v>
      </c>
      <c r="G15" s="263">
        <v>58</v>
      </c>
      <c r="H15" s="155">
        <v>315</v>
      </c>
      <c r="I15" s="263">
        <v>557</v>
      </c>
      <c r="J15" s="238">
        <v>398</v>
      </c>
      <c r="K15" s="237"/>
      <c r="L15" s="155"/>
      <c r="M15" s="237"/>
      <c r="N15" s="155"/>
    </row>
    <row r="16" spans="1:14" ht="18" customHeight="1">
      <c r="A16" s="273"/>
      <c r="B16" s="273"/>
      <c r="C16" s="44" t="s">
        <v>167</v>
      </c>
      <c r="D16" s="43"/>
      <c r="E16" s="264">
        <v>280</v>
      </c>
      <c r="F16" s="116">
        <v>309</v>
      </c>
      <c r="G16" s="264">
        <v>1093</v>
      </c>
      <c r="H16" s="126">
        <v>826</v>
      </c>
      <c r="I16" s="264">
        <v>4268</v>
      </c>
      <c r="J16" s="116">
        <v>4266</v>
      </c>
      <c r="K16" s="70"/>
      <c r="L16" s="126"/>
      <c r="M16" s="70"/>
      <c r="N16" s="126"/>
    </row>
    <row r="17" spans="1:15" ht="18" customHeight="1">
      <c r="A17" s="273"/>
      <c r="B17" s="273"/>
      <c r="C17" s="44" t="s">
        <v>168</v>
      </c>
      <c r="D17" s="43"/>
      <c r="E17" s="264">
        <v>44</v>
      </c>
      <c r="F17" s="116">
        <v>59</v>
      </c>
      <c r="G17" s="265">
        <v>0</v>
      </c>
      <c r="H17" s="126">
        <v>0</v>
      </c>
      <c r="I17" s="264">
        <v>0</v>
      </c>
      <c r="J17" s="116">
        <v>0</v>
      </c>
      <c r="K17" s="70"/>
      <c r="L17" s="126"/>
      <c r="M17" s="70"/>
      <c r="N17" s="126"/>
    </row>
    <row r="18" spans="1:15" ht="18" customHeight="1">
      <c r="A18" s="273"/>
      <c r="B18" s="274"/>
      <c r="C18" s="47" t="s">
        <v>169</v>
      </c>
      <c r="D18" s="31"/>
      <c r="E18" s="266">
        <v>518</v>
      </c>
      <c r="F18" s="239">
        <v>647</v>
      </c>
      <c r="G18" s="266">
        <v>1150</v>
      </c>
      <c r="H18" s="239">
        <v>1140</v>
      </c>
      <c r="I18" s="266">
        <v>4825</v>
      </c>
      <c r="J18" s="239">
        <v>4665</v>
      </c>
      <c r="K18" s="73"/>
      <c r="L18" s="239"/>
      <c r="M18" s="73"/>
      <c r="N18" s="239"/>
    </row>
    <row r="19" spans="1:15" ht="18" customHeight="1">
      <c r="A19" s="273"/>
      <c r="B19" s="272" t="s">
        <v>170</v>
      </c>
      <c r="C19" s="180" t="s">
        <v>171</v>
      </c>
      <c r="D19" s="181"/>
      <c r="E19" s="267">
        <v>245</v>
      </c>
      <c r="F19" s="155">
        <v>213</v>
      </c>
      <c r="G19" s="267">
        <v>11</v>
      </c>
      <c r="H19" s="155">
        <v>9</v>
      </c>
      <c r="I19" s="267">
        <v>92</v>
      </c>
      <c r="J19" s="155">
        <v>38</v>
      </c>
      <c r="K19" s="154"/>
      <c r="L19" s="155"/>
      <c r="M19" s="154"/>
      <c r="N19" s="155"/>
    </row>
    <row r="20" spans="1:15" ht="18" customHeight="1">
      <c r="A20" s="273"/>
      <c r="B20" s="273"/>
      <c r="C20" s="44" t="s">
        <v>172</v>
      </c>
      <c r="D20" s="43"/>
      <c r="E20" s="242">
        <v>36</v>
      </c>
      <c r="F20" s="126">
        <v>32</v>
      </c>
      <c r="G20" s="242">
        <v>12</v>
      </c>
      <c r="H20" s="126">
        <v>12</v>
      </c>
      <c r="I20" s="242">
        <v>13</v>
      </c>
      <c r="J20" s="126">
        <v>53</v>
      </c>
      <c r="K20" s="69"/>
      <c r="L20" s="126"/>
      <c r="M20" s="69"/>
      <c r="N20" s="126"/>
    </row>
    <row r="21" spans="1:15" s="244" customFormat="1" ht="18" customHeight="1">
      <c r="A21" s="273"/>
      <c r="B21" s="273"/>
      <c r="C21" s="240" t="s">
        <v>173</v>
      </c>
      <c r="D21" s="241"/>
      <c r="E21" s="242">
        <v>0</v>
      </c>
      <c r="F21" s="243">
        <v>0</v>
      </c>
      <c r="G21" s="242">
        <v>0</v>
      </c>
      <c r="H21" s="243">
        <v>0</v>
      </c>
      <c r="I21" s="242">
        <v>3207</v>
      </c>
      <c r="J21" s="243">
        <v>3060</v>
      </c>
      <c r="K21" s="242"/>
      <c r="L21" s="243"/>
      <c r="M21" s="242"/>
      <c r="N21" s="243"/>
    </row>
    <row r="22" spans="1:15" ht="18" customHeight="1">
      <c r="A22" s="273"/>
      <c r="B22" s="274"/>
      <c r="C22" s="11" t="s">
        <v>174</v>
      </c>
      <c r="D22" s="12"/>
      <c r="E22" s="266">
        <v>281</v>
      </c>
      <c r="F22" s="138">
        <v>245</v>
      </c>
      <c r="G22" s="266">
        <v>22</v>
      </c>
      <c r="H22" s="138">
        <v>21</v>
      </c>
      <c r="I22" s="266">
        <v>3312</v>
      </c>
      <c r="J22" s="138">
        <v>3151</v>
      </c>
      <c r="K22" s="73"/>
      <c r="L22" s="138"/>
      <c r="M22" s="73"/>
      <c r="N22" s="138"/>
    </row>
    <row r="23" spans="1:15" ht="18" customHeight="1">
      <c r="A23" s="273"/>
      <c r="B23" s="272" t="s">
        <v>175</v>
      </c>
      <c r="C23" s="180" t="s">
        <v>176</v>
      </c>
      <c r="D23" s="181"/>
      <c r="E23" s="267">
        <v>499</v>
      </c>
      <c r="F23" s="155">
        <v>499</v>
      </c>
      <c r="G23" s="267">
        <v>1070</v>
      </c>
      <c r="H23" s="155">
        <v>1070</v>
      </c>
      <c r="I23" s="267">
        <v>1505</v>
      </c>
      <c r="J23" s="155">
        <v>1505</v>
      </c>
      <c r="K23" s="154"/>
      <c r="L23" s="155"/>
      <c r="M23" s="154"/>
      <c r="N23" s="155"/>
    </row>
    <row r="24" spans="1:15" ht="18" customHeight="1">
      <c r="A24" s="273"/>
      <c r="B24" s="273"/>
      <c r="C24" s="44" t="s">
        <v>177</v>
      </c>
      <c r="D24" s="43"/>
      <c r="E24" s="268">
        <v>-263</v>
      </c>
      <c r="F24" s="126">
        <v>-96</v>
      </c>
      <c r="G24" s="242">
        <v>58</v>
      </c>
      <c r="H24" s="126">
        <v>49</v>
      </c>
      <c r="I24" s="242">
        <v>8</v>
      </c>
      <c r="J24" s="126">
        <v>8</v>
      </c>
      <c r="K24" s="69"/>
      <c r="L24" s="126"/>
      <c r="M24" s="69"/>
      <c r="N24" s="126"/>
    </row>
    <row r="25" spans="1:15" ht="18" customHeight="1">
      <c r="A25" s="273"/>
      <c r="B25" s="273"/>
      <c r="C25" s="44" t="s">
        <v>178</v>
      </c>
      <c r="D25" s="43"/>
      <c r="E25" s="242">
        <v>0</v>
      </c>
      <c r="F25" s="126">
        <v>0</v>
      </c>
      <c r="G25" s="242">
        <v>0</v>
      </c>
      <c r="H25" s="126">
        <v>0</v>
      </c>
      <c r="I25" s="242">
        <v>0</v>
      </c>
      <c r="J25" s="126">
        <v>0</v>
      </c>
      <c r="K25" s="69"/>
      <c r="L25" s="126"/>
      <c r="M25" s="69"/>
      <c r="N25" s="126"/>
    </row>
    <row r="26" spans="1:15" ht="18" customHeight="1">
      <c r="A26" s="273"/>
      <c r="B26" s="274"/>
      <c r="C26" s="45" t="s">
        <v>179</v>
      </c>
      <c r="D26" s="46"/>
      <c r="E26" s="269">
        <v>236</v>
      </c>
      <c r="F26" s="138">
        <v>403</v>
      </c>
      <c r="G26" s="269">
        <v>1128</v>
      </c>
      <c r="H26" s="138">
        <v>1119</v>
      </c>
      <c r="I26" s="270">
        <v>1513</v>
      </c>
      <c r="J26" s="138">
        <v>1513</v>
      </c>
      <c r="K26" s="71"/>
      <c r="L26" s="138"/>
      <c r="M26" s="71"/>
      <c r="N26" s="138"/>
    </row>
    <row r="27" spans="1:15" ht="18" customHeight="1">
      <c r="A27" s="274"/>
      <c r="B27" s="47" t="s">
        <v>180</v>
      </c>
      <c r="C27" s="31"/>
      <c r="D27" s="31"/>
      <c r="E27" s="271">
        <v>518</v>
      </c>
      <c r="F27" s="138">
        <v>647</v>
      </c>
      <c r="G27" s="266">
        <v>1150</v>
      </c>
      <c r="H27" s="138">
        <v>1140</v>
      </c>
      <c r="I27" s="271">
        <v>4825</v>
      </c>
      <c r="J27" s="138">
        <v>4665</v>
      </c>
      <c r="K27" s="73"/>
      <c r="L27" s="138"/>
      <c r="M27" s="73"/>
      <c r="N27" s="138"/>
    </row>
    <row r="28" spans="1:15" ht="18" customHeight="1">
      <c r="A28" s="272" t="s">
        <v>181</v>
      </c>
      <c r="B28" s="272" t="s">
        <v>182</v>
      </c>
      <c r="C28" s="180" t="s">
        <v>183</v>
      </c>
      <c r="D28" s="245" t="s">
        <v>41</v>
      </c>
      <c r="E28" s="267">
        <v>566</v>
      </c>
      <c r="F28" s="155">
        <v>772</v>
      </c>
      <c r="G28" s="267">
        <v>48</v>
      </c>
      <c r="H28" s="155">
        <v>47</v>
      </c>
      <c r="I28" s="267">
        <v>388</v>
      </c>
      <c r="J28" s="155">
        <v>396</v>
      </c>
      <c r="K28" s="154"/>
      <c r="L28" s="155"/>
      <c r="M28" s="154"/>
      <c r="N28" s="155"/>
    </row>
    <row r="29" spans="1:15" ht="18" customHeight="1">
      <c r="A29" s="273"/>
      <c r="B29" s="273"/>
      <c r="C29" s="44" t="s">
        <v>184</v>
      </c>
      <c r="D29" s="246" t="s">
        <v>42</v>
      </c>
      <c r="E29" s="242">
        <v>1053</v>
      </c>
      <c r="F29" s="126">
        <v>1141</v>
      </c>
      <c r="G29" s="242">
        <v>13</v>
      </c>
      <c r="H29" s="126">
        <v>13</v>
      </c>
      <c r="I29" s="242">
        <v>350</v>
      </c>
      <c r="J29" s="126">
        <v>353</v>
      </c>
      <c r="K29" s="69"/>
      <c r="L29" s="126"/>
      <c r="M29" s="69"/>
      <c r="N29" s="126"/>
    </row>
    <row r="30" spans="1:15" ht="18" customHeight="1">
      <c r="A30" s="273"/>
      <c r="B30" s="273"/>
      <c r="C30" s="44" t="s">
        <v>185</v>
      </c>
      <c r="D30" s="246" t="s">
        <v>244</v>
      </c>
      <c r="E30" s="242">
        <v>79</v>
      </c>
      <c r="F30" s="126">
        <v>92</v>
      </c>
      <c r="G30" s="264">
        <v>21</v>
      </c>
      <c r="H30" s="126">
        <v>22</v>
      </c>
      <c r="I30" s="242">
        <v>38</v>
      </c>
      <c r="J30" s="126">
        <v>43</v>
      </c>
      <c r="K30" s="69"/>
      <c r="L30" s="126"/>
      <c r="M30" s="69"/>
      <c r="N30" s="126"/>
    </row>
    <row r="31" spans="1:15" ht="18" customHeight="1">
      <c r="A31" s="273"/>
      <c r="B31" s="273"/>
      <c r="C31" s="11" t="s">
        <v>186</v>
      </c>
      <c r="D31" s="247" t="s">
        <v>245</v>
      </c>
      <c r="E31" s="266">
        <f t="shared" ref="E31:N31" si="0">E28-E29-E30</f>
        <v>-566</v>
      </c>
      <c r="F31" s="239">
        <f t="shared" si="0"/>
        <v>-461</v>
      </c>
      <c r="G31" s="266">
        <f t="shared" si="0"/>
        <v>14</v>
      </c>
      <c r="H31" s="239">
        <v>13</v>
      </c>
      <c r="I31" s="266">
        <f t="shared" ref="I31" si="1">I28-I29-I30</f>
        <v>0</v>
      </c>
      <c r="J31" s="248">
        <f t="shared" si="0"/>
        <v>0</v>
      </c>
      <c r="K31" s="73">
        <f t="shared" si="0"/>
        <v>0</v>
      </c>
      <c r="L31" s="248">
        <f t="shared" si="0"/>
        <v>0</v>
      </c>
      <c r="M31" s="73">
        <f t="shared" si="0"/>
        <v>0</v>
      </c>
      <c r="N31" s="239">
        <f t="shared" si="0"/>
        <v>0</v>
      </c>
      <c r="O31" s="7"/>
    </row>
    <row r="32" spans="1:15" ht="18" customHeight="1">
      <c r="A32" s="273"/>
      <c r="B32" s="273"/>
      <c r="C32" s="180" t="s">
        <v>187</v>
      </c>
      <c r="D32" s="245" t="s">
        <v>246</v>
      </c>
      <c r="E32" s="267">
        <v>18</v>
      </c>
      <c r="F32" s="155">
        <v>1</v>
      </c>
      <c r="G32" s="267">
        <v>0.6</v>
      </c>
      <c r="H32" s="155">
        <v>0</v>
      </c>
      <c r="I32" s="267">
        <v>0</v>
      </c>
      <c r="J32" s="155">
        <v>0</v>
      </c>
      <c r="K32" s="154"/>
      <c r="L32" s="155"/>
      <c r="M32" s="154"/>
      <c r="N32" s="155"/>
    </row>
    <row r="33" spans="1:14" ht="18" customHeight="1">
      <c r="A33" s="273"/>
      <c r="B33" s="273"/>
      <c r="C33" s="44" t="s">
        <v>188</v>
      </c>
      <c r="D33" s="246" t="s">
        <v>247</v>
      </c>
      <c r="E33" s="242">
        <v>0.01</v>
      </c>
      <c r="F33" s="126">
        <v>0</v>
      </c>
      <c r="G33" s="242">
        <v>0</v>
      </c>
      <c r="H33" s="126">
        <v>0</v>
      </c>
      <c r="I33" s="242">
        <v>0</v>
      </c>
      <c r="J33" s="126">
        <v>0</v>
      </c>
      <c r="K33" s="69"/>
      <c r="L33" s="126"/>
      <c r="M33" s="69"/>
      <c r="N33" s="126"/>
    </row>
    <row r="34" spans="1:14" ht="18" customHeight="1">
      <c r="A34" s="273"/>
      <c r="B34" s="274"/>
      <c r="C34" s="11" t="s">
        <v>189</v>
      </c>
      <c r="D34" s="247" t="s">
        <v>248</v>
      </c>
      <c r="E34" s="266">
        <f t="shared" ref="E34:N34" si="2">E31+E32-E33</f>
        <v>-548.01</v>
      </c>
      <c r="F34" s="138">
        <f t="shared" si="2"/>
        <v>-460</v>
      </c>
      <c r="G34" s="266">
        <f t="shared" si="2"/>
        <v>14.6</v>
      </c>
      <c r="H34" s="138">
        <f t="shared" si="2"/>
        <v>13</v>
      </c>
      <c r="I34" s="266">
        <f t="shared" si="2"/>
        <v>0</v>
      </c>
      <c r="J34" s="138">
        <f t="shared" si="2"/>
        <v>0</v>
      </c>
      <c r="K34" s="73">
        <f t="shared" si="2"/>
        <v>0</v>
      </c>
      <c r="L34" s="138">
        <f t="shared" si="2"/>
        <v>0</v>
      </c>
      <c r="M34" s="73">
        <f t="shared" si="2"/>
        <v>0</v>
      </c>
      <c r="N34" s="138">
        <f t="shared" si="2"/>
        <v>0</v>
      </c>
    </row>
    <row r="35" spans="1:14" ht="18" customHeight="1">
      <c r="A35" s="273"/>
      <c r="B35" s="272" t="s">
        <v>190</v>
      </c>
      <c r="C35" s="180" t="s">
        <v>191</v>
      </c>
      <c r="D35" s="245" t="s">
        <v>249</v>
      </c>
      <c r="E35" s="267">
        <v>386</v>
      </c>
      <c r="F35" s="155">
        <v>473</v>
      </c>
      <c r="G35" s="267">
        <v>0</v>
      </c>
      <c r="H35" s="155">
        <v>0</v>
      </c>
      <c r="I35" s="267">
        <v>0</v>
      </c>
      <c r="J35" s="155">
        <v>0</v>
      </c>
      <c r="K35" s="154"/>
      <c r="L35" s="155"/>
      <c r="M35" s="154"/>
      <c r="N35" s="155"/>
    </row>
    <row r="36" spans="1:14" ht="18" customHeight="1">
      <c r="A36" s="273"/>
      <c r="B36" s="273"/>
      <c r="C36" s="44" t="s">
        <v>192</v>
      </c>
      <c r="D36" s="246" t="s">
        <v>250</v>
      </c>
      <c r="E36" s="242">
        <v>0</v>
      </c>
      <c r="F36" s="126">
        <v>2</v>
      </c>
      <c r="G36" s="242">
        <v>1</v>
      </c>
      <c r="H36" s="126">
        <v>0</v>
      </c>
      <c r="I36" s="242">
        <v>0</v>
      </c>
      <c r="J36" s="126">
        <v>0</v>
      </c>
      <c r="K36" s="69"/>
      <c r="L36" s="126"/>
      <c r="M36" s="69"/>
      <c r="N36" s="126"/>
    </row>
    <row r="37" spans="1:14" ht="18" customHeight="1">
      <c r="A37" s="273"/>
      <c r="B37" s="273"/>
      <c r="C37" s="44" t="s">
        <v>193</v>
      </c>
      <c r="D37" s="246" t="s">
        <v>251</v>
      </c>
      <c r="E37" s="242">
        <f t="shared" ref="E37" si="3">E34+E35-E36</f>
        <v>-162.01</v>
      </c>
      <c r="F37" s="126">
        <v>12</v>
      </c>
      <c r="G37" s="242">
        <f t="shared" ref="G37:N37" si="4">G34+G35-G36</f>
        <v>13.6</v>
      </c>
      <c r="H37" s="126">
        <f t="shared" si="4"/>
        <v>13</v>
      </c>
      <c r="I37" s="242">
        <f t="shared" si="4"/>
        <v>0</v>
      </c>
      <c r="J37" s="126">
        <f t="shared" si="4"/>
        <v>0</v>
      </c>
      <c r="K37" s="69">
        <f t="shared" si="4"/>
        <v>0</v>
      </c>
      <c r="L37" s="126">
        <f t="shared" si="4"/>
        <v>0</v>
      </c>
      <c r="M37" s="69">
        <f t="shared" si="4"/>
        <v>0</v>
      </c>
      <c r="N37" s="126">
        <f t="shared" si="4"/>
        <v>0</v>
      </c>
    </row>
    <row r="38" spans="1:14" ht="18" customHeight="1">
      <c r="A38" s="273"/>
      <c r="B38" s="273"/>
      <c r="C38" s="44" t="s">
        <v>194</v>
      </c>
      <c r="D38" s="246" t="s">
        <v>252</v>
      </c>
      <c r="E38" s="242">
        <v>0</v>
      </c>
      <c r="F38" s="126">
        <v>0</v>
      </c>
      <c r="G38" s="242">
        <v>0</v>
      </c>
      <c r="H38" s="126">
        <v>0</v>
      </c>
      <c r="I38" s="242">
        <v>0</v>
      </c>
      <c r="J38" s="126">
        <v>0</v>
      </c>
      <c r="K38" s="69"/>
      <c r="L38" s="126"/>
      <c r="M38" s="69"/>
      <c r="N38" s="126"/>
    </row>
    <row r="39" spans="1:14" ht="18" customHeight="1">
      <c r="A39" s="273"/>
      <c r="B39" s="273"/>
      <c r="C39" s="44" t="s">
        <v>195</v>
      </c>
      <c r="D39" s="246" t="s">
        <v>253</v>
      </c>
      <c r="E39" s="242">
        <v>0</v>
      </c>
      <c r="F39" s="126">
        <v>0</v>
      </c>
      <c r="G39" s="242">
        <v>0</v>
      </c>
      <c r="H39" s="126">
        <v>0</v>
      </c>
      <c r="I39" s="242">
        <v>0</v>
      </c>
      <c r="J39" s="126">
        <v>0</v>
      </c>
      <c r="K39" s="69"/>
      <c r="L39" s="126"/>
      <c r="M39" s="69"/>
      <c r="N39" s="126"/>
    </row>
    <row r="40" spans="1:14" ht="18" customHeight="1">
      <c r="A40" s="273"/>
      <c r="B40" s="273"/>
      <c r="C40" s="44" t="s">
        <v>196</v>
      </c>
      <c r="D40" s="246" t="s">
        <v>254</v>
      </c>
      <c r="E40" s="242">
        <v>4</v>
      </c>
      <c r="F40" s="126">
        <v>6</v>
      </c>
      <c r="G40" s="242">
        <v>5</v>
      </c>
      <c r="H40" s="126">
        <v>5</v>
      </c>
      <c r="I40" s="242">
        <v>0</v>
      </c>
      <c r="J40" s="126">
        <v>0</v>
      </c>
      <c r="K40" s="69"/>
      <c r="L40" s="126"/>
      <c r="M40" s="69"/>
      <c r="N40" s="126"/>
    </row>
    <row r="41" spans="1:14" ht="18" customHeight="1">
      <c r="A41" s="273"/>
      <c r="B41" s="273"/>
      <c r="C41" s="192" t="s">
        <v>197</v>
      </c>
      <c r="D41" s="246" t="s">
        <v>255</v>
      </c>
      <c r="E41" s="242">
        <f t="shared" ref="E41" si="5">E34+E35-E36-E40</f>
        <v>-166.01</v>
      </c>
      <c r="F41" s="126">
        <v>6</v>
      </c>
      <c r="G41" s="242">
        <f t="shared" ref="G41:N41" si="6">G34+G35-G36-G40</f>
        <v>8.6</v>
      </c>
      <c r="H41" s="126">
        <f t="shared" si="6"/>
        <v>8</v>
      </c>
      <c r="I41" s="242">
        <f t="shared" si="6"/>
        <v>0</v>
      </c>
      <c r="J41" s="126">
        <f t="shared" si="6"/>
        <v>0</v>
      </c>
      <c r="K41" s="69">
        <f t="shared" si="6"/>
        <v>0</v>
      </c>
      <c r="L41" s="126">
        <f t="shared" si="6"/>
        <v>0</v>
      </c>
      <c r="M41" s="69">
        <f t="shared" si="6"/>
        <v>0</v>
      </c>
      <c r="N41" s="126">
        <f t="shared" si="6"/>
        <v>0</v>
      </c>
    </row>
    <row r="42" spans="1:14" ht="18" customHeight="1">
      <c r="A42" s="273"/>
      <c r="B42" s="273"/>
      <c r="C42" s="323" t="s">
        <v>198</v>
      </c>
      <c r="D42" s="324"/>
      <c r="E42" s="264">
        <f t="shared" ref="E42:N42" si="7">E37+E38-E39-E40</f>
        <v>-166.01</v>
      </c>
      <c r="F42" s="115">
        <f t="shared" si="7"/>
        <v>6</v>
      </c>
      <c r="G42" s="264">
        <f t="shared" si="7"/>
        <v>8.6</v>
      </c>
      <c r="H42" s="115">
        <f t="shared" si="7"/>
        <v>8</v>
      </c>
      <c r="I42" s="264">
        <f t="shared" si="7"/>
        <v>0</v>
      </c>
      <c r="J42" s="115">
        <f t="shared" si="7"/>
        <v>0</v>
      </c>
      <c r="K42" s="70">
        <f t="shared" si="7"/>
        <v>0</v>
      </c>
      <c r="L42" s="115">
        <f t="shared" si="7"/>
        <v>0</v>
      </c>
      <c r="M42" s="70">
        <f t="shared" si="7"/>
        <v>0</v>
      </c>
      <c r="N42" s="126">
        <f t="shared" si="7"/>
        <v>0</v>
      </c>
    </row>
    <row r="43" spans="1:14" ht="18" customHeight="1">
      <c r="A43" s="273"/>
      <c r="B43" s="273"/>
      <c r="C43" s="44" t="s">
        <v>199</v>
      </c>
      <c r="D43" s="246" t="s">
        <v>256</v>
      </c>
      <c r="E43" s="242">
        <v>-96</v>
      </c>
      <c r="F43" s="126">
        <v>-102</v>
      </c>
      <c r="G43" s="242">
        <v>49</v>
      </c>
      <c r="H43" s="126">
        <v>41</v>
      </c>
      <c r="I43" s="242">
        <v>8</v>
      </c>
      <c r="J43" s="126">
        <v>8</v>
      </c>
      <c r="K43" s="69"/>
      <c r="L43" s="126"/>
      <c r="M43" s="69"/>
      <c r="N43" s="126"/>
    </row>
    <row r="44" spans="1:14" ht="18" customHeight="1">
      <c r="A44" s="274"/>
      <c r="B44" s="274"/>
      <c r="C44" s="11" t="s">
        <v>200</v>
      </c>
      <c r="D44" s="97" t="s">
        <v>257</v>
      </c>
      <c r="E44" s="266">
        <f t="shared" ref="E44:N44" si="8">E41+E43</f>
        <v>-262.01</v>
      </c>
      <c r="F44" s="138">
        <f t="shared" si="8"/>
        <v>-96</v>
      </c>
      <c r="G44" s="266">
        <f t="shared" si="8"/>
        <v>57.6</v>
      </c>
      <c r="H44" s="138">
        <f t="shared" si="8"/>
        <v>49</v>
      </c>
      <c r="I44" s="266">
        <f t="shared" si="8"/>
        <v>8</v>
      </c>
      <c r="J44" s="138">
        <f t="shared" si="8"/>
        <v>8</v>
      </c>
      <c r="K44" s="73">
        <f t="shared" si="8"/>
        <v>0</v>
      </c>
      <c r="L44" s="138">
        <f t="shared" si="8"/>
        <v>0</v>
      </c>
      <c r="M44" s="73">
        <f t="shared" si="8"/>
        <v>0</v>
      </c>
      <c r="N44" s="138">
        <f t="shared" si="8"/>
        <v>0</v>
      </c>
    </row>
    <row r="45" spans="1:14" ht="14.1" customHeight="1">
      <c r="A45" s="13" t="s">
        <v>201</v>
      </c>
    </row>
    <row r="46" spans="1:14" ht="14.1" customHeight="1">
      <c r="A46" s="13" t="s">
        <v>258</v>
      </c>
    </row>
    <row r="47" spans="1:14">
      <c r="A47" s="249"/>
    </row>
  </sheetData>
  <mergeCells count="14">
    <mergeCell ref="E6:F6"/>
    <mergeCell ref="G6:H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4"/>
  <pageMargins left="0.70866141732283472" right="0.23622047244094491" top="0.19685039370078741" bottom="0.23622047244094491" header="0.19685039370078741" footer="0.19685039370078741"/>
  <pageSetup paperSize="9" scale="75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</vt:lpstr>
      <vt:lpstr>2.公営企業会計予算 </vt:lpstr>
      <vt:lpstr>3.(1)普通会計決算</vt:lpstr>
      <vt:lpstr>3.(2)財政指標等</vt:lpstr>
      <vt:lpstr>4.公営企業会計決算 </vt:lpstr>
      <vt:lpstr>5.三セク決算</vt:lpstr>
      <vt:lpstr>'1.普通会計予算'!Print_Area</vt:lpstr>
      <vt:lpstr>'2.公営企業会計予算 '!Print_Area</vt:lpstr>
      <vt:lpstr>'3.(1)普通会計決算'!Print_Area</vt:lpstr>
      <vt:lpstr>'3.(2)財政指標等'!Print_Area</vt:lpstr>
      <vt:lpstr>'4.公営企業会計決算 '!Print_Area</vt:lpstr>
      <vt:lpstr>'5.三セク決算'!Print_Area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toyota</dc:creator>
  <cp:lastModifiedBy>toyota</cp:lastModifiedBy>
  <cp:lastPrinted>2021-08-26T00:00:26Z</cp:lastPrinted>
  <dcterms:created xsi:type="dcterms:W3CDTF">2021-09-27T00:22:59Z</dcterms:created>
  <dcterms:modified xsi:type="dcterms:W3CDTF">2021-09-27T00:22:59Z</dcterms:modified>
</cp:coreProperties>
</file>