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38　愛媛県\"/>
    </mc:Choice>
  </mc:AlternateContent>
  <xr:revisionPtr revIDLastSave="0" documentId="8_{C05ABCDD-4D86-4455-88DE-EFBE095D2F9C}" xr6:coauthVersionLast="47" xr6:coauthVersionMax="47" xr10:uidLastSave="{00000000-0000-0000-0000-000000000000}"/>
  <bookViews>
    <workbookView xWindow="2340" yWindow="2340" windowWidth="21600" windowHeight="11265" tabRatio="663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8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F26" i="5" l="1"/>
  <c r="F26" i="2" l="1"/>
  <c r="H26" i="5" l="1"/>
  <c r="H26" i="2"/>
  <c r="H45" i="5" l="1"/>
  <c r="F45" i="5"/>
  <c r="G41" i="5" s="1"/>
  <c r="H27" i="5"/>
  <c r="F27" i="5"/>
  <c r="G19" i="5" s="1"/>
  <c r="F44" i="4"/>
  <c r="F39" i="4"/>
  <c r="F45" i="4"/>
  <c r="F27" i="2"/>
  <c r="G18" i="2" s="1"/>
  <c r="H27" i="2"/>
  <c r="H45" i="2"/>
  <c r="F45" i="2"/>
  <c r="G28" i="2" s="1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 s="1"/>
  <c r="I31" i="8"/>
  <c r="I34" i="8" s="1"/>
  <c r="I37" i="8" s="1"/>
  <c r="I42" i="8" s="1"/>
  <c r="H31" i="8"/>
  <c r="H34" i="8" s="1"/>
  <c r="G31" i="8"/>
  <c r="G34" i="8" s="1"/>
  <c r="F31" i="8"/>
  <c r="F34" i="8" s="1"/>
  <c r="E31" i="8"/>
  <c r="E34" i="8" s="1"/>
  <c r="O44" i="7"/>
  <c r="N44" i="7"/>
  <c r="N45" i="7" s="1"/>
  <c r="M44" i="7"/>
  <c r="L44" i="7"/>
  <c r="K44" i="7"/>
  <c r="J44" i="7"/>
  <c r="I44" i="7"/>
  <c r="H44" i="7"/>
  <c r="G44" i="7"/>
  <c r="F44" i="7"/>
  <c r="O39" i="7"/>
  <c r="O45" i="7" s="1"/>
  <c r="N39" i="7"/>
  <c r="M39" i="7"/>
  <c r="M45" i="7"/>
  <c r="L39" i="7"/>
  <c r="L45" i="7" s="1"/>
  <c r="K39" i="7"/>
  <c r="K45" i="7" s="1"/>
  <c r="J39" i="7"/>
  <c r="I39" i="7"/>
  <c r="H39" i="7"/>
  <c r="G39" i="7"/>
  <c r="F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/>
  <c r="F24" i="7"/>
  <c r="F27" i="7" s="1"/>
  <c r="O16" i="7"/>
  <c r="N16" i="7"/>
  <c r="M16" i="7"/>
  <c r="L16" i="7"/>
  <c r="K16" i="7"/>
  <c r="J16" i="7"/>
  <c r="I16" i="7"/>
  <c r="H16" i="7"/>
  <c r="G16" i="7"/>
  <c r="F16" i="7"/>
  <c r="O15" i="7"/>
  <c r="N15" i="7"/>
  <c r="M15" i="7"/>
  <c r="L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I20" i="6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O45" i="4" s="1"/>
  <c r="N39" i="4"/>
  <c r="N45" i="4" s="1"/>
  <c r="N44" i="4"/>
  <c r="M39" i="4"/>
  <c r="M45" i="4" s="1"/>
  <c r="M44" i="4"/>
  <c r="L39" i="4"/>
  <c r="L44" i="4"/>
  <c r="L45" i="4"/>
  <c r="K39" i="4"/>
  <c r="K44" i="4"/>
  <c r="J39" i="4"/>
  <c r="J44" i="4"/>
  <c r="I39" i="4"/>
  <c r="I44" i="4"/>
  <c r="H39" i="4"/>
  <c r="H45" i="4" s="1"/>
  <c r="H44" i="4"/>
  <c r="G39" i="4"/>
  <c r="G44" i="4"/>
  <c r="O24" i="4"/>
  <c r="O27" i="4"/>
  <c r="N24" i="4"/>
  <c r="N27" i="4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G13" i="2"/>
  <c r="G11" i="2"/>
  <c r="G29" i="5"/>
  <c r="G35" i="5"/>
  <c r="G9" i="2"/>
  <c r="G31" i="5"/>
  <c r="G33" i="5"/>
  <c r="G39" i="5"/>
  <c r="G22" i="2"/>
  <c r="G20" i="2"/>
  <c r="G45" i="5"/>
  <c r="G30" i="5"/>
  <c r="G34" i="5"/>
  <c r="G38" i="5"/>
  <c r="G40" i="5"/>
  <c r="J41" i="8" l="1"/>
  <c r="J44" i="8" s="1"/>
  <c r="J37" i="8"/>
  <c r="J42" i="8" s="1"/>
  <c r="F45" i="7"/>
  <c r="G45" i="7"/>
  <c r="G44" i="5"/>
  <c r="G41" i="8"/>
  <c r="G44" i="8" s="1"/>
  <c r="G37" i="8"/>
  <c r="G42" i="8" s="1"/>
  <c r="H45" i="7"/>
  <c r="J45" i="7"/>
  <c r="J45" i="4"/>
  <c r="G42" i="5"/>
  <c r="G32" i="5"/>
  <c r="G36" i="5"/>
  <c r="G28" i="5"/>
  <c r="G43" i="5"/>
  <c r="G37" i="5"/>
  <c r="I45" i="5"/>
  <c r="G32" i="2"/>
  <c r="G36" i="2"/>
  <c r="G29" i="2"/>
  <c r="G39" i="2"/>
  <c r="G45" i="2"/>
  <c r="G38" i="2"/>
  <c r="G40" i="2"/>
  <c r="G41" i="2"/>
  <c r="G43" i="2"/>
  <c r="G31" i="2"/>
  <c r="G30" i="2"/>
  <c r="G21" i="2"/>
  <c r="G15" i="2"/>
  <c r="G10" i="2"/>
  <c r="G19" i="2"/>
  <c r="G16" i="2"/>
  <c r="G14" i="2"/>
  <c r="G26" i="2"/>
  <c r="G12" i="2"/>
  <c r="G17" i="2"/>
  <c r="G25" i="2"/>
  <c r="G27" i="2"/>
  <c r="G24" i="2"/>
  <c r="I27" i="2"/>
  <c r="G23" i="2"/>
  <c r="I45" i="7"/>
  <c r="G45" i="4"/>
  <c r="I45" i="4"/>
  <c r="K45" i="4"/>
  <c r="I24" i="6"/>
  <c r="I23" i="6" s="1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<sst xmlns="http://schemas.openxmlformats.org/spreadsheetml/2006/main" count="441" uniqueCount="261">
  <si>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</si>
  <si>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</si>
  <si>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</si>
  <si>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</si>
  <si>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</si>
  <si>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</si>
  <si>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</si>
  <si>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</si>
  <si>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</si>
  <si>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</si>
  <si>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</si>
  <si>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</si>
  <si>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</si>
  <si>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</si>
  <si>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</si>
  <si>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</si>
  <si>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</si>
  <si>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</si>
  <si>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</si>
  <si>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</si>
  <si>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</si>
  <si>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</si>
  <si>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</si>
  <si>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</si>
  <si>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</si>
  <si>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</si>
  <si>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</si>
  <si>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</si>
  <si>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</si>
  <si>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</si>
  <si>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</si>
  <si>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</si>
  <si>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</si>
  <si>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</si>
  <si>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</si>
  <si>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</si>
  <si>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</si>
  <si>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</si>
  <si>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</si>
  <si>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</si>
  <si>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</si>
  <si>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</si>
  <si>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</si>
  <si>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</si>
  <si>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</si>
  <si>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</si>
  <si>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</si>
  <si>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</si>
  <si>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</si>
  <si>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</si>
  <si>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</si>
  <si>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</si>
  <si>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</si>
  <si>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</si>
  <si>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</si>
  <si>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</si>
  <si>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</si>
  <si>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</si>
  <si>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</si>
  <si>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</si>
  <si>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</si>
  <si>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</si>
  <si>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</si>
  <si>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</si>
  <si>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</si>
  <si>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</si>
  <si>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</si>
  <si>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</si>
  <si>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</si>
  <si>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</si>
  <si>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</si>
  <si>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</si>
  <si>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</si>
  <si>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</si>
  <si>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</si>
  <si>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</si>
  <si>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</si>
  <si>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</si>
  <si>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</si>
  <si>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</si>
  <si>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</si>
  <si>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</si>
  <si>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</si>
  <si>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</si>
  <si>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</si>
  <si>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</si>
  <si>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</si>
  <si>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</si>
  <si>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</si>
  <si>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</si>
  <si>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</si>
  <si>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</si>
  <si>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</si>
  <si>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</si>
  <si>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</si>
  <si>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</si>
  <si>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</si>
  <si>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</si>
  <si>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</si>
  <si>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</si>
  <si>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</si>
  <si>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</si>
  <si>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</si>
  <si>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</si>
  <si>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</si>
  <si>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</si>
  <si>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</si>
  <si>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</si>
  <si>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</si>
  <si>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</si>
  <si>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</si>
  <si>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</si>
  <si>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</si>
  <si>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</si>
  <si>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</si>
  <si>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</si>
  <si>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</si>
  <si>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</si>
  <si>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</si>
  <si>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</si>
  <si>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</si>
  <si>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</si>
  <si>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</si>
  <si>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</si>
  <si>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</si>
  <si>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</si>
  <si>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</si>
  <si>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</si>
  <si>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</si>
  <si>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</si>
  <si>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</si>
  <si>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</si>
  <si>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</si>
  <si>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</si>
  <si>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</si>
  <si>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</si>
  <si>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</si>
  <si>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</si>
  <si>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</si>
  <si>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</si>
  <si>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</si>
  <si>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</si>
  <si>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</si>
  <si>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</si>
  <si>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</si>
  <si>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</si>
  <si>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</si>
  <si>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</si>
  <si>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</si>
  <si>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</si>
  <si>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</si>
  <si>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</si>
  <si>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</si>
  <si>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</si>
  <si>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</si>
  <si>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</si>
  <si>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</si>
  <si>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</si>
  <si>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</si>
  <si>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</si>
  <si>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</si>
  <si>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</si>
  <si>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</si>
  <si>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</si>
  <si>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</si>
  <si>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</si>
  <si>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</si>
  <si>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</si>
  <si>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</si>
  <si>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</si>
  <si>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</si>
  <si>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</si>
  <si>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</si>
  <si>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</si>
  <si>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</si>
  <si>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</si>
  <si>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</si>
  <si>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</si>
  <si>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</si>
  <si>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</si>
  <si>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</si>
  <si>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</si>
  <si>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</si>
  <si>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</si>
  <si>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</si>
  <si>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</si>
  <si>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</si>
  <si>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</si>
  <si>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</si>
  <si>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</si>
  <si>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</si>
  <si>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</si>
  <si>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</si>
  <si>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</si>
  <si>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</si>
  <si>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</si>
  <si>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</si>
  <si>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</si>
  <si>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</si>
  <si>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</si>
  <si>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</si>
  <si>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</si>
  <si>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</si>
  <si>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</si>
  <si>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</si>
  <si>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</si>
  <si>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</si>
  <si>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</si>
  <si>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</si>
  <si>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</si>
  <si>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</si>
  <si>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</si>
  <si>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</si>
  <si>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</si>
  <si>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</si>
  <si>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</si>
  <si>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</si>
  <si>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</si>
  <si>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</si>
  <si>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</si>
  <si>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</si>
  <si>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</si>
  <si>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</si>
  <si>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</si>
  <si>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</si>
  <si>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</si>
  <si>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</si>
  <si>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</si>
  <si>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</si>
  <si>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</si>
  <si>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</si>
  <si>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</si>
  <si>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</si>
  <si>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</si>
  <si>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</si>
  <si>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</si>
  <si>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</si>
  <si>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</si>
  <si>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</si>
  <si>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</si>
  <si>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</si>
  <si>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</si>
  <si>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</si>
  <si>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</si>
  <si>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</si>
  <si>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</si>
  <si>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</si>
  <si>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電気事業会計</t>
    <rPh sb="0" eb="2">
      <t>デンキ</t>
    </rPh>
    <rPh sb="2" eb="4">
      <t>ジギョウ</t>
    </rPh>
    <rPh sb="4" eb="6">
      <t>カイケイ</t>
    </rPh>
    <phoneticPr fontId="12"/>
  </si>
  <si>
    <t>電気事業会計</t>
    <rPh sb="0" eb="2">
      <t>デンキ</t>
    </rPh>
    <rPh sb="2" eb="4">
      <t>ジギョウ</t>
    </rPh>
    <rPh sb="4" eb="6">
      <t>カイケイ</t>
    </rPh>
    <phoneticPr fontId="14"/>
  </si>
  <si>
    <t>工業用水道事業会計</t>
    <phoneticPr fontId="14"/>
  </si>
  <si>
    <t>病院事業会計</t>
    <rPh sb="0" eb="2">
      <t>ビョウイン</t>
    </rPh>
    <rPh sb="2" eb="4">
      <t>ジギョウ</t>
    </rPh>
    <rPh sb="4" eb="6">
      <t>カイケイ</t>
    </rPh>
    <phoneticPr fontId="12"/>
  </si>
  <si>
    <t>病院事業会計</t>
    <rPh sb="0" eb="2">
      <t>ビョウイン</t>
    </rPh>
    <rPh sb="2" eb="4">
      <t>ジギョウ</t>
    </rPh>
    <rPh sb="4" eb="6">
      <t>カイケイ</t>
    </rPh>
    <phoneticPr fontId="14"/>
  </si>
  <si>
    <t>-</t>
  </si>
  <si>
    <t>港湾施設整備事業特別会計</t>
    <rPh sb="0" eb="2">
      <t>コウワン</t>
    </rPh>
    <rPh sb="2" eb="4">
      <t>シセツ</t>
    </rPh>
    <rPh sb="4" eb="6">
      <t>セイビ</t>
    </rPh>
    <rPh sb="6" eb="8">
      <t>ジギョウ</t>
    </rPh>
    <rPh sb="8" eb="10">
      <t>トクベツ</t>
    </rPh>
    <rPh sb="10" eb="12">
      <t>カイケイ</t>
    </rPh>
    <phoneticPr fontId="14"/>
  </si>
  <si>
    <t>港湾整備</t>
    <rPh sb="0" eb="2">
      <t>コウワン</t>
    </rPh>
    <rPh sb="2" eb="4">
      <t>セイビ</t>
    </rPh>
    <phoneticPr fontId="14"/>
  </si>
  <si>
    <t>臨海土地造成</t>
    <rPh sb="0" eb="2">
      <t>リンカイ</t>
    </rPh>
    <rPh sb="2" eb="4">
      <t>トチ</t>
    </rPh>
    <rPh sb="4" eb="6">
      <t>ゾウセイ</t>
    </rPh>
    <phoneticPr fontId="14"/>
  </si>
  <si>
    <t>愛媛県土地開発公社</t>
    <rPh sb="0" eb="3">
      <t>エヒメケン</t>
    </rPh>
    <rPh sb="3" eb="5">
      <t>トチ</t>
    </rPh>
    <rPh sb="5" eb="7">
      <t>カイハツ</t>
    </rPh>
    <rPh sb="7" eb="9">
      <t>コウシャ</t>
    </rPh>
    <phoneticPr fontId="14"/>
  </si>
  <si>
    <t>愛媛県住宅供給公社</t>
    <rPh sb="0" eb="3">
      <t>エヒメケン</t>
    </rPh>
    <rPh sb="3" eb="5">
      <t>ジュウタク</t>
    </rPh>
    <rPh sb="5" eb="7">
      <t>キョウキュウ</t>
    </rPh>
    <rPh sb="7" eb="9">
      <t>コウシャ</t>
    </rPh>
    <phoneticPr fontId="14"/>
  </si>
  <si>
    <t>工業用水道事業会計</t>
  </si>
  <si>
    <t>愛媛県</t>
    <rPh sb="0" eb="3">
      <t>エヒメケン</t>
    </rPh>
    <phoneticPr fontId="9"/>
  </si>
  <si>
    <t>愛媛県</t>
    <rPh sb="0" eb="3">
      <t>エヒメケン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</si>
</sst>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19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17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177" fontId="0" fillId="0" borderId="3" xfId="1" applyNumberFormat="1" applyFont="1" applyBorder="1" applyAlignment="1">
      <alignment vertical="center"/>
    </xf>
    <xf numFmtId="177" fontId="0" fillId="0" borderId="30" xfId="1" applyNumberFormat="1" applyFont="1" applyBorder="1" applyAlignment="1">
      <alignment vertical="center"/>
    </xf>
    <xf numFmtId="177" fontId="0" fillId="0" borderId="24" xfId="1" applyNumberFormat="1" applyFont="1" applyBorder="1" applyAlignment="1">
      <alignment vertical="center"/>
    </xf>
    <xf numFmtId="177" fontId="0" fillId="0" borderId="25" xfId="1" applyNumberFormat="1" applyFont="1" applyBorder="1" applyAlignment="1">
      <alignment vertical="center"/>
    </xf>
    <xf numFmtId="177" fontId="0" fillId="0" borderId="19" xfId="1" applyNumberFormat="1" applyFont="1" applyBorder="1" applyAlignment="1">
      <alignment vertical="center"/>
    </xf>
    <xf numFmtId="177" fontId="0" fillId="0" borderId="31" xfId="1" applyNumberFormat="1" applyFont="1" applyBorder="1" applyAlignment="1">
      <alignment vertical="center"/>
    </xf>
    <xf numFmtId="177" fontId="0" fillId="0" borderId="32" xfId="1" applyNumberFormat="1" applyFont="1" applyBorder="1" applyAlignment="1">
      <alignment vertical="center"/>
    </xf>
    <xf numFmtId="177" fontId="0" fillId="0" borderId="29" xfId="1" applyNumberFormat="1" applyFont="1" applyBorder="1" applyAlignment="1">
      <alignment vertical="center"/>
    </xf>
    <xf numFmtId="178" fontId="2" fillId="0" borderId="49" xfId="1" applyNumberFormat="1" applyBorder="1" applyAlignment="1">
      <alignment vertical="center"/>
    </xf>
    <xf numFmtId="177" fontId="0" fillId="0" borderId="33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57" t="s">
        <v>0</v>
      </c>
      <c r="B1" s="57"/>
      <c r="C1" s="57"/>
      <c r="D1" s="57"/>
      <c r="E1" s="102" t="s">
        <v>259</v>
      </c>
      <c r="F1" s="1"/>
    </row>
    <row r="3" spans="1:11" ht="14.25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.25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00000000000001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6" t="s">
        <v>88</v>
      </c>
      <c r="B9" s="266" t="s">
        <v>90</v>
      </c>
      <c r="C9" s="55" t="s">
        <v>4</v>
      </c>
      <c r="D9" s="56"/>
      <c r="E9" s="56"/>
      <c r="F9" s="65">
        <v>164854</v>
      </c>
      <c r="G9" s="75">
        <f>F9/$F$27*100</f>
        <v>24.963090048168436</v>
      </c>
      <c r="H9" s="259">
        <v>177182</v>
      </c>
      <c r="I9" s="80">
        <f>(F9/H9-1)*100</f>
        <v>-6.9578173855131986</v>
      </c>
      <c r="K9" s="108"/>
    </row>
    <row r="10" spans="1:11" ht="18" customHeight="1">
      <c r="A10" s="267"/>
      <c r="B10" s="267"/>
      <c r="C10" s="7"/>
      <c r="D10" s="52" t="s">
        <v>23</v>
      </c>
      <c r="E10" s="53"/>
      <c r="F10" s="67">
        <v>43232</v>
      </c>
      <c r="G10" s="76">
        <f t="shared" ref="G10:G27" si="0">F10/$F$27*100</f>
        <v>6.5464247695683317</v>
      </c>
      <c r="H10" s="260">
        <v>46900</v>
      </c>
      <c r="I10" s="81">
        <f t="shared" ref="I10:I27" si="1">(F10/H10-1)*100</f>
        <v>-7.8208955223880601</v>
      </c>
    </row>
    <row r="11" spans="1:11" ht="18" customHeight="1">
      <c r="A11" s="267"/>
      <c r="B11" s="267"/>
      <c r="C11" s="7"/>
      <c r="D11" s="16"/>
      <c r="E11" s="23" t="s">
        <v>24</v>
      </c>
      <c r="F11" s="69">
        <v>36145</v>
      </c>
      <c r="G11" s="77">
        <f t="shared" si="0"/>
        <v>5.4732726521106434</v>
      </c>
      <c r="H11" s="261">
        <v>38504</v>
      </c>
      <c r="I11" s="82">
        <f t="shared" si="1"/>
        <v>-6.1266361936422209</v>
      </c>
    </row>
    <row r="12" spans="1:11" ht="18" customHeight="1">
      <c r="A12" s="267"/>
      <c r="B12" s="267"/>
      <c r="C12" s="7"/>
      <c r="D12" s="16"/>
      <c r="E12" s="23" t="s">
        <v>25</v>
      </c>
      <c r="F12" s="69">
        <v>987</v>
      </c>
      <c r="G12" s="77">
        <f t="shared" si="0"/>
        <v>0.14945691264720445</v>
      </c>
      <c r="H12" s="261">
        <v>2624</v>
      </c>
      <c r="I12" s="82">
        <f t="shared" si="1"/>
        <v>-62.385670731707307</v>
      </c>
    </row>
    <row r="13" spans="1:11" ht="18" customHeight="1">
      <c r="A13" s="267"/>
      <c r="B13" s="267"/>
      <c r="C13" s="7"/>
      <c r="D13" s="33"/>
      <c r="E13" s="23" t="s">
        <v>26</v>
      </c>
      <c r="F13" s="69">
        <v>386</v>
      </c>
      <c r="G13" s="77">
        <f t="shared" si="0"/>
        <v>5.8450221156860105E-2</v>
      </c>
      <c r="H13" s="261">
        <v>541</v>
      </c>
      <c r="I13" s="82">
        <f t="shared" si="1"/>
        <v>-28.650646950092419</v>
      </c>
    </row>
    <row r="14" spans="1:11" ht="18" customHeight="1">
      <c r="A14" s="267"/>
      <c r="B14" s="267"/>
      <c r="C14" s="7"/>
      <c r="D14" s="61" t="s">
        <v>27</v>
      </c>
      <c r="E14" s="51"/>
      <c r="F14" s="65">
        <v>27873</v>
      </c>
      <c r="G14" s="75">
        <f t="shared" si="0"/>
        <v>4.2206813842102635</v>
      </c>
      <c r="H14" s="262">
        <v>35366</v>
      </c>
      <c r="I14" s="83">
        <f t="shared" si="1"/>
        <v>-21.187015777865746</v>
      </c>
    </row>
    <row r="15" spans="1:11" ht="18" customHeight="1">
      <c r="A15" s="267"/>
      <c r="B15" s="267"/>
      <c r="C15" s="7"/>
      <c r="D15" s="16"/>
      <c r="E15" s="23" t="s">
        <v>28</v>
      </c>
      <c r="F15" s="69">
        <v>1068</v>
      </c>
      <c r="G15" s="77">
        <f t="shared" si="0"/>
        <v>0.16172237356354038</v>
      </c>
      <c r="H15" s="261">
        <v>1328</v>
      </c>
      <c r="I15" s="82">
        <f t="shared" si="1"/>
        <v>-19.578313253012048</v>
      </c>
    </row>
    <row r="16" spans="1:11" ht="18" customHeight="1">
      <c r="A16" s="267"/>
      <c r="B16" s="267"/>
      <c r="C16" s="7"/>
      <c r="D16" s="16"/>
      <c r="E16" s="29" t="s">
        <v>29</v>
      </c>
      <c r="F16" s="67">
        <v>26805</v>
      </c>
      <c r="G16" s="76">
        <f t="shared" si="0"/>
        <v>4.0589590106467233</v>
      </c>
      <c r="H16" s="260">
        <v>34038</v>
      </c>
      <c r="I16" s="81">
        <f t="shared" si="1"/>
        <v>-21.249779658029265</v>
      </c>
      <c r="K16" s="109"/>
    </row>
    <row r="17" spans="1:26" ht="18" customHeight="1">
      <c r="A17" s="267"/>
      <c r="B17" s="267"/>
      <c r="C17" s="7"/>
      <c r="D17" s="269" t="s">
        <v>30</v>
      </c>
      <c r="E17" s="270"/>
      <c r="F17" s="67">
        <v>61058</v>
      </c>
      <c r="G17" s="76">
        <f t="shared" si="0"/>
        <v>9.2457347238227037</v>
      </c>
      <c r="H17" s="260">
        <v>61811</v>
      </c>
      <c r="I17" s="81">
        <f t="shared" si="1"/>
        <v>-1.2182297649285689</v>
      </c>
    </row>
    <row r="18" spans="1:26" ht="18" customHeight="1">
      <c r="A18" s="267"/>
      <c r="B18" s="267"/>
      <c r="C18" s="7"/>
      <c r="D18" s="271" t="s">
        <v>94</v>
      </c>
      <c r="E18" s="272"/>
      <c r="F18" s="69">
        <v>3049</v>
      </c>
      <c r="G18" s="77">
        <f t="shared" si="0"/>
        <v>0.46169617696183013</v>
      </c>
      <c r="H18" s="261">
        <v>2961</v>
      </c>
      <c r="I18" s="82">
        <f t="shared" si="1"/>
        <v>2.9719689294157359</v>
      </c>
    </row>
    <row r="19" spans="1:26" ht="18" customHeight="1">
      <c r="A19" s="267"/>
      <c r="B19" s="267"/>
      <c r="C19" s="10"/>
      <c r="D19" s="271" t="s">
        <v>95</v>
      </c>
      <c r="E19" s="272"/>
      <c r="F19" s="107">
        <v>0</v>
      </c>
      <c r="G19" s="77">
        <f t="shared" si="0"/>
        <v>0</v>
      </c>
      <c r="H19" s="261">
        <v>0</v>
      </c>
      <c r="I19" s="82" t="e">
        <f t="shared" si="1"/>
        <v>#DIV/0!</v>
      </c>
      <c r="Z19" s="2" t="s">
        <v>96</v>
      </c>
    </row>
    <row r="20" spans="1:26" ht="18" customHeight="1">
      <c r="A20" s="267"/>
      <c r="B20" s="267"/>
      <c r="C20" s="44" t="s">
        <v>5</v>
      </c>
      <c r="D20" s="43"/>
      <c r="E20" s="43"/>
      <c r="F20" s="69">
        <v>18014</v>
      </c>
      <c r="G20" s="77">
        <f t="shared" si="0"/>
        <v>2.7277779376157456</v>
      </c>
      <c r="H20" s="261">
        <v>24755</v>
      </c>
      <c r="I20" s="82">
        <f t="shared" si="1"/>
        <v>-27.230862452029893</v>
      </c>
    </row>
    <row r="21" spans="1:26" ht="18" customHeight="1">
      <c r="A21" s="267"/>
      <c r="B21" s="267"/>
      <c r="C21" s="44" t="s">
        <v>6</v>
      </c>
      <c r="D21" s="43"/>
      <c r="E21" s="43"/>
      <c r="F21" s="69">
        <v>176400</v>
      </c>
      <c r="G21" s="77">
        <f t="shared" si="0"/>
        <v>26.711448217798246</v>
      </c>
      <c r="H21" s="261">
        <v>168000</v>
      </c>
      <c r="I21" s="82">
        <f t="shared" si="1"/>
        <v>5.0000000000000044</v>
      </c>
    </row>
    <row r="22" spans="1:26" ht="18" customHeight="1">
      <c r="A22" s="267"/>
      <c r="B22" s="267"/>
      <c r="C22" s="44" t="s">
        <v>31</v>
      </c>
      <c r="D22" s="43"/>
      <c r="E22" s="43"/>
      <c r="F22" s="69">
        <v>8181</v>
      </c>
      <c r="G22" s="77">
        <f t="shared" si="0"/>
        <v>1.2388115525499288</v>
      </c>
      <c r="H22" s="261">
        <v>8153</v>
      </c>
      <c r="I22" s="82">
        <f t="shared" si="1"/>
        <v>0.3434318655709534</v>
      </c>
    </row>
    <row r="23" spans="1:26" ht="18" customHeight="1">
      <c r="A23" s="267"/>
      <c r="B23" s="267"/>
      <c r="C23" s="44" t="s">
        <v>7</v>
      </c>
      <c r="D23" s="43"/>
      <c r="E23" s="43"/>
      <c r="F23" s="69">
        <v>101323</v>
      </c>
      <c r="G23" s="77">
        <f t="shared" si="0"/>
        <v>15.342880202788953</v>
      </c>
      <c r="H23" s="261">
        <v>87326</v>
      </c>
      <c r="I23" s="82">
        <f t="shared" si="1"/>
        <v>16.028445136614522</v>
      </c>
    </row>
    <row r="24" spans="1:26" ht="18" customHeight="1">
      <c r="A24" s="267"/>
      <c r="B24" s="267"/>
      <c r="C24" s="44" t="s">
        <v>32</v>
      </c>
      <c r="D24" s="43"/>
      <c r="E24" s="43"/>
      <c r="F24" s="69">
        <v>1295</v>
      </c>
      <c r="G24" s="77">
        <f t="shared" si="0"/>
        <v>0.19609594921796331</v>
      </c>
      <c r="H24" s="261">
        <v>2152</v>
      </c>
      <c r="I24" s="82">
        <f t="shared" si="1"/>
        <v>-39.82342007434945</v>
      </c>
    </row>
    <row r="25" spans="1:26" ht="18" customHeight="1">
      <c r="A25" s="267"/>
      <c r="B25" s="267"/>
      <c r="C25" s="44" t="s">
        <v>8</v>
      </c>
      <c r="D25" s="43"/>
      <c r="E25" s="43"/>
      <c r="F25" s="69">
        <v>74804</v>
      </c>
      <c r="G25" s="77">
        <f t="shared" si="0"/>
        <v>11.327228868957935</v>
      </c>
      <c r="H25" s="261">
        <v>61558</v>
      </c>
      <c r="I25" s="82">
        <f t="shared" si="1"/>
        <v>21.517918061015617</v>
      </c>
    </row>
    <row r="26" spans="1:26" ht="18" customHeight="1">
      <c r="A26" s="267"/>
      <c r="B26" s="267"/>
      <c r="C26" s="45" t="s">
        <v>9</v>
      </c>
      <c r="D26" s="46"/>
      <c r="E26" s="46"/>
      <c r="F26" s="258">
        <f>660391-F9-F20-F21-F22-F23-F24-F25</f>
        <v>115520</v>
      </c>
      <c r="G26" s="78">
        <f t="shared" si="0"/>
        <v>17.492667222902796</v>
      </c>
      <c r="H26" s="264">
        <f>607828-H9-H20-H21-H22-H23-H24-H25</f>
        <v>78702</v>
      </c>
      <c r="I26" s="84">
        <f t="shared" si="1"/>
        <v>46.781530329597729</v>
      </c>
    </row>
    <row r="27" spans="1:26" ht="18" customHeight="1">
      <c r="A27" s="267"/>
      <c r="B27" s="268"/>
      <c r="C27" s="47" t="s">
        <v>10</v>
      </c>
      <c r="D27" s="31"/>
      <c r="E27" s="31"/>
      <c r="F27" s="73">
        <f>SUM(F9,F20:F26)</f>
        <v>660391</v>
      </c>
      <c r="G27" s="79">
        <f t="shared" si="0"/>
        <v>100</v>
      </c>
      <c r="H27" s="74">
        <f>SUM(H9,H20:H26)</f>
        <v>607828</v>
      </c>
      <c r="I27" s="263">
        <f t="shared" si="1"/>
        <v>8.6476766453667864</v>
      </c>
    </row>
    <row r="28" spans="1:26" ht="18" customHeight="1">
      <c r="A28" s="267"/>
      <c r="B28" s="266" t="s">
        <v>89</v>
      </c>
      <c r="C28" s="55" t="s">
        <v>11</v>
      </c>
      <c r="D28" s="56"/>
      <c r="E28" s="56"/>
      <c r="F28" s="65">
        <v>285291</v>
      </c>
      <c r="G28" s="75">
        <f>F28/$F$45*100</f>
        <v>43.200316176325842</v>
      </c>
      <c r="H28" s="262">
        <v>283870</v>
      </c>
      <c r="I28" s="83">
        <f>(F28/H28-1)*100</f>
        <v>0.50058125198153558</v>
      </c>
    </row>
    <row r="29" spans="1:26" ht="18" customHeight="1">
      <c r="A29" s="267"/>
      <c r="B29" s="267"/>
      <c r="C29" s="7"/>
      <c r="D29" s="30" t="s">
        <v>12</v>
      </c>
      <c r="E29" s="43"/>
      <c r="F29" s="69">
        <v>169482</v>
      </c>
      <c r="G29" s="77">
        <f t="shared" ref="G29:G45" si="2">F29/$F$45*100</f>
        <v>25.663887000277107</v>
      </c>
      <c r="H29" s="261">
        <v>168928</v>
      </c>
      <c r="I29" s="82">
        <f t="shared" ref="I29:I45" si="3">(F29/H29-1)*100</f>
        <v>0.32795036938815247</v>
      </c>
    </row>
    <row r="30" spans="1:26" ht="18" customHeight="1">
      <c r="A30" s="267"/>
      <c r="B30" s="267"/>
      <c r="C30" s="7"/>
      <c r="D30" s="30" t="s">
        <v>33</v>
      </c>
      <c r="E30" s="43"/>
      <c r="F30" s="69">
        <v>32048</v>
      </c>
      <c r="G30" s="77">
        <f t="shared" si="2"/>
        <v>4.8528826104535039</v>
      </c>
      <c r="H30" s="261">
        <v>31603</v>
      </c>
      <c r="I30" s="82">
        <f t="shared" si="3"/>
        <v>1.4080941682751646</v>
      </c>
    </row>
    <row r="31" spans="1:26" ht="18" customHeight="1">
      <c r="A31" s="267"/>
      <c r="B31" s="267"/>
      <c r="C31" s="19"/>
      <c r="D31" s="30" t="s">
        <v>13</v>
      </c>
      <c r="E31" s="43"/>
      <c r="F31" s="69">
        <v>83761</v>
      </c>
      <c r="G31" s="77">
        <f t="shared" si="2"/>
        <v>12.683546565595231</v>
      </c>
      <c r="H31" s="261">
        <v>83340</v>
      </c>
      <c r="I31" s="82">
        <f t="shared" si="3"/>
        <v>0.50515958723302834</v>
      </c>
    </row>
    <row r="32" spans="1:26" ht="18" customHeight="1">
      <c r="A32" s="267"/>
      <c r="B32" s="267"/>
      <c r="C32" s="50" t="s">
        <v>14</v>
      </c>
      <c r="D32" s="51"/>
      <c r="E32" s="51"/>
      <c r="F32" s="65">
        <v>281545</v>
      </c>
      <c r="G32" s="75">
        <f t="shared" si="2"/>
        <v>42.633076465306161</v>
      </c>
      <c r="H32" s="265">
        <v>222366</v>
      </c>
      <c r="I32" s="83">
        <f t="shared" si="3"/>
        <v>26.61333117472995</v>
      </c>
    </row>
    <row r="33" spans="1:9" ht="18" customHeight="1">
      <c r="A33" s="267"/>
      <c r="B33" s="267"/>
      <c r="C33" s="7"/>
      <c r="D33" s="30" t="s">
        <v>15</v>
      </c>
      <c r="E33" s="43"/>
      <c r="F33" s="69">
        <v>27277</v>
      </c>
      <c r="G33" s="77">
        <f t="shared" si="2"/>
        <v>4.1304318199369767</v>
      </c>
      <c r="H33" s="257">
        <v>25541</v>
      </c>
      <c r="I33" s="87">
        <f t="shared" si="3"/>
        <v>6.796914764496309</v>
      </c>
    </row>
    <row r="34" spans="1:9" ht="18" customHeight="1">
      <c r="A34" s="267"/>
      <c r="B34" s="267"/>
      <c r="C34" s="7"/>
      <c r="D34" s="30" t="s">
        <v>34</v>
      </c>
      <c r="E34" s="43"/>
      <c r="F34" s="69">
        <v>2022</v>
      </c>
      <c r="G34" s="77">
        <f t="shared" si="2"/>
        <v>0.30618224657816356</v>
      </c>
      <c r="H34" s="257">
        <v>2013</v>
      </c>
      <c r="I34" s="87">
        <f t="shared" si="3"/>
        <v>0.44709388971684305</v>
      </c>
    </row>
    <row r="35" spans="1:9" ht="18" customHeight="1">
      <c r="A35" s="267"/>
      <c r="B35" s="267"/>
      <c r="C35" s="7"/>
      <c r="D35" s="30" t="s">
        <v>35</v>
      </c>
      <c r="E35" s="43"/>
      <c r="F35" s="69">
        <v>156251</v>
      </c>
      <c r="G35" s="77">
        <f t="shared" si="2"/>
        <v>23.66037695849883</v>
      </c>
      <c r="H35" s="257">
        <v>133409</v>
      </c>
      <c r="I35" s="87">
        <f t="shared" si="3"/>
        <v>17.121783387927358</v>
      </c>
    </row>
    <row r="36" spans="1:9" ht="18" customHeight="1">
      <c r="A36" s="267"/>
      <c r="B36" s="267"/>
      <c r="C36" s="7"/>
      <c r="D36" s="30" t="s">
        <v>36</v>
      </c>
      <c r="E36" s="43"/>
      <c r="F36" s="69">
        <v>8230</v>
      </c>
      <c r="G36" s="77">
        <f t="shared" si="2"/>
        <v>1.246231399277095</v>
      </c>
      <c r="H36" s="257">
        <v>8429</v>
      </c>
      <c r="I36" s="87">
        <f t="shared" si="3"/>
        <v>-2.3608969035472827</v>
      </c>
    </row>
    <row r="37" spans="1:9" ht="18" customHeight="1">
      <c r="A37" s="267"/>
      <c r="B37" s="267"/>
      <c r="C37" s="7"/>
      <c r="D37" s="30" t="s">
        <v>16</v>
      </c>
      <c r="E37" s="43"/>
      <c r="F37" s="69">
        <v>3478</v>
      </c>
      <c r="G37" s="77">
        <f t="shared" si="2"/>
        <v>0.52665769218538716</v>
      </c>
      <c r="H37" s="257">
        <v>4453</v>
      </c>
      <c r="I37" s="87">
        <f t="shared" si="3"/>
        <v>-21.89535144846171</v>
      </c>
    </row>
    <row r="38" spans="1:9" ht="18" customHeight="1">
      <c r="A38" s="267"/>
      <c r="B38" s="267"/>
      <c r="C38" s="19"/>
      <c r="D38" s="30" t="s">
        <v>37</v>
      </c>
      <c r="E38" s="43"/>
      <c r="F38" s="69">
        <v>84287</v>
      </c>
      <c r="G38" s="77">
        <f t="shared" si="2"/>
        <v>12.763196348829709</v>
      </c>
      <c r="H38" s="257">
        <v>48522</v>
      </c>
      <c r="I38" s="87">
        <f t="shared" si="3"/>
        <v>73.708833106632028</v>
      </c>
    </row>
    <row r="39" spans="1:9" ht="18" customHeight="1">
      <c r="A39" s="267"/>
      <c r="B39" s="267"/>
      <c r="C39" s="50" t="s">
        <v>17</v>
      </c>
      <c r="D39" s="51"/>
      <c r="E39" s="51"/>
      <c r="F39" s="65">
        <v>93555</v>
      </c>
      <c r="G39" s="75">
        <f t="shared" si="2"/>
        <v>14.166607358367997</v>
      </c>
      <c r="H39" s="255">
        <v>101592</v>
      </c>
      <c r="I39" s="86">
        <f t="shared" si="3"/>
        <v>-7.9110559886605198</v>
      </c>
    </row>
    <row r="40" spans="1:9" ht="18" customHeight="1">
      <c r="A40" s="267"/>
      <c r="B40" s="267"/>
      <c r="C40" s="7"/>
      <c r="D40" s="52" t="s">
        <v>18</v>
      </c>
      <c r="E40" s="53"/>
      <c r="F40" s="67">
        <v>81930</v>
      </c>
      <c r="G40" s="76">
        <f t="shared" si="2"/>
        <v>12.406286578708674</v>
      </c>
      <c r="H40" s="256">
        <v>87752</v>
      </c>
      <c r="I40" s="88">
        <f t="shared" si="3"/>
        <v>-6.634606618652561</v>
      </c>
    </row>
    <row r="41" spans="1:9" ht="18" customHeight="1">
      <c r="A41" s="267"/>
      <c r="B41" s="267"/>
      <c r="C41" s="7"/>
      <c r="D41" s="16"/>
      <c r="E41" s="104" t="s">
        <v>92</v>
      </c>
      <c r="F41" s="69">
        <v>64487</v>
      </c>
      <c r="G41" s="77">
        <f t="shared" si="2"/>
        <v>9.7649725692809266</v>
      </c>
      <c r="H41" s="257">
        <v>71016</v>
      </c>
      <c r="I41" s="89">
        <f t="shared" si="3"/>
        <v>-9.1937028275318244</v>
      </c>
    </row>
    <row r="42" spans="1:9" ht="18" customHeight="1">
      <c r="A42" s="267"/>
      <c r="B42" s="267"/>
      <c r="C42" s="7"/>
      <c r="D42" s="33"/>
      <c r="E42" s="32" t="s">
        <v>38</v>
      </c>
      <c r="F42" s="69">
        <v>17443</v>
      </c>
      <c r="G42" s="77">
        <f t="shared" si="2"/>
        <v>2.6413140094277479</v>
      </c>
      <c r="H42" s="257">
        <v>16735</v>
      </c>
      <c r="I42" s="89">
        <f t="shared" si="3"/>
        <v>4.2306543172990763</v>
      </c>
    </row>
    <row r="43" spans="1:9" ht="18" customHeight="1">
      <c r="A43" s="267"/>
      <c r="B43" s="267"/>
      <c r="C43" s="7"/>
      <c r="D43" s="30" t="s">
        <v>39</v>
      </c>
      <c r="E43" s="54"/>
      <c r="F43" s="69">
        <v>11625</v>
      </c>
      <c r="G43" s="77">
        <f t="shared" si="2"/>
        <v>1.7603207796593232</v>
      </c>
      <c r="H43" s="257">
        <v>13840</v>
      </c>
      <c r="I43" s="89">
        <f t="shared" si="3"/>
        <v>-16.00433526011561</v>
      </c>
    </row>
    <row r="44" spans="1:9" ht="18" customHeight="1">
      <c r="A44" s="267"/>
      <c r="B44" s="267"/>
      <c r="C44" s="11"/>
      <c r="D44" s="48" t="s">
        <v>40</v>
      </c>
      <c r="E44" s="49"/>
      <c r="F44" s="73">
        <v>0</v>
      </c>
      <c r="G44" s="79">
        <f t="shared" si="2"/>
        <v>0</v>
      </c>
      <c r="H44" s="264">
        <v>0</v>
      </c>
      <c r="I44" s="84" t="e">
        <f t="shared" si="3"/>
        <v>#DIV/0!</v>
      </c>
    </row>
    <row r="45" spans="1:9" ht="18" customHeight="1">
      <c r="A45" s="268"/>
      <c r="B45" s="268"/>
      <c r="C45" s="11" t="s">
        <v>19</v>
      </c>
      <c r="D45" s="12"/>
      <c r="E45" s="12"/>
      <c r="F45" s="74">
        <f>SUM(F28,F32,F39)</f>
        <v>660391</v>
      </c>
      <c r="G45" s="85">
        <f t="shared" si="2"/>
        <v>100</v>
      </c>
      <c r="H45" s="74">
        <f>SUM(H28,H32,H39)</f>
        <v>607828</v>
      </c>
      <c r="I45" s="85">
        <f t="shared" si="3"/>
        <v>8.6476766453667864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F43" sqref="F43"/>
      <selection pane="topRight" activeCell="F43" sqref="F43"/>
      <selection pane="bottomLeft" activeCell="F43" sqref="F43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3" t="s">
        <v>259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5.95" customHeight="1">
      <c r="A6" s="290" t="s">
        <v>49</v>
      </c>
      <c r="B6" s="291"/>
      <c r="C6" s="291"/>
      <c r="D6" s="291"/>
      <c r="E6" s="292"/>
      <c r="F6" s="279" t="s">
        <v>248</v>
      </c>
      <c r="G6" s="280"/>
      <c r="H6" s="279" t="s">
        <v>249</v>
      </c>
      <c r="I6" s="280"/>
      <c r="J6" s="279" t="s">
        <v>251</v>
      </c>
      <c r="K6" s="280"/>
      <c r="L6" s="277"/>
      <c r="M6" s="278"/>
      <c r="N6" s="277"/>
      <c r="O6" s="278"/>
    </row>
    <row r="7" spans="1:25" ht="15.95" customHeight="1">
      <c r="A7" s="293"/>
      <c r="B7" s="294"/>
      <c r="C7" s="294"/>
      <c r="D7" s="294"/>
      <c r="E7" s="295"/>
      <c r="F7" s="110" t="s">
        <v>235</v>
      </c>
      <c r="G7" s="38" t="s">
        <v>2</v>
      </c>
      <c r="H7" s="110" t="s">
        <v>235</v>
      </c>
      <c r="I7" s="38" t="s">
        <v>2</v>
      </c>
      <c r="J7" s="110" t="s">
        <v>235</v>
      </c>
      <c r="K7" s="38" t="s">
        <v>2</v>
      </c>
      <c r="L7" s="110" t="s">
        <v>235</v>
      </c>
      <c r="M7" s="38" t="s">
        <v>2</v>
      </c>
      <c r="N7" s="110" t="s">
        <v>235</v>
      </c>
      <c r="O7" s="253" t="s">
        <v>2</v>
      </c>
    </row>
    <row r="8" spans="1:25" ht="15.95" customHeight="1">
      <c r="A8" s="302" t="s">
        <v>83</v>
      </c>
      <c r="B8" s="55" t="s">
        <v>50</v>
      </c>
      <c r="C8" s="56"/>
      <c r="D8" s="56"/>
      <c r="E8" s="93" t="s">
        <v>41</v>
      </c>
      <c r="F8" s="111">
        <v>3124</v>
      </c>
      <c r="G8" s="112">
        <v>3104</v>
      </c>
      <c r="H8" s="111">
        <v>1763</v>
      </c>
      <c r="I8" s="113">
        <v>1743</v>
      </c>
      <c r="J8" s="111">
        <v>52197</v>
      </c>
      <c r="K8" s="114">
        <v>51719</v>
      </c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95" customHeight="1">
      <c r="A9" s="303"/>
      <c r="B9" s="8"/>
      <c r="C9" s="30" t="s">
        <v>51</v>
      </c>
      <c r="D9" s="43"/>
      <c r="E9" s="91" t="s">
        <v>42</v>
      </c>
      <c r="F9" s="70">
        <v>3124</v>
      </c>
      <c r="G9" s="116">
        <v>3104</v>
      </c>
      <c r="H9" s="70">
        <v>1763</v>
      </c>
      <c r="I9" s="117">
        <v>1743</v>
      </c>
      <c r="J9" s="70">
        <v>52195</v>
      </c>
      <c r="K9" s="118">
        <v>51717</v>
      </c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95" customHeight="1">
      <c r="A10" s="303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2</v>
      </c>
      <c r="K10" s="120">
        <v>2</v>
      </c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95" customHeight="1">
      <c r="A11" s="303"/>
      <c r="B11" s="50" t="s">
        <v>53</v>
      </c>
      <c r="C11" s="63"/>
      <c r="D11" s="63"/>
      <c r="E11" s="90" t="s">
        <v>44</v>
      </c>
      <c r="F11" s="121">
        <v>2577</v>
      </c>
      <c r="G11" s="122">
        <v>3038</v>
      </c>
      <c r="H11" s="121">
        <v>1259</v>
      </c>
      <c r="I11" s="123">
        <v>1385</v>
      </c>
      <c r="J11" s="121">
        <v>51836</v>
      </c>
      <c r="K11" s="124">
        <v>51351</v>
      </c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95" customHeight="1">
      <c r="A12" s="303"/>
      <c r="B12" s="7"/>
      <c r="C12" s="30" t="s">
        <v>54</v>
      </c>
      <c r="D12" s="43"/>
      <c r="E12" s="91" t="s">
        <v>45</v>
      </c>
      <c r="F12" s="70">
        <v>2576</v>
      </c>
      <c r="G12" s="116">
        <v>2820</v>
      </c>
      <c r="H12" s="121">
        <v>1258</v>
      </c>
      <c r="I12" s="117">
        <v>1384</v>
      </c>
      <c r="J12" s="121">
        <v>51828</v>
      </c>
      <c r="K12" s="118">
        <v>51343</v>
      </c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95" customHeight="1">
      <c r="A13" s="303"/>
      <c r="B13" s="8"/>
      <c r="C13" s="52" t="s">
        <v>55</v>
      </c>
      <c r="D13" s="53"/>
      <c r="E13" s="95" t="s">
        <v>46</v>
      </c>
      <c r="F13" s="67">
        <v>1</v>
      </c>
      <c r="G13" s="125">
        <v>218</v>
      </c>
      <c r="H13" s="119">
        <v>1</v>
      </c>
      <c r="I13" s="120">
        <v>1</v>
      </c>
      <c r="J13" s="119">
        <v>8</v>
      </c>
      <c r="K13" s="120">
        <v>8</v>
      </c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95" customHeight="1">
      <c r="A14" s="303"/>
      <c r="B14" s="44" t="s">
        <v>56</v>
      </c>
      <c r="C14" s="43"/>
      <c r="D14" s="43"/>
      <c r="E14" s="91" t="s">
        <v>97</v>
      </c>
      <c r="F14" s="69">
        <f t="shared" ref="F14:O14" si="0">F9-F12</f>
        <v>548</v>
      </c>
      <c r="G14" s="128">
        <f t="shared" si="0"/>
        <v>284</v>
      </c>
      <c r="H14" s="69">
        <f t="shared" si="0"/>
        <v>505</v>
      </c>
      <c r="I14" s="128">
        <f t="shared" si="0"/>
        <v>359</v>
      </c>
      <c r="J14" s="69">
        <f t="shared" si="0"/>
        <v>367</v>
      </c>
      <c r="K14" s="128">
        <f t="shared" si="0"/>
        <v>374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95" customHeight="1">
      <c r="A15" s="303"/>
      <c r="B15" s="44" t="s">
        <v>57</v>
      </c>
      <c r="C15" s="43"/>
      <c r="D15" s="43"/>
      <c r="E15" s="91" t="s">
        <v>98</v>
      </c>
      <c r="F15" s="69">
        <f t="shared" ref="F15:O15" si="1">F10-F13</f>
        <v>-1</v>
      </c>
      <c r="G15" s="128">
        <f t="shared" si="1"/>
        <v>-218</v>
      </c>
      <c r="H15" s="69">
        <f t="shared" si="1"/>
        <v>-1</v>
      </c>
      <c r="I15" s="128">
        <f t="shared" si="1"/>
        <v>-1</v>
      </c>
      <c r="J15" s="69">
        <f t="shared" si="1"/>
        <v>-6</v>
      </c>
      <c r="K15" s="128">
        <f t="shared" si="1"/>
        <v>-6</v>
      </c>
      <c r="L15" s="69">
        <f t="shared" si="1"/>
        <v>0</v>
      </c>
      <c r="M15" s="128">
        <f t="shared" si="1"/>
        <v>0</v>
      </c>
      <c r="N15" s="69">
        <f t="shared" si="1"/>
        <v>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95" customHeight="1">
      <c r="A16" s="303"/>
      <c r="B16" s="44" t="s">
        <v>58</v>
      </c>
      <c r="C16" s="43"/>
      <c r="D16" s="43"/>
      <c r="E16" s="91" t="s">
        <v>99</v>
      </c>
      <c r="F16" s="67">
        <f t="shared" ref="F16:O16" si="2">F8-F11</f>
        <v>547</v>
      </c>
      <c r="G16" s="125">
        <f t="shared" si="2"/>
        <v>66</v>
      </c>
      <c r="H16" s="67">
        <f t="shared" si="2"/>
        <v>504</v>
      </c>
      <c r="I16" s="125">
        <f t="shared" si="2"/>
        <v>358</v>
      </c>
      <c r="J16" s="67">
        <f t="shared" si="2"/>
        <v>361</v>
      </c>
      <c r="K16" s="125">
        <f t="shared" si="2"/>
        <v>368</v>
      </c>
      <c r="L16" s="67">
        <f t="shared" si="2"/>
        <v>0</v>
      </c>
      <c r="M16" s="125">
        <f t="shared" si="2"/>
        <v>0</v>
      </c>
      <c r="N16" s="67">
        <f t="shared" si="2"/>
        <v>0</v>
      </c>
      <c r="O16" s="125">
        <f t="shared" si="2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95" customHeight="1">
      <c r="A17" s="303"/>
      <c r="B17" s="44" t="s">
        <v>59</v>
      </c>
      <c r="C17" s="43"/>
      <c r="D17" s="43"/>
      <c r="E17" s="34"/>
      <c r="F17" s="69">
        <v>0</v>
      </c>
      <c r="G17" s="128">
        <v>0</v>
      </c>
      <c r="H17" s="119">
        <v>9027</v>
      </c>
      <c r="I17" s="120">
        <v>9641</v>
      </c>
      <c r="J17" s="70">
        <v>19981</v>
      </c>
      <c r="K17" s="118">
        <v>19547</v>
      </c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95" customHeight="1">
      <c r="A18" s="304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 t="s">
        <v>252</v>
      </c>
      <c r="K18" s="133" t="s">
        <v>252</v>
      </c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95" customHeight="1">
      <c r="A19" s="303" t="s">
        <v>84</v>
      </c>
      <c r="B19" s="50" t="s">
        <v>61</v>
      </c>
      <c r="C19" s="51"/>
      <c r="D19" s="51"/>
      <c r="E19" s="96"/>
      <c r="F19" s="65">
        <v>1029</v>
      </c>
      <c r="G19" s="135">
        <v>255</v>
      </c>
      <c r="H19" s="66">
        <v>341</v>
      </c>
      <c r="I19" s="136">
        <v>184</v>
      </c>
      <c r="J19" s="66">
        <v>8643</v>
      </c>
      <c r="K19" s="137">
        <v>11495</v>
      </c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95" customHeight="1">
      <c r="A20" s="303"/>
      <c r="B20" s="19"/>
      <c r="C20" s="30" t="s">
        <v>62</v>
      </c>
      <c r="D20" s="43"/>
      <c r="E20" s="91"/>
      <c r="F20" s="69">
        <v>1029</v>
      </c>
      <c r="G20" s="128">
        <v>255</v>
      </c>
      <c r="H20" s="70">
        <v>0</v>
      </c>
      <c r="I20" s="117">
        <v>0</v>
      </c>
      <c r="J20" s="70">
        <v>3943</v>
      </c>
      <c r="K20" s="120">
        <v>6874</v>
      </c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95" customHeight="1">
      <c r="A21" s="303"/>
      <c r="B21" s="9" t="s">
        <v>63</v>
      </c>
      <c r="C21" s="63"/>
      <c r="D21" s="63"/>
      <c r="E21" s="90" t="s">
        <v>100</v>
      </c>
      <c r="F21" s="138">
        <v>1029</v>
      </c>
      <c r="G21" s="139">
        <v>255</v>
      </c>
      <c r="H21" s="121">
        <v>341</v>
      </c>
      <c r="I21" s="123">
        <v>184</v>
      </c>
      <c r="J21" s="121">
        <v>8643</v>
      </c>
      <c r="K21" s="124">
        <v>11495</v>
      </c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95" customHeight="1">
      <c r="A22" s="303"/>
      <c r="B22" s="50" t="s">
        <v>64</v>
      </c>
      <c r="C22" s="51"/>
      <c r="D22" s="51"/>
      <c r="E22" s="96" t="s">
        <v>101</v>
      </c>
      <c r="F22" s="65">
        <v>2426</v>
      </c>
      <c r="G22" s="135">
        <v>1797</v>
      </c>
      <c r="H22" s="66">
        <v>1023</v>
      </c>
      <c r="I22" s="136">
        <v>675</v>
      </c>
      <c r="J22" s="66">
        <v>11501</v>
      </c>
      <c r="K22" s="137">
        <v>14160</v>
      </c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95" customHeight="1">
      <c r="A23" s="303"/>
      <c r="B23" s="7" t="s">
        <v>65</v>
      </c>
      <c r="C23" s="52" t="s">
        <v>66</v>
      </c>
      <c r="D23" s="53"/>
      <c r="E23" s="95"/>
      <c r="F23" s="67">
        <v>243</v>
      </c>
      <c r="G23" s="125">
        <v>271</v>
      </c>
      <c r="H23" s="68">
        <v>618</v>
      </c>
      <c r="I23" s="126">
        <v>629</v>
      </c>
      <c r="J23" s="68">
        <v>2095</v>
      </c>
      <c r="K23" s="127">
        <v>2303</v>
      </c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95" customHeight="1">
      <c r="A24" s="303"/>
      <c r="B24" s="44" t="s">
        <v>102</v>
      </c>
      <c r="C24" s="43"/>
      <c r="D24" s="43"/>
      <c r="E24" s="91" t="s">
        <v>103</v>
      </c>
      <c r="F24" s="69">
        <f t="shared" ref="F24:O24" si="3">F21-F22</f>
        <v>-1397</v>
      </c>
      <c r="G24" s="128">
        <f t="shared" si="3"/>
        <v>-1542</v>
      </c>
      <c r="H24" s="69">
        <f t="shared" si="3"/>
        <v>-682</v>
      </c>
      <c r="I24" s="128">
        <f t="shared" si="3"/>
        <v>-491</v>
      </c>
      <c r="J24" s="69">
        <f t="shared" si="3"/>
        <v>-2858</v>
      </c>
      <c r="K24" s="128">
        <f t="shared" si="3"/>
        <v>-2665</v>
      </c>
      <c r="L24" s="69">
        <f t="shared" si="3"/>
        <v>0</v>
      </c>
      <c r="M24" s="128">
        <f t="shared" si="3"/>
        <v>0</v>
      </c>
      <c r="N24" s="69">
        <f t="shared" si="3"/>
        <v>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95" customHeight="1">
      <c r="A25" s="303"/>
      <c r="B25" s="101" t="s">
        <v>67</v>
      </c>
      <c r="C25" s="53"/>
      <c r="D25" s="53"/>
      <c r="E25" s="305" t="s">
        <v>104</v>
      </c>
      <c r="F25" s="285">
        <v>1397</v>
      </c>
      <c r="G25" s="275">
        <v>1542</v>
      </c>
      <c r="H25" s="273">
        <v>682</v>
      </c>
      <c r="I25" s="275">
        <v>491</v>
      </c>
      <c r="J25" s="273">
        <v>2858</v>
      </c>
      <c r="K25" s="275">
        <v>2665</v>
      </c>
      <c r="L25" s="273"/>
      <c r="M25" s="275"/>
      <c r="N25" s="273"/>
      <c r="O25" s="27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95" customHeight="1">
      <c r="A26" s="303"/>
      <c r="B26" s="9" t="s">
        <v>68</v>
      </c>
      <c r="C26" s="63"/>
      <c r="D26" s="63"/>
      <c r="E26" s="306"/>
      <c r="F26" s="286"/>
      <c r="G26" s="276"/>
      <c r="H26" s="274"/>
      <c r="I26" s="276"/>
      <c r="J26" s="274"/>
      <c r="K26" s="276"/>
      <c r="L26" s="274"/>
      <c r="M26" s="276"/>
      <c r="N26" s="274"/>
      <c r="O26" s="276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95" customHeight="1">
      <c r="A27" s="304"/>
      <c r="B27" s="47" t="s">
        <v>105</v>
      </c>
      <c r="C27" s="31"/>
      <c r="D27" s="31"/>
      <c r="E27" s="92" t="s">
        <v>106</v>
      </c>
      <c r="F27" s="73">
        <f t="shared" ref="F27:O27" si="4">F24+F25</f>
        <v>0</v>
      </c>
      <c r="G27" s="140">
        <f t="shared" si="4"/>
        <v>0</v>
      </c>
      <c r="H27" s="73">
        <f t="shared" si="4"/>
        <v>0</v>
      </c>
      <c r="I27" s="140">
        <f t="shared" si="4"/>
        <v>0</v>
      </c>
      <c r="J27" s="73">
        <f t="shared" si="4"/>
        <v>0</v>
      </c>
      <c r="K27" s="140">
        <f t="shared" si="4"/>
        <v>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9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9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95" customHeight="1">
      <c r="A30" s="296" t="s">
        <v>69</v>
      </c>
      <c r="B30" s="297"/>
      <c r="C30" s="297"/>
      <c r="D30" s="297"/>
      <c r="E30" s="298"/>
      <c r="F30" s="283" t="s">
        <v>253</v>
      </c>
      <c r="G30" s="284"/>
      <c r="H30" s="283" t="s">
        <v>254</v>
      </c>
      <c r="I30" s="284"/>
      <c r="J30" s="283" t="s">
        <v>255</v>
      </c>
      <c r="K30" s="284"/>
      <c r="L30" s="281"/>
      <c r="M30" s="282"/>
      <c r="N30" s="281"/>
      <c r="O30" s="282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95" customHeight="1">
      <c r="A31" s="299"/>
      <c r="B31" s="300"/>
      <c r="C31" s="300"/>
      <c r="D31" s="300"/>
      <c r="E31" s="301"/>
      <c r="F31" s="110" t="s">
        <v>235</v>
      </c>
      <c r="G31" s="144" t="s">
        <v>2</v>
      </c>
      <c r="H31" s="110" t="s">
        <v>235</v>
      </c>
      <c r="I31" s="144" t="s">
        <v>2</v>
      </c>
      <c r="J31" s="110" t="s">
        <v>235</v>
      </c>
      <c r="K31" s="145" t="s">
        <v>2</v>
      </c>
      <c r="L31" s="110" t="s">
        <v>235</v>
      </c>
      <c r="M31" s="144" t="s">
        <v>2</v>
      </c>
      <c r="N31" s="110" t="s">
        <v>235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95" customHeight="1">
      <c r="A32" s="302" t="s">
        <v>85</v>
      </c>
      <c r="B32" s="55" t="s">
        <v>50</v>
      </c>
      <c r="C32" s="56"/>
      <c r="D32" s="56"/>
      <c r="E32" s="15" t="s">
        <v>41</v>
      </c>
      <c r="F32" s="66">
        <v>15</v>
      </c>
      <c r="G32" s="148">
        <v>15</v>
      </c>
      <c r="H32" s="111">
        <v>15</v>
      </c>
      <c r="I32" s="113">
        <v>15</v>
      </c>
      <c r="J32" s="111">
        <v>0</v>
      </c>
      <c r="K32" s="114">
        <v>0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95" customHeight="1">
      <c r="A33" s="307"/>
      <c r="B33" s="8"/>
      <c r="C33" s="52" t="s">
        <v>70</v>
      </c>
      <c r="D33" s="53"/>
      <c r="E33" s="99"/>
      <c r="F33" s="68">
        <v>15</v>
      </c>
      <c r="G33" s="151">
        <v>15</v>
      </c>
      <c r="H33" s="68">
        <v>15</v>
      </c>
      <c r="I33" s="126">
        <v>15</v>
      </c>
      <c r="J33" s="68">
        <v>0</v>
      </c>
      <c r="K33" s="127">
        <v>0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95" customHeight="1">
      <c r="A34" s="307"/>
      <c r="B34" s="8"/>
      <c r="C34" s="24"/>
      <c r="D34" s="30" t="s">
        <v>71</v>
      </c>
      <c r="E34" s="94"/>
      <c r="F34" s="70">
        <v>15</v>
      </c>
      <c r="G34" s="116">
        <v>15</v>
      </c>
      <c r="H34" s="70">
        <v>15</v>
      </c>
      <c r="I34" s="117">
        <v>15</v>
      </c>
      <c r="J34" s="70">
        <v>0</v>
      </c>
      <c r="K34" s="118">
        <v>0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95" customHeight="1">
      <c r="A35" s="307"/>
      <c r="B35" s="10"/>
      <c r="C35" s="62" t="s">
        <v>72</v>
      </c>
      <c r="D35" s="63"/>
      <c r="E35" s="100"/>
      <c r="F35" s="121">
        <v>0</v>
      </c>
      <c r="G35" s="122">
        <v>0</v>
      </c>
      <c r="H35" s="121">
        <v>0</v>
      </c>
      <c r="I35" s="123">
        <v>0</v>
      </c>
      <c r="J35" s="152">
        <v>0</v>
      </c>
      <c r="K35" s="153">
        <v>0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95" customHeight="1">
      <c r="A36" s="307"/>
      <c r="B36" s="50" t="s">
        <v>53</v>
      </c>
      <c r="C36" s="51"/>
      <c r="D36" s="51"/>
      <c r="E36" s="15" t="s">
        <v>42</v>
      </c>
      <c r="F36" s="65">
        <v>15</v>
      </c>
      <c r="G36" s="125">
        <v>15</v>
      </c>
      <c r="H36" s="66">
        <v>15</v>
      </c>
      <c r="I36" s="136">
        <v>15</v>
      </c>
      <c r="J36" s="66">
        <v>0</v>
      </c>
      <c r="K36" s="137">
        <v>0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95" customHeight="1">
      <c r="A37" s="307"/>
      <c r="B37" s="8"/>
      <c r="C37" s="30" t="s">
        <v>73</v>
      </c>
      <c r="D37" s="43"/>
      <c r="E37" s="94"/>
      <c r="F37" s="69">
        <v>15</v>
      </c>
      <c r="G37" s="128">
        <v>15</v>
      </c>
      <c r="H37" s="70">
        <v>15</v>
      </c>
      <c r="I37" s="117">
        <v>15</v>
      </c>
      <c r="J37" s="70">
        <v>0</v>
      </c>
      <c r="K37" s="118">
        <v>0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95" customHeight="1">
      <c r="A38" s="307"/>
      <c r="B38" s="10"/>
      <c r="C38" s="30" t="s">
        <v>74</v>
      </c>
      <c r="D38" s="43"/>
      <c r="E38" s="94"/>
      <c r="F38" s="69">
        <v>0</v>
      </c>
      <c r="G38" s="128">
        <v>0</v>
      </c>
      <c r="H38" s="70">
        <v>0</v>
      </c>
      <c r="I38" s="117">
        <v>0</v>
      </c>
      <c r="J38" s="70">
        <v>0</v>
      </c>
      <c r="K38" s="153">
        <v>0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95" customHeight="1">
      <c r="A39" s="308"/>
      <c r="B39" s="11" t="s">
        <v>75</v>
      </c>
      <c r="C39" s="12"/>
      <c r="D39" s="12"/>
      <c r="E39" s="98" t="s">
        <v>108</v>
      </c>
      <c r="F39" s="73">
        <f>F32-F36</f>
        <v>0</v>
      </c>
      <c r="G39" s="140">
        <f t="shared" ref="G39:O39" si="5">G32-G36</f>
        <v>0</v>
      </c>
      <c r="H39" s="73">
        <f t="shared" si="5"/>
        <v>0</v>
      </c>
      <c r="I39" s="140">
        <f t="shared" si="5"/>
        <v>0</v>
      </c>
      <c r="J39" s="73">
        <f t="shared" si="5"/>
        <v>0</v>
      </c>
      <c r="K39" s="140">
        <f t="shared" si="5"/>
        <v>0</v>
      </c>
      <c r="L39" s="73">
        <f t="shared" si="5"/>
        <v>0</v>
      </c>
      <c r="M39" s="140">
        <f t="shared" si="5"/>
        <v>0</v>
      </c>
      <c r="N39" s="73">
        <f t="shared" si="5"/>
        <v>0</v>
      </c>
      <c r="O39" s="140">
        <f t="shared" si="5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95" customHeight="1">
      <c r="A40" s="302" t="s">
        <v>86</v>
      </c>
      <c r="B40" s="50" t="s">
        <v>76</v>
      </c>
      <c r="C40" s="51"/>
      <c r="D40" s="51"/>
      <c r="E40" s="15" t="s">
        <v>44</v>
      </c>
      <c r="F40" s="65">
        <v>0</v>
      </c>
      <c r="G40" s="135">
        <v>0</v>
      </c>
      <c r="H40" s="66">
        <v>0</v>
      </c>
      <c r="I40" s="136">
        <v>0</v>
      </c>
      <c r="J40" s="66">
        <v>0</v>
      </c>
      <c r="K40" s="137">
        <v>0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95" customHeight="1">
      <c r="A41" s="309"/>
      <c r="B41" s="10"/>
      <c r="C41" s="30" t="s">
        <v>77</v>
      </c>
      <c r="D41" s="43"/>
      <c r="E41" s="94"/>
      <c r="F41" s="154">
        <v>0</v>
      </c>
      <c r="G41" s="155">
        <v>0</v>
      </c>
      <c r="H41" s="152">
        <v>0</v>
      </c>
      <c r="I41" s="153">
        <v>0</v>
      </c>
      <c r="J41" s="70">
        <v>0</v>
      </c>
      <c r="K41" s="118">
        <v>0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95" customHeight="1">
      <c r="A42" s="309"/>
      <c r="B42" s="50" t="s">
        <v>64</v>
      </c>
      <c r="C42" s="51"/>
      <c r="D42" s="51"/>
      <c r="E42" s="15" t="s">
        <v>45</v>
      </c>
      <c r="F42" s="65">
        <v>0</v>
      </c>
      <c r="G42" s="135">
        <v>0</v>
      </c>
      <c r="H42" s="66">
        <v>0</v>
      </c>
      <c r="I42" s="136">
        <v>0</v>
      </c>
      <c r="J42" s="66">
        <v>0</v>
      </c>
      <c r="K42" s="137">
        <v>0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95" customHeight="1">
      <c r="A43" s="309"/>
      <c r="B43" s="10"/>
      <c r="C43" s="30" t="s">
        <v>78</v>
      </c>
      <c r="D43" s="43"/>
      <c r="E43" s="94"/>
      <c r="F43" s="69">
        <v>0</v>
      </c>
      <c r="G43" s="128">
        <v>0</v>
      </c>
      <c r="H43" s="70">
        <v>0</v>
      </c>
      <c r="I43" s="117">
        <v>0</v>
      </c>
      <c r="J43" s="152">
        <v>0</v>
      </c>
      <c r="K43" s="153">
        <v>0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95" customHeight="1">
      <c r="A44" s="310"/>
      <c r="B44" s="47" t="s">
        <v>75</v>
      </c>
      <c r="C44" s="31"/>
      <c r="D44" s="31"/>
      <c r="E44" s="98" t="s">
        <v>109</v>
      </c>
      <c r="F44" s="130">
        <f>F40-F42</f>
        <v>0</v>
      </c>
      <c r="G44" s="131">
        <f t="shared" ref="G44:O44" si="6">G40-G42</f>
        <v>0</v>
      </c>
      <c r="H44" s="130">
        <f t="shared" si="6"/>
        <v>0</v>
      </c>
      <c r="I44" s="131">
        <f t="shared" si="6"/>
        <v>0</v>
      </c>
      <c r="J44" s="130">
        <f t="shared" si="6"/>
        <v>0</v>
      </c>
      <c r="K44" s="131">
        <f t="shared" si="6"/>
        <v>0</v>
      </c>
      <c r="L44" s="130">
        <f t="shared" si="6"/>
        <v>0</v>
      </c>
      <c r="M44" s="131">
        <f t="shared" si="6"/>
        <v>0</v>
      </c>
      <c r="N44" s="130">
        <f t="shared" si="6"/>
        <v>0</v>
      </c>
      <c r="O44" s="131">
        <f t="shared" si="6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95" customHeight="1">
      <c r="A45" s="287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t="shared" ref="G45:O45" si="7">G39+G44</f>
        <v>0</v>
      </c>
      <c r="H45" s="156">
        <f t="shared" si="7"/>
        <v>0</v>
      </c>
      <c r="I45" s="157">
        <f t="shared" si="7"/>
        <v>0</v>
      </c>
      <c r="J45" s="156">
        <f t="shared" si="7"/>
        <v>0</v>
      </c>
      <c r="K45" s="157">
        <f t="shared" si="7"/>
        <v>0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95" customHeight="1">
      <c r="A46" s="288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0</v>
      </c>
      <c r="J46" s="152">
        <v>0</v>
      </c>
      <c r="K46" s="153">
        <v>0</v>
      </c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95" customHeight="1">
      <c r="A47" s="288"/>
      <c r="B47" s="44" t="s">
        <v>81</v>
      </c>
      <c r="C47" s="43"/>
      <c r="D47" s="43"/>
      <c r="E47" s="43"/>
      <c r="F47" s="69">
        <v>615</v>
      </c>
      <c r="G47" s="128">
        <v>567</v>
      </c>
      <c r="H47" s="70">
        <v>-147</v>
      </c>
      <c r="I47" s="117">
        <v>-195</v>
      </c>
      <c r="J47" s="70">
        <v>762</v>
      </c>
      <c r="K47" s="118">
        <v>762</v>
      </c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95" customHeight="1">
      <c r="A48" s="289"/>
      <c r="B48" s="47" t="s">
        <v>82</v>
      </c>
      <c r="C48" s="31"/>
      <c r="D48" s="31"/>
      <c r="E48" s="31"/>
      <c r="F48" s="74">
        <v>615</v>
      </c>
      <c r="G48" s="158">
        <v>567</v>
      </c>
      <c r="H48" s="74">
        <v>-147</v>
      </c>
      <c r="I48" s="159">
        <v>-195</v>
      </c>
      <c r="J48" s="74">
        <v>762</v>
      </c>
      <c r="K48" s="160">
        <v>762</v>
      </c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95" customHeight="1">
      <c r="A49" s="13" t="s">
        <v>111</v>
      </c>
      <c r="O49" s="8"/>
      <c r="P49" s="8"/>
    </row>
    <row r="50" spans="1:16" ht="15.95" customHeight="1">
      <c r="A50" s="13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F43" sqref="F43"/>
      <selection pane="topRight" activeCell="F43" sqref="F43"/>
      <selection pane="bottomLeft" activeCell="F43" sqref="F43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57" t="s">
        <v>0</v>
      </c>
      <c r="B1" s="57"/>
      <c r="C1" s="57"/>
      <c r="D1" s="57"/>
      <c r="E1" s="102" t="s">
        <v>260</v>
      </c>
      <c r="F1" s="1"/>
    </row>
    <row r="3" spans="1:9" ht="14.25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7.100000000000001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6" t="s">
        <v>88</v>
      </c>
      <c r="B9" s="266" t="s">
        <v>90</v>
      </c>
      <c r="C9" s="55" t="s">
        <v>4</v>
      </c>
      <c r="D9" s="56"/>
      <c r="E9" s="56"/>
      <c r="F9" s="65">
        <v>170323</v>
      </c>
      <c r="G9" s="75">
        <f>F9/$F$27*100</f>
        <v>26.663504423227145</v>
      </c>
      <c r="H9" s="66">
        <v>169670</v>
      </c>
      <c r="I9" s="80">
        <f t="shared" ref="I9:I45" si="0">(F9/H9-1)*100</f>
        <v>0.38486473743148952</v>
      </c>
    </row>
    <row r="10" spans="1:9" ht="18" customHeight="1">
      <c r="A10" s="267"/>
      <c r="B10" s="267"/>
      <c r="C10" s="7"/>
      <c r="D10" s="52" t="s">
        <v>23</v>
      </c>
      <c r="E10" s="53"/>
      <c r="F10" s="67">
        <v>48968</v>
      </c>
      <c r="G10" s="76">
        <f t="shared" ref="G10:G27" si="1">F10/$F$27*100</f>
        <v>7.6657790468497327</v>
      </c>
      <c r="H10" s="68">
        <v>48727</v>
      </c>
      <c r="I10" s="81">
        <f t="shared" si="0"/>
        <v>0.49459232047941448</v>
      </c>
    </row>
    <row r="11" spans="1:9" ht="18" customHeight="1">
      <c r="A11" s="267"/>
      <c r="B11" s="267"/>
      <c r="C11" s="7"/>
      <c r="D11" s="16"/>
      <c r="E11" s="23" t="s">
        <v>24</v>
      </c>
      <c r="F11" s="69">
        <v>39260</v>
      </c>
      <c r="G11" s="77">
        <f t="shared" si="1"/>
        <v>6.1460236354215096</v>
      </c>
      <c r="H11" s="70">
        <v>38746</v>
      </c>
      <c r="I11" s="82">
        <f t="shared" si="0"/>
        <v>1.3265885510762354</v>
      </c>
    </row>
    <row r="12" spans="1:9" ht="18" customHeight="1">
      <c r="A12" s="267"/>
      <c r="B12" s="267"/>
      <c r="C12" s="7"/>
      <c r="D12" s="16"/>
      <c r="E12" s="23" t="s">
        <v>25</v>
      </c>
      <c r="F12" s="69">
        <v>4345</v>
      </c>
      <c r="G12" s="77">
        <f t="shared" si="1"/>
        <v>0.68019543290643047</v>
      </c>
      <c r="H12" s="70">
        <v>4384</v>
      </c>
      <c r="I12" s="82">
        <f t="shared" si="0"/>
        <v>-0.88959854014598605</v>
      </c>
    </row>
    <row r="13" spans="1:9" ht="18" customHeight="1">
      <c r="A13" s="267"/>
      <c r="B13" s="267"/>
      <c r="C13" s="7"/>
      <c r="D13" s="33"/>
      <c r="E13" s="23" t="s">
        <v>26</v>
      </c>
      <c r="F13" s="69">
        <v>380</v>
      </c>
      <c r="G13" s="77">
        <f t="shared" si="1"/>
        <v>5.948774787213891E-2</v>
      </c>
      <c r="H13" s="70">
        <v>623</v>
      </c>
      <c r="I13" s="82">
        <f t="shared" si="0"/>
        <v>-39.004815409309792</v>
      </c>
    </row>
    <row r="14" spans="1:9" ht="18" customHeight="1">
      <c r="A14" s="267"/>
      <c r="B14" s="267"/>
      <c r="C14" s="7"/>
      <c r="D14" s="61" t="s">
        <v>27</v>
      </c>
      <c r="E14" s="51"/>
      <c r="F14" s="65">
        <v>37160</v>
      </c>
      <c r="G14" s="75">
        <f t="shared" si="1"/>
        <v>5.8172755550754784</v>
      </c>
      <c r="H14" s="66">
        <v>34262</v>
      </c>
      <c r="I14" s="83">
        <f t="shared" si="0"/>
        <v>8.4583503589983131</v>
      </c>
    </row>
    <row r="15" spans="1:9" ht="18" customHeight="1">
      <c r="A15" s="267"/>
      <c r="B15" s="267"/>
      <c r="C15" s="7"/>
      <c r="D15" s="16"/>
      <c r="E15" s="23" t="s">
        <v>28</v>
      </c>
      <c r="F15" s="69">
        <v>1320</v>
      </c>
      <c r="G15" s="77">
        <f t="shared" si="1"/>
        <v>0.20664165050321937</v>
      </c>
      <c r="H15" s="70">
        <v>1279</v>
      </c>
      <c r="I15" s="82">
        <f t="shared" si="0"/>
        <v>3.205629397967158</v>
      </c>
    </row>
    <row r="16" spans="1:9" ht="18" customHeight="1">
      <c r="A16" s="267"/>
      <c r="B16" s="267"/>
      <c r="C16" s="7"/>
      <c r="D16" s="16"/>
      <c r="E16" s="29" t="s">
        <v>29</v>
      </c>
      <c r="F16" s="67">
        <v>35840</v>
      </c>
      <c r="G16" s="76">
        <f t="shared" si="1"/>
        <v>5.6106339045722597</v>
      </c>
      <c r="H16" s="68">
        <v>30933</v>
      </c>
      <c r="I16" s="81">
        <f t="shared" si="0"/>
        <v>15.8633174926454</v>
      </c>
    </row>
    <row r="17" spans="1:9" ht="18" customHeight="1">
      <c r="A17" s="267"/>
      <c r="B17" s="267"/>
      <c r="C17" s="7"/>
      <c r="D17" s="271" t="s">
        <v>30</v>
      </c>
      <c r="E17" s="311"/>
      <c r="F17" s="67">
        <v>50273</v>
      </c>
      <c r="G17" s="76">
        <f t="shared" si="1"/>
        <v>7.8700724967790512</v>
      </c>
      <c r="H17" s="68">
        <v>52151</v>
      </c>
      <c r="I17" s="81">
        <f t="shared" si="0"/>
        <v>-3.6010814749477427</v>
      </c>
    </row>
    <row r="18" spans="1:9" ht="18" customHeight="1">
      <c r="A18" s="267"/>
      <c r="B18" s="267"/>
      <c r="C18" s="7"/>
      <c r="D18" s="271" t="s">
        <v>94</v>
      </c>
      <c r="E18" s="272"/>
      <c r="F18" s="69">
        <v>3257</v>
      </c>
      <c r="G18" s="77">
        <f t="shared" si="1"/>
        <v>0.5098726179462012</v>
      </c>
      <c r="H18" s="70">
        <v>3074</v>
      </c>
      <c r="I18" s="82">
        <f t="shared" si="0"/>
        <v>5.9531554977228396</v>
      </c>
    </row>
    <row r="19" spans="1:9" ht="18" customHeight="1">
      <c r="A19" s="267"/>
      <c r="B19" s="267"/>
      <c r="C19" s="10"/>
      <c r="D19" s="271" t="s">
        <v>95</v>
      </c>
      <c r="E19" s="272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67"/>
      <c r="B20" s="267"/>
      <c r="C20" s="44" t="s">
        <v>5</v>
      </c>
      <c r="D20" s="43"/>
      <c r="E20" s="43"/>
      <c r="F20" s="69">
        <v>24333</v>
      </c>
      <c r="G20" s="77">
        <f t="shared" si="1"/>
        <v>3.8092509709809375</v>
      </c>
      <c r="H20" s="70">
        <v>24938</v>
      </c>
      <c r="I20" s="82">
        <f t="shared" si="0"/>
        <v>-2.4260165209720075</v>
      </c>
    </row>
    <row r="21" spans="1:9" ht="18" customHeight="1">
      <c r="A21" s="267"/>
      <c r="B21" s="267"/>
      <c r="C21" s="44" t="s">
        <v>6</v>
      </c>
      <c r="D21" s="43"/>
      <c r="E21" s="43"/>
      <c r="F21" s="69">
        <v>166752</v>
      </c>
      <c r="G21" s="77">
        <f t="shared" si="1"/>
        <v>26.104476139933968</v>
      </c>
      <c r="H21" s="70">
        <v>166841</v>
      </c>
      <c r="I21" s="82">
        <f t="shared" si="0"/>
        <v>-5.3344201964744542E-2</v>
      </c>
    </row>
    <row r="22" spans="1:9" ht="18" customHeight="1">
      <c r="A22" s="267"/>
      <c r="B22" s="267"/>
      <c r="C22" s="44" t="s">
        <v>31</v>
      </c>
      <c r="D22" s="43"/>
      <c r="E22" s="43"/>
      <c r="F22" s="69">
        <v>7835</v>
      </c>
      <c r="G22" s="77">
        <f t="shared" si="1"/>
        <v>1.2265434331005485</v>
      </c>
      <c r="H22" s="70">
        <v>7798</v>
      </c>
      <c r="I22" s="82">
        <f t="shared" si="0"/>
        <v>0.47448063606052582</v>
      </c>
    </row>
    <row r="23" spans="1:9" ht="18" customHeight="1">
      <c r="A23" s="267"/>
      <c r="B23" s="267"/>
      <c r="C23" s="44" t="s">
        <v>7</v>
      </c>
      <c r="D23" s="43"/>
      <c r="E23" s="43"/>
      <c r="F23" s="69">
        <v>95893</v>
      </c>
      <c r="G23" s="77">
        <f t="shared" si="1"/>
        <v>15.011733175534255</v>
      </c>
      <c r="H23" s="70">
        <v>84285</v>
      </c>
      <c r="I23" s="82">
        <f t="shared" si="0"/>
        <v>13.772320104407655</v>
      </c>
    </row>
    <row r="24" spans="1:9" ht="18" customHeight="1">
      <c r="A24" s="267"/>
      <c r="B24" s="267"/>
      <c r="C24" s="44" t="s">
        <v>32</v>
      </c>
      <c r="D24" s="43"/>
      <c r="E24" s="43"/>
      <c r="F24" s="69">
        <v>2952</v>
      </c>
      <c r="G24" s="77">
        <f t="shared" si="1"/>
        <v>0.46212587294356339</v>
      </c>
      <c r="H24" s="70">
        <v>3400</v>
      </c>
      <c r="I24" s="82">
        <f t="shared" si="0"/>
        <v>-13.17647058823529</v>
      </c>
    </row>
    <row r="25" spans="1:9" ht="18" customHeight="1">
      <c r="A25" s="267"/>
      <c r="B25" s="267"/>
      <c r="C25" s="44" t="s">
        <v>8</v>
      </c>
      <c r="D25" s="43"/>
      <c r="E25" s="43"/>
      <c r="F25" s="69">
        <v>71956</v>
      </c>
      <c r="G25" s="77">
        <f t="shared" si="1"/>
        <v>11.264474699704282</v>
      </c>
      <c r="H25" s="70">
        <v>77545</v>
      </c>
      <c r="I25" s="82">
        <f t="shared" si="0"/>
        <v>-7.2074279450641594</v>
      </c>
    </row>
    <row r="26" spans="1:9" ht="18" customHeight="1">
      <c r="A26" s="267"/>
      <c r="B26" s="267"/>
      <c r="C26" s="45" t="s">
        <v>9</v>
      </c>
      <c r="D26" s="46"/>
      <c r="E26" s="46"/>
      <c r="F26" s="258">
        <f>638787-F9-F20-F21-F22-F23-F24-F25</f>
        <v>98743</v>
      </c>
      <c r="G26" s="78">
        <f t="shared" si="1"/>
        <v>15.457891284575295</v>
      </c>
      <c r="H26" s="72">
        <f>638820-H9-H20-H21-H22-H23-H24-H25</f>
        <v>104343</v>
      </c>
      <c r="I26" s="84">
        <f t="shared" si="0"/>
        <v>-5.366914886480167</v>
      </c>
    </row>
    <row r="27" spans="1:9" ht="18" customHeight="1">
      <c r="A27" s="267"/>
      <c r="B27" s="268"/>
      <c r="C27" s="47" t="s">
        <v>10</v>
      </c>
      <c r="D27" s="31"/>
      <c r="E27" s="31"/>
      <c r="F27" s="73">
        <f>SUM(F9,F20:F26)</f>
        <v>638787</v>
      </c>
      <c r="G27" s="79">
        <f t="shared" si="1"/>
        <v>100</v>
      </c>
      <c r="H27" s="73">
        <f>SUM(H9,H20:H26)</f>
        <v>638820</v>
      </c>
      <c r="I27" s="85">
        <f t="shared" si="0"/>
        <v>-5.1657743965427549E-3</v>
      </c>
    </row>
    <row r="28" spans="1:9" ht="18" customHeight="1">
      <c r="A28" s="267"/>
      <c r="B28" s="266" t="s">
        <v>89</v>
      </c>
      <c r="C28" s="55" t="s">
        <v>11</v>
      </c>
      <c r="D28" s="56"/>
      <c r="E28" s="56"/>
      <c r="F28" s="65">
        <v>278206</v>
      </c>
      <c r="G28" s="75">
        <f t="shared" ref="G28:G45" si="2">F28/$F$45*100</f>
        <v>44.60860084020139</v>
      </c>
      <c r="H28" s="65">
        <v>278726</v>
      </c>
      <c r="I28" s="86">
        <f t="shared" si="0"/>
        <v>-0.1865631480378549</v>
      </c>
    </row>
    <row r="29" spans="1:9" ht="18" customHeight="1">
      <c r="A29" s="267"/>
      <c r="B29" s="267"/>
      <c r="C29" s="7"/>
      <c r="D29" s="30" t="s">
        <v>12</v>
      </c>
      <c r="E29" s="43"/>
      <c r="F29" s="69">
        <v>164156</v>
      </c>
      <c r="G29" s="77">
        <f t="shared" si="2"/>
        <v>26.321393066735084</v>
      </c>
      <c r="H29" s="69">
        <v>167425</v>
      </c>
      <c r="I29" s="87">
        <f t="shared" si="0"/>
        <v>-1.9525160519635709</v>
      </c>
    </row>
    <row r="30" spans="1:9" ht="18" customHeight="1">
      <c r="A30" s="267"/>
      <c r="B30" s="267"/>
      <c r="C30" s="7"/>
      <c r="D30" s="30" t="s">
        <v>33</v>
      </c>
      <c r="E30" s="43"/>
      <c r="F30" s="69">
        <v>28358</v>
      </c>
      <c r="G30" s="77">
        <f t="shared" si="2"/>
        <v>4.547028829811115</v>
      </c>
      <c r="H30" s="69">
        <v>26318</v>
      </c>
      <c r="I30" s="87">
        <f t="shared" si="0"/>
        <v>7.7513488866935099</v>
      </c>
    </row>
    <row r="31" spans="1:9" ht="18" customHeight="1">
      <c r="A31" s="267"/>
      <c r="B31" s="267"/>
      <c r="C31" s="19"/>
      <c r="D31" s="30" t="s">
        <v>13</v>
      </c>
      <c r="E31" s="43"/>
      <c r="F31" s="69">
        <v>85692</v>
      </c>
      <c r="G31" s="77">
        <f t="shared" si="2"/>
        <v>13.740178943655195</v>
      </c>
      <c r="H31" s="69">
        <v>84983</v>
      </c>
      <c r="I31" s="87">
        <f t="shared" si="0"/>
        <v>0.83428450395961473</v>
      </c>
    </row>
    <row r="32" spans="1:9" ht="18" customHeight="1">
      <c r="A32" s="267"/>
      <c r="B32" s="267"/>
      <c r="C32" s="50" t="s">
        <v>14</v>
      </c>
      <c r="D32" s="51"/>
      <c r="E32" s="51"/>
      <c r="F32" s="65">
        <v>220185</v>
      </c>
      <c r="G32" s="75">
        <f t="shared" si="2"/>
        <v>35.305294551518458</v>
      </c>
      <c r="H32" s="65">
        <v>231876</v>
      </c>
      <c r="I32" s="86">
        <f t="shared" si="0"/>
        <v>-5.0419189566837446</v>
      </c>
    </row>
    <row r="33" spans="1:9" ht="18" customHeight="1">
      <c r="A33" s="267"/>
      <c r="B33" s="267"/>
      <c r="C33" s="7"/>
      <c r="D33" s="30" t="s">
        <v>15</v>
      </c>
      <c r="E33" s="43"/>
      <c r="F33" s="69">
        <v>22067</v>
      </c>
      <c r="G33" s="77">
        <f t="shared" si="2"/>
        <v>3.5383061283391588</v>
      </c>
      <c r="H33" s="69">
        <v>22076</v>
      </c>
      <c r="I33" s="87">
        <f t="shared" si="0"/>
        <v>-4.0768255118683872E-2</v>
      </c>
    </row>
    <row r="34" spans="1:9" ht="18" customHeight="1">
      <c r="A34" s="267"/>
      <c r="B34" s="267"/>
      <c r="C34" s="7"/>
      <c r="D34" s="30" t="s">
        <v>34</v>
      </c>
      <c r="E34" s="43"/>
      <c r="F34" s="69">
        <v>4120</v>
      </c>
      <c r="G34" s="77">
        <f t="shared" si="2"/>
        <v>0.66061636147901104</v>
      </c>
      <c r="H34" s="69">
        <v>3850</v>
      </c>
      <c r="I34" s="87">
        <f t="shared" si="0"/>
        <v>7.0129870129870042</v>
      </c>
    </row>
    <row r="35" spans="1:9" ht="18" customHeight="1">
      <c r="A35" s="267"/>
      <c r="B35" s="267"/>
      <c r="C35" s="7"/>
      <c r="D35" s="30" t="s">
        <v>35</v>
      </c>
      <c r="E35" s="43"/>
      <c r="F35" s="69">
        <v>121409</v>
      </c>
      <c r="G35" s="77">
        <f t="shared" si="2"/>
        <v>19.467177628836225</v>
      </c>
      <c r="H35" s="69">
        <v>122112</v>
      </c>
      <c r="I35" s="87">
        <f t="shared" si="0"/>
        <v>-0.57570099580712686</v>
      </c>
    </row>
    <row r="36" spans="1:9" ht="18" customHeight="1">
      <c r="A36" s="267"/>
      <c r="B36" s="267"/>
      <c r="C36" s="7"/>
      <c r="D36" s="30" t="s">
        <v>36</v>
      </c>
      <c r="E36" s="43"/>
      <c r="F36" s="69">
        <v>8524</v>
      </c>
      <c r="G36" s="77">
        <f t="shared" si="2"/>
        <v>1.3667703556424975</v>
      </c>
      <c r="H36" s="69">
        <v>8104</v>
      </c>
      <c r="I36" s="87">
        <f t="shared" si="0"/>
        <v>5.1826258637709843</v>
      </c>
    </row>
    <row r="37" spans="1:9" ht="18" customHeight="1">
      <c r="A37" s="267"/>
      <c r="B37" s="267"/>
      <c r="C37" s="7"/>
      <c r="D37" s="30" t="s">
        <v>16</v>
      </c>
      <c r="E37" s="43"/>
      <c r="F37" s="69">
        <v>8963</v>
      </c>
      <c r="G37" s="77">
        <f t="shared" si="2"/>
        <v>1.4371612737709649</v>
      </c>
      <c r="H37" s="69">
        <v>13863</v>
      </c>
      <c r="I37" s="87">
        <f t="shared" si="0"/>
        <v>-35.345884729135115</v>
      </c>
    </row>
    <row r="38" spans="1:9" ht="18" customHeight="1">
      <c r="A38" s="267"/>
      <c r="B38" s="267"/>
      <c r="C38" s="19"/>
      <c r="D38" s="30" t="s">
        <v>37</v>
      </c>
      <c r="E38" s="43"/>
      <c r="F38" s="69">
        <v>55102</v>
      </c>
      <c r="G38" s="77">
        <f t="shared" si="2"/>
        <v>8.8352628034505987</v>
      </c>
      <c r="H38" s="69">
        <v>61872</v>
      </c>
      <c r="I38" s="87">
        <f t="shared" si="0"/>
        <v>-10.941944659943104</v>
      </c>
    </row>
    <row r="39" spans="1:9" ht="18" customHeight="1">
      <c r="A39" s="267"/>
      <c r="B39" s="267"/>
      <c r="C39" s="50" t="s">
        <v>17</v>
      </c>
      <c r="D39" s="51"/>
      <c r="E39" s="51"/>
      <c r="F39" s="65">
        <v>125269</v>
      </c>
      <c r="G39" s="75">
        <f t="shared" si="2"/>
        <v>20.086104608280152</v>
      </c>
      <c r="H39" s="65">
        <v>110053</v>
      </c>
      <c r="I39" s="86">
        <f t="shared" si="0"/>
        <v>13.826065622927143</v>
      </c>
    </row>
    <row r="40" spans="1:9" ht="18" customHeight="1">
      <c r="A40" s="267"/>
      <c r="B40" s="267"/>
      <c r="C40" s="7"/>
      <c r="D40" s="52" t="s">
        <v>18</v>
      </c>
      <c r="E40" s="53"/>
      <c r="F40" s="67">
        <v>107692</v>
      </c>
      <c r="G40" s="76">
        <f t="shared" si="2"/>
        <v>17.26774203893147</v>
      </c>
      <c r="H40" s="67">
        <v>96188</v>
      </c>
      <c r="I40" s="88">
        <f t="shared" si="0"/>
        <v>11.959911839314685</v>
      </c>
    </row>
    <row r="41" spans="1:9" ht="18" customHeight="1">
      <c r="A41" s="267"/>
      <c r="B41" s="267"/>
      <c r="C41" s="7"/>
      <c r="D41" s="16"/>
      <c r="E41" s="104" t="s">
        <v>92</v>
      </c>
      <c r="F41" s="69">
        <v>83671</v>
      </c>
      <c r="G41" s="77">
        <f t="shared" si="2"/>
        <v>13.416124170220952</v>
      </c>
      <c r="H41" s="69">
        <v>74106</v>
      </c>
      <c r="I41" s="89">
        <f t="shared" si="0"/>
        <v>12.907187002401965</v>
      </c>
    </row>
    <row r="42" spans="1:9" ht="18" customHeight="1">
      <c r="A42" s="267"/>
      <c r="B42" s="267"/>
      <c r="C42" s="7"/>
      <c r="D42" s="33"/>
      <c r="E42" s="32" t="s">
        <v>38</v>
      </c>
      <c r="F42" s="69">
        <v>24021</v>
      </c>
      <c r="G42" s="77">
        <f t="shared" si="2"/>
        <v>3.8516178687105156</v>
      </c>
      <c r="H42" s="69">
        <v>22081</v>
      </c>
      <c r="I42" s="89">
        <f t="shared" si="0"/>
        <v>8.7858339749105507</v>
      </c>
    </row>
    <row r="43" spans="1:9" ht="18" customHeight="1">
      <c r="A43" s="267"/>
      <c r="B43" s="267"/>
      <c r="C43" s="7"/>
      <c r="D43" s="30" t="s">
        <v>39</v>
      </c>
      <c r="E43" s="54"/>
      <c r="F43" s="69">
        <v>17577</v>
      </c>
      <c r="G43" s="77">
        <f t="shared" si="2"/>
        <v>2.8183625693486833</v>
      </c>
      <c r="H43" s="67">
        <v>13865</v>
      </c>
      <c r="I43" s="161">
        <f t="shared" si="0"/>
        <v>26.772448611611964</v>
      </c>
    </row>
    <row r="44" spans="1:9" ht="18" customHeight="1">
      <c r="A44" s="267"/>
      <c r="B44" s="26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68"/>
      <c r="B45" s="268"/>
      <c r="C45" s="11" t="s">
        <v>19</v>
      </c>
      <c r="D45" s="12"/>
      <c r="E45" s="12"/>
      <c r="F45" s="74">
        <f>SUM(F28,F32,F39)</f>
        <v>623660</v>
      </c>
      <c r="G45" s="79">
        <f t="shared" si="2"/>
        <v>100</v>
      </c>
      <c r="H45" s="74">
        <f>SUM(H28,H32,H39)</f>
        <v>620655</v>
      </c>
      <c r="I45" s="162">
        <f t="shared" si="0"/>
        <v>0.48416592148616822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F43" sqref="F43"/>
      <selection pane="topRight" activeCell="F43" sqref="F43"/>
      <selection pane="bottomLeft" activeCell="F43" sqref="F43"/>
      <selection pane="bottomRight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163" t="s">
        <v>0</v>
      </c>
      <c r="B1" s="163"/>
      <c r="C1" s="102" t="s">
        <v>260</v>
      </c>
      <c r="D1" s="164"/>
      <c r="E1" s="164"/>
    </row>
    <row r="4" spans="1:9">
      <c r="A4" s="165" t="s">
        <v>114</v>
      </c>
    </row>
    <row r="5" spans="1:9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239</v>
      </c>
      <c r="G6" s="169" t="s">
        <v>240</v>
      </c>
      <c r="H6" s="169" t="s">
        <v>241</v>
      </c>
      <c r="I6" s="169" t="s">
        <v>243</v>
      </c>
    </row>
    <row r="7" spans="1:9" ht="27" customHeight="1">
      <c r="A7" s="312" t="s">
        <v>117</v>
      </c>
      <c r="B7" s="55" t="s">
        <v>118</v>
      </c>
      <c r="C7" s="56"/>
      <c r="D7" s="93" t="s">
        <v>119</v>
      </c>
      <c r="E7" s="171">
        <v>630761</v>
      </c>
      <c r="F7" s="172">
        <v>622067</v>
      </c>
      <c r="G7" s="172">
        <v>629499</v>
      </c>
      <c r="H7" s="172">
        <v>638820</v>
      </c>
      <c r="I7" s="172">
        <v>638787</v>
      </c>
    </row>
    <row r="8" spans="1:9" ht="27" customHeight="1">
      <c r="A8" s="267"/>
      <c r="B8" s="9"/>
      <c r="C8" s="30" t="s">
        <v>120</v>
      </c>
      <c r="D8" s="91" t="s">
        <v>42</v>
      </c>
      <c r="E8" s="173">
        <v>357379</v>
      </c>
      <c r="F8" s="173">
        <v>356025</v>
      </c>
      <c r="G8" s="173">
        <v>357323</v>
      </c>
      <c r="H8" s="173">
        <v>362039</v>
      </c>
      <c r="I8" s="174">
        <v>362856</v>
      </c>
    </row>
    <row r="9" spans="1:9" ht="27" customHeight="1">
      <c r="A9" s="267"/>
      <c r="B9" s="44" t="s">
        <v>121</v>
      </c>
      <c r="C9" s="43"/>
      <c r="D9" s="94"/>
      <c r="E9" s="175">
        <v>616648</v>
      </c>
      <c r="F9" s="175">
        <v>607610</v>
      </c>
      <c r="G9" s="175">
        <v>614958</v>
      </c>
      <c r="H9" s="175">
        <v>620655</v>
      </c>
      <c r="I9" s="176">
        <v>623660</v>
      </c>
    </row>
    <row r="10" spans="1:9" ht="27" customHeight="1">
      <c r="A10" s="267"/>
      <c r="B10" s="44" t="s">
        <v>122</v>
      </c>
      <c r="C10" s="43"/>
      <c r="D10" s="94"/>
      <c r="E10" s="175">
        <v>14113</v>
      </c>
      <c r="F10" s="175">
        <v>14457</v>
      </c>
      <c r="G10" s="175">
        <v>14541</v>
      </c>
      <c r="H10" s="175">
        <v>18165</v>
      </c>
      <c r="I10" s="176">
        <v>15127</v>
      </c>
    </row>
    <row r="11" spans="1:9" ht="27" customHeight="1">
      <c r="A11" s="267"/>
      <c r="B11" s="44" t="s">
        <v>123</v>
      </c>
      <c r="C11" s="43"/>
      <c r="D11" s="94"/>
      <c r="E11" s="175">
        <v>11683</v>
      </c>
      <c r="F11" s="175">
        <v>12002</v>
      </c>
      <c r="G11" s="175">
        <v>12443</v>
      </c>
      <c r="H11" s="175">
        <v>15947</v>
      </c>
      <c r="I11" s="176">
        <v>13238</v>
      </c>
    </row>
    <row r="12" spans="1:9" ht="27" customHeight="1">
      <c r="A12" s="267"/>
      <c r="B12" s="44" t="s">
        <v>124</v>
      </c>
      <c r="C12" s="43"/>
      <c r="D12" s="94"/>
      <c r="E12" s="175">
        <v>2430</v>
      </c>
      <c r="F12" s="175">
        <v>2455</v>
      </c>
      <c r="G12" s="175">
        <v>2098</v>
      </c>
      <c r="H12" s="175">
        <v>2218</v>
      </c>
      <c r="I12" s="176">
        <v>1890</v>
      </c>
    </row>
    <row r="13" spans="1:9" ht="27" customHeight="1">
      <c r="A13" s="267"/>
      <c r="B13" s="44" t="s">
        <v>125</v>
      </c>
      <c r="C13" s="43"/>
      <c r="D13" s="99"/>
      <c r="E13" s="177">
        <v>422</v>
      </c>
      <c r="F13" s="177">
        <v>25</v>
      </c>
      <c r="G13" s="177">
        <v>-357</v>
      </c>
      <c r="H13" s="177">
        <v>120</v>
      </c>
      <c r="I13" s="178">
        <v>-328</v>
      </c>
    </row>
    <row r="14" spans="1:9" ht="27" customHeight="1">
      <c r="A14" s="267"/>
      <c r="B14" s="101" t="s">
        <v>126</v>
      </c>
      <c r="C14" s="53"/>
      <c r="D14" s="99"/>
      <c r="E14" s="177">
        <v>0</v>
      </c>
      <c r="F14" s="177">
        <v>0</v>
      </c>
      <c r="G14" s="177">
        <v>0</v>
      </c>
      <c r="H14" s="177">
        <v>0</v>
      </c>
      <c r="I14" s="178">
        <v>0</v>
      </c>
    </row>
    <row r="15" spans="1:9" ht="27" customHeight="1">
      <c r="A15" s="267"/>
      <c r="B15" s="45" t="s">
        <v>127</v>
      </c>
      <c r="C15" s="46"/>
      <c r="D15" s="179"/>
      <c r="E15" s="180">
        <v>3623</v>
      </c>
      <c r="F15" s="180">
        <v>2440</v>
      </c>
      <c r="G15" s="180">
        <v>-3890</v>
      </c>
      <c r="H15" s="180">
        <v>-9255</v>
      </c>
      <c r="I15" s="181">
        <v>2926</v>
      </c>
    </row>
    <row r="16" spans="1:9" ht="27" customHeight="1">
      <c r="A16" s="267"/>
      <c r="B16" s="182" t="s">
        <v>128</v>
      </c>
      <c r="C16" s="183"/>
      <c r="D16" s="184" t="s">
        <v>43</v>
      </c>
      <c r="E16" s="185">
        <v>91860</v>
      </c>
      <c r="F16" s="185">
        <v>94691</v>
      </c>
      <c r="G16" s="185">
        <v>92293</v>
      </c>
      <c r="H16" s="185">
        <v>82720</v>
      </c>
      <c r="I16" s="186">
        <v>82905</v>
      </c>
    </row>
    <row r="17" spans="1:9" ht="27" customHeight="1">
      <c r="A17" s="267"/>
      <c r="B17" s="44" t="s">
        <v>129</v>
      </c>
      <c r="C17" s="43"/>
      <c r="D17" s="91" t="s">
        <v>44</v>
      </c>
      <c r="E17" s="175">
        <v>23736</v>
      </c>
      <c r="F17" s="175">
        <v>33542</v>
      </c>
      <c r="G17" s="175">
        <v>26499</v>
      </c>
      <c r="H17" s="175">
        <v>28402</v>
      </c>
      <c r="I17" s="176">
        <v>20981</v>
      </c>
    </row>
    <row r="18" spans="1:9" ht="27" customHeight="1">
      <c r="A18" s="267"/>
      <c r="B18" s="44" t="s">
        <v>130</v>
      </c>
      <c r="C18" s="43"/>
      <c r="D18" s="91" t="s">
        <v>45</v>
      </c>
      <c r="E18" s="175">
        <v>1043080</v>
      </c>
      <c r="F18" s="175">
        <v>1040465</v>
      </c>
      <c r="G18" s="175">
        <v>1035115</v>
      </c>
      <c r="H18" s="175">
        <v>1034725</v>
      </c>
      <c r="I18" s="176">
        <v>1026876</v>
      </c>
    </row>
    <row r="19" spans="1:9" ht="27" customHeight="1">
      <c r="A19" s="267"/>
      <c r="B19" s="44" t="s">
        <v>131</v>
      </c>
      <c r="C19" s="43"/>
      <c r="D19" s="91" t="s">
        <v>132</v>
      </c>
      <c r="E19" s="175">
        <v>974956</v>
      </c>
      <c r="F19" s="175">
        <v>979316</v>
      </c>
      <c r="G19" s="175">
        <v>969321</v>
      </c>
      <c r="H19" s="175">
        <v>980407</v>
      </c>
      <c r="I19" s="175">
        <f>I17+I18-I16</f>
        <v>964952</v>
      </c>
    </row>
    <row r="20" spans="1:9" ht="27" customHeight="1">
      <c r="A20" s="267"/>
      <c r="B20" s="44" t="s">
        <v>133</v>
      </c>
      <c r="C20" s="43"/>
      <c r="D20" s="94" t="s">
        <v>134</v>
      </c>
      <c r="E20" s="187">
        <v>2.9186941594217903</v>
      </c>
      <c r="F20" s="187">
        <v>2.9224492662032162</v>
      </c>
      <c r="G20" s="187">
        <v>2.8968608234006767</v>
      </c>
      <c r="H20" s="187">
        <v>2.8580484422948911</v>
      </c>
      <c r="I20" s="187">
        <f>I18/I8</f>
        <v>2.8299821416760369</v>
      </c>
    </row>
    <row r="21" spans="1:9" ht="27" customHeight="1">
      <c r="A21" s="267"/>
      <c r="B21" s="44" t="s">
        <v>135</v>
      </c>
      <c r="C21" s="43"/>
      <c r="D21" s="94" t="s">
        <v>136</v>
      </c>
      <c r="E21" s="187">
        <v>2.728072998133634</v>
      </c>
      <c r="F21" s="187">
        <v>2.7506944737026893</v>
      </c>
      <c r="G21" s="187">
        <v>2.7127304987364371</v>
      </c>
      <c r="H21" s="187">
        <v>2.7080148823745507</v>
      </c>
      <c r="I21" s="187">
        <f>I19/I8</f>
        <v>2.6593249112595632</v>
      </c>
    </row>
    <row r="22" spans="1:9" ht="27" customHeight="1">
      <c r="A22" s="267"/>
      <c r="B22" s="44" t="s">
        <v>137</v>
      </c>
      <c r="C22" s="43"/>
      <c r="D22" s="94" t="s">
        <v>138</v>
      </c>
      <c r="E22" s="175">
        <v>752983.91206861951</v>
      </c>
      <c r="F22" s="175">
        <v>751096.18252720428</v>
      </c>
      <c r="G22" s="175">
        <v>747234.09723214817</v>
      </c>
      <c r="H22" s="175">
        <v>746952.56204241514</v>
      </c>
      <c r="I22" s="175">
        <f>I18/I24*1000000</f>
        <v>741286.48587776185</v>
      </c>
    </row>
    <row r="23" spans="1:9" ht="27" customHeight="1">
      <c r="A23" s="267"/>
      <c r="B23" s="44" t="s">
        <v>139</v>
      </c>
      <c r="C23" s="43"/>
      <c r="D23" s="94" t="s">
        <v>140</v>
      </c>
      <c r="E23" s="175">
        <v>703806.2113881706</v>
      </c>
      <c r="F23" s="175">
        <v>706953.63043236581</v>
      </c>
      <c r="G23" s="175">
        <v>699738.38883907883</v>
      </c>
      <c r="H23" s="175">
        <v>707741.20707851648</v>
      </c>
      <c r="I23" s="175">
        <f>I19/I24*1000000</f>
        <v>696584.47282896668</v>
      </c>
    </row>
    <row r="24" spans="1:9" ht="27" customHeight="1">
      <c r="A24" s="267"/>
      <c r="B24" s="188" t="s">
        <v>141</v>
      </c>
      <c r="C24" s="189"/>
      <c r="D24" s="190" t="s">
        <v>142</v>
      </c>
      <c r="E24" s="180">
        <v>1385262</v>
      </c>
      <c r="F24" s="180">
        <v>1385262</v>
      </c>
      <c r="G24" s="180">
        <v>1385262</v>
      </c>
      <c r="H24" s="181">
        <v>1385262</v>
      </c>
      <c r="I24" s="181">
        <f>H24</f>
        <v>1385262</v>
      </c>
    </row>
    <row r="25" spans="1:9" ht="27" customHeight="1">
      <c r="A25" s="267"/>
      <c r="B25" s="10" t="s">
        <v>143</v>
      </c>
      <c r="C25" s="191"/>
      <c r="D25" s="192"/>
      <c r="E25" s="173">
        <v>358010</v>
      </c>
      <c r="F25" s="173">
        <v>356502</v>
      </c>
      <c r="G25" s="173">
        <v>352567</v>
      </c>
      <c r="H25" s="173">
        <v>351898</v>
      </c>
      <c r="I25" s="193">
        <v>349948</v>
      </c>
    </row>
    <row r="26" spans="1:9" ht="27" customHeight="1">
      <c r="A26" s="267"/>
      <c r="B26" s="194" t="s">
        <v>144</v>
      </c>
      <c r="C26" s="195"/>
      <c r="D26" s="196"/>
      <c r="E26" s="197">
        <v>0.41181000000000001</v>
      </c>
      <c r="F26" s="197">
        <v>0.42524000000000001</v>
      </c>
      <c r="G26" s="197">
        <v>0.43419999999999997</v>
      </c>
      <c r="H26" s="197">
        <v>0.43852000000000002</v>
      </c>
      <c r="I26" s="198">
        <v>0.44285000000000002</v>
      </c>
    </row>
    <row r="27" spans="1:9" ht="27" customHeight="1">
      <c r="A27" s="267"/>
      <c r="B27" s="194" t="s">
        <v>145</v>
      </c>
      <c r="C27" s="195"/>
      <c r="D27" s="196"/>
      <c r="E27" s="199">
        <v>0.68</v>
      </c>
      <c r="F27" s="199">
        <v>0.69</v>
      </c>
      <c r="G27" s="199">
        <v>0.6</v>
      </c>
      <c r="H27" s="199">
        <v>0.63</v>
      </c>
      <c r="I27" s="200">
        <v>0.54</v>
      </c>
    </row>
    <row r="28" spans="1:9" ht="27" customHeight="1">
      <c r="A28" s="267"/>
      <c r="B28" s="194" t="s">
        <v>146</v>
      </c>
      <c r="C28" s="195"/>
      <c r="D28" s="196"/>
      <c r="E28" s="199">
        <v>89</v>
      </c>
      <c r="F28" s="199">
        <v>89.3</v>
      </c>
      <c r="G28" s="199">
        <v>90.4</v>
      </c>
      <c r="H28" s="199">
        <v>90.9</v>
      </c>
      <c r="I28" s="200">
        <v>90.2</v>
      </c>
    </row>
    <row r="29" spans="1:9" ht="27" customHeight="1">
      <c r="A29" s="267"/>
      <c r="B29" s="201" t="s">
        <v>147</v>
      </c>
      <c r="C29" s="202"/>
      <c r="D29" s="203"/>
      <c r="E29" s="204">
        <v>44.2</v>
      </c>
      <c r="F29" s="204">
        <v>44.4</v>
      </c>
      <c r="G29" s="204">
        <v>45.1</v>
      </c>
      <c r="H29" s="204">
        <v>44.5</v>
      </c>
      <c r="I29" s="205">
        <v>43.5</v>
      </c>
    </row>
    <row r="30" spans="1:9" ht="27" customHeight="1">
      <c r="A30" s="267"/>
      <c r="B30" s="312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67"/>
      <c r="B31" s="267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67"/>
      <c r="B32" s="267"/>
      <c r="C32" s="194" t="s">
        <v>151</v>
      </c>
      <c r="D32" s="196"/>
      <c r="E32" s="199">
        <v>12.4</v>
      </c>
      <c r="F32" s="199">
        <v>11.8</v>
      </c>
      <c r="G32" s="199">
        <v>11.2</v>
      </c>
      <c r="H32" s="199">
        <v>10.5</v>
      </c>
      <c r="I32" s="200">
        <v>10.199999999999999</v>
      </c>
    </row>
    <row r="33" spans="1:9" ht="27" customHeight="1">
      <c r="A33" s="268"/>
      <c r="B33" s="268"/>
      <c r="C33" s="201" t="s">
        <v>152</v>
      </c>
      <c r="D33" s="203"/>
      <c r="E33" s="204">
        <v>150.69999999999999</v>
      </c>
      <c r="F33" s="204">
        <v>149.30000000000001</v>
      </c>
      <c r="G33" s="204">
        <v>149.69999999999999</v>
      </c>
      <c r="H33" s="204">
        <v>150</v>
      </c>
      <c r="I33" s="209">
        <v>149</v>
      </c>
    </row>
    <row r="34" spans="1:9" ht="27" customHeight="1">
      <c r="A34" s="2" t="s">
        <v>244</v>
      </c>
      <c r="B34" s="8"/>
      <c r="C34" s="8"/>
      <c r="D34" s="8"/>
      <c r="E34" s="210"/>
      <c r="F34" s="210"/>
      <c r="G34" s="210"/>
      <c r="H34" s="210"/>
      <c r="I34" s="211"/>
    </row>
    <row r="35" spans="1:9" ht="27" customHeight="1">
      <c r="A35" s="13" t="s">
        <v>111</v>
      </c>
    </row>
    <row r="36" spans="1:9">
      <c r="A36" s="21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F43" sqref="F43"/>
      <selection pane="topRight" activeCell="F43" sqref="F43"/>
      <selection pane="bottomLeft" activeCell="F43" sqref="F43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3" t="s">
        <v>260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5.95" customHeight="1">
      <c r="A6" s="290" t="s">
        <v>49</v>
      </c>
      <c r="B6" s="291"/>
      <c r="C6" s="291"/>
      <c r="D6" s="291"/>
      <c r="E6" s="292"/>
      <c r="F6" s="277" t="s">
        <v>247</v>
      </c>
      <c r="G6" s="278"/>
      <c r="H6" s="277" t="s">
        <v>258</v>
      </c>
      <c r="I6" s="278"/>
      <c r="J6" s="277" t="s">
        <v>250</v>
      </c>
      <c r="K6" s="278"/>
      <c r="L6" s="277"/>
      <c r="M6" s="278"/>
      <c r="N6" s="277"/>
      <c r="O6" s="278"/>
    </row>
    <row r="7" spans="1:25" ht="15.95" customHeight="1">
      <c r="A7" s="293"/>
      <c r="B7" s="294"/>
      <c r="C7" s="294"/>
      <c r="D7" s="294"/>
      <c r="E7" s="295"/>
      <c r="F7" s="110" t="s">
        <v>242</v>
      </c>
      <c r="G7" s="38" t="s">
        <v>2</v>
      </c>
      <c r="H7" s="110" t="s">
        <v>242</v>
      </c>
      <c r="I7" s="38" t="s">
        <v>2</v>
      </c>
      <c r="J7" s="110" t="s">
        <v>242</v>
      </c>
      <c r="K7" s="38" t="s">
        <v>2</v>
      </c>
      <c r="L7" s="110" t="s">
        <v>242</v>
      </c>
      <c r="M7" s="38" t="s">
        <v>2</v>
      </c>
      <c r="N7" s="110" t="s">
        <v>242</v>
      </c>
      <c r="O7" s="253" t="s">
        <v>2</v>
      </c>
    </row>
    <row r="8" spans="1:25" ht="15.95" customHeight="1">
      <c r="A8" s="302" t="s">
        <v>83</v>
      </c>
      <c r="B8" s="55" t="s">
        <v>50</v>
      </c>
      <c r="C8" s="56"/>
      <c r="D8" s="56"/>
      <c r="E8" s="93" t="s">
        <v>41</v>
      </c>
      <c r="F8" s="111">
        <v>2822</v>
      </c>
      <c r="G8" s="112">
        <v>3084</v>
      </c>
      <c r="H8" s="111">
        <v>1550</v>
      </c>
      <c r="I8" s="113">
        <v>1583</v>
      </c>
      <c r="J8" s="111">
        <v>45632</v>
      </c>
      <c r="K8" s="114">
        <v>44821</v>
      </c>
      <c r="L8" s="111"/>
      <c r="M8" s="113"/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95" customHeight="1">
      <c r="A9" s="303"/>
      <c r="B9" s="8"/>
      <c r="C9" s="30" t="s">
        <v>51</v>
      </c>
      <c r="D9" s="43"/>
      <c r="E9" s="91" t="s">
        <v>42</v>
      </c>
      <c r="F9" s="70">
        <v>2822</v>
      </c>
      <c r="G9" s="116">
        <v>3084</v>
      </c>
      <c r="H9" s="70">
        <v>1550</v>
      </c>
      <c r="I9" s="117">
        <v>1583</v>
      </c>
      <c r="J9" s="70">
        <v>45617</v>
      </c>
      <c r="K9" s="118">
        <v>44821</v>
      </c>
      <c r="L9" s="70"/>
      <c r="M9" s="117"/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95" customHeight="1">
      <c r="A10" s="303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15</v>
      </c>
      <c r="K10" s="120" t="s">
        <v>252</v>
      </c>
      <c r="L10" s="70"/>
      <c r="M10" s="117"/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95" customHeight="1">
      <c r="A11" s="303"/>
      <c r="B11" s="50" t="s">
        <v>53</v>
      </c>
      <c r="C11" s="63"/>
      <c r="D11" s="63"/>
      <c r="E11" s="90" t="s">
        <v>44</v>
      </c>
      <c r="F11" s="121">
        <v>2728</v>
      </c>
      <c r="G11" s="122">
        <v>1970</v>
      </c>
      <c r="H11" s="121">
        <v>936</v>
      </c>
      <c r="I11" s="123">
        <v>933</v>
      </c>
      <c r="J11" s="121">
        <v>45876</v>
      </c>
      <c r="K11" s="124">
        <v>45454</v>
      </c>
      <c r="L11" s="121"/>
      <c r="M11" s="123"/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95" customHeight="1">
      <c r="A12" s="303"/>
      <c r="B12" s="7"/>
      <c r="C12" s="30" t="s">
        <v>54</v>
      </c>
      <c r="D12" s="43"/>
      <c r="E12" s="91" t="s">
        <v>45</v>
      </c>
      <c r="F12" s="70">
        <v>2404</v>
      </c>
      <c r="G12" s="116">
        <v>1774</v>
      </c>
      <c r="H12" s="121">
        <v>936</v>
      </c>
      <c r="I12" s="117">
        <v>933</v>
      </c>
      <c r="J12" s="121">
        <v>45876</v>
      </c>
      <c r="K12" s="118">
        <v>45454</v>
      </c>
      <c r="L12" s="70"/>
      <c r="M12" s="117"/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95" customHeight="1">
      <c r="A13" s="303"/>
      <c r="B13" s="8"/>
      <c r="C13" s="52" t="s">
        <v>55</v>
      </c>
      <c r="D13" s="53"/>
      <c r="E13" s="95" t="s">
        <v>46</v>
      </c>
      <c r="F13" s="68">
        <v>324</v>
      </c>
      <c r="G13" s="151">
        <v>196</v>
      </c>
      <c r="H13" s="119">
        <v>0</v>
      </c>
      <c r="I13" s="120">
        <v>0</v>
      </c>
      <c r="J13" s="119">
        <v>0</v>
      </c>
      <c r="K13" s="120" t="s">
        <v>252</v>
      </c>
      <c r="L13" s="68"/>
      <c r="M13" s="126"/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95" customHeight="1">
      <c r="A14" s="303"/>
      <c r="B14" s="44" t="s">
        <v>56</v>
      </c>
      <c r="C14" s="43"/>
      <c r="D14" s="43"/>
      <c r="E14" s="91" t="s">
        <v>154</v>
      </c>
      <c r="F14" s="69">
        <f t="shared" ref="F14:O15" si="0">F9-F12</f>
        <v>418</v>
      </c>
      <c r="G14" s="128">
        <f t="shared" si="0"/>
        <v>1310</v>
      </c>
      <c r="H14" s="69">
        <f t="shared" si="0"/>
        <v>614</v>
      </c>
      <c r="I14" s="128">
        <f t="shared" si="0"/>
        <v>650</v>
      </c>
      <c r="J14" s="69">
        <f t="shared" si="0"/>
        <v>-259</v>
      </c>
      <c r="K14" s="128">
        <f t="shared" si="0"/>
        <v>-633</v>
      </c>
      <c r="L14" s="69">
        <f t="shared" si="0"/>
        <v>0</v>
      </c>
      <c r="M14" s="128">
        <f t="shared" si="0"/>
        <v>0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95" customHeight="1">
      <c r="A15" s="303"/>
      <c r="B15" s="44" t="s">
        <v>57</v>
      </c>
      <c r="C15" s="43"/>
      <c r="D15" s="43"/>
      <c r="E15" s="91" t="s">
        <v>155</v>
      </c>
      <c r="F15" s="69">
        <f t="shared" si="0"/>
        <v>-324</v>
      </c>
      <c r="G15" s="128">
        <f t="shared" si="0"/>
        <v>-196</v>
      </c>
      <c r="H15" s="69">
        <f t="shared" si="0"/>
        <v>0</v>
      </c>
      <c r="I15" s="128">
        <f t="shared" si="0"/>
        <v>0</v>
      </c>
      <c r="J15" s="69">
        <f t="shared" si="0"/>
        <v>15</v>
      </c>
      <c r="K15" s="128">
        <v>0</v>
      </c>
      <c r="L15" s="69">
        <f t="shared" si="0"/>
        <v>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95" customHeight="1">
      <c r="A16" s="303"/>
      <c r="B16" s="44" t="s">
        <v>58</v>
      </c>
      <c r="C16" s="43"/>
      <c r="D16" s="43"/>
      <c r="E16" s="91" t="s">
        <v>156</v>
      </c>
      <c r="F16" s="69">
        <f t="shared" ref="F16:O16" si="1">F8-F11</f>
        <v>94</v>
      </c>
      <c r="G16" s="128">
        <f t="shared" si="1"/>
        <v>1114</v>
      </c>
      <c r="H16" s="69">
        <f t="shared" si="1"/>
        <v>614</v>
      </c>
      <c r="I16" s="128">
        <f t="shared" si="1"/>
        <v>650</v>
      </c>
      <c r="J16" s="69">
        <f t="shared" si="1"/>
        <v>-244</v>
      </c>
      <c r="K16" s="128">
        <f t="shared" si="1"/>
        <v>-633</v>
      </c>
      <c r="L16" s="69">
        <f t="shared" si="1"/>
        <v>0</v>
      </c>
      <c r="M16" s="128">
        <f t="shared" si="1"/>
        <v>0</v>
      </c>
      <c r="N16" s="69">
        <f t="shared" si="1"/>
        <v>0</v>
      </c>
      <c r="O16" s="128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95" customHeight="1">
      <c r="A17" s="303"/>
      <c r="B17" s="44" t="s">
        <v>59</v>
      </c>
      <c r="C17" s="43"/>
      <c r="D17" s="43"/>
      <c r="E17" s="34"/>
      <c r="F17" s="214">
        <v>0</v>
      </c>
      <c r="G17" s="215">
        <v>0</v>
      </c>
      <c r="H17" s="119">
        <v>9896</v>
      </c>
      <c r="I17" s="120">
        <v>10509</v>
      </c>
      <c r="J17" s="70">
        <v>20781</v>
      </c>
      <c r="K17" s="118">
        <v>20537</v>
      </c>
      <c r="L17" s="70"/>
      <c r="M17" s="117"/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95" customHeight="1">
      <c r="A18" s="304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 t="s">
        <v>252</v>
      </c>
      <c r="L18" s="132"/>
      <c r="M18" s="133"/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95" customHeight="1">
      <c r="A19" s="303" t="s">
        <v>84</v>
      </c>
      <c r="B19" s="50" t="s">
        <v>61</v>
      </c>
      <c r="C19" s="51"/>
      <c r="D19" s="51"/>
      <c r="E19" s="96"/>
      <c r="F19" s="65">
        <v>13</v>
      </c>
      <c r="G19" s="135">
        <v>16</v>
      </c>
      <c r="H19" s="66">
        <v>185</v>
      </c>
      <c r="I19" s="136">
        <v>184</v>
      </c>
      <c r="J19" s="66">
        <v>6845</v>
      </c>
      <c r="K19" s="137">
        <v>5510</v>
      </c>
      <c r="L19" s="66"/>
      <c r="M19" s="136"/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95" customHeight="1">
      <c r="A20" s="303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0</v>
      </c>
      <c r="I20" s="117">
        <v>0</v>
      </c>
      <c r="J20" s="70">
        <v>2415</v>
      </c>
      <c r="K20" s="120">
        <v>973</v>
      </c>
      <c r="L20" s="70"/>
      <c r="M20" s="117"/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95" customHeight="1">
      <c r="A21" s="303"/>
      <c r="B21" s="9" t="s">
        <v>63</v>
      </c>
      <c r="C21" s="63"/>
      <c r="D21" s="63"/>
      <c r="E21" s="90" t="s">
        <v>157</v>
      </c>
      <c r="F21" s="138">
        <v>13</v>
      </c>
      <c r="G21" s="139">
        <v>16</v>
      </c>
      <c r="H21" s="121">
        <v>185</v>
      </c>
      <c r="I21" s="123">
        <v>184</v>
      </c>
      <c r="J21" s="121">
        <v>6845</v>
      </c>
      <c r="K21" s="124">
        <v>5510</v>
      </c>
      <c r="L21" s="121"/>
      <c r="M21" s="123"/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95" customHeight="1">
      <c r="A22" s="303"/>
      <c r="B22" s="50" t="s">
        <v>64</v>
      </c>
      <c r="C22" s="51"/>
      <c r="D22" s="51"/>
      <c r="E22" s="96" t="s">
        <v>158</v>
      </c>
      <c r="F22" s="65">
        <v>801</v>
      </c>
      <c r="G22" s="135">
        <v>731</v>
      </c>
      <c r="H22" s="66">
        <v>1205</v>
      </c>
      <c r="I22" s="136">
        <v>1043</v>
      </c>
      <c r="J22" s="66">
        <v>8980</v>
      </c>
      <c r="K22" s="137">
        <v>7431</v>
      </c>
      <c r="L22" s="66"/>
      <c r="M22" s="136"/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95" customHeight="1">
      <c r="A23" s="303"/>
      <c r="B23" s="7" t="s">
        <v>65</v>
      </c>
      <c r="C23" s="52" t="s">
        <v>66</v>
      </c>
      <c r="D23" s="53"/>
      <c r="E23" s="95"/>
      <c r="F23" s="67">
        <v>279</v>
      </c>
      <c r="G23" s="125">
        <v>306</v>
      </c>
      <c r="H23" s="68">
        <v>632</v>
      </c>
      <c r="I23" s="126">
        <v>642</v>
      </c>
      <c r="J23" s="68">
        <v>2276</v>
      </c>
      <c r="K23" s="127">
        <v>2373</v>
      </c>
      <c r="L23" s="68"/>
      <c r="M23" s="126"/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95" customHeight="1">
      <c r="A24" s="303"/>
      <c r="B24" s="44" t="s">
        <v>159</v>
      </c>
      <c r="C24" s="43"/>
      <c r="D24" s="43"/>
      <c r="E24" s="91" t="s">
        <v>160</v>
      </c>
      <c r="F24" s="69">
        <f t="shared" ref="F24:O24" si="2">F21-F22</f>
        <v>-788</v>
      </c>
      <c r="G24" s="128">
        <f t="shared" si="2"/>
        <v>-715</v>
      </c>
      <c r="H24" s="69">
        <f t="shared" si="2"/>
        <v>-1020</v>
      </c>
      <c r="I24" s="128">
        <f t="shared" si="2"/>
        <v>-859</v>
      </c>
      <c r="J24" s="69">
        <f t="shared" si="2"/>
        <v>-2135</v>
      </c>
      <c r="K24" s="128">
        <f t="shared" si="2"/>
        <v>-1921</v>
      </c>
      <c r="L24" s="69">
        <f t="shared" si="2"/>
        <v>0</v>
      </c>
      <c r="M24" s="128">
        <f t="shared" si="2"/>
        <v>0</v>
      </c>
      <c r="N24" s="69">
        <f t="shared" si="2"/>
        <v>0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95" customHeight="1">
      <c r="A25" s="303"/>
      <c r="B25" s="101" t="s">
        <v>67</v>
      </c>
      <c r="C25" s="53"/>
      <c r="D25" s="53"/>
      <c r="E25" s="305" t="s">
        <v>161</v>
      </c>
      <c r="F25" s="285">
        <v>788</v>
      </c>
      <c r="G25" s="275">
        <v>715</v>
      </c>
      <c r="H25" s="273">
        <v>1020</v>
      </c>
      <c r="I25" s="275">
        <v>859</v>
      </c>
      <c r="J25" s="273">
        <v>2135</v>
      </c>
      <c r="K25" s="275">
        <v>1921</v>
      </c>
      <c r="L25" s="273"/>
      <c r="M25" s="275"/>
      <c r="N25" s="273"/>
      <c r="O25" s="27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95" customHeight="1">
      <c r="A26" s="303"/>
      <c r="B26" s="9" t="s">
        <v>68</v>
      </c>
      <c r="C26" s="63"/>
      <c r="D26" s="63"/>
      <c r="E26" s="306"/>
      <c r="F26" s="286"/>
      <c r="G26" s="276"/>
      <c r="H26" s="274"/>
      <c r="I26" s="276"/>
      <c r="J26" s="274"/>
      <c r="K26" s="276"/>
      <c r="L26" s="274"/>
      <c r="M26" s="276"/>
      <c r="N26" s="274"/>
      <c r="O26" s="276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95" customHeight="1">
      <c r="A27" s="304"/>
      <c r="B27" s="47" t="s">
        <v>162</v>
      </c>
      <c r="C27" s="31"/>
      <c r="D27" s="31"/>
      <c r="E27" s="92" t="s">
        <v>163</v>
      </c>
      <c r="F27" s="73">
        <f t="shared" ref="F27:O27" si="3">F24+F25</f>
        <v>0</v>
      </c>
      <c r="G27" s="140">
        <f t="shared" si="3"/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0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9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9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95" customHeight="1">
      <c r="A30" s="296" t="s">
        <v>69</v>
      </c>
      <c r="B30" s="297"/>
      <c r="C30" s="297"/>
      <c r="D30" s="297"/>
      <c r="E30" s="298"/>
      <c r="F30" s="283" t="s">
        <v>253</v>
      </c>
      <c r="G30" s="284"/>
      <c r="H30" s="283" t="s">
        <v>254</v>
      </c>
      <c r="I30" s="284"/>
      <c r="J30" s="283" t="s">
        <v>255</v>
      </c>
      <c r="K30" s="284"/>
      <c r="L30" s="281"/>
      <c r="M30" s="282"/>
      <c r="N30" s="281"/>
      <c r="O30" s="282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95" customHeight="1">
      <c r="A31" s="299"/>
      <c r="B31" s="300"/>
      <c r="C31" s="300"/>
      <c r="D31" s="300"/>
      <c r="E31" s="301"/>
      <c r="F31" s="110" t="s">
        <v>242</v>
      </c>
      <c r="G31" s="38" t="s">
        <v>2</v>
      </c>
      <c r="H31" s="110" t="s">
        <v>242</v>
      </c>
      <c r="I31" s="38" t="s">
        <v>2</v>
      </c>
      <c r="J31" s="110" t="s">
        <v>242</v>
      </c>
      <c r="K31" s="38" t="s">
        <v>2</v>
      </c>
      <c r="L31" s="110" t="s">
        <v>242</v>
      </c>
      <c r="M31" s="38" t="s">
        <v>2</v>
      </c>
      <c r="N31" s="110" t="s">
        <v>242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95" customHeight="1">
      <c r="A32" s="302" t="s">
        <v>85</v>
      </c>
      <c r="B32" s="55" t="s">
        <v>50</v>
      </c>
      <c r="C32" s="56"/>
      <c r="D32" s="56"/>
      <c r="E32" s="15" t="s">
        <v>41</v>
      </c>
      <c r="F32" s="66">
        <v>57</v>
      </c>
      <c r="G32" s="148">
        <v>56</v>
      </c>
      <c r="H32" s="111">
        <v>57</v>
      </c>
      <c r="I32" s="113">
        <v>56</v>
      </c>
      <c r="J32" s="111">
        <v>0</v>
      </c>
      <c r="K32" s="114">
        <v>0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95" customHeight="1">
      <c r="A33" s="307"/>
      <c r="B33" s="8"/>
      <c r="C33" s="52" t="s">
        <v>70</v>
      </c>
      <c r="D33" s="53"/>
      <c r="E33" s="99"/>
      <c r="F33" s="68">
        <v>57</v>
      </c>
      <c r="G33" s="151">
        <v>56</v>
      </c>
      <c r="H33" s="68">
        <v>57</v>
      </c>
      <c r="I33" s="126">
        <v>56</v>
      </c>
      <c r="J33" s="68">
        <v>0</v>
      </c>
      <c r="K33" s="127">
        <v>0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95" customHeight="1">
      <c r="A34" s="307"/>
      <c r="B34" s="8"/>
      <c r="C34" s="24"/>
      <c r="D34" s="30" t="s">
        <v>71</v>
      </c>
      <c r="E34" s="94"/>
      <c r="F34" s="70">
        <v>57</v>
      </c>
      <c r="G34" s="116">
        <v>56</v>
      </c>
      <c r="H34" s="70">
        <v>57</v>
      </c>
      <c r="I34" s="117">
        <v>56</v>
      </c>
      <c r="J34" s="70">
        <v>0</v>
      </c>
      <c r="K34" s="118">
        <v>0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95" customHeight="1">
      <c r="A35" s="307"/>
      <c r="B35" s="10"/>
      <c r="C35" s="62" t="s">
        <v>72</v>
      </c>
      <c r="D35" s="63"/>
      <c r="E35" s="100"/>
      <c r="F35" s="121">
        <v>0</v>
      </c>
      <c r="G35" s="122">
        <v>0</v>
      </c>
      <c r="H35" s="121">
        <v>0</v>
      </c>
      <c r="I35" s="123">
        <v>0</v>
      </c>
      <c r="J35" s="152">
        <v>0</v>
      </c>
      <c r="K35" s="153">
        <v>0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95" customHeight="1">
      <c r="A36" s="307"/>
      <c r="B36" s="50" t="s">
        <v>53</v>
      </c>
      <c r="C36" s="51"/>
      <c r="D36" s="51"/>
      <c r="E36" s="15" t="s">
        <v>42</v>
      </c>
      <c r="F36" s="66">
        <v>5</v>
      </c>
      <c r="G36" s="148">
        <v>3</v>
      </c>
      <c r="H36" s="66">
        <v>5</v>
      </c>
      <c r="I36" s="136">
        <v>3</v>
      </c>
      <c r="J36" s="66">
        <v>0</v>
      </c>
      <c r="K36" s="137">
        <v>0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95" customHeight="1">
      <c r="A37" s="307"/>
      <c r="B37" s="8"/>
      <c r="C37" s="30" t="s">
        <v>73</v>
      </c>
      <c r="D37" s="43"/>
      <c r="E37" s="94"/>
      <c r="F37" s="70">
        <v>5</v>
      </c>
      <c r="G37" s="116">
        <v>3</v>
      </c>
      <c r="H37" s="70">
        <v>5</v>
      </c>
      <c r="I37" s="117">
        <v>3</v>
      </c>
      <c r="J37" s="70">
        <v>0</v>
      </c>
      <c r="K37" s="118">
        <v>0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95" customHeight="1">
      <c r="A38" s="307"/>
      <c r="B38" s="10"/>
      <c r="C38" s="30" t="s">
        <v>74</v>
      </c>
      <c r="D38" s="43"/>
      <c r="E38" s="94"/>
      <c r="F38" s="69">
        <v>0</v>
      </c>
      <c r="G38" s="128">
        <v>0</v>
      </c>
      <c r="H38" s="70">
        <v>0</v>
      </c>
      <c r="I38" s="117">
        <v>0</v>
      </c>
      <c r="J38" s="70">
        <v>0</v>
      </c>
      <c r="K38" s="153">
        <v>0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95" customHeight="1">
      <c r="A39" s="308"/>
      <c r="B39" s="11" t="s">
        <v>75</v>
      </c>
      <c r="C39" s="12"/>
      <c r="D39" s="12"/>
      <c r="E39" s="98" t="s">
        <v>165</v>
      </c>
      <c r="F39" s="73">
        <f t="shared" ref="F39:O39" si="4">F32-F36</f>
        <v>52</v>
      </c>
      <c r="G39" s="140">
        <f t="shared" si="4"/>
        <v>53</v>
      </c>
      <c r="H39" s="73">
        <f t="shared" si="4"/>
        <v>52</v>
      </c>
      <c r="I39" s="140">
        <f t="shared" si="4"/>
        <v>53</v>
      </c>
      <c r="J39" s="73">
        <f t="shared" si="4"/>
        <v>0</v>
      </c>
      <c r="K39" s="140">
        <f t="shared" si="4"/>
        <v>0</v>
      </c>
      <c r="L39" s="73">
        <f t="shared" si="4"/>
        <v>0</v>
      </c>
      <c r="M39" s="140">
        <f t="shared" si="4"/>
        <v>0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95" customHeight="1">
      <c r="A40" s="302" t="s">
        <v>86</v>
      </c>
      <c r="B40" s="50" t="s">
        <v>76</v>
      </c>
      <c r="C40" s="51"/>
      <c r="D40" s="51"/>
      <c r="E40" s="15" t="s">
        <v>44</v>
      </c>
      <c r="F40" s="65">
        <v>0</v>
      </c>
      <c r="G40" s="135">
        <v>0</v>
      </c>
      <c r="H40" s="66">
        <v>0</v>
      </c>
      <c r="I40" s="136">
        <v>0</v>
      </c>
      <c r="J40" s="66">
        <v>0</v>
      </c>
      <c r="K40" s="137">
        <v>0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95" customHeight="1">
      <c r="A41" s="309"/>
      <c r="B41" s="10"/>
      <c r="C41" s="30" t="s">
        <v>77</v>
      </c>
      <c r="D41" s="43"/>
      <c r="E41" s="94"/>
      <c r="F41" s="154">
        <v>0</v>
      </c>
      <c r="G41" s="155">
        <v>0</v>
      </c>
      <c r="H41" s="152">
        <v>0</v>
      </c>
      <c r="I41" s="153">
        <v>0</v>
      </c>
      <c r="J41" s="70">
        <v>0</v>
      </c>
      <c r="K41" s="118">
        <v>0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95" customHeight="1">
      <c r="A42" s="309"/>
      <c r="B42" s="50" t="s">
        <v>64</v>
      </c>
      <c r="C42" s="51"/>
      <c r="D42" s="51"/>
      <c r="E42" s="15" t="s">
        <v>45</v>
      </c>
      <c r="F42" s="65">
        <v>0</v>
      </c>
      <c r="G42" s="135">
        <v>0</v>
      </c>
      <c r="H42" s="66">
        <v>0</v>
      </c>
      <c r="I42" s="136">
        <v>0</v>
      </c>
      <c r="J42" s="66">
        <v>0</v>
      </c>
      <c r="K42" s="137">
        <v>0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95" customHeight="1">
      <c r="A43" s="309"/>
      <c r="B43" s="10"/>
      <c r="C43" s="30" t="s">
        <v>78</v>
      </c>
      <c r="D43" s="43"/>
      <c r="E43" s="94"/>
      <c r="F43" s="69">
        <v>0</v>
      </c>
      <c r="G43" s="128">
        <v>0</v>
      </c>
      <c r="H43" s="70">
        <v>0</v>
      </c>
      <c r="I43" s="117">
        <v>0</v>
      </c>
      <c r="J43" s="152">
        <v>0</v>
      </c>
      <c r="K43" s="153">
        <v>0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95" customHeight="1">
      <c r="A44" s="310"/>
      <c r="B44" s="47" t="s">
        <v>75</v>
      </c>
      <c r="C44" s="31"/>
      <c r="D44" s="31"/>
      <c r="E44" s="98" t="s">
        <v>166</v>
      </c>
      <c r="F44" s="130">
        <f t="shared" ref="F44:O44" si="5">F40-F42</f>
        <v>0</v>
      </c>
      <c r="G44" s="131">
        <f t="shared" si="5"/>
        <v>0</v>
      </c>
      <c r="H44" s="130">
        <f t="shared" si="5"/>
        <v>0</v>
      </c>
      <c r="I44" s="131">
        <f t="shared" si="5"/>
        <v>0</v>
      </c>
      <c r="J44" s="130">
        <f t="shared" si="5"/>
        <v>0</v>
      </c>
      <c r="K44" s="131">
        <f t="shared" si="5"/>
        <v>0</v>
      </c>
      <c r="L44" s="130">
        <f t="shared" si="5"/>
        <v>0</v>
      </c>
      <c r="M44" s="131">
        <f t="shared" si="5"/>
        <v>0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95" customHeight="1">
      <c r="A45" s="287" t="s">
        <v>87</v>
      </c>
      <c r="B45" s="25" t="s">
        <v>79</v>
      </c>
      <c r="C45" s="20"/>
      <c r="D45" s="20"/>
      <c r="E45" s="97" t="s">
        <v>167</v>
      </c>
      <c r="F45" s="156">
        <f t="shared" ref="F45:O45" si="6">F39+F44</f>
        <v>52</v>
      </c>
      <c r="G45" s="157">
        <f t="shared" si="6"/>
        <v>53</v>
      </c>
      <c r="H45" s="156">
        <f t="shared" si="6"/>
        <v>52</v>
      </c>
      <c r="I45" s="157">
        <f t="shared" si="6"/>
        <v>53</v>
      </c>
      <c r="J45" s="156">
        <f t="shared" si="6"/>
        <v>0</v>
      </c>
      <c r="K45" s="157">
        <f t="shared" si="6"/>
        <v>0</v>
      </c>
      <c r="L45" s="156">
        <f t="shared" si="6"/>
        <v>0</v>
      </c>
      <c r="M45" s="157">
        <f t="shared" si="6"/>
        <v>0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95" customHeight="1">
      <c r="A46" s="288"/>
      <c r="B46" s="44" t="s">
        <v>80</v>
      </c>
      <c r="C46" s="43"/>
      <c r="D46" s="43"/>
      <c r="E46" s="43"/>
      <c r="F46" s="154">
        <v>0</v>
      </c>
      <c r="G46" s="155">
        <v>0</v>
      </c>
      <c r="H46" s="152">
        <v>0</v>
      </c>
      <c r="I46" s="153">
        <v>0</v>
      </c>
      <c r="J46" s="152">
        <v>0</v>
      </c>
      <c r="K46" s="153">
        <v>0</v>
      </c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95" customHeight="1">
      <c r="A47" s="288"/>
      <c r="B47" s="44" t="s">
        <v>81</v>
      </c>
      <c r="C47" s="43"/>
      <c r="D47" s="43"/>
      <c r="E47" s="43"/>
      <c r="F47" s="70">
        <v>567</v>
      </c>
      <c r="G47" s="116">
        <v>515</v>
      </c>
      <c r="H47" s="70">
        <v>-195</v>
      </c>
      <c r="I47" s="117">
        <v>-247</v>
      </c>
      <c r="J47" s="70">
        <v>762</v>
      </c>
      <c r="K47" s="118">
        <v>762</v>
      </c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95" customHeight="1">
      <c r="A48" s="289"/>
      <c r="B48" s="47" t="s">
        <v>82</v>
      </c>
      <c r="C48" s="31"/>
      <c r="D48" s="31"/>
      <c r="E48" s="31"/>
      <c r="F48" s="74">
        <v>567</v>
      </c>
      <c r="G48" s="158">
        <v>515</v>
      </c>
      <c r="H48" s="74">
        <v>-195</v>
      </c>
      <c r="I48" s="159">
        <v>-247</v>
      </c>
      <c r="J48" s="74">
        <v>762</v>
      </c>
      <c r="K48" s="160">
        <v>762</v>
      </c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95" customHeight="1">
      <c r="A49" s="13" t="s">
        <v>168</v>
      </c>
      <c r="O49" s="6"/>
    </row>
    <row r="50" spans="1:15" ht="15.95" customHeight="1">
      <c r="A50" s="13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/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163" t="s">
        <v>0</v>
      </c>
      <c r="B1" s="163"/>
      <c r="C1" s="216" t="s">
        <v>260</v>
      </c>
      <c r="D1" s="217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8"/>
      <c r="B5" s="218" t="s">
        <v>246</v>
      </c>
      <c r="C5" s="218"/>
      <c r="D5" s="218"/>
      <c r="H5" s="37"/>
      <c r="L5" s="37"/>
      <c r="N5" s="37" t="s">
        <v>170</v>
      </c>
    </row>
    <row r="6" spans="1:14" ht="15" customHeight="1">
      <c r="A6" s="219"/>
      <c r="B6" s="220"/>
      <c r="C6" s="220"/>
      <c r="D6" s="220"/>
      <c r="E6" s="315" t="s">
        <v>256</v>
      </c>
      <c r="F6" s="316"/>
      <c r="G6" s="315" t="s">
        <v>257</v>
      </c>
      <c r="H6" s="316"/>
      <c r="I6" s="221"/>
      <c r="J6" s="222"/>
      <c r="K6" s="315"/>
      <c r="L6" s="316"/>
      <c r="M6" s="315"/>
      <c r="N6" s="316"/>
    </row>
    <row r="7" spans="1:14" ht="15" customHeight="1">
      <c r="A7" s="59"/>
      <c r="B7" s="60"/>
      <c r="C7" s="60"/>
      <c r="D7" s="60"/>
      <c r="E7" s="223" t="s">
        <v>242</v>
      </c>
      <c r="F7" s="224" t="s">
        <v>2</v>
      </c>
      <c r="G7" s="223" t="s">
        <v>242</v>
      </c>
      <c r="H7" s="224" t="s">
        <v>2</v>
      </c>
      <c r="I7" s="223" t="s">
        <v>242</v>
      </c>
      <c r="J7" s="224" t="s">
        <v>2</v>
      </c>
      <c r="K7" s="223" t="s">
        <v>242</v>
      </c>
      <c r="L7" s="224" t="s">
        <v>2</v>
      </c>
      <c r="M7" s="223" t="s">
        <v>242</v>
      </c>
      <c r="N7" s="254" t="s">
        <v>2</v>
      </c>
    </row>
    <row r="8" spans="1:14" ht="18" customHeight="1">
      <c r="A8" s="266" t="s">
        <v>171</v>
      </c>
      <c r="B8" s="225" t="s">
        <v>172</v>
      </c>
      <c r="C8" s="226"/>
      <c r="D8" s="226"/>
      <c r="E8" s="227">
        <v>1</v>
      </c>
      <c r="F8" s="228">
        <v>1</v>
      </c>
      <c r="G8" s="227">
        <v>0</v>
      </c>
      <c r="H8" s="229">
        <v>1</v>
      </c>
      <c r="I8" s="227"/>
      <c r="J8" s="228"/>
      <c r="K8" s="227"/>
      <c r="L8" s="229"/>
      <c r="M8" s="227"/>
      <c r="N8" s="229"/>
    </row>
    <row r="9" spans="1:14" ht="18" customHeight="1">
      <c r="A9" s="267"/>
      <c r="B9" s="266" t="s">
        <v>173</v>
      </c>
      <c r="C9" s="182" t="s">
        <v>174</v>
      </c>
      <c r="D9" s="183"/>
      <c r="E9" s="230">
        <v>30</v>
      </c>
      <c r="F9" s="231">
        <v>30</v>
      </c>
      <c r="G9" s="230">
        <v>0</v>
      </c>
      <c r="H9" s="232">
        <v>10</v>
      </c>
      <c r="I9" s="230"/>
      <c r="J9" s="231"/>
      <c r="K9" s="230"/>
      <c r="L9" s="232"/>
      <c r="M9" s="230"/>
      <c r="N9" s="232"/>
    </row>
    <row r="10" spans="1:14" ht="18" customHeight="1">
      <c r="A10" s="267"/>
      <c r="B10" s="267"/>
      <c r="C10" s="44" t="s">
        <v>175</v>
      </c>
      <c r="D10" s="43"/>
      <c r="E10" s="233">
        <v>30</v>
      </c>
      <c r="F10" s="234">
        <v>30</v>
      </c>
      <c r="G10" s="233">
        <v>0</v>
      </c>
      <c r="H10" s="235">
        <v>10</v>
      </c>
      <c r="I10" s="233"/>
      <c r="J10" s="234"/>
      <c r="K10" s="233"/>
      <c r="L10" s="235"/>
      <c r="M10" s="233"/>
      <c r="N10" s="235"/>
    </row>
    <row r="11" spans="1:14" ht="18" customHeight="1">
      <c r="A11" s="267"/>
      <c r="B11" s="267"/>
      <c r="C11" s="44" t="s">
        <v>176</v>
      </c>
      <c r="D11" s="43"/>
      <c r="E11" s="233">
        <v>0</v>
      </c>
      <c r="F11" s="234">
        <v>0</v>
      </c>
      <c r="G11" s="233">
        <v>0</v>
      </c>
      <c r="H11" s="235">
        <v>0</v>
      </c>
      <c r="I11" s="233"/>
      <c r="J11" s="234"/>
      <c r="K11" s="233"/>
      <c r="L11" s="235"/>
      <c r="M11" s="233"/>
      <c r="N11" s="235"/>
    </row>
    <row r="12" spans="1:14" ht="18" customHeight="1">
      <c r="A12" s="267"/>
      <c r="B12" s="267"/>
      <c r="C12" s="44" t="s">
        <v>177</v>
      </c>
      <c r="D12" s="43"/>
      <c r="E12" s="233">
        <v>0</v>
      </c>
      <c r="F12" s="234">
        <v>0</v>
      </c>
      <c r="G12" s="233">
        <v>0</v>
      </c>
      <c r="H12" s="235">
        <v>0</v>
      </c>
      <c r="I12" s="233"/>
      <c r="J12" s="234"/>
      <c r="K12" s="233"/>
      <c r="L12" s="235"/>
      <c r="M12" s="233"/>
      <c r="N12" s="235"/>
    </row>
    <row r="13" spans="1:14" ht="18" customHeight="1">
      <c r="A13" s="267"/>
      <c r="B13" s="267"/>
      <c r="C13" s="44" t="s">
        <v>178</v>
      </c>
      <c r="D13" s="43"/>
      <c r="E13" s="233">
        <v>0</v>
      </c>
      <c r="F13" s="234">
        <v>0</v>
      </c>
      <c r="G13" s="233">
        <v>0</v>
      </c>
      <c r="H13" s="235">
        <v>0</v>
      </c>
      <c r="I13" s="233"/>
      <c r="J13" s="234"/>
      <c r="K13" s="233"/>
      <c r="L13" s="235"/>
      <c r="M13" s="233"/>
      <c r="N13" s="235"/>
    </row>
    <row r="14" spans="1:14" ht="18" customHeight="1">
      <c r="A14" s="268"/>
      <c r="B14" s="268"/>
      <c r="C14" s="47" t="s">
        <v>179</v>
      </c>
      <c r="D14" s="31"/>
      <c r="E14" s="236">
        <v>0</v>
      </c>
      <c r="F14" s="237">
        <v>0</v>
      </c>
      <c r="G14" s="236">
        <v>0</v>
      </c>
      <c r="H14" s="238">
        <v>0</v>
      </c>
      <c r="I14" s="236"/>
      <c r="J14" s="237"/>
      <c r="K14" s="236"/>
      <c r="L14" s="238"/>
      <c r="M14" s="236"/>
      <c r="N14" s="238"/>
    </row>
    <row r="15" spans="1:14" ht="18" customHeight="1">
      <c r="A15" s="312" t="s">
        <v>180</v>
      </c>
      <c r="B15" s="266" t="s">
        <v>181</v>
      </c>
      <c r="C15" s="182" t="s">
        <v>182</v>
      </c>
      <c r="D15" s="183"/>
      <c r="E15" s="239">
        <v>382</v>
      </c>
      <c r="F15" s="240">
        <v>377</v>
      </c>
      <c r="G15" s="239">
        <v>0</v>
      </c>
      <c r="H15" s="157">
        <v>13</v>
      </c>
      <c r="I15" s="239"/>
      <c r="J15" s="240"/>
      <c r="K15" s="239"/>
      <c r="L15" s="157"/>
      <c r="M15" s="239"/>
      <c r="N15" s="157"/>
    </row>
    <row r="16" spans="1:14" ht="18" customHeight="1">
      <c r="A16" s="267"/>
      <c r="B16" s="267"/>
      <c r="C16" s="44" t="s">
        <v>183</v>
      </c>
      <c r="D16" s="43"/>
      <c r="E16" s="70">
        <v>32</v>
      </c>
      <c r="F16" s="117">
        <v>32</v>
      </c>
      <c r="G16" s="70">
        <v>0</v>
      </c>
      <c r="H16" s="128">
        <v>0.1</v>
      </c>
      <c r="I16" s="70"/>
      <c r="J16" s="117"/>
      <c r="K16" s="70"/>
      <c r="L16" s="128"/>
      <c r="M16" s="70"/>
      <c r="N16" s="128"/>
    </row>
    <row r="17" spans="1:15" ht="18" customHeight="1">
      <c r="A17" s="267"/>
      <c r="B17" s="267"/>
      <c r="C17" s="44" t="s">
        <v>184</v>
      </c>
      <c r="D17" s="43"/>
      <c r="E17" s="70">
        <v>0</v>
      </c>
      <c r="F17" s="117">
        <v>0</v>
      </c>
      <c r="G17" s="70">
        <v>0</v>
      </c>
      <c r="H17" s="128">
        <v>0</v>
      </c>
      <c r="I17" s="70"/>
      <c r="J17" s="117"/>
      <c r="K17" s="70"/>
      <c r="L17" s="128"/>
      <c r="M17" s="70"/>
      <c r="N17" s="128"/>
    </row>
    <row r="18" spans="1:15" ht="18" customHeight="1">
      <c r="A18" s="267"/>
      <c r="B18" s="268"/>
      <c r="C18" s="47" t="s">
        <v>185</v>
      </c>
      <c r="D18" s="31"/>
      <c r="E18" s="73">
        <v>414</v>
      </c>
      <c r="F18" s="241">
        <v>409</v>
      </c>
      <c r="G18" s="73">
        <v>0</v>
      </c>
      <c r="H18" s="241">
        <v>13</v>
      </c>
      <c r="I18" s="73"/>
      <c r="J18" s="241"/>
      <c r="K18" s="73"/>
      <c r="L18" s="241"/>
      <c r="M18" s="73"/>
      <c r="N18" s="241"/>
    </row>
    <row r="19" spans="1:15" ht="18" customHeight="1">
      <c r="A19" s="267"/>
      <c r="B19" s="266" t="s">
        <v>186</v>
      </c>
      <c r="C19" s="182" t="s">
        <v>187</v>
      </c>
      <c r="D19" s="183"/>
      <c r="E19" s="156">
        <v>9</v>
      </c>
      <c r="F19" s="157">
        <v>7</v>
      </c>
      <c r="G19" s="156">
        <v>0</v>
      </c>
      <c r="H19" s="157">
        <v>0</v>
      </c>
      <c r="I19" s="156"/>
      <c r="J19" s="157"/>
      <c r="K19" s="156"/>
      <c r="L19" s="157"/>
      <c r="M19" s="156"/>
      <c r="N19" s="157"/>
    </row>
    <row r="20" spans="1:15" ht="18" customHeight="1">
      <c r="A20" s="267"/>
      <c r="B20" s="267"/>
      <c r="C20" s="44" t="s">
        <v>188</v>
      </c>
      <c r="D20" s="43"/>
      <c r="E20" s="69">
        <v>89</v>
      </c>
      <c r="F20" s="128">
        <v>86</v>
      </c>
      <c r="G20" s="69">
        <v>0</v>
      </c>
      <c r="H20" s="128">
        <v>0</v>
      </c>
      <c r="I20" s="69"/>
      <c r="J20" s="128"/>
      <c r="K20" s="69"/>
      <c r="L20" s="128"/>
      <c r="M20" s="69"/>
      <c r="N20" s="128"/>
    </row>
    <row r="21" spans="1:15" s="246" customFormat="1" ht="18" customHeight="1">
      <c r="A21" s="267"/>
      <c r="B21" s="267"/>
      <c r="C21" s="242" t="s">
        <v>189</v>
      </c>
      <c r="D21" s="243"/>
      <c r="E21" s="244">
        <v>0</v>
      </c>
      <c r="F21" s="245">
        <v>0</v>
      </c>
      <c r="G21" s="244">
        <v>0</v>
      </c>
      <c r="H21" s="245">
        <v>0</v>
      </c>
      <c r="I21" s="244"/>
      <c r="J21" s="245"/>
      <c r="K21" s="244"/>
      <c r="L21" s="245"/>
      <c r="M21" s="244"/>
      <c r="N21" s="245"/>
    </row>
    <row r="22" spans="1:15" ht="18" customHeight="1">
      <c r="A22" s="267"/>
      <c r="B22" s="268"/>
      <c r="C22" s="11" t="s">
        <v>190</v>
      </c>
      <c r="D22" s="12"/>
      <c r="E22" s="73">
        <v>98</v>
      </c>
      <c r="F22" s="140">
        <v>93</v>
      </c>
      <c r="G22" s="73">
        <v>0</v>
      </c>
      <c r="H22" s="140">
        <v>0</v>
      </c>
      <c r="I22" s="73"/>
      <c r="J22" s="140"/>
      <c r="K22" s="73"/>
      <c r="L22" s="140"/>
      <c r="M22" s="73"/>
      <c r="N22" s="140"/>
    </row>
    <row r="23" spans="1:15" ht="18" customHeight="1">
      <c r="A23" s="267"/>
      <c r="B23" s="266" t="s">
        <v>191</v>
      </c>
      <c r="C23" s="182" t="s">
        <v>192</v>
      </c>
      <c r="D23" s="183"/>
      <c r="E23" s="156">
        <v>30</v>
      </c>
      <c r="F23" s="157">
        <v>30</v>
      </c>
      <c r="G23" s="156">
        <v>0</v>
      </c>
      <c r="H23" s="157">
        <v>10</v>
      </c>
      <c r="I23" s="156"/>
      <c r="J23" s="157"/>
      <c r="K23" s="156"/>
      <c r="L23" s="157"/>
      <c r="M23" s="156"/>
      <c r="N23" s="157"/>
    </row>
    <row r="24" spans="1:15" ht="18" customHeight="1">
      <c r="A24" s="267"/>
      <c r="B24" s="267"/>
      <c r="C24" s="44" t="s">
        <v>193</v>
      </c>
      <c r="D24" s="43"/>
      <c r="E24" s="69">
        <v>286</v>
      </c>
      <c r="F24" s="128">
        <v>286</v>
      </c>
      <c r="G24" s="69">
        <v>0</v>
      </c>
      <c r="H24" s="128">
        <v>3</v>
      </c>
      <c r="I24" s="69"/>
      <c r="J24" s="128"/>
      <c r="K24" s="69"/>
      <c r="L24" s="128"/>
      <c r="M24" s="69"/>
      <c r="N24" s="128"/>
    </row>
    <row r="25" spans="1:15" ht="18" customHeight="1">
      <c r="A25" s="267"/>
      <c r="B25" s="267"/>
      <c r="C25" s="44" t="s">
        <v>194</v>
      </c>
      <c r="D25" s="43"/>
      <c r="E25" s="69">
        <v>0</v>
      </c>
      <c r="F25" s="128">
        <v>0</v>
      </c>
      <c r="G25" s="69">
        <v>0</v>
      </c>
      <c r="H25" s="128">
        <v>0</v>
      </c>
      <c r="I25" s="69"/>
      <c r="J25" s="128"/>
      <c r="K25" s="69"/>
      <c r="L25" s="128"/>
      <c r="M25" s="69"/>
      <c r="N25" s="128"/>
    </row>
    <row r="26" spans="1:15" ht="18" customHeight="1">
      <c r="A26" s="267"/>
      <c r="B26" s="268"/>
      <c r="C26" s="45" t="s">
        <v>195</v>
      </c>
      <c r="D26" s="46"/>
      <c r="E26" s="71">
        <v>316</v>
      </c>
      <c r="F26" s="140">
        <v>316</v>
      </c>
      <c r="G26" s="71">
        <v>0</v>
      </c>
      <c r="H26" s="140">
        <v>13</v>
      </c>
      <c r="I26" s="159"/>
      <c r="J26" s="140"/>
      <c r="K26" s="71"/>
      <c r="L26" s="140"/>
      <c r="M26" s="71"/>
      <c r="N26" s="140"/>
    </row>
    <row r="27" spans="1:15" ht="18" customHeight="1">
      <c r="A27" s="268"/>
      <c r="B27" s="47" t="s">
        <v>196</v>
      </c>
      <c r="C27" s="31"/>
      <c r="D27" s="31"/>
      <c r="E27" s="247">
        <v>414</v>
      </c>
      <c r="F27" s="140">
        <v>409</v>
      </c>
      <c r="G27" s="73">
        <v>0</v>
      </c>
      <c r="H27" s="140">
        <v>13</v>
      </c>
      <c r="I27" s="247"/>
      <c r="J27" s="140"/>
      <c r="K27" s="73"/>
      <c r="L27" s="140"/>
      <c r="M27" s="73"/>
      <c r="N27" s="140"/>
    </row>
    <row r="28" spans="1:15" ht="18" customHeight="1">
      <c r="A28" s="266" t="s">
        <v>197</v>
      </c>
      <c r="B28" s="266" t="s">
        <v>198</v>
      </c>
      <c r="C28" s="182" t="s">
        <v>199</v>
      </c>
      <c r="D28" s="248" t="s">
        <v>41</v>
      </c>
      <c r="E28" s="156">
        <v>181</v>
      </c>
      <c r="F28" s="157">
        <v>198</v>
      </c>
      <c r="G28" s="156">
        <v>0</v>
      </c>
      <c r="H28" s="157">
        <v>0</v>
      </c>
      <c r="I28" s="156"/>
      <c r="J28" s="157"/>
      <c r="K28" s="156"/>
      <c r="L28" s="157"/>
      <c r="M28" s="156"/>
      <c r="N28" s="157"/>
    </row>
    <row r="29" spans="1:15" ht="18" customHeight="1">
      <c r="A29" s="267"/>
      <c r="B29" s="267"/>
      <c r="C29" s="44" t="s">
        <v>200</v>
      </c>
      <c r="D29" s="249" t="s">
        <v>42</v>
      </c>
      <c r="E29" s="69">
        <v>131</v>
      </c>
      <c r="F29" s="128">
        <v>148</v>
      </c>
      <c r="G29" s="69">
        <v>0</v>
      </c>
      <c r="H29" s="128">
        <v>0</v>
      </c>
      <c r="I29" s="69"/>
      <c r="J29" s="128"/>
      <c r="K29" s="69"/>
      <c r="L29" s="128"/>
      <c r="M29" s="69"/>
      <c r="N29" s="128"/>
    </row>
    <row r="30" spans="1:15" ht="18" customHeight="1">
      <c r="A30" s="267"/>
      <c r="B30" s="267"/>
      <c r="C30" s="44" t="s">
        <v>201</v>
      </c>
      <c r="D30" s="249" t="s">
        <v>202</v>
      </c>
      <c r="E30" s="69">
        <v>35</v>
      </c>
      <c r="F30" s="128">
        <v>37</v>
      </c>
      <c r="G30" s="70">
        <v>0</v>
      </c>
      <c r="H30" s="128">
        <v>1</v>
      </c>
      <c r="I30" s="69"/>
      <c r="J30" s="128"/>
      <c r="K30" s="69"/>
      <c r="L30" s="128"/>
      <c r="M30" s="69"/>
      <c r="N30" s="128"/>
    </row>
    <row r="31" spans="1:15" ht="18" customHeight="1">
      <c r="A31" s="267"/>
      <c r="B31" s="267"/>
      <c r="C31" s="11" t="s">
        <v>203</v>
      </c>
      <c r="D31" s="250" t="s">
        <v>204</v>
      </c>
      <c r="E31" s="73">
        <f t="shared" ref="E31:N31" si="0">E28-E29-E30</f>
        <v>15</v>
      </c>
      <c r="F31" s="241">
        <f t="shared" si="0"/>
        <v>13</v>
      </c>
      <c r="G31" s="73">
        <f t="shared" si="0"/>
        <v>0</v>
      </c>
      <c r="H31" s="241">
        <f t="shared" si="0"/>
        <v>-1</v>
      </c>
      <c r="I31" s="73">
        <f t="shared" si="0"/>
        <v>0</v>
      </c>
      <c r="J31" s="251">
        <f t="shared" si="0"/>
        <v>0</v>
      </c>
      <c r="K31" s="73">
        <f t="shared" si="0"/>
        <v>0</v>
      </c>
      <c r="L31" s="251">
        <f t="shared" si="0"/>
        <v>0</v>
      </c>
      <c r="M31" s="73">
        <f t="shared" si="0"/>
        <v>0</v>
      </c>
      <c r="N31" s="241">
        <f t="shared" si="0"/>
        <v>0</v>
      </c>
      <c r="O31" s="7"/>
    </row>
    <row r="32" spans="1:15" ht="18" customHeight="1">
      <c r="A32" s="267"/>
      <c r="B32" s="267"/>
      <c r="C32" s="182" t="s">
        <v>205</v>
      </c>
      <c r="D32" s="248" t="s">
        <v>206</v>
      </c>
      <c r="E32" s="156">
        <v>0.4</v>
      </c>
      <c r="F32" s="157">
        <v>0.4</v>
      </c>
      <c r="G32" s="156">
        <v>0</v>
      </c>
      <c r="H32" s="157">
        <v>0</v>
      </c>
      <c r="I32" s="156"/>
      <c r="J32" s="157"/>
      <c r="K32" s="156"/>
      <c r="L32" s="157"/>
      <c r="M32" s="156"/>
      <c r="N32" s="157"/>
    </row>
    <row r="33" spans="1:14" ht="18" customHeight="1">
      <c r="A33" s="267"/>
      <c r="B33" s="267"/>
      <c r="C33" s="44" t="s">
        <v>207</v>
      </c>
      <c r="D33" s="249" t="s">
        <v>208</v>
      </c>
      <c r="E33" s="69">
        <v>15</v>
      </c>
      <c r="F33" s="128">
        <v>13</v>
      </c>
      <c r="G33" s="69">
        <v>0</v>
      </c>
      <c r="H33" s="128">
        <v>0</v>
      </c>
      <c r="I33" s="69"/>
      <c r="J33" s="128"/>
      <c r="K33" s="69"/>
      <c r="L33" s="128"/>
      <c r="M33" s="69"/>
      <c r="N33" s="128"/>
    </row>
    <row r="34" spans="1:14" ht="18" customHeight="1">
      <c r="A34" s="267"/>
      <c r="B34" s="268"/>
      <c r="C34" s="11" t="s">
        <v>209</v>
      </c>
      <c r="D34" s="250" t="s">
        <v>210</v>
      </c>
      <c r="E34" s="73">
        <f t="shared" ref="E34:N34" si="1">E31+E32-E33</f>
        <v>0.40000000000000036</v>
      </c>
      <c r="F34" s="140">
        <f t="shared" si="1"/>
        <v>0.40000000000000036</v>
      </c>
      <c r="G34" s="73">
        <f t="shared" si="1"/>
        <v>0</v>
      </c>
      <c r="H34" s="140">
        <f t="shared" si="1"/>
        <v>-1</v>
      </c>
      <c r="I34" s="73">
        <f t="shared" si="1"/>
        <v>0</v>
      </c>
      <c r="J34" s="140">
        <f t="shared" si="1"/>
        <v>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67"/>
      <c r="B35" s="266" t="s">
        <v>211</v>
      </c>
      <c r="C35" s="182" t="s">
        <v>212</v>
      </c>
      <c r="D35" s="248" t="s">
        <v>213</v>
      </c>
      <c r="E35" s="156">
        <v>0</v>
      </c>
      <c r="F35" s="157">
        <v>0</v>
      </c>
      <c r="G35" s="156">
        <v>0</v>
      </c>
      <c r="H35" s="157">
        <v>3</v>
      </c>
      <c r="I35" s="156"/>
      <c r="J35" s="157"/>
      <c r="K35" s="156"/>
      <c r="L35" s="157"/>
      <c r="M35" s="156"/>
      <c r="N35" s="157"/>
    </row>
    <row r="36" spans="1:14" ht="18" customHeight="1">
      <c r="A36" s="267"/>
      <c r="B36" s="267"/>
      <c r="C36" s="44" t="s">
        <v>214</v>
      </c>
      <c r="D36" s="249" t="s">
        <v>215</v>
      </c>
      <c r="E36" s="69">
        <v>0</v>
      </c>
      <c r="F36" s="128">
        <v>0</v>
      </c>
      <c r="G36" s="69">
        <v>0</v>
      </c>
      <c r="H36" s="128">
        <v>1</v>
      </c>
      <c r="I36" s="69"/>
      <c r="J36" s="128"/>
      <c r="K36" s="69"/>
      <c r="L36" s="128"/>
      <c r="M36" s="69"/>
      <c r="N36" s="128"/>
    </row>
    <row r="37" spans="1:14" ht="18" customHeight="1">
      <c r="A37" s="267"/>
      <c r="B37" s="267"/>
      <c r="C37" s="44" t="s">
        <v>216</v>
      </c>
      <c r="D37" s="249" t="s">
        <v>217</v>
      </c>
      <c r="E37" s="69">
        <f t="shared" ref="E37:N37" si="2">E34+E35-E36</f>
        <v>0.40000000000000036</v>
      </c>
      <c r="F37" s="128">
        <f t="shared" si="2"/>
        <v>0.40000000000000036</v>
      </c>
      <c r="G37" s="69">
        <f t="shared" si="2"/>
        <v>0</v>
      </c>
      <c r="H37" s="128">
        <f t="shared" si="2"/>
        <v>1</v>
      </c>
      <c r="I37" s="69">
        <f t="shared" si="2"/>
        <v>0</v>
      </c>
      <c r="J37" s="128">
        <f t="shared" si="2"/>
        <v>0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67"/>
      <c r="B38" s="267"/>
      <c r="C38" s="44" t="s">
        <v>218</v>
      </c>
      <c r="D38" s="249" t="s">
        <v>219</v>
      </c>
      <c r="E38" s="69">
        <v>0</v>
      </c>
      <c r="F38" s="128">
        <v>0</v>
      </c>
      <c r="G38" s="69">
        <v>0</v>
      </c>
      <c r="H38" s="128">
        <v>0</v>
      </c>
      <c r="I38" s="69"/>
      <c r="J38" s="128"/>
      <c r="K38" s="69"/>
      <c r="L38" s="128"/>
      <c r="M38" s="69"/>
      <c r="N38" s="128"/>
    </row>
    <row r="39" spans="1:14" ht="18" customHeight="1">
      <c r="A39" s="267"/>
      <c r="B39" s="267"/>
      <c r="C39" s="44" t="s">
        <v>220</v>
      </c>
      <c r="D39" s="249" t="s">
        <v>221</v>
      </c>
      <c r="E39" s="69">
        <v>0</v>
      </c>
      <c r="F39" s="128">
        <v>0</v>
      </c>
      <c r="G39" s="69">
        <v>0</v>
      </c>
      <c r="H39" s="128">
        <v>0</v>
      </c>
      <c r="I39" s="69"/>
      <c r="J39" s="128"/>
      <c r="K39" s="69"/>
      <c r="L39" s="128"/>
      <c r="M39" s="69"/>
      <c r="N39" s="128"/>
    </row>
    <row r="40" spans="1:14" ht="18" customHeight="1">
      <c r="A40" s="267"/>
      <c r="B40" s="267"/>
      <c r="C40" s="44" t="s">
        <v>222</v>
      </c>
      <c r="D40" s="249" t="s">
        <v>223</v>
      </c>
      <c r="E40" s="69">
        <v>0</v>
      </c>
      <c r="F40" s="128">
        <v>0</v>
      </c>
      <c r="G40" s="69">
        <v>0</v>
      </c>
      <c r="H40" s="128">
        <v>0</v>
      </c>
      <c r="I40" s="69"/>
      <c r="J40" s="128"/>
      <c r="K40" s="69"/>
      <c r="L40" s="128"/>
      <c r="M40" s="69"/>
      <c r="N40" s="128"/>
    </row>
    <row r="41" spans="1:14" ht="18" customHeight="1">
      <c r="A41" s="267"/>
      <c r="B41" s="267"/>
      <c r="C41" s="194" t="s">
        <v>224</v>
      </c>
      <c r="D41" s="249" t="s">
        <v>225</v>
      </c>
      <c r="E41" s="69">
        <f t="shared" ref="E41:N41" si="3">E34+E35-E36-E40</f>
        <v>0.40000000000000036</v>
      </c>
      <c r="F41" s="128">
        <f t="shared" si="3"/>
        <v>0.40000000000000036</v>
      </c>
      <c r="G41" s="69">
        <f t="shared" si="3"/>
        <v>0</v>
      </c>
      <c r="H41" s="128">
        <f t="shared" si="3"/>
        <v>1</v>
      </c>
      <c r="I41" s="69">
        <f t="shared" si="3"/>
        <v>0</v>
      </c>
      <c r="J41" s="128">
        <f t="shared" si="3"/>
        <v>0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67"/>
      <c r="B42" s="267"/>
      <c r="C42" s="313" t="s">
        <v>226</v>
      </c>
      <c r="D42" s="314"/>
      <c r="E42" s="70">
        <f t="shared" ref="E42:N42" si="4">E37+E38-E39-E40</f>
        <v>0.40000000000000036</v>
      </c>
      <c r="F42" s="116">
        <f t="shared" si="4"/>
        <v>0.40000000000000036</v>
      </c>
      <c r="G42" s="70">
        <f t="shared" si="4"/>
        <v>0</v>
      </c>
      <c r="H42" s="116">
        <f t="shared" si="4"/>
        <v>1</v>
      </c>
      <c r="I42" s="70">
        <f t="shared" si="4"/>
        <v>0</v>
      </c>
      <c r="J42" s="116">
        <f t="shared" si="4"/>
        <v>0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67"/>
      <c r="B43" s="267"/>
      <c r="C43" s="44" t="s">
        <v>227</v>
      </c>
      <c r="D43" s="249" t="s">
        <v>228</v>
      </c>
      <c r="E43" s="69">
        <v>286</v>
      </c>
      <c r="F43" s="128">
        <v>285</v>
      </c>
      <c r="G43" s="69">
        <v>0</v>
      </c>
      <c r="H43" s="128">
        <v>2</v>
      </c>
      <c r="I43" s="69"/>
      <c r="J43" s="128"/>
      <c r="K43" s="69"/>
      <c r="L43" s="128"/>
      <c r="M43" s="69"/>
      <c r="N43" s="128"/>
    </row>
    <row r="44" spans="1:14" ht="18" customHeight="1">
      <c r="A44" s="268"/>
      <c r="B44" s="268"/>
      <c r="C44" s="11" t="s">
        <v>229</v>
      </c>
      <c r="D44" s="98" t="s">
        <v>230</v>
      </c>
      <c r="E44" s="73">
        <f t="shared" ref="E44:N44" si="5">E41+E43</f>
        <v>286.39999999999998</v>
      </c>
      <c r="F44" s="140">
        <f t="shared" si="5"/>
        <v>285.39999999999998</v>
      </c>
      <c r="G44" s="73">
        <f t="shared" si="5"/>
        <v>0</v>
      </c>
      <c r="H44" s="140">
        <f t="shared" si="5"/>
        <v>3</v>
      </c>
      <c r="I44" s="73">
        <f t="shared" si="5"/>
        <v>0</v>
      </c>
      <c r="J44" s="140">
        <f t="shared" si="5"/>
        <v>0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spans="1:14" ht="14.1" customHeight="1">
      <c r="A45" s="13" t="s">
        <v>231</v>
      </c>
    </row>
    <row r="46" spans="1:14" ht="14.1" customHeight="1">
      <c r="A46" s="13" t="s">
        <v>232</v>
      </c>
    </row>
    <row r="47" spans="1:14">
      <c r="A47" s="252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cp:lastPrinted>2021-08-27T07:39:22Z</cp:lastPrinted>
  <dcterms:created xsi:type="dcterms:W3CDTF">2021-09-27T00:18:04Z</dcterms:created>
  <dcterms:modified xsi:type="dcterms:W3CDTF">2021-09-27T00:18:04Z</dcterms:modified>
</cp:coreProperties>
</file>