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31　鳥取県\"/>
    </mc:Choice>
  </mc:AlternateContent>
  <xr:revisionPtr revIDLastSave="0" documentId="8_{1B19EF3D-BCDD-475E-AAE8-F9A879DC67E9}" xr6:coauthVersionLast="47" xr6:coauthVersionMax="47" xr10:uidLastSave="{00000000-0000-0000-0000-000000000000}"/>
  <bookViews>
    <workbookView xWindow="-110" yWindow="-110" windowWidth="19420" windowHeight="10420" tabRatio="810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4.公営企業会計決算 (2)" sheetId="9" r:id="rId6"/>
    <sheet name="5.三セク決算" sheetId="8" r:id="rId7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'4.公営企業会計決算 (2)'!$A$1:$O$49</definedName>
    <definedName name="_xlnm.Print_Area" localSheetId="6">'5.三セク決算'!$A$1:$N$46</definedName>
  </definedNames>
  <calcPr calcId="191029"/>
</workbook>
</file>

<file path=xl/calcChain.xml><?xml version="1.0" encoding="utf-8"?>
<calcChain xmlns="http://schemas.openxmlformats.org/spreadsheetml/2006/main">
  <c r="N16" i="7" l="1"/>
  <c r="N15" i="7"/>
  <c r="N14" i="7"/>
  <c r="O24" i="7"/>
  <c r="N24" i="7"/>
  <c r="N25" i="7" s="1"/>
  <c r="N25" i="9"/>
  <c r="O24" i="9"/>
  <c r="N24" i="9"/>
  <c r="M24" i="9"/>
  <c r="L24" i="9"/>
  <c r="K24" i="9"/>
  <c r="K25" i="9" s="1"/>
  <c r="K27" i="9" s="1"/>
  <c r="J24" i="9"/>
  <c r="J25" i="9" s="1"/>
  <c r="J27" i="9" s="1"/>
  <c r="I24" i="9"/>
  <c r="H24" i="9"/>
  <c r="G24" i="9"/>
  <c r="G25" i="9" s="1"/>
  <c r="G27" i="9" s="1"/>
  <c r="O44" i="9"/>
  <c r="N44" i="9"/>
  <c r="M44" i="9"/>
  <c r="L44" i="9"/>
  <c r="K44" i="9"/>
  <c r="J44" i="9"/>
  <c r="I44" i="9"/>
  <c r="H44" i="9"/>
  <c r="G44" i="9"/>
  <c r="F44" i="9"/>
  <c r="O39" i="9"/>
  <c r="O45" i="9" s="1"/>
  <c r="N39" i="9"/>
  <c r="N45" i="9" s="1"/>
  <c r="M39" i="9"/>
  <c r="L39" i="9"/>
  <c r="K39" i="9"/>
  <c r="K45" i="9" s="1"/>
  <c r="J39" i="9"/>
  <c r="J45" i="9" s="1"/>
  <c r="I39" i="9"/>
  <c r="H39" i="9"/>
  <c r="G39" i="9"/>
  <c r="G45" i="9" s="1"/>
  <c r="F39" i="9"/>
  <c r="F45" i="9" s="1"/>
  <c r="M25" i="9"/>
  <c r="M27" i="9" s="1"/>
  <c r="I25" i="9"/>
  <c r="I27" i="9" s="1"/>
  <c r="F24" i="9"/>
  <c r="F25" i="9" s="1"/>
  <c r="F27" i="9" s="1"/>
  <c r="L24" i="7"/>
  <c r="L25" i="7" s="1"/>
  <c r="J24" i="7"/>
  <c r="H24" i="7"/>
  <c r="H25" i="7" s="1"/>
  <c r="L16" i="7"/>
  <c r="L15" i="7"/>
  <c r="L14" i="7"/>
  <c r="J16" i="7"/>
  <c r="J15" i="7"/>
  <c r="J14" i="7"/>
  <c r="H16" i="7"/>
  <c r="H15" i="7"/>
  <c r="H14" i="7"/>
  <c r="M25" i="7"/>
  <c r="K25" i="7"/>
  <c r="J25" i="7"/>
  <c r="I25" i="7"/>
  <c r="G25" i="7"/>
  <c r="O25" i="9" l="1"/>
  <c r="O27" i="9" s="1"/>
  <c r="I45" i="9"/>
  <c r="N27" i="9"/>
  <c r="H45" i="9"/>
  <c r="L45" i="9"/>
  <c r="M45" i="9"/>
  <c r="O25" i="7"/>
  <c r="O27" i="7" s="1"/>
  <c r="H25" i="9"/>
  <c r="H27" i="9" s="1"/>
  <c r="L25" i="9"/>
  <c r="L27" i="9" s="1"/>
  <c r="N44" i="4"/>
  <c r="L44" i="4"/>
  <c r="J44" i="4"/>
  <c r="H44" i="4"/>
  <c r="N39" i="4"/>
  <c r="L39" i="4"/>
  <c r="J39" i="4"/>
  <c r="H39" i="4"/>
  <c r="O25" i="4"/>
  <c r="N25" i="4"/>
  <c r="M25" i="4"/>
  <c r="K25" i="4"/>
  <c r="I25" i="4"/>
  <c r="H25" i="4"/>
  <c r="G25" i="4"/>
  <c r="N24" i="4"/>
  <c r="L24" i="4"/>
  <c r="L25" i="4" s="1"/>
  <c r="J24" i="4"/>
  <c r="J25" i="4" s="1"/>
  <c r="H24" i="4"/>
  <c r="N16" i="4"/>
  <c r="N15" i="4"/>
  <c r="N14" i="4"/>
  <c r="L16" i="4"/>
  <c r="L15" i="4"/>
  <c r="L14" i="4"/>
  <c r="J16" i="4"/>
  <c r="J15" i="4"/>
  <c r="J14" i="4"/>
  <c r="H16" i="4"/>
  <c r="H15" i="4"/>
  <c r="H14" i="4"/>
  <c r="F24" i="6" l="1"/>
  <c r="F22" i="6" s="1"/>
  <c r="E22" i="6"/>
  <c r="E23" i="6"/>
  <c r="F45" i="5"/>
  <c r="G44" i="5" s="1"/>
  <c r="F27" i="5"/>
  <c r="G19" i="5" s="1"/>
  <c r="F44" i="4"/>
  <c r="F39" i="4"/>
  <c r="F27" i="2"/>
  <c r="G18" i="2" s="1"/>
  <c r="F45" i="2"/>
  <c r="G28" i="2" s="1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 s="1"/>
  <c r="I31" i="8"/>
  <c r="I34" i="8" s="1"/>
  <c r="I37" i="8" s="1"/>
  <c r="I42" i="8" s="1"/>
  <c r="F31" i="8"/>
  <c r="F34" i="8" s="1"/>
  <c r="E31" i="8"/>
  <c r="E34" i="8" s="1"/>
  <c r="E41" i="8" s="1"/>
  <c r="E44" i="8" s="1"/>
  <c r="H31" i="8"/>
  <c r="H34" i="8" s="1"/>
  <c r="G31" i="8"/>
  <c r="G34" i="8" s="1"/>
  <c r="O44" i="7"/>
  <c r="N44" i="7"/>
  <c r="M44" i="7"/>
  <c r="L44" i="7"/>
  <c r="K44" i="7"/>
  <c r="J44" i="7"/>
  <c r="I44" i="7"/>
  <c r="H44" i="7"/>
  <c r="G44" i="7"/>
  <c r="F44" i="7"/>
  <c r="O39" i="7"/>
  <c r="N39" i="7"/>
  <c r="M39" i="7"/>
  <c r="M45" i="7" s="1"/>
  <c r="L39" i="7"/>
  <c r="K39" i="7"/>
  <c r="J39" i="7"/>
  <c r="I39" i="7"/>
  <c r="H39" i="7"/>
  <c r="G39" i="7"/>
  <c r="F39" i="7"/>
  <c r="F45" i="7" s="1"/>
  <c r="N27" i="7"/>
  <c r="M27" i="7"/>
  <c r="L27" i="7"/>
  <c r="K27" i="7"/>
  <c r="J27" i="7"/>
  <c r="I27" i="7"/>
  <c r="H27" i="7"/>
  <c r="G27" i="7"/>
  <c r="F24" i="7"/>
  <c r="O16" i="7"/>
  <c r="F16" i="7"/>
  <c r="O15" i="7"/>
  <c r="F15" i="7"/>
  <c r="O14" i="7"/>
  <c r="F14" i="7"/>
  <c r="I20" i="6"/>
  <c r="H20" i="6"/>
  <c r="G20" i="6"/>
  <c r="F20" i="6"/>
  <c r="E20" i="6"/>
  <c r="I19" i="6"/>
  <c r="I21" i="6" s="1"/>
  <c r="H21" i="6"/>
  <c r="F21" i="6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G40" i="2"/>
  <c r="I40" i="2"/>
  <c r="I39" i="2"/>
  <c r="I37" i="2"/>
  <c r="I33" i="2"/>
  <c r="I32" i="2"/>
  <c r="I31" i="2"/>
  <c r="G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G38" i="2"/>
  <c r="G36" i="2"/>
  <c r="I24" i="2"/>
  <c r="O27" i="4"/>
  <c r="N27" i="4"/>
  <c r="M27" i="4"/>
  <c r="L27" i="4"/>
  <c r="K27" i="4"/>
  <c r="J27" i="4"/>
  <c r="I27" i="4"/>
  <c r="H27" i="4"/>
  <c r="G27" i="4"/>
  <c r="F24" i="4"/>
  <c r="F16" i="4"/>
  <c r="F15" i="4"/>
  <c r="F14" i="4"/>
  <c r="G24" i="2"/>
  <c r="G14" i="2"/>
  <c r="G10" i="2"/>
  <c r="G13" i="2"/>
  <c r="G27" i="2"/>
  <c r="G16" i="2"/>
  <c r="G25" i="2"/>
  <c r="E21" i="6"/>
  <c r="F23" i="6"/>
  <c r="G29" i="5"/>
  <c r="G9" i="2"/>
  <c r="G17" i="2"/>
  <c r="G32" i="2"/>
  <c r="G30" i="2"/>
  <c r="G41" i="2"/>
  <c r="G45" i="2"/>
  <c r="G39" i="2"/>
  <c r="G37" i="5"/>
  <c r="G22" i="2"/>
  <c r="G12" i="2"/>
  <c r="G20" i="2"/>
  <c r="G26" i="2"/>
  <c r="G29" i="2"/>
  <c r="G28" i="5"/>
  <c r="G36" i="5"/>
  <c r="G21" i="2" l="1"/>
  <c r="G11" i="2"/>
  <c r="G43" i="2"/>
  <c r="G19" i="2"/>
  <c r="G15" i="2"/>
  <c r="L45" i="7"/>
  <c r="J45" i="7"/>
  <c r="F25" i="7"/>
  <c r="F27" i="7" s="1"/>
  <c r="F27" i="4"/>
  <c r="F25" i="4"/>
  <c r="I27" i="2"/>
  <c r="O45" i="7"/>
  <c r="G23" i="2"/>
  <c r="J41" i="8"/>
  <c r="J44" i="8" s="1"/>
  <c r="J37" i="8"/>
  <c r="J42" i="8" s="1"/>
  <c r="E37" i="8"/>
  <c r="E42" i="8" s="1"/>
  <c r="N45" i="7"/>
  <c r="K45" i="7"/>
  <c r="H45" i="7"/>
  <c r="I45" i="7"/>
  <c r="G45" i="7"/>
  <c r="G42" i="5"/>
  <c r="G45" i="5"/>
  <c r="G33" i="5"/>
  <c r="G32" i="5"/>
  <c r="G43" i="5"/>
  <c r="G31" i="5"/>
  <c r="G41" i="5"/>
  <c r="G34" i="5"/>
  <c r="I45" i="5"/>
  <c r="G40" i="5"/>
  <c r="G38" i="5"/>
  <c r="G30" i="5"/>
  <c r="G39" i="5"/>
  <c r="G35" i="5"/>
  <c r="G24" i="6"/>
  <c r="H24" i="6" s="1"/>
  <c r="I24" i="6"/>
  <c r="I23" i="6" s="1"/>
  <c r="H22" i="6"/>
  <c r="H23" i="6"/>
  <c r="G23" i="6"/>
  <c r="G22" i="6"/>
  <c r="G41" i="8"/>
  <c r="G44" i="8" s="1"/>
  <c r="G37" i="8"/>
  <c r="G42" i="8" s="1"/>
  <c r="H41" i="8"/>
  <c r="H44" i="8" s="1"/>
  <c r="H37" i="8"/>
  <c r="H42" i="8" s="1"/>
  <c r="K37" i="8"/>
  <c r="K42" i="8" s="1"/>
  <c r="K41" i="8"/>
  <c r="K44" i="8" s="1"/>
  <c r="F37" i="8"/>
  <c r="F42" i="8" s="1"/>
  <c r="F41" i="8"/>
  <c r="F44" i="8" s="1"/>
  <c r="M41" i="8"/>
  <c r="M44" i="8" s="1"/>
  <c r="M37" i="8"/>
  <c r="M42" i="8" s="1"/>
  <c r="N37" i="8"/>
  <c r="N42" i="8" s="1"/>
  <c r="N41" i="8"/>
  <c r="N44" i="8" s="1"/>
  <c r="I22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</calcChain>
</file>

<file path=xl/sharedStrings.xml><?xml version="1.0" encoding="utf-8"?>
<sst xmlns="http://schemas.openxmlformats.org/spreadsheetml/2006/main" count="551" uniqueCount="270">
  <si>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</si>
  <si>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</si>
  <si>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</si>
  <si>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</si>
  <si>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</si>
  <si>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</si>
  <si>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</si>
  <si>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</si>
  <si>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</si>
  <si>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</si>
  <si>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</si>
  <si>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</si>
  <si>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</si>
  <si>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</si>
  <si>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</si>
  <si>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</si>
  <si>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</si>
  <si>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</si>
  <si>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</si>
  <si>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</si>
  <si>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</si>
  <si>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</si>
  <si>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</si>
  <si>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</si>
  <si>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</si>
  <si>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</si>
  <si>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</si>
  <si>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</si>
  <si>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</si>
  <si>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</si>
  <si>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</si>
  <si>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</si>
  <si>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</si>
  <si>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</si>
  <si>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</si>
  <si>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</si>
  <si>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</si>
  <si>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</si>
  <si>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</si>
  <si>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</si>
  <si>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</si>
  <si>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</si>
  <si>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</si>
  <si>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</si>
  <si>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</si>
  <si>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</si>
  <si>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</si>
  <si>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</si>
  <si>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</si>
  <si>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</si>
  <si>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</si>
  <si>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</si>
  <si>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</si>
  <si>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</si>
  <si>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</si>
  <si>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</si>
  <si>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</si>
  <si>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</si>
  <si>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</si>
  <si>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</si>
  <si>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</si>
  <si>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</si>
  <si>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</si>
  <si>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</si>
  <si>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</si>
  <si>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</si>
  <si>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</si>
  <si>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</si>
  <si>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</si>
  <si>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</si>
  <si>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</si>
  <si>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</si>
  <si>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</si>
  <si>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</si>
  <si>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</si>
  <si>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</si>
  <si>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</si>
  <si>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</si>
  <si>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</si>
  <si>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</si>
  <si>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</si>
  <si>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</si>
  <si>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</si>
  <si>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</si>
  <si>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</si>
  <si>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</si>
  <si>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</si>
  <si>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</si>
  <si>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</si>
  <si>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</si>
  <si>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</si>
  <si>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</si>
  <si>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</si>
  <si>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</si>
  <si>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</si>
  <si>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</si>
  <si>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</si>
  <si>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</si>
  <si>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</si>
  <si>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</si>
  <si>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</si>
  <si>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</si>
  <si>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</si>
  <si>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</si>
  <si>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</si>
  <si>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</si>
  <si>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</si>
  <si>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</si>
  <si>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</si>
  <si>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</si>
  <si>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</si>
  <si>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</si>
  <si>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</si>
  <si>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</si>
  <si>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</si>
  <si>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</si>
  <si>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</si>
  <si>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</si>
  <si>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</si>
  <si>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</si>
  <si>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</si>
  <si>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</si>
  <si>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</si>
  <si>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</si>
  <si>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</si>
  <si>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</si>
  <si>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</si>
  <si>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</si>
  <si>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</si>
  <si>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</si>
  <si>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</si>
  <si>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</si>
  <si>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</si>
  <si>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</si>
  <si>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</si>
  <si>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</si>
  <si>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</si>
  <si>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</si>
  <si>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</si>
  <si>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</si>
  <si>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</si>
  <si>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</si>
  <si>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</si>
  <si>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</si>
  <si>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</si>
  <si>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</si>
  <si>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</si>
  <si>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</si>
  <si>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</si>
  <si>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</si>
  <si>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</si>
  <si>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</si>
  <si>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</si>
  <si>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</si>
  <si>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</si>
  <si>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</si>
  <si>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</si>
  <si>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</si>
  <si>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</si>
  <si>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</si>
  <si>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</si>
  <si>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</si>
  <si>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</si>
  <si>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</si>
  <si>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</si>
  <si>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</si>
  <si>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</si>
  <si>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</si>
  <si>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</si>
  <si>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</si>
  <si>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</si>
  <si>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</si>
  <si>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</si>
  <si>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</si>
  <si>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</si>
  <si>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</si>
  <si>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</si>
  <si>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</si>
  <si>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</si>
  <si>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</si>
  <si>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</si>
  <si>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</si>
  <si>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</si>
  <si>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</si>
  <si>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</si>
  <si>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</si>
  <si>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</si>
  <si>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</si>
  <si>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</si>
  <si>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</si>
  <si>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</si>
  <si>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</si>
  <si>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</si>
  <si>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</si>
  <si>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</si>
  <si>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</si>
  <si>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</si>
  <si>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</si>
  <si>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</si>
  <si>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</si>
  <si>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</si>
  <si>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</si>
  <si>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</si>
  <si>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</si>
  <si>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</si>
  <si>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</si>
  <si>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</si>
  <si>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</si>
  <si>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</si>
  <si>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</si>
  <si>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</si>
  <si>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</si>
  <si>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</si>
  <si>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</si>
  <si>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</si>
  <si>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</si>
  <si>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</si>
  <si>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</si>
  <si>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</si>
  <si>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</si>
  <si>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</si>
  <si>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</si>
  <si>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</si>
  <si>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</si>
  <si>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</si>
  <si>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</si>
  <si>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</si>
  <si>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</si>
  <si>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</si>
  <si>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</si>
  <si>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</si>
  <si>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</si>
  <si>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</si>
  <si>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</si>
  <si>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</si>
  <si>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</si>
  <si>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</si>
  <si>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</si>
  <si>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</si>
  <si>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</si>
  <si>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</si>
  <si>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</si>
  <si>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</si>
  <si>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</si>
  <si>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</si>
  <si>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</si>
  <si>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</si>
  <si>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鳥取県</t>
    <rPh sb="0" eb="3">
      <t>トットリケン</t>
    </rPh>
    <phoneticPr fontId="9"/>
  </si>
  <si>
    <t>工業用水道事業</t>
  </si>
  <si>
    <t>電気事業</t>
  </si>
  <si>
    <t>宅地造成事業</t>
    <rPh sb="0" eb="2">
      <t>タクチ</t>
    </rPh>
    <rPh sb="2" eb="4">
      <t>ゾウセイ</t>
    </rPh>
    <rPh sb="4" eb="6">
      <t>ジギョウ</t>
    </rPh>
    <phoneticPr fontId="8"/>
  </si>
  <si>
    <t>病院事業</t>
    <rPh sb="0" eb="2">
      <t>ビョウイン</t>
    </rPh>
    <rPh sb="2" eb="4">
      <t>ジギョウ</t>
    </rPh>
    <phoneticPr fontId="8"/>
  </si>
  <si>
    <t>流域下水道事業</t>
    <rPh sb="0" eb="2">
      <t>リュウイキ</t>
    </rPh>
    <rPh sb="2" eb="5">
      <t>ゲスイドウ</t>
    </rPh>
    <rPh sb="5" eb="7">
      <t>ジギョウ</t>
    </rPh>
    <phoneticPr fontId="8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</si>
  <si>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8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</si>
  <si>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8"/>
  </si>
  <si>
    <t>港湾整備事業</t>
    <rPh sb="0" eb="2">
      <t>コウワン</t>
    </rPh>
    <rPh sb="2" eb="4">
      <t>セイビ</t>
    </rPh>
    <rPh sb="4" eb="6">
      <t>ジギョウ</t>
    </rPh>
    <phoneticPr fontId="8"/>
  </si>
  <si>
    <t>市場事業</t>
    <rPh sb="0" eb="2">
      <t>シジョウ</t>
    </rPh>
    <rPh sb="2" eb="4">
      <t>ジギョウ</t>
    </rPh>
    <phoneticPr fontId="8"/>
  </si>
  <si>
    <t>鳥取県</t>
    <rPh sb="0" eb="3">
      <t>トットリケン</t>
    </rPh>
    <phoneticPr fontId="16"/>
  </si>
  <si>
    <t>宅地造成事業</t>
    <rPh sb="0" eb="2">
      <t>タクチ</t>
    </rPh>
    <rPh sb="2" eb="4">
      <t>ゾウセイ</t>
    </rPh>
    <rPh sb="4" eb="6">
      <t>ジギョウ</t>
    </rPh>
    <phoneticPr fontId="12"/>
  </si>
  <si>
    <t>宅地造成事業</t>
    <rPh sb="0" eb="6">
      <t>タクチゾウセイジギョウ</t>
    </rPh>
    <phoneticPr fontId="12"/>
  </si>
  <si>
    <t>病院事業</t>
  </si>
  <si>
    <t>流域下水道事業</t>
    <rPh sb="0" eb="7">
      <t>リュウイキゲスイドウジギョウ</t>
    </rPh>
    <phoneticPr fontId="12"/>
  </si>
  <si>
    <t>農業集落排水事業</t>
    <rPh sb="0" eb="4">
      <t>ノウギョウシュウラク</t>
    </rPh>
    <rPh sb="4" eb="6">
      <t>ハイスイ</t>
    </rPh>
    <rPh sb="6" eb="8">
      <t>ジギョウ</t>
    </rPh>
    <phoneticPr fontId="12"/>
  </si>
  <si>
    <t>特定環境保全公共下水道事業</t>
    <rPh sb="0" eb="2">
      <t>トクテイ</t>
    </rPh>
    <rPh sb="2" eb="4">
      <t>カンキョウ</t>
    </rPh>
    <rPh sb="4" eb="6">
      <t>ホゼン</t>
    </rPh>
    <rPh sb="6" eb="13">
      <t>コウキョウゲスイドウジギョウ</t>
    </rPh>
    <phoneticPr fontId="12"/>
  </si>
  <si>
    <t>港湾整備事業</t>
    <rPh sb="0" eb="2">
      <t>コウワン</t>
    </rPh>
    <rPh sb="2" eb="4">
      <t>セイビ</t>
    </rPh>
    <rPh sb="4" eb="6">
      <t>ジギョウ</t>
    </rPh>
    <phoneticPr fontId="12"/>
  </si>
  <si>
    <t>市場事業</t>
    <rPh sb="0" eb="2">
      <t>イチバ</t>
    </rPh>
    <rPh sb="2" eb="4">
      <t>ジギョウ</t>
    </rPh>
    <phoneticPr fontId="15"/>
  </si>
  <si>
    <t>宅地造成事業</t>
    <rPh sb="0" eb="6">
      <t>タクチゾウセイジギョウ</t>
    </rPh>
    <phoneticPr fontId="14"/>
  </si>
  <si>
    <t>土地開発公社</t>
    <rPh sb="0" eb="2">
      <t>トチ</t>
    </rPh>
    <rPh sb="2" eb="4">
      <t>カイハツ</t>
    </rPh>
    <rPh sb="4" eb="6">
      <t>コウシャ</t>
    </rPh>
    <phoneticPr fontId="14"/>
  </si>
  <si>
    <t>鳥取県住宅供給公社</t>
    <rPh sb="0" eb="3">
      <t>トットリケン</t>
    </rPh>
    <rPh sb="3" eb="5">
      <t>ジュウタク</t>
    </rPh>
    <rPh sb="5" eb="7">
      <t>キョウキュウ</t>
    </rPh>
    <rPh sb="7" eb="9">
      <t>コウシャ</t>
    </rPh>
    <phoneticPr fontId="12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</si>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</sst>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  <numFmt numFmtId="183" formatCode="_ * #,##0_ ;_ * \-#,##0_ ;_ * &quot;-&quot;??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17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right" vertical="center"/>
    </xf>
    <xf numFmtId="177" fontId="2" fillId="0" borderId="31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2" xfId="1" applyNumberFormat="1" applyBorder="1" applyAlignment="1">
      <alignment horizontal="right" vertical="center"/>
    </xf>
    <xf numFmtId="177" fontId="2" fillId="0" borderId="16" xfId="1" applyNumberFormat="1" applyBorder="1" applyAlignment="1">
      <alignment horizontal="right" vertical="center"/>
    </xf>
    <xf numFmtId="177" fontId="2" fillId="0" borderId="20" xfId="1" applyNumberFormat="1" applyBorder="1" applyAlignment="1">
      <alignment horizontal="right" vertical="center"/>
    </xf>
    <xf numFmtId="177" fontId="2" fillId="0" borderId="22" xfId="1" applyNumberFormat="1" applyBorder="1" applyAlignment="1">
      <alignment horizontal="right" vertical="center"/>
    </xf>
    <xf numFmtId="177" fontId="2" fillId="0" borderId="24" xfId="1" applyNumberFormat="1" applyFill="1" applyBorder="1" applyAlignment="1">
      <alignment horizontal="right" vertical="center"/>
    </xf>
    <xf numFmtId="177" fontId="2" fillId="0" borderId="16" xfId="1" applyNumberFormat="1" applyFill="1" applyBorder="1" applyAlignment="1">
      <alignment horizontal="right" vertical="center"/>
    </xf>
    <xf numFmtId="177" fontId="2" fillId="0" borderId="24" xfId="1" applyNumberFormat="1" applyBorder="1" applyAlignment="1">
      <alignment horizontal="right"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183" fontId="2" fillId="0" borderId="30" xfId="1" applyNumberFormat="1" applyBorder="1" applyAlignment="1">
      <alignment vertical="center"/>
    </xf>
    <xf numFmtId="183" fontId="0" fillId="0" borderId="4" xfId="0" applyNumberFormat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57" t="s">
        <v>0</v>
      </c>
      <c r="B1" s="57"/>
      <c r="C1" s="57"/>
      <c r="D1" s="57"/>
      <c r="E1" s="102" t="s">
        <v>247</v>
      </c>
      <c r="F1" s="1"/>
    </row>
    <row r="3" spans="1:11" ht="14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49999999999999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68" t="s">
        <v>88</v>
      </c>
      <c r="B9" s="268" t="s">
        <v>90</v>
      </c>
      <c r="C9" s="55" t="s">
        <v>4</v>
      </c>
      <c r="D9" s="56"/>
      <c r="E9" s="56"/>
      <c r="F9" s="65">
        <v>66482</v>
      </c>
      <c r="G9" s="75">
        <f>F9/$F$27*100</f>
        <v>19.214062143251436</v>
      </c>
      <c r="H9" s="66">
        <v>70248</v>
      </c>
      <c r="I9" s="80">
        <f>(F9/H9-1)*100</f>
        <v>-5.3610067190524973</v>
      </c>
      <c r="K9" s="108"/>
    </row>
    <row r="10" spans="1:11" ht="18" customHeight="1">
      <c r="A10" s="269"/>
      <c r="B10" s="269"/>
      <c r="C10" s="7"/>
      <c r="D10" s="52" t="s">
        <v>23</v>
      </c>
      <c r="E10" s="53"/>
      <c r="F10" s="67">
        <v>17581</v>
      </c>
      <c r="G10" s="76">
        <f t="shared" ref="G10:G27" si="0">F10/$F$27*100</f>
        <v>5.0811110757874838</v>
      </c>
      <c r="H10" s="68">
        <v>18637</v>
      </c>
      <c r="I10" s="81">
        <f t="shared" ref="I10:I27" si="1">(F10/H10-1)*100</f>
        <v>-5.6661479851907508</v>
      </c>
    </row>
    <row r="11" spans="1:11" ht="18" customHeight="1">
      <c r="A11" s="269"/>
      <c r="B11" s="269"/>
      <c r="C11" s="7"/>
      <c r="D11" s="16"/>
      <c r="E11" s="23" t="s">
        <v>24</v>
      </c>
      <c r="F11" s="69">
        <v>14399</v>
      </c>
      <c r="G11" s="77">
        <f t="shared" si="0"/>
        <v>4.1614765019204816</v>
      </c>
      <c r="H11" s="70">
        <v>15103</v>
      </c>
      <c r="I11" s="82">
        <f t="shared" si="1"/>
        <v>-4.661325564457397</v>
      </c>
    </row>
    <row r="12" spans="1:11" ht="18" customHeight="1">
      <c r="A12" s="269"/>
      <c r="B12" s="269"/>
      <c r="C12" s="7"/>
      <c r="D12" s="16"/>
      <c r="E12" s="23" t="s">
        <v>25</v>
      </c>
      <c r="F12" s="69">
        <v>476</v>
      </c>
      <c r="G12" s="77">
        <f t="shared" si="0"/>
        <v>0.13756947113786716</v>
      </c>
      <c r="H12" s="70">
        <v>676</v>
      </c>
      <c r="I12" s="82">
        <f t="shared" si="1"/>
        <v>-29.585798816568044</v>
      </c>
    </row>
    <row r="13" spans="1:11" ht="18" customHeight="1">
      <c r="A13" s="269"/>
      <c r="B13" s="269"/>
      <c r="C13" s="7"/>
      <c r="D13" s="33"/>
      <c r="E13" s="23" t="s">
        <v>26</v>
      </c>
      <c r="F13" s="69">
        <v>124</v>
      </c>
      <c r="G13" s="77">
        <f t="shared" si="0"/>
        <v>3.5837425254402366E-2</v>
      </c>
      <c r="H13" s="70">
        <v>113</v>
      </c>
      <c r="I13" s="82">
        <f t="shared" si="1"/>
        <v>9.7345132743362761</v>
      </c>
    </row>
    <row r="14" spans="1:11" ht="18" customHeight="1">
      <c r="A14" s="269"/>
      <c r="B14" s="269"/>
      <c r="C14" s="7"/>
      <c r="D14" s="61" t="s">
        <v>27</v>
      </c>
      <c r="E14" s="51"/>
      <c r="F14" s="65">
        <v>10189</v>
      </c>
      <c r="G14" s="75">
        <f t="shared" si="0"/>
        <v>2.9447381122347234</v>
      </c>
      <c r="H14" s="66">
        <v>12406</v>
      </c>
      <c r="I14" s="83">
        <f t="shared" si="1"/>
        <v>-17.870385297436719</v>
      </c>
    </row>
    <row r="15" spans="1:11" ht="18" customHeight="1">
      <c r="A15" s="269"/>
      <c r="B15" s="269"/>
      <c r="C15" s="7"/>
      <c r="D15" s="16"/>
      <c r="E15" s="23" t="s">
        <v>28</v>
      </c>
      <c r="F15" s="69">
        <v>459</v>
      </c>
      <c r="G15" s="77">
        <f t="shared" si="0"/>
        <v>0.13265627574008618</v>
      </c>
      <c r="H15" s="70">
        <v>503</v>
      </c>
      <c r="I15" s="82">
        <f t="shared" si="1"/>
        <v>-8.7475149105367791</v>
      </c>
    </row>
    <row r="16" spans="1:11" ht="18" customHeight="1">
      <c r="A16" s="269"/>
      <c r="B16" s="269"/>
      <c r="C16" s="7"/>
      <c r="D16" s="16"/>
      <c r="E16" s="29" t="s">
        <v>29</v>
      </c>
      <c r="F16" s="67">
        <v>9730</v>
      </c>
      <c r="G16" s="76">
        <f t="shared" si="0"/>
        <v>2.8120818364946376</v>
      </c>
      <c r="H16" s="68">
        <v>11903</v>
      </c>
      <c r="I16" s="81">
        <f t="shared" si="1"/>
        <v>-18.255901873477278</v>
      </c>
      <c r="K16" s="109"/>
    </row>
    <row r="17" spans="1:26" ht="18" customHeight="1">
      <c r="A17" s="269"/>
      <c r="B17" s="269"/>
      <c r="C17" s="7"/>
      <c r="D17" s="271" t="s">
        <v>30</v>
      </c>
      <c r="E17" s="272"/>
      <c r="F17" s="67">
        <v>25658</v>
      </c>
      <c r="G17" s="76">
        <f t="shared" si="0"/>
        <v>7.4154569127214192</v>
      </c>
      <c r="H17" s="68">
        <v>25117</v>
      </c>
      <c r="I17" s="81">
        <f t="shared" si="1"/>
        <v>2.1539196560098839</v>
      </c>
    </row>
    <row r="18" spans="1:26" ht="18" customHeight="1">
      <c r="A18" s="269"/>
      <c r="B18" s="269"/>
      <c r="C18" s="7"/>
      <c r="D18" s="273" t="s">
        <v>94</v>
      </c>
      <c r="E18" s="274"/>
      <c r="F18" s="69">
        <v>914</v>
      </c>
      <c r="G18" s="77">
        <f t="shared" si="0"/>
        <v>0.26415650550422393</v>
      </c>
      <c r="H18" s="70">
        <v>966</v>
      </c>
      <c r="I18" s="82">
        <f t="shared" si="1"/>
        <v>-5.3830227743271175</v>
      </c>
    </row>
    <row r="19" spans="1:26" ht="18" customHeight="1">
      <c r="A19" s="269"/>
      <c r="B19" s="269"/>
      <c r="C19" s="10"/>
      <c r="D19" s="273" t="s">
        <v>95</v>
      </c>
      <c r="E19" s="274"/>
      <c r="F19" s="107">
        <v>0</v>
      </c>
      <c r="G19" s="77">
        <f t="shared" si="0"/>
        <v>0</v>
      </c>
      <c r="H19" s="70">
        <v>0</v>
      </c>
      <c r="I19" s="82">
        <v>0</v>
      </c>
      <c r="Z19" s="2" t="s">
        <v>96</v>
      </c>
    </row>
    <row r="20" spans="1:26" ht="18" customHeight="1">
      <c r="A20" s="269"/>
      <c r="B20" s="269"/>
      <c r="C20" s="44" t="s">
        <v>5</v>
      </c>
      <c r="D20" s="43"/>
      <c r="E20" s="43"/>
      <c r="F20" s="69">
        <v>7957</v>
      </c>
      <c r="G20" s="77">
        <f t="shared" si="0"/>
        <v>2.299664457655481</v>
      </c>
      <c r="H20" s="70">
        <v>11685</v>
      </c>
      <c r="I20" s="82">
        <f t="shared" si="1"/>
        <v>-31.904150620453574</v>
      </c>
    </row>
    <row r="21" spans="1:26" ht="18" customHeight="1">
      <c r="A21" s="269"/>
      <c r="B21" s="269"/>
      <c r="C21" s="44" t="s">
        <v>6</v>
      </c>
      <c r="D21" s="43"/>
      <c r="E21" s="43"/>
      <c r="F21" s="69">
        <v>139746</v>
      </c>
      <c r="G21" s="77">
        <f t="shared" si="0"/>
        <v>40.388200238723492</v>
      </c>
      <c r="H21" s="70">
        <v>137819</v>
      </c>
      <c r="I21" s="82">
        <f t="shared" si="1"/>
        <v>1.3982106966383467</v>
      </c>
    </row>
    <row r="22" spans="1:26" ht="18" customHeight="1">
      <c r="A22" s="269"/>
      <c r="B22" s="269"/>
      <c r="C22" s="44" t="s">
        <v>31</v>
      </c>
      <c r="D22" s="43"/>
      <c r="E22" s="43"/>
      <c r="F22" s="69">
        <v>4079</v>
      </c>
      <c r="G22" s="77">
        <f t="shared" si="0"/>
        <v>1.1788778839734457</v>
      </c>
      <c r="H22" s="70">
        <v>4201</v>
      </c>
      <c r="I22" s="82">
        <f t="shared" si="1"/>
        <v>-2.9040704594144207</v>
      </c>
    </row>
    <row r="23" spans="1:26" ht="18" customHeight="1">
      <c r="A23" s="269"/>
      <c r="B23" s="269"/>
      <c r="C23" s="44" t="s">
        <v>7</v>
      </c>
      <c r="D23" s="43"/>
      <c r="E23" s="43"/>
      <c r="F23" s="69">
        <v>61778</v>
      </c>
      <c r="G23" s="77">
        <f t="shared" si="0"/>
        <v>17.854552075536045</v>
      </c>
      <c r="H23" s="70">
        <v>46596</v>
      </c>
      <c r="I23" s="82">
        <f t="shared" si="1"/>
        <v>32.582195896643483</v>
      </c>
    </row>
    <row r="24" spans="1:26" ht="18" customHeight="1">
      <c r="A24" s="269"/>
      <c r="B24" s="269"/>
      <c r="C24" s="44" t="s">
        <v>32</v>
      </c>
      <c r="D24" s="43"/>
      <c r="E24" s="43"/>
      <c r="F24" s="69">
        <v>890</v>
      </c>
      <c r="G24" s="77">
        <f t="shared" si="0"/>
        <v>0.25722022964853308</v>
      </c>
      <c r="H24" s="70">
        <v>935</v>
      </c>
      <c r="I24" s="82">
        <f t="shared" si="1"/>
        <v>-4.8128342245989275</v>
      </c>
    </row>
    <row r="25" spans="1:26" ht="18" customHeight="1">
      <c r="A25" s="269"/>
      <c r="B25" s="269"/>
      <c r="C25" s="44" t="s">
        <v>8</v>
      </c>
      <c r="D25" s="43"/>
      <c r="E25" s="43"/>
      <c r="F25" s="69">
        <v>42057</v>
      </c>
      <c r="G25" s="77">
        <f t="shared" si="0"/>
        <v>12.154956402616133</v>
      </c>
      <c r="H25" s="70">
        <v>40684</v>
      </c>
      <c r="I25" s="82">
        <f t="shared" si="1"/>
        <v>3.3747910726575459</v>
      </c>
    </row>
    <row r="26" spans="1:26" ht="18" customHeight="1">
      <c r="A26" s="269"/>
      <c r="B26" s="269"/>
      <c r="C26" s="45" t="s">
        <v>9</v>
      </c>
      <c r="D26" s="46"/>
      <c r="E26" s="46"/>
      <c r="F26" s="71">
        <v>23018</v>
      </c>
      <c r="G26" s="78">
        <f t="shared" si="0"/>
        <v>6.6524665685954334</v>
      </c>
      <c r="H26" s="72">
        <v>19945</v>
      </c>
      <c r="I26" s="84">
        <f t="shared" si="1"/>
        <v>15.407370268237663</v>
      </c>
    </row>
    <row r="27" spans="1:26" ht="18" customHeight="1">
      <c r="A27" s="269"/>
      <c r="B27" s="270"/>
      <c r="C27" s="47" t="s">
        <v>10</v>
      </c>
      <c r="D27" s="31"/>
      <c r="E27" s="31"/>
      <c r="F27" s="73">
        <f>SUM(F9,F20:F26)</f>
        <v>346007</v>
      </c>
      <c r="G27" s="79">
        <f t="shared" si="0"/>
        <v>100</v>
      </c>
      <c r="H27" s="73">
        <v>332113</v>
      </c>
      <c r="I27" s="85">
        <f t="shared" si="1"/>
        <v>4.1835158515324711</v>
      </c>
    </row>
    <row r="28" spans="1:26" ht="18" customHeight="1">
      <c r="A28" s="269"/>
      <c r="B28" s="268" t="s">
        <v>89</v>
      </c>
      <c r="C28" s="55" t="s">
        <v>11</v>
      </c>
      <c r="D28" s="56"/>
      <c r="E28" s="56"/>
      <c r="F28" s="65">
        <v>148327</v>
      </c>
      <c r="G28" s="75">
        <f>F28/$F$45*100</f>
        <v>42.868207868626932</v>
      </c>
      <c r="H28" s="65">
        <v>150503</v>
      </c>
      <c r="I28" s="86">
        <f>(F28/H28-1)*100</f>
        <v>-1.4458183557802817</v>
      </c>
    </row>
    <row r="29" spans="1:26" ht="18" customHeight="1">
      <c r="A29" s="269"/>
      <c r="B29" s="269"/>
      <c r="C29" s="7"/>
      <c r="D29" s="30" t="s">
        <v>12</v>
      </c>
      <c r="E29" s="43"/>
      <c r="F29" s="69">
        <v>91799</v>
      </c>
      <c r="G29" s="77">
        <f t="shared" ref="G29:G45" si="2">F29/$F$45*100</f>
        <v>26.530966136523247</v>
      </c>
      <c r="H29" s="69">
        <v>91202</v>
      </c>
      <c r="I29" s="87">
        <f t="shared" ref="I29:I45" si="3">(F29/H29-1)*100</f>
        <v>0.65459090809412146</v>
      </c>
    </row>
    <row r="30" spans="1:26" ht="18" customHeight="1">
      <c r="A30" s="269"/>
      <c r="B30" s="269"/>
      <c r="C30" s="7"/>
      <c r="D30" s="30" t="s">
        <v>33</v>
      </c>
      <c r="E30" s="43"/>
      <c r="F30" s="69">
        <v>5817</v>
      </c>
      <c r="G30" s="77">
        <f t="shared" si="2"/>
        <v>1.6811798605230532</v>
      </c>
      <c r="H30" s="69">
        <v>5574</v>
      </c>
      <c r="I30" s="87">
        <f t="shared" si="3"/>
        <v>4.3595263724434785</v>
      </c>
    </row>
    <row r="31" spans="1:26" ht="18" customHeight="1">
      <c r="A31" s="269"/>
      <c r="B31" s="269"/>
      <c r="C31" s="19"/>
      <c r="D31" s="30" t="s">
        <v>13</v>
      </c>
      <c r="E31" s="43"/>
      <c r="F31" s="69">
        <v>50711</v>
      </c>
      <c r="G31" s="77">
        <f t="shared" si="2"/>
        <v>14.656061871580633</v>
      </c>
      <c r="H31" s="69">
        <v>53727</v>
      </c>
      <c r="I31" s="87">
        <f t="shared" si="3"/>
        <v>-5.6135648742717814</v>
      </c>
    </row>
    <row r="32" spans="1:26" ht="18" customHeight="1">
      <c r="A32" s="269"/>
      <c r="B32" s="269"/>
      <c r="C32" s="50" t="s">
        <v>14</v>
      </c>
      <c r="D32" s="51"/>
      <c r="E32" s="51"/>
      <c r="F32" s="65">
        <v>136288</v>
      </c>
      <c r="G32" s="75">
        <f t="shared" si="2"/>
        <v>39.388798492516045</v>
      </c>
      <c r="H32" s="65">
        <v>117291</v>
      </c>
      <c r="I32" s="86">
        <f t="shared" si="3"/>
        <v>16.196468612254989</v>
      </c>
    </row>
    <row r="33" spans="1:9" ht="18" customHeight="1">
      <c r="A33" s="269"/>
      <c r="B33" s="269"/>
      <c r="C33" s="7"/>
      <c r="D33" s="30" t="s">
        <v>15</v>
      </c>
      <c r="E33" s="43"/>
      <c r="F33" s="69">
        <v>24753</v>
      </c>
      <c r="G33" s="77">
        <f t="shared" si="2"/>
        <v>7.1539015106630783</v>
      </c>
      <c r="H33" s="69">
        <v>21899</v>
      </c>
      <c r="I33" s="87">
        <f t="shared" si="3"/>
        <v>13.032558564317998</v>
      </c>
    </row>
    <row r="34" spans="1:9" ht="18" customHeight="1">
      <c r="A34" s="269"/>
      <c r="B34" s="269"/>
      <c r="C34" s="7"/>
      <c r="D34" s="30" t="s">
        <v>34</v>
      </c>
      <c r="E34" s="43"/>
      <c r="F34" s="69">
        <v>4985</v>
      </c>
      <c r="G34" s="77">
        <f t="shared" si="2"/>
        <v>1.4407222975257725</v>
      </c>
      <c r="H34" s="69">
        <v>4669</v>
      </c>
      <c r="I34" s="87">
        <f t="shared" si="3"/>
        <v>6.7680445491539842</v>
      </c>
    </row>
    <row r="35" spans="1:9" ht="18" customHeight="1">
      <c r="A35" s="269"/>
      <c r="B35" s="269"/>
      <c r="C35" s="7"/>
      <c r="D35" s="30" t="s">
        <v>35</v>
      </c>
      <c r="E35" s="43"/>
      <c r="F35" s="69">
        <v>98071</v>
      </c>
      <c r="G35" s="77">
        <f t="shared" si="2"/>
        <v>28.343646226810442</v>
      </c>
      <c r="H35" s="69">
        <v>79433</v>
      </c>
      <c r="I35" s="87">
        <f t="shared" si="3"/>
        <v>23.463799680233667</v>
      </c>
    </row>
    <row r="36" spans="1:9" ht="18" customHeight="1">
      <c r="A36" s="269"/>
      <c r="B36" s="269"/>
      <c r="C36" s="7"/>
      <c r="D36" s="30" t="s">
        <v>36</v>
      </c>
      <c r="E36" s="43"/>
      <c r="F36" s="69">
        <v>3289</v>
      </c>
      <c r="G36" s="77">
        <f t="shared" si="2"/>
        <v>0.95055880372362411</v>
      </c>
      <c r="H36" s="69">
        <v>3496</v>
      </c>
      <c r="I36" s="87">
        <f t="shared" si="3"/>
        <v>-5.9210526315789487</v>
      </c>
    </row>
    <row r="37" spans="1:9" ht="18" customHeight="1">
      <c r="A37" s="269"/>
      <c r="B37" s="269"/>
      <c r="C37" s="7"/>
      <c r="D37" s="30" t="s">
        <v>16</v>
      </c>
      <c r="E37" s="43"/>
      <c r="F37" s="69">
        <v>2230</v>
      </c>
      <c r="G37" s="77">
        <f t="shared" si="2"/>
        <v>0.64449563159126844</v>
      </c>
      <c r="H37" s="69">
        <v>4748</v>
      </c>
      <c r="I37" s="87">
        <f t="shared" si="3"/>
        <v>-53.03285593934288</v>
      </c>
    </row>
    <row r="38" spans="1:9" ht="18" customHeight="1">
      <c r="A38" s="269"/>
      <c r="B38" s="269"/>
      <c r="C38" s="19"/>
      <c r="D38" s="30" t="s">
        <v>37</v>
      </c>
      <c r="E38" s="43"/>
      <c r="F38" s="69">
        <v>2806</v>
      </c>
      <c r="G38" s="77">
        <f t="shared" si="2"/>
        <v>0.81096625212784723</v>
      </c>
      <c r="H38" s="69">
        <v>2893</v>
      </c>
      <c r="I38" s="87">
        <f t="shared" si="3"/>
        <v>-3.0072589007950179</v>
      </c>
    </row>
    <row r="39" spans="1:9" ht="18" customHeight="1">
      <c r="A39" s="269"/>
      <c r="B39" s="269"/>
      <c r="C39" s="50" t="s">
        <v>17</v>
      </c>
      <c r="D39" s="51"/>
      <c r="E39" s="51"/>
      <c r="F39" s="65">
        <v>61392</v>
      </c>
      <c r="G39" s="75">
        <f t="shared" si="2"/>
        <v>17.742993638857019</v>
      </c>
      <c r="H39" s="65">
        <v>64319</v>
      </c>
      <c r="I39" s="86">
        <f t="shared" si="3"/>
        <v>-4.5507548313873052</v>
      </c>
    </row>
    <row r="40" spans="1:9" ht="18" customHeight="1">
      <c r="A40" s="269"/>
      <c r="B40" s="269"/>
      <c r="C40" s="7"/>
      <c r="D40" s="52" t="s">
        <v>18</v>
      </c>
      <c r="E40" s="53"/>
      <c r="F40" s="67">
        <v>56259</v>
      </c>
      <c r="G40" s="76">
        <f t="shared" si="2"/>
        <v>16.259497640221152</v>
      </c>
      <c r="H40" s="67">
        <v>59160</v>
      </c>
      <c r="I40" s="88">
        <f t="shared" si="3"/>
        <v>-4.9036511156186569</v>
      </c>
    </row>
    <row r="41" spans="1:9" ht="18" customHeight="1">
      <c r="A41" s="269"/>
      <c r="B41" s="269"/>
      <c r="C41" s="7"/>
      <c r="D41" s="16"/>
      <c r="E41" s="104" t="s">
        <v>92</v>
      </c>
      <c r="F41" s="69">
        <v>38634</v>
      </c>
      <c r="G41" s="77">
        <f t="shared" si="2"/>
        <v>11.165670058698234</v>
      </c>
      <c r="H41" s="69">
        <v>39406</v>
      </c>
      <c r="I41" s="89">
        <f t="shared" si="3"/>
        <v>-1.9590925239811208</v>
      </c>
    </row>
    <row r="42" spans="1:9" ht="18" customHeight="1">
      <c r="A42" s="269"/>
      <c r="B42" s="269"/>
      <c r="C42" s="7"/>
      <c r="D42" s="33"/>
      <c r="E42" s="32" t="s">
        <v>38</v>
      </c>
      <c r="F42" s="69">
        <v>17625</v>
      </c>
      <c r="G42" s="77">
        <f t="shared" si="2"/>
        <v>5.093827581522917</v>
      </c>
      <c r="H42" s="69">
        <v>19754</v>
      </c>
      <c r="I42" s="89">
        <f t="shared" si="3"/>
        <v>-10.777564037663257</v>
      </c>
    </row>
    <row r="43" spans="1:9" ht="18" customHeight="1">
      <c r="A43" s="269"/>
      <c r="B43" s="269"/>
      <c r="C43" s="7"/>
      <c r="D43" s="30" t="s">
        <v>39</v>
      </c>
      <c r="E43" s="54"/>
      <c r="F43" s="69">
        <v>5132</v>
      </c>
      <c r="G43" s="77">
        <f t="shared" si="2"/>
        <v>1.4832069871418785</v>
      </c>
      <c r="H43" s="69">
        <v>5159</v>
      </c>
      <c r="I43" s="89">
        <f t="shared" si="3"/>
        <v>-0.52335723977514625</v>
      </c>
    </row>
    <row r="44" spans="1:9" ht="18" customHeight="1">
      <c r="A44" s="269"/>
      <c r="B44" s="269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>
        <v>0</v>
      </c>
    </row>
    <row r="45" spans="1:9" ht="18" customHeight="1">
      <c r="A45" s="270"/>
      <c r="B45" s="270"/>
      <c r="C45" s="11" t="s">
        <v>19</v>
      </c>
      <c r="D45" s="12"/>
      <c r="E45" s="12"/>
      <c r="F45" s="74">
        <f>SUM(F28,F32,F39)</f>
        <v>346007</v>
      </c>
      <c r="G45" s="85">
        <f t="shared" si="2"/>
        <v>100</v>
      </c>
      <c r="H45" s="74">
        <v>332113</v>
      </c>
      <c r="I45" s="85">
        <f t="shared" si="3"/>
        <v>4.1835158515324711</v>
      </c>
    </row>
    <row r="46" spans="1:9">
      <c r="A46" s="105" t="s">
        <v>20</v>
      </c>
    </row>
    <row r="47" spans="1:9">
      <c r="A47" s="106" t="s">
        <v>21</v>
      </c>
    </row>
    <row r="48" spans="1:9">
      <c r="A48" s="106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103" t="s">
        <v>247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236</v>
      </c>
      <c r="B5" s="31"/>
      <c r="C5" s="31"/>
      <c r="D5" s="31"/>
      <c r="K5" s="37"/>
      <c r="O5" s="37" t="s">
        <v>48</v>
      </c>
    </row>
    <row r="6" spans="1:25" ht="16" customHeight="1">
      <c r="A6" s="278" t="s">
        <v>49</v>
      </c>
      <c r="B6" s="279"/>
      <c r="C6" s="279"/>
      <c r="D6" s="279"/>
      <c r="E6" s="280"/>
      <c r="F6" s="299" t="s">
        <v>248</v>
      </c>
      <c r="G6" s="300"/>
      <c r="H6" s="299" t="s">
        <v>249</v>
      </c>
      <c r="I6" s="300"/>
      <c r="J6" s="299" t="s">
        <v>250</v>
      </c>
      <c r="K6" s="300"/>
      <c r="L6" s="299" t="s">
        <v>251</v>
      </c>
      <c r="M6" s="300"/>
      <c r="N6" s="299" t="s">
        <v>252</v>
      </c>
      <c r="O6" s="300"/>
    </row>
    <row r="7" spans="1:25" ht="16" customHeight="1">
      <c r="A7" s="281"/>
      <c r="B7" s="282"/>
      <c r="C7" s="282"/>
      <c r="D7" s="282"/>
      <c r="E7" s="283"/>
      <c r="F7" s="110" t="s">
        <v>235</v>
      </c>
      <c r="G7" s="38" t="s">
        <v>2</v>
      </c>
      <c r="H7" s="110" t="s">
        <v>235</v>
      </c>
      <c r="I7" s="38" t="s">
        <v>2</v>
      </c>
      <c r="J7" s="110" t="s">
        <v>235</v>
      </c>
      <c r="K7" s="38" t="s">
        <v>2</v>
      </c>
      <c r="L7" s="110" t="s">
        <v>235</v>
      </c>
      <c r="M7" s="38" t="s">
        <v>2</v>
      </c>
      <c r="N7" s="110" t="s">
        <v>235</v>
      </c>
      <c r="O7" s="253" t="s">
        <v>2</v>
      </c>
    </row>
    <row r="8" spans="1:25" ht="16" customHeight="1">
      <c r="A8" s="290" t="s">
        <v>83</v>
      </c>
      <c r="B8" s="55" t="s">
        <v>50</v>
      </c>
      <c r="C8" s="56"/>
      <c r="D8" s="56"/>
      <c r="E8" s="93" t="s">
        <v>41</v>
      </c>
      <c r="F8" s="111">
        <v>556.39499999999998</v>
      </c>
      <c r="G8" s="112">
        <v>539</v>
      </c>
      <c r="H8" s="111">
        <v>1961.095</v>
      </c>
      <c r="I8" s="113">
        <v>2537</v>
      </c>
      <c r="J8" s="111">
        <v>286.49700000000001</v>
      </c>
      <c r="K8" s="114">
        <v>297</v>
      </c>
      <c r="L8" s="111">
        <v>26955.651000000002</v>
      </c>
      <c r="M8" s="113">
        <v>26718</v>
      </c>
      <c r="N8" s="111">
        <v>1321.3820000000001</v>
      </c>
      <c r="O8" s="114">
        <v>1294</v>
      </c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6" customHeight="1">
      <c r="A9" s="291"/>
      <c r="B9" s="8"/>
      <c r="C9" s="30" t="s">
        <v>51</v>
      </c>
      <c r="D9" s="43"/>
      <c r="E9" s="91" t="s">
        <v>42</v>
      </c>
      <c r="F9" s="70">
        <v>556.39499999999998</v>
      </c>
      <c r="G9" s="116">
        <v>539</v>
      </c>
      <c r="H9" s="70">
        <v>1961.095</v>
      </c>
      <c r="I9" s="117">
        <v>2537</v>
      </c>
      <c r="J9" s="70">
        <v>286.49700000000001</v>
      </c>
      <c r="K9" s="118">
        <v>297</v>
      </c>
      <c r="L9" s="70">
        <v>26836.472999999998</v>
      </c>
      <c r="M9" s="117">
        <v>26609</v>
      </c>
      <c r="N9" s="70">
        <v>1321.3820000000001</v>
      </c>
      <c r="O9" s="118">
        <v>1288</v>
      </c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6" customHeight="1">
      <c r="A10" s="291"/>
      <c r="B10" s="10"/>
      <c r="C10" s="30" t="s">
        <v>52</v>
      </c>
      <c r="D10" s="43"/>
      <c r="E10" s="91" t="s">
        <v>43</v>
      </c>
      <c r="F10" s="70">
        <v>0</v>
      </c>
      <c r="G10" s="116">
        <v>0</v>
      </c>
      <c r="H10" s="70">
        <v>0</v>
      </c>
      <c r="I10" s="117">
        <v>0</v>
      </c>
      <c r="J10" s="119">
        <v>0</v>
      </c>
      <c r="K10" s="120">
        <v>0</v>
      </c>
      <c r="L10" s="70">
        <v>119.178</v>
      </c>
      <c r="M10" s="117">
        <v>109</v>
      </c>
      <c r="N10" s="70">
        <v>0</v>
      </c>
      <c r="O10" s="118">
        <v>6</v>
      </c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6" customHeight="1">
      <c r="A11" s="291"/>
      <c r="B11" s="50" t="s">
        <v>53</v>
      </c>
      <c r="C11" s="63"/>
      <c r="D11" s="63"/>
      <c r="E11" s="90" t="s">
        <v>44</v>
      </c>
      <c r="F11" s="121">
        <v>706.32500000000005</v>
      </c>
      <c r="G11" s="122">
        <v>704</v>
      </c>
      <c r="H11" s="121">
        <v>1954.634</v>
      </c>
      <c r="I11" s="123">
        <v>2122</v>
      </c>
      <c r="J11" s="121">
        <v>251.113</v>
      </c>
      <c r="K11" s="124">
        <v>226</v>
      </c>
      <c r="L11" s="121">
        <v>27997.325000000001</v>
      </c>
      <c r="M11" s="123">
        <v>29400</v>
      </c>
      <c r="N11" s="121">
        <v>1247.184</v>
      </c>
      <c r="O11" s="124">
        <v>1254</v>
      </c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6" customHeight="1">
      <c r="A12" s="291"/>
      <c r="B12" s="7"/>
      <c r="C12" s="30" t="s">
        <v>54</v>
      </c>
      <c r="D12" s="43"/>
      <c r="E12" s="91" t="s">
        <v>45</v>
      </c>
      <c r="F12" s="70">
        <v>706.32500000000005</v>
      </c>
      <c r="G12" s="116">
        <v>704</v>
      </c>
      <c r="H12" s="121">
        <v>1954.634</v>
      </c>
      <c r="I12" s="117">
        <v>2122</v>
      </c>
      <c r="J12" s="121">
        <v>251.113</v>
      </c>
      <c r="K12" s="118">
        <v>226</v>
      </c>
      <c r="L12" s="70">
        <v>27960.048999999999</v>
      </c>
      <c r="M12" s="117">
        <v>27580</v>
      </c>
      <c r="N12" s="70">
        <v>1247.184</v>
      </c>
      <c r="O12" s="118">
        <v>1254</v>
      </c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6" customHeight="1">
      <c r="A13" s="291"/>
      <c r="B13" s="8"/>
      <c r="C13" s="52" t="s">
        <v>55</v>
      </c>
      <c r="D13" s="53"/>
      <c r="E13" s="95" t="s">
        <v>46</v>
      </c>
      <c r="F13" s="67">
        <v>0</v>
      </c>
      <c r="G13" s="125">
        <v>0</v>
      </c>
      <c r="H13" s="119">
        <v>0</v>
      </c>
      <c r="I13" s="120">
        <v>0</v>
      </c>
      <c r="J13" s="119">
        <v>0</v>
      </c>
      <c r="K13" s="120">
        <v>0</v>
      </c>
      <c r="L13" s="68">
        <v>37.276000000000003</v>
      </c>
      <c r="M13" s="126">
        <v>1820</v>
      </c>
      <c r="N13" s="68">
        <v>0</v>
      </c>
      <c r="O13" s="127">
        <v>0</v>
      </c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6" customHeight="1">
      <c r="A14" s="291"/>
      <c r="B14" s="44" t="s">
        <v>56</v>
      </c>
      <c r="C14" s="43"/>
      <c r="D14" s="43"/>
      <c r="E14" s="91" t="s">
        <v>97</v>
      </c>
      <c r="F14" s="69">
        <f t="shared" ref="F14:H14" si="0">F9-F12</f>
        <v>-149.93000000000006</v>
      </c>
      <c r="G14" s="128">
        <v>-165</v>
      </c>
      <c r="H14" s="69">
        <f t="shared" si="0"/>
        <v>6.4610000000000127</v>
      </c>
      <c r="I14" s="128">
        <v>415</v>
      </c>
      <c r="J14" s="69">
        <f t="shared" ref="J14:L14" si="1">J9-J12</f>
        <v>35.384000000000015</v>
      </c>
      <c r="K14" s="128">
        <v>71</v>
      </c>
      <c r="L14" s="69">
        <f t="shared" si="1"/>
        <v>-1123.5760000000009</v>
      </c>
      <c r="M14" s="128">
        <v>-971</v>
      </c>
      <c r="N14" s="69">
        <f t="shared" ref="N14" si="2">N9-N12</f>
        <v>74.198000000000093</v>
      </c>
      <c r="O14" s="128">
        <v>34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6" customHeight="1">
      <c r="A15" s="291"/>
      <c r="B15" s="44" t="s">
        <v>57</v>
      </c>
      <c r="C15" s="43"/>
      <c r="D15" s="43"/>
      <c r="E15" s="91" t="s">
        <v>98</v>
      </c>
      <c r="F15" s="69">
        <f t="shared" ref="F15:H15" si="3">F10-F13</f>
        <v>0</v>
      </c>
      <c r="G15" s="128">
        <v>0</v>
      </c>
      <c r="H15" s="69">
        <f t="shared" si="3"/>
        <v>0</v>
      </c>
      <c r="I15" s="128">
        <v>0</v>
      </c>
      <c r="J15" s="69">
        <f t="shared" ref="J15:L15" si="4">J10-J13</f>
        <v>0</v>
      </c>
      <c r="K15" s="128">
        <v>0</v>
      </c>
      <c r="L15" s="69">
        <f t="shared" si="4"/>
        <v>81.901999999999987</v>
      </c>
      <c r="M15" s="128">
        <v>-1711</v>
      </c>
      <c r="N15" s="69">
        <f t="shared" ref="N15" si="5">N10-N13</f>
        <v>0</v>
      </c>
      <c r="O15" s="128">
        <v>6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6" customHeight="1">
      <c r="A16" s="291"/>
      <c r="B16" s="44" t="s">
        <v>58</v>
      </c>
      <c r="C16" s="43"/>
      <c r="D16" s="43"/>
      <c r="E16" s="91" t="s">
        <v>99</v>
      </c>
      <c r="F16" s="67">
        <f t="shared" ref="F16:H16" si="6">F8-F11</f>
        <v>-149.93000000000006</v>
      </c>
      <c r="G16" s="125">
        <v>-165</v>
      </c>
      <c r="H16" s="67">
        <f t="shared" si="6"/>
        <v>6.4610000000000127</v>
      </c>
      <c r="I16" s="125">
        <v>415</v>
      </c>
      <c r="J16" s="67">
        <f t="shared" ref="J16:L16" si="7">J8-J11</f>
        <v>35.384000000000015</v>
      </c>
      <c r="K16" s="125">
        <v>71</v>
      </c>
      <c r="L16" s="67">
        <f t="shared" si="7"/>
        <v>-1041.6739999999991</v>
      </c>
      <c r="M16" s="125">
        <v>-2682</v>
      </c>
      <c r="N16" s="67">
        <f t="shared" ref="N16" si="8">N8-N11</f>
        <v>74.198000000000093</v>
      </c>
      <c r="O16" s="125">
        <v>40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6" customHeight="1">
      <c r="A17" s="291"/>
      <c r="B17" s="44" t="s">
        <v>59</v>
      </c>
      <c r="C17" s="43"/>
      <c r="D17" s="43"/>
      <c r="E17" s="34"/>
      <c r="F17" s="69">
        <v>3490</v>
      </c>
      <c r="G17" s="128">
        <v>3305</v>
      </c>
      <c r="H17" s="119">
        <v>0</v>
      </c>
      <c r="I17" s="120">
        <v>35</v>
      </c>
      <c r="J17" s="70">
        <v>4450</v>
      </c>
      <c r="K17" s="118">
        <v>4525</v>
      </c>
      <c r="L17" s="70">
        <v>6994</v>
      </c>
      <c r="M17" s="117">
        <v>5891</v>
      </c>
      <c r="N17" s="119">
        <v>0</v>
      </c>
      <c r="O17" s="129">
        <v>0</v>
      </c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6" customHeight="1">
      <c r="A18" s="292"/>
      <c r="B18" s="47" t="s">
        <v>60</v>
      </c>
      <c r="C18" s="31"/>
      <c r="D18" s="31"/>
      <c r="E18" s="17"/>
      <c r="F18" s="130">
        <v>0</v>
      </c>
      <c r="G18" s="131">
        <v>0</v>
      </c>
      <c r="H18" s="132">
        <v>0</v>
      </c>
      <c r="I18" s="133">
        <v>0</v>
      </c>
      <c r="J18" s="132">
        <v>0</v>
      </c>
      <c r="K18" s="133">
        <v>0</v>
      </c>
      <c r="L18" s="132">
        <v>0</v>
      </c>
      <c r="M18" s="133">
        <v>0</v>
      </c>
      <c r="N18" s="132">
        <v>0</v>
      </c>
      <c r="O18" s="134">
        <v>0</v>
      </c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6" customHeight="1">
      <c r="A19" s="291" t="s">
        <v>84</v>
      </c>
      <c r="B19" s="50" t="s">
        <v>61</v>
      </c>
      <c r="C19" s="51"/>
      <c r="D19" s="51"/>
      <c r="E19" s="96"/>
      <c r="F19" s="65">
        <v>529.22</v>
      </c>
      <c r="G19" s="135">
        <v>507</v>
      </c>
      <c r="H19" s="66">
        <v>175.34</v>
      </c>
      <c r="I19" s="136">
        <v>104</v>
      </c>
      <c r="J19" s="66">
        <v>0</v>
      </c>
      <c r="K19" s="137">
        <v>0</v>
      </c>
      <c r="L19" s="66">
        <v>2033.105</v>
      </c>
      <c r="M19" s="136">
        <v>3505</v>
      </c>
      <c r="N19" s="66">
        <v>436.54300000000001</v>
      </c>
      <c r="O19" s="137">
        <v>750</v>
      </c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6" customHeight="1">
      <c r="A20" s="291"/>
      <c r="B20" s="19"/>
      <c r="C20" s="30" t="s">
        <v>62</v>
      </c>
      <c r="D20" s="43"/>
      <c r="E20" s="91"/>
      <c r="F20" s="69">
        <v>221.1</v>
      </c>
      <c r="G20" s="128">
        <v>192</v>
      </c>
      <c r="H20" s="70">
        <v>64</v>
      </c>
      <c r="I20" s="117">
        <v>104</v>
      </c>
      <c r="J20" s="70">
        <v>0</v>
      </c>
      <c r="K20" s="120">
        <v>0</v>
      </c>
      <c r="L20" s="70">
        <v>864.99</v>
      </c>
      <c r="M20" s="117">
        <v>2475</v>
      </c>
      <c r="N20" s="70">
        <v>101</v>
      </c>
      <c r="O20" s="118">
        <v>150</v>
      </c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6" customHeight="1">
      <c r="A21" s="291"/>
      <c r="B21" s="9" t="s">
        <v>63</v>
      </c>
      <c r="C21" s="63"/>
      <c r="D21" s="63"/>
      <c r="E21" s="90" t="s">
        <v>100</v>
      </c>
      <c r="F21" s="138">
        <v>529.22</v>
      </c>
      <c r="G21" s="139">
        <v>507</v>
      </c>
      <c r="H21" s="121">
        <v>175.34</v>
      </c>
      <c r="I21" s="123">
        <v>104</v>
      </c>
      <c r="J21" s="121">
        <v>0</v>
      </c>
      <c r="K21" s="124">
        <v>0</v>
      </c>
      <c r="L21" s="121">
        <v>2033.105</v>
      </c>
      <c r="M21" s="123">
        <v>3505</v>
      </c>
      <c r="N21" s="121">
        <v>436.54300000000001</v>
      </c>
      <c r="O21" s="124">
        <v>750</v>
      </c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6" customHeight="1">
      <c r="A22" s="291"/>
      <c r="B22" s="50" t="s">
        <v>64</v>
      </c>
      <c r="C22" s="51"/>
      <c r="D22" s="51"/>
      <c r="E22" s="96" t="s">
        <v>101</v>
      </c>
      <c r="F22" s="65">
        <v>680.28599999999994</v>
      </c>
      <c r="G22" s="135">
        <v>660</v>
      </c>
      <c r="H22" s="66">
        <v>465.91</v>
      </c>
      <c r="I22" s="136">
        <v>514</v>
      </c>
      <c r="J22" s="66">
        <v>195.02099999999999</v>
      </c>
      <c r="K22" s="137">
        <v>155</v>
      </c>
      <c r="L22" s="66">
        <v>3706.489</v>
      </c>
      <c r="M22" s="136">
        <v>4856</v>
      </c>
      <c r="N22" s="66">
        <v>669.01400000000001</v>
      </c>
      <c r="O22" s="137">
        <v>880</v>
      </c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6" customHeight="1">
      <c r="A23" s="291"/>
      <c r="B23" s="7" t="s">
        <v>65</v>
      </c>
      <c r="C23" s="52" t="s">
        <v>66</v>
      </c>
      <c r="D23" s="53"/>
      <c r="E23" s="95"/>
      <c r="F23" s="67">
        <v>459.09100000000001</v>
      </c>
      <c r="G23" s="125">
        <v>458</v>
      </c>
      <c r="H23" s="68">
        <v>352.33199999999999</v>
      </c>
      <c r="I23" s="126">
        <v>399</v>
      </c>
      <c r="J23" s="68">
        <v>0</v>
      </c>
      <c r="K23" s="127">
        <v>0</v>
      </c>
      <c r="L23" s="68">
        <v>2790.1950000000002</v>
      </c>
      <c r="M23" s="126">
        <v>2343</v>
      </c>
      <c r="N23" s="68">
        <v>93.283000000000001</v>
      </c>
      <c r="O23" s="127">
        <v>91</v>
      </c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6" customHeight="1">
      <c r="A24" s="291"/>
      <c r="B24" s="44" t="s">
        <v>102</v>
      </c>
      <c r="C24" s="43"/>
      <c r="D24" s="43"/>
      <c r="E24" s="91" t="s">
        <v>103</v>
      </c>
      <c r="F24" s="69">
        <f t="shared" ref="F24:N24" si="9">F21-F22</f>
        <v>-151.06599999999992</v>
      </c>
      <c r="G24" s="128">
        <v>-153</v>
      </c>
      <c r="H24" s="69">
        <f t="shared" si="9"/>
        <v>-290.57000000000005</v>
      </c>
      <c r="I24" s="128">
        <v>-410</v>
      </c>
      <c r="J24" s="69">
        <f t="shared" si="9"/>
        <v>-195.02099999999999</v>
      </c>
      <c r="K24" s="128">
        <v>-155</v>
      </c>
      <c r="L24" s="69">
        <f t="shared" si="9"/>
        <v>-1673.384</v>
      </c>
      <c r="M24" s="128">
        <v>-1351</v>
      </c>
      <c r="N24" s="69">
        <f t="shared" si="9"/>
        <v>-232.471</v>
      </c>
      <c r="O24" s="128">
        <v>-130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6" customHeight="1">
      <c r="A25" s="291"/>
      <c r="B25" s="101" t="s">
        <v>67</v>
      </c>
      <c r="C25" s="53"/>
      <c r="D25" s="53"/>
      <c r="E25" s="293" t="s">
        <v>104</v>
      </c>
      <c r="F25" s="305">
        <f>(-1)*F24</f>
        <v>151.06599999999992</v>
      </c>
      <c r="G25" s="303">
        <f t="shared" ref="G25:O25" si="10">(-1)*G24</f>
        <v>153</v>
      </c>
      <c r="H25" s="301">
        <f t="shared" si="10"/>
        <v>290.57000000000005</v>
      </c>
      <c r="I25" s="303">
        <f t="shared" si="10"/>
        <v>410</v>
      </c>
      <c r="J25" s="301">
        <f t="shared" si="10"/>
        <v>195.02099999999999</v>
      </c>
      <c r="K25" s="303">
        <f t="shared" si="10"/>
        <v>155</v>
      </c>
      <c r="L25" s="301">
        <f t="shared" si="10"/>
        <v>1673.384</v>
      </c>
      <c r="M25" s="303">
        <f t="shared" si="10"/>
        <v>1351</v>
      </c>
      <c r="N25" s="301">
        <f t="shared" si="10"/>
        <v>232.471</v>
      </c>
      <c r="O25" s="303">
        <f t="shared" si="10"/>
        <v>130</v>
      </c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6" customHeight="1">
      <c r="A26" s="291"/>
      <c r="B26" s="9" t="s">
        <v>68</v>
      </c>
      <c r="C26" s="63"/>
      <c r="D26" s="63"/>
      <c r="E26" s="294"/>
      <c r="F26" s="306"/>
      <c r="G26" s="304"/>
      <c r="H26" s="302"/>
      <c r="I26" s="304"/>
      <c r="J26" s="302"/>
      <c r="K26" s="304"/>
      <c r="L26" s="302"/>
      <c r="M26" s="304"/>
      <c r="N26" s="302"/>
      <c r="O26" s="304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6" customHeight="1">
      <c r="A27" s="292"/>
      <c r="B27" s="47" t="s">
        <v>105</v>
      </c>
      <c r="C27" s="31"/>
      <c r="D27" s="31"/>
      <c r="E27" s="92" t="s">
        <v>106</v>
      </c>
      <c r="F27" s="73">
        <f t="shared" ref="F27:O27" si="11">F24+F25</f>
        <v>0</v>
      </c>
      <c r="G27" s="140">
        <f t="shared" si="11"/>
        <v>0</v>
      </c>
      <c r="H27" s="73">
        <f t="shared" si="11"/>
        <v>0</v>
      </c>
      <c r="I27" s="140">
        <f t="shared" si="11"/>
        <v>0</v>
      </c>
      <c r="J27" s="73">
        <f t="shared" si="11"/>
        <v>0</v>
      </c>
      <c r="K27" s="140">
        <f t="shared" si="11"/>
        <v>0</v>
      </c>
      <c r="L27" s="73">
        <f t="shared" si="11"/>
        <v>0</v>
      </c>
      <c r="M27" s="140">
        <f t="shared" si="11"/>
        <v>0</v>
      </c>
      <c r="N27" s="73">
        <f t="shared" si="11"/>
        <v>0</v>
      </c>
      <c r="O27" s="140">
        <f t="shared" si="11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6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6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107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6" customHeight="1">
      <c r="A30" s="284" t="s">
        <v>69</v>
      </c>
      <c r="B30" s="285"/>
      <c r="C30" s="285"/>
      <c r="D30" s="285"/>
      <c r="E30" s="286"/>
      <c r="F30" s="307" t="s">
        <v>253</v>
      </c>
      <c r="G30" s="308"/>
      <c r="H30" s="307" t="s">
        <v>254</v>
      </c>
      <c r="I30" s="308"/>
      <c r="J30" s="307" t="s">
        <v>255</v>
      </c>
      <c r="K30" s="308"/>
      <c r="L30" s="307" t="s">
        <v>256</v>
      </c>
      <c r="M30" s="308"/>
      <c r="N30" s="307" t="s">
        <v>258</v>
      </c>
      <c r="O30" s="308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6" customHeight="1">
      <c r="A31" s="287"/>
      <c r="B31" s="288"/>
      <c r="C31" s="288"/>
      <c r="D31" s="288"/>
      <c r="E31" s="289"/>
      <c r="F31" s="110" t="s">
        <v>235</v>
      </c>
      <c r="G31" s="144" t="s">
        <v>2</v>
      </c>
      <c r="H31" s="110" t="s">
        <v>235</v>
      </c>
      <c r="I31" s="144" t="s">
        <v>2</v>
      </c>
      <c r="J31" s="110" t="s">
        <v>235</v>
      </c>
      <c r="K31" s="145" t="s">
        <v>2</v>
      </c>
      <c r="L31" s="110" t="s">
        <v>235</v>
      </c>
      <c r="M31" s="144" t="s">
        <v>2</v>
      </c>
      <c r="N31" s="110" t="s">
        <v>235</v>
      </c>
      <c r="O31" s="146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6" customHeight="1">
      <c r="A32" s="290" t="s">
        <v>85</v>
      </c>
      <c r="B32" s="55" t="s">
        <v>50</v>
      </c>
      <c r="C32" s="56"/>
      <c r="D32" s="56"/>
      <c r="E32" s="15" t="s">
        <v>41</v>
      </c>
      <c r="F32" s="66">
        <v>0</v>
      </c>
      <c r="G32" s="148">
        <v>0</v>
      </c>
      <c r="H32" s="111">
        <v>0</v>
      </c>
      <c r="I32" s="113">
        <v>0</v>
      </c>
      <c r="J32" s="111">
        <v>58</v>
      </c>
      <c r="K32" s="114">
        <v>63</v>
      </c>
      <c r="L32" s="66">
        <v>225</v>
      </c>
      <c r="M32" s="148">
        <v>226</v>
      </c>
      <c r="N32" s="111">
        <v>11</v>
      </c>
      <c r="O32" s="149">
        <v>12</v>
      </c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6" customHeight="1">
      <c r="A33" s="295"/>
      <c r="B33" s="8"/>
      <c r="C33" s="52" t="s">
        <v>70</v>
      </c>
      <c r="D33" s="53"/>
      <c r="E33" s="99"/>
      <c r="F33" s="68">
        <v>0</v>
      </c>
      <c r="G33" s="151">
        <v>0</v>
      </c>
      <c r="H33" s="68">
        <v>0</v>
      </c>
      <c r="I33" s="126">
        <v>0</v>
      </c>
      <c r="J33" s="68">
        <v>58</v>
      </c>
      <c r="K33" s="127">
        <v>63</v>
      </c>
      <c r="L33" s="68">
        <v>123</v>
      </c>
      <c r="M33" s="151">
        <v>142</v>
      </c>
      <c r="N33" s="68">
        <v>11</v>
      </c>
      <c r="O33" s="125">
        <v>11</v>
      </c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6" customHeight="1">
      <c r="A34" s="295"/>
      <c r="B34" s="8"/>
      <c r="C34" s="24"/>
      <c r="D34" s="30" t="s">
        <v>71</v>
      </c>
      <c r="E34" s="94"/>
      <c r="F34" s="70">
        <v>0</v>
      </c>
      <c r="G34" s="116">
        <v>0</v>
      </c>
      <c r="H34" s="70">
        <v>0</v>
      </c>
      <c r="I34" s="117">
        <v>0</v>
      </c>
      <c r="J34" s="70">
        <v>58</v>
      </c>
      <c r="K34" s="118">
        <v>63</v>
      </c>
      <c r="L34" s="70">
        <v>123</v>
      </c>
      <c r="M34" s="116">
        <v>142</v>
      </c>
      <c r="N34" s="70">
        <v>0</v>
      </c>
      <c r="O34" s="128">
        <v>2</v>
      </c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6" customHeight="1">
      <c r="A35" s="295"/>
      <c r="B35" s="10"/>
      <c r="C35" s="62" t="s">
        <v>72</v>
      </c>
      <c r="D35" s="63"/>
      <c r="E35" s="100"/>
      <c r="F35" s="121">
        <v>0</v>
      </c>
      <c r="G35" s="122">
        <v>0</v>
      </c>
      <c r="H35" s="121">
        <v>0</v>
      </c>
      <c r="I35" s="123">
        <v>0</v>
      </c>
      <c r="J35" s="152">
        <v>0</v>
      </c>
      <c r="K35" s="153">
        <v>0</v>
      </c>
      <c r="L35" s="121">
        <v>102</v>
      </c>
      <c r="M35" s="122">
        <v>84</v>
      </c>
      <c r="N35" s="121">
        <v>0</v>
      </c>
      <c r="O35" s="139">
        <v>1</v>
      </c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6" customHeight="1">
      <c r="A36" s="295"/>
      <c r="B36" s="50" t="s">
        <v>53</v>
      </c>
      <c r="C36" s="51"/>
      <c r="D36" s="51"/>
      <c r="E36" s="15" t="s">
        <v>42</v>
      </c>
      <c r="F36" s="65">
        <v>0</v>
      </c>
      <c r="G36" s="125">
        <v>0</v>
      </c>
      <c r="H36" s="66">
        <v>0</v>
      </c>
      <c r="I36" s="136">
        <v>0</v>
      </c>
      <c r="J36" s="66">
        <v>9</v>
      </c>
      <c r="K36" s="137">
        <v>9</v>
      </c>
      <c r="L36" s="66">
        <v>193</v>
      </c>
      <c r="M36" s="148">
        <v>193</v>
      </c>
      <c r="N36" s="66">
        <v>7</v>
      </c>
      <c r="O36" s="135">
        <v>8</v>
      </c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6" customHeight="1">
      <c r="A37" s="295"/>
      <c r="B37" s="8"/>
      <c r="C37" s="30" t="s">
        <v>73</v>
      </c>
      <c r="D37" s="43"/>
      <c r="E37" s="94"/>
      <c r="F37" s="69">
        <v>0</v>
      </c>
      <c r="G37" s="128">
        <v>0</v>
      </c>
      <c r="H37" s="70">
        <v>0</v>
      </c>
      <c r="I37" s="117">
        <v>0</v>
      </c>
      <c r="J37" s="70">
        <v>8</v>
      </c>
      <c r="K37" s="118">
        <v>8</v>
      </c>
      <c r="L37" s="70">
        <v>189</v>
      </c>
      <c r="M37" s="116">
        <v>188</v>
      </c>
      <c r="N37" s="70">
        <v>2</v>
      </c>
      <c r="O37" s="128">
        <v>2</v>
      </c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6" customHeight="1">
      <c r="A38" s="295"/>
      <c r="B38" s="10"/>
      <c r="C38" s="30" t="s">
        <v>74</v>
      </c>
      <c r="D38" s="43"/>
      <c r="E38" s="94"/>
      <c r="F38" s="69">
        <v>0</v>
      </c>
      <c r="G38" s="128">
        <v>0</v>
      </c>
      <c r="H38" s="70">
        <v>0</v>
      </c>
      <c r="I38" s="117">
        <v>0</v>
      </c>
      <c r="J38" s="70">
        <v>1</v>
      </c>
      <c r="K38" s="153">
        <v>1</v>
      </c>
      <c r="L38" s="70">
        <v>4</v>
      </c>
      <c r="M38" s="116">
        <v>5</v>
      </c>
      <c r="N38" s="70">
        <v>5</v>
      </c>
      <c r="O38" s="128">
        <v>6</v>
      </c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6" customHeight="1">
      <c r="A39" s="296"/>
      <c r="B39" s="11" t="s">
        <v>75</v>
      </c>
      <c r="C39" s="12"/>
      <c r="D39" s="12"/>
      <c r="E39" s="98" t="s">
        <v>108</v>
      </c>
      <c r="F39" s="73">
        <f>F32-F36</f>
        <v>0</v>
      </c>
      <c r="G39" s="140">
        <v>0</v>
      </c>
      <c r="H39" s="73">
        <f>H32-H36</f>
        <v>0</v>
      </c>
      <c r="I39" s="140">
        <v>0</v>
      </c>
      <c r="J39" s="73">
        <f>J32-J36</f>
        <v>49</v>
      </c>
      <c r="K39" s="140">
        <v>54</v>
      </c>
      <c r="L39" s="73">
        <f>L32-L36</f>
        <v>32</v>
      </c>
      <c r="M39" s="140">
        <v>33</v>
      </c>
      <c r="N39" s="73">
        <f>N32-N36</f>
        <v>4</v>
      </c>
      <c r="O39" s="140">
        <v>4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6" customHeight="1">
      <c r="A40" s="290" t="s">
        <v>86</v>
      </c>
      <c r="B40" s="50" t="s">
        <v>76</v>
      </c>
      <c r="C40" s="51"/>
      <c r="D40" s="51"/>
      <c r="E40" s="15" t="s">
        <v>44</v>
      </c>
      <c r="F40" s="65">
        <v>50</v>
      </c>
      <c r="G40" s="135">
        <v>50</v>
      </c>
      <c r="H40" s="66">
        <v>45</v>
      </c>
      <c r="I40" s="136">
        <v>45</v>
      </c>
      <c r="J40" s="66">
        <v>11</v>
      </c>
      <c r="K40" s="137">
        <v>6</v>
      </c>
      <c r="L40" s="66">
        <v>24</v>
      </c>
      <c r="M40" s="148">
        <v>25</v>
      </c>
      <c r="N40" s="66">
        <v>0</v>
      </c>
      <c r="O40" s="135">
        <v>0</v>
      </c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6" customHeight="1">
      <c r="A41" s="297"/>
      <c r="B41" s="10"/>
      <c r="C41" s="30" t="s">
        <v>77</v>
      </c>
      <c r="D41" s="43"/>
      <c r="E41" s="94"/>
      <c r="F41" s="154">
        <v>0</v>
      </c>
      <c r="G41" s="155">
        <v>0</v>
      </c>
      <c r="H41" s="152">
        <v>0</v>
      </c>
      <c r="I41" s="153">
        <v>0</v>
      </c>
      <c r="J41" s="70">
        <v>7</v>
      </c>
      <c r="K41" s="118">
        <v>2</v>
      </c>
      <c r="L41" s="70">
        <v>0</v>
      </c>
      <c r="M41" s="116">
        <v>0</v>
      </c>
      <c r="N41" s="70">
        <v>0</v>
      </c>
      <c r="O41" s="128">
        <v>0</v>
      </c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6" customHeight="1">
      <c r="A42" s="297"/>
      <c r="B42" s="50" t="s">
        <v>64</v>
      </c>
      <c r="C42" s="51"/>
      <c r="D42" s="51"/>
      <c r="E42" s="15" t="s">
        <v>45</v>
      </c>
      <c r="F42" s="65">
        <v>50</v>
      </c>
      <c r="G42" s="135">
        <v>50</v>
      </c>
      <c r="H42" s="66">
        <v>45</v>
      </c>
      <c r="I42" s="136">
        <v>45</v>
      </c>
      <c r="J42" s="66">
        <v>60</v>
      </c>
      <c r="K42" s="137">
        <v>60</v>
      </c>
      <c r="L42" s="66">
        <v>56</v>
      </c>
      <c r="M42" s="148">
        <v>58</v>
      </c>
      <c r="N42" s="66">
        <v>4</v>
      </c>
      <c r="O42" s="135">
        <v>4</v>
      </c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6" customHeight="1">
      <c r="A43" s="297"/>
      <c r="B43" s="10"/>
      <c r="C43" s="30" t="s">
        <v>78</v>
      </c>
      <c r="D43" s="43"/>
      <c r="E43" s="94"/>
      <c r="F43" s="69">
        <v>43</v>
      </c>
      <c r="G43" s="128">
        <v>42</v>
      </c>
      <c r="H43" s="70">
        <v>39</v>
      </c>
      <c r="I43" s="117">
        <v>38</v>
      </c>
      <c r="J43" s="152">
        <v>7</v>
      </c>
      <c r="K43" s="153">
        <v>1</v>
      </c>
      <c r="L43" s="70">
        <v>47</v>
      </c>
      <c r="M43" s="116">
        <v>49</v>
      </c>
      <c r="N43" s="70">
        <v>0</v>
      </c>
      <c r="O43" s="128">
        <v>0</v>
      </c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6" customHeight="1">
      <c r="A44" s="298"/>
      <c r="B44" s="47" t="s">
        <v>75</v>
      </c>
      <c r="C44" s="31"/>
      <c r="D44" s="31"/>
      <c r="E44" s="98" t="s">
        <v>109</v>
      </c>
      <c r="F44" s="130">
        <f>F40-F42</f>
        <v>0</v>
      </c>
      <c r="G44" s="131">
        <v>0</v>
      </c>
      <c r="H44" s="130">
        <f>H40-H42</f>
        <v>0</v>
      </c>
      <c r="I44" s="131">
        <v>0</v>
      </c>
      <c r="J44" s="130">
        <f>J40-J42</f>
        <v>-49</v>
      </c>
      <c r="K44" s="131">
        <v>-54</v>
      </c>
      <c r="L44" s="130">
        <f>L40-L42</f>
        <v>-32</v>
      </c>
      <c r="M44" s="131">
        <v>-33</v>
      </c>
      <c r="N44" s="130">
        <f>N40-N42</f>
        <v>-4</v>
      </c>
      <c r="O44" s="131">
        <v>-4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6" customHeight="1">
      <c r="A45" s="275" t="s">
        <v>87</v>
      </c>
      <c r="B45" s="25" t="s">
        <v>79</v>
      </c>
      <c r="C45" s="20"/>
      <c r="D45" s="20"/>
      <c r="E45" s="97" t="s">
        <v>110</v>
      </c>
      <c r="F45" s="156">
        <v>0</v>
      </c>
      <c r="G45" s="157">
        <v>0</v>
      </c>
      <c r="H45" s="156">
        <v>0</v>
      </c>
      <c r="I45" s="157">
        <v>0</v>
      </c>
      <c r="J45" s="156">
        <v>0</v>
      </c>
      <c r="K45" s="157">
        <v>0</v>
      </c>
      <c r="L45" s="156">
        <v>0</v>
      </c>
      <c r="M45" s="157">
        <v>0</v>
      </c>
      <c r="N45" s="156">
        <v>0</v>
      </c>
      <c r="O45" s="157"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6" customHeight="1">
      <c r="A46" s="276"/>
      <c r="B46" s="44" t="s">
        <v>80</v>
      </c>
      <c r="C46" s="43"/>
      <c r="D46" s="43"/>
      <c r="E46" s="43"/>
      <c r="F46" s="154">
        <v>0</v>
      </c>
      <c r="G46" s="155">
        <v>0</v>
      </c>
      <c r="H46" s="152">
        <v>0</v>
      </c>
      <c r="I46" s="153">
        <v>0</v>
      </c>
      <c r="J46" s="152">
        <v>0</v>
      </c>
      <c r="K46" s="153">
        <v>0</v>
      </c>
      <c r="L46" s="70">
        <v>0</v>
      </c>
      <c r="M46" s="116">
        <v>0</v>
      </c>
      <c r="N46" s="152">
        <v>0</v>
      </c>
      <c r="O46" s="129">
        <v>0</v>
      </c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6" customHeight="1">
      <c r="A47" s="276"/>
      <c r="B47" s="44" t="s">
        <v>81</v>
      </c>
      <c r="C47" s="43"/>
      <c r="D47" s="43"/>
      <c r="E47" s="43"/>
      <c r="F47" s="69">
        <v>0</v>
      </c>
      <c r="G47" s="128">
        <v>0</v>
      </c>
      <c r="H47" s="70">
        <v>0</v>
      </c>
      <c r="I47" s="117">
        <v>0</v>
      </c>
      <c r="J47" s="70">
        <v>0</v>
      </c>
      <c r="K47" s="118">
        <v>0</v>
      </c>
      <c r="L47" s="70">
        <v>0</v>
      </c>
      <c r="M47" s="116">
        <v>0</v>
      </c>
      <c r="N47" s="70">
        <v>0</v>
      </c>
      <c r="O47" s="128">
        <v>0</v>
      </c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6" customHeight="1">
      <c r="A48" s="277"/>
      <c r="B48" s="47" t="s">
        <v>82</v>
      </c>
      <c r="C48" s="31"/>
      <c r="D48" s="31"/>
      <c r="E48" s="31"/>
      <c r="F48" s="74">
        <v>0</v>
      </c>
      <c r="G48" s="158">
        <v>0</v>
      </c>
      <c r="H48" s="74">
        <v>0</v>
      </c>
      <c r="I48" s="159">
        <v>0</v>
      </c>
      <c r="J48" s="74">
        <v>0</v>
      </c>
      <c r="K48" s="160">
        <v>0</v>
      </c>
      <c r="L48" s="74">
        <v>0</v>
      </c>
      <c r="M48" s="158">
        <v>0</v>
      </c>
      <c r="N48" s="74">
        <v>0</v>
      </c>
      <c r="O48" s="140">
        <v>0</v>
      </c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6" ht="16" customHeight="1">
      <c r="A49" s="13" t="s">
        <v>111</v>
      </c>
      <c r="O49" s="8"/>
      <c r="P49" s="8"/>
    </row>
    <row r="50" spans="1:16" ht="16" customHeight="1">
      <c r="A50" s="13"/>
      <c r="O50" s="8"/>
      <c r="P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1" fitToWidth="0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57" t="s">
        <v>0</v>
      </c>
      <c r="B1" s="57"/>
      <c r="C1" s="57"/>
      <c r="D1" s="57"/>
      <c r="E1" s="102" t="s">
        <v>257</v>
      </c>
      <c r="F1" s="1"/>
    </row>
    <row r="3" spans="1:9" ht="14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49999999999999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68" t="s">
        <v>88</v>
      </c>
      <c r="B9" s="268" t="s">
        <v>90</v>
      </c>
      <c r="C9" s="55" t="s">
        <v>4</v>
      </c>
      <c r="D9" s="56"/>
      <c r="E9" s="56"/>
      <c r="F9" s="65">
        <v>65117</v>
      </c>
      <c r="G9" s="75">
        <f>F9/$F$27*100</f>
        <v>18.539492190391591</v>
      </c>
      <c r="H9" s="66">
        <v>65889</v>
      </c>
      <c r="I9" s="80">
        <f t="shared" ref="I9:I45" si="0">(F9/H9-1)*100</f>
        <v>-1.1716675014038724</v>
      </c>
    </row>
    <row r="10" spans="1:9" ht="18" customHeight="1">
      <c r="A10" s="269"/>
      <c r="B10" s="269"/>
      <c r="C10" s="7"/>
      <c r="D10" s="52" t="s">
        <v>23</v>
      </c>
      <c r="E10" s="53"/>
      <c r="F10" s="67">
        <v>18823</v>
      </c>
      <c r="G10" s="76">
        <f t="shared" ref="G10:G27" si="1">F10/$F$27*100</f>
        <v>5.3591053257942001</v>
      </c>
      <c r="H10" s="68">
        <v>18729</v>
      </c>
      <c r="I10" s="81">
        <f t="shared" si="0"/>
        <v>0.50189545624432785</v>
      </c>
    </row>
    <row r="11" spans="1:9" ht="18" customHeight="1">
      <c r="A11" s="269"/>
      <c r="B11" s="269"/>
      <c r="C11" s="7"/>
      <c r="D11" s="16"/>
      <c r="E11" s="23" t="s">
        <v>24</v>
      </c>
      <c r="F11" s="69">
        <v>15356</v>
      </c>
      <c r="G11" s="77">
        <f t="shared" si="1"/>
        <v>4.3720140988628664</v>
      </c>
      <c r="H11" s="70">
        <v>15214</v>
      </c>
      <c r="I11" s="82">
        <f t="shared" si="0"/>
        <v>0.93335086104904263</v>
      </c>
    </row>
    <row r="12" spans="1:9" ht="18" customHeight="1">
      <c r="A12" s="269"/>
      <c r="B12" s="269"/>
      <c r="C12" s="7"/>
      <c r="D12" s="16"/>
      <c r="E12" s="23" t="s">
        <v>25</v>
      </c>
      <c r="F12" s="69">
        <v>1193</v>
      </c>
      <c r="G12" s="77">
        <f t="shared" si="1"/>
        <v>0.33965960015260482</v>
      </c>
      <c r="H12" s="70">
        <v>1228</v>
      </c>
      <c r="I12" s="82">
        <f t="shared" si="0"/>
        <v>-2.8501628664495127</v>
      </c>
    </row>
    <row r="13" spans="1:9" ht="18" customHeight="1">
      <c r="A13" s="269"/>
      <c r="B13" s="269"/>
      <c r="C13" s="7"/>
      <c r="D13" s="33"/>
      <c r="E13" s="23" t="s">
        <v>26</v>
      </c>
      <c r="F13" s="69">
        <v>127</v>
      </c>
      <c r="G13" s="77">
        <f t="shared" si="1"/>
        <v>3.6158230695206045E-2</v>
      </c>
      <c r="H13" s="70">
        <v>262</v>
      </c>
      <c r="I13" s="82">
        <f t="shared" si="0"/>
        <v>-51.526717557251914</v>
      </c>
    </row>
    <row r="14" spans="1:9" ht="18" customHeight="1">
      <c r="A14" s="269"/>
      <c r="B14" s="269"/>
      <c r="C14" s="7"/>
      <c r="D14" s="61" t="s">
        <v>27</v>
      </c>
      <c r="E14" s="51"/>
      <c r="F14" s="65">
        <v>11913</v>
      </c>
      <c r="G14" s="75">
        <f t="shared" si="1"/>
        <v>3.3917559234014933</v>
      </c>
      <c r="H14" s="66">
        <v>11250</v>
      </c>
      <c r="I14" s="83">
        <f t="shared" si="0"/>
        <v>5.8933333333333282</v>
      </c>
    </row>
    <row r="15" spans="1:9" ht="18" customHeight="1">
      <c r="A15" s="269"/>
      <c r="B15" s="269"/>
      <c r="C15" s="7"/>
      <c r="D15" s="16"/>
      <c r="E15" s="23" t="s">
        <v>28</v>
      </c>
      <c r="F15" s="69">
        <v>514</v>
      </c>
      <c r="G15" s="77">
        <f t="shared" si="1"/>
        <v>0.14634118564831422</v>
      </c>
      <c r="H15" s="70">
        <v>520</v>
      </c>
      <c r="I15" s="82">
        <f t="shared" si="0"/>
        <v>-1.1538461538461497</v>
      </c>
    </row>
    <row r="16" spans="1:9" ht="18" customHeight="1">
      <c r="A16" s="269"/>
      <c r="B16" s="269"/>
      <c r="C16" s="7"/>
      <c r="D16" s="16"/>
      <c r="E16" s="29" t="s">
        <v>29</v>
      </c>
      <c r="F16" s="67">
        <v>11400</v>
      </c>
      <c r="G16" s="76">
        <f t="shared" si="1"/>
        <v>3.2456994482310937</v>
      </c>
      <c r="H16" s="68">
        <v>10729</v>
      </c>
      <c r="I16" s="81">
        <f t="shared" si="0"/>
        <v>6.2540777332463326</v>
      </c>
    </row>
    <row r="17" spans="1:9" ht="18" customHeight="1">
      <c r="A17" s="269"/>
      <c r="B17" s="269"/>
      <c r="C17" s="7"/>
      <c r="D17" s="273" t="s">
        <v>30</v>
      </c>
      <c r="E17" s="309"/>
      <c r="F17" s="67">
        <v>20243</v>
      </c>
      <c r="G17" s="76">
        <f t="shared" si="1"/>
        <v>5.7633942044335109</v>
      </c>
      <c r="H17" s="68">
        <v>21563</v>
      </c>
      <c r="I17" s="81">
        <f t="shared" si="0"/>
        <v>-6.1215971803552431</v>
      </c>
    </row>
    <row r="18" spans="1:9" ht="18" customHeight="1">
      <c r="A18" s="269"/>
      <c r="B18" s="269"/>
      <c r="C18" s="7"/>
      <c r="D18" s="273" t="s">
        <v>94</v>
      </c>
      <c r="E18" s="274"/>
      <c r="F18" s="69">
        <v>856</v>
      </c>
      <c r="G18" s="77">
        <f t="shared" si="1"/>
        <v>0.24371216909524707</v>
      </c>
      <c r="H18" s="70">
        <v>916</v>
      </c>
      <c r="I18" s="82">
        <f t="shared" si="0"/>
        <v>-6.5502183406113579</v>
      </c>
    </row>
    <row r="19" spans="1:9" ht="18" customHeight="1">
      <c r="A19" s="269"/>
      <c r="B19" s="269"/>
      <c r="C19" s="10"/>
      <c r="D19" s="273" t="s">
        <v>95</v>
      </c>
      <c r="E19" s="274"/>
      <c r="F19" s="69">
        <v>0</v>
      </c>
      <c r="G19" s="77">
        <f t="shared" si="1"/>
        <v>0</v>
      </c>
      <c r="H19" s="70">
        <v>0</v>
      </c>
      <c r="I19" s="82">
        <v>0</v>
      </c>
    </row>
    <row r="20" spans="1:9" ht="18" customHeight="1">
      <c r="A20" s="269"/>
      <c r="B20" s="269"/>
      <c r="C20" s="44" t="s">
        <v>5</v>
      </c>
      <c r="D20" s="43"/>
      <c r="E20" s="43"/>
      <c r="F20" s="69">
        <v>10673</v>
      </c>
      <c r="G20" s="77">
        <f t="shared" si="1"/>
        <v>3.0387149307868828</v>
      </c>
      <c r="H20" s="70">
        <v>10995</v>
      </c>
      <c r="I20" s="82">
        <f t="shared" si="0"/>
        <v>-2.9286039108685769</v>
      </c>
    </row>
    <row r="21" spans="1:9" ht="18" customHeight="1">
      <c r="A21" s="269"/>
      <c r="B21" s="269"/>
      <c r="C21" s="44" t="s">
        <v>6</v>
      </c>
      <c r="D21" s="43"/>
      <c r="E21" s="43"/>
      <c r="F21" s="69">
        <v>135205</v>
      </c>
      <c r="G21" s="77">
        <f t="shared" si="1"/>
        <v>38.49428016649869</v>
      </c>
      <c r="H21" s="70">
        <v>134037</v>
      </c>
      <c r="I21" s="82">
        <f t="shared" si="0"/>
        <v>0.87140118027111413</v>
      </c>
    </row>
    <row r="22" spans="1:9" ht="18" customHeight="1">
      <c r="A22" s="269"/>
      <c r="B22" s="269"/>
      <c r="C22" s="44" t="s">
        <v>31</v>
      </c>
      <c r="D22" s="43"/>
      <c r="E22" s="43"/>
      <c r="F22" s="69">
        <v>4102</v>
      </c>
      <c r="G22" s="77">
        <f t="shared" si="1"/>
        <v>1.1678823804073637</v>
      </c>
      <c r="H22" s="70">
        <v>4112</v>
      </c>
      <c r="I22" s="82">
        <f t="shared" si="0"/>
        <v>-0.24319066147859836</v>
      </c>
    </row>
    <row r="23" spans="1:9" ht="18" customHeight="1">
      <c r="A23" s="269"/>
      <c r="B23" s="269"/>
      <c r="C23" s="44" t="s">
        <v>7</v>
      </c>
      <c r="D23" s="43"/>
      <c r="E23" s="43"/>
      <c r="F23" s="69">
        <v>57080</v>
      </c>
      <c r="G23" s="77">
        <f t="shared" si="1"/>
        <v>16.251274079388669</v>
      </c>
      <c r="H23" s="70">
        <v>51435</v>
      </c>
      <c r="I23" s="82">
        <f t="shared" si="0"/>
        <v>10.975017011762422</v>
      </c>
    </row>
    <row r="24" spans="1:9" ht="18" customHeight="1">
      <c r="A24" s="269"/>
      <c r="B24" s="269"/>
      <c r="C24" s="44" t="s">
        <v>32</v>
      </c>
      <c r="D24" s="43"/>
      <c r="E24" s="43"/>
      <c r="F24" s="69">
        <v>1291</v>
      </c>
      <c r="G24" s="77">
        <f t="shared" si="1"/>
        <v>0.36756122698827565</v>
      </c>
      <c r="H24" s="70">
        <v>2038</v>
      </c>
      <c r="I24" s="82">
        <f t="shared" si="0"/>
        <v>-36.653581943081448</v>
      </c>
    </row>
    <row r="25" spans="1:9" ht="18" customHeight="1">
      <c r="A25" s="269"/>
      <c r="B25" s="269"/>
      <c r="C25" s="44" t="s">
        <v>8</v>
      </c>
      <c r="D25" s="43"/>
      <c r="E25" s="43"/>
      <c r="F25" s="69">
        <v>54155</v>
      </c>
      <c r="G25" s="77">
        <f t="shared" si="1"/>
        <v>15.41849593148727</v>
      </c>
      <c r="H25" s="70">
        <v>43509</v>
      </c>
      <c r="I25" s="82">
        <f t="shared" si="0"/>
        <v>24.468500769955636</v>
      </c>
    </row>
    <row r="26" spans="1:9" ht="18" customHeight="1">
      <c r="A26" s="269"/>
      <c r="B26" s="269"/>
      <c r="C26" s="45" t="s">
        <v>9</v>
      </c>
      <c r="D26" s="46"/>
      <c r="E26" s="46"/>
      <c r="F26" s="71">
        <v>23611</v>
      </c>
      <c r="G26" s="78">
        <f t="shared" si="1"/>
        <v>6.7222990940512597</v>
      </c>
      <c r="H26" s="72">
        <v>31595</v>
      </c>
      <c r="I26" s="84">
        <f t="shared" si="0"/>
        <v>-25.26982117423643</v>
      </c>
    </row>
    <row r="27" spans="1:9" ht="18" customHeight="1">
      <c r="A27" s="269"/>
      <c r="B27" s="270"/>
      <c r="C27" s="47" t="s">
        <v>10</v>
      </c>
      <c r="D27" s="31"/>
      <c r="E27" s="31"/>
      <c r="F27" s="73">
        <f>SUM(F9,F20:F26)</f>
        <v>351234</v>
      </c>
      <c r="G27" s="79">
        <f t="shared" si="1"/>
        <v>100</v>
      </c>
      <c r="H27" s="73">
        <v>343610</v>
      </c>
      <c r="I27" s="85">
        <f t="shared" si="0"/>
        <v>2.2187945636040762</v>
      </c>
    </row>
    <row r="28" spans="1:9" ht="18" customHeight="1">
      <c r="A28" s="269"/>
      <c r="B28" s="268" t="s">
        <v>89</v>
      </c>
      <c r="C28" s="55" t="s">
        <v>11</v>
      </c>
      <c r="D28" s="56"/>
      <c r="E28" s="56"/>
      <c r="F28" s="65">
        <v>148778</v>
      </c>
      <c r="G28" s="75">
        <f t="shared" ref="G28:G45" si="2">F28/$F$45*100</f>
        <v>42.96514918735344</v>
      </c>
      <c r="H28" s="65">
        <v>154831</v>
      </c>
      <c r="I28" s="86">
        <f t="shared" si="0"/>
        <v>-3.9094238233945422</v>
      </c>
    </row>
    <row r="29" spans="1:9" ht="18" customHeight="1">
      <c r="A29" s="269"/>
      <c r="B29" s="269"/>
      <c r="C29" s="7"/>
      <c r="D29" s="30" t="s">
        <v>12</v>
      </c>
      <c r="E29" s="43"/>
      <c r="F29" s="69">
        <v>88694</v>
      </c>
      <c r="G29" s="77">
        <f t="shared" si="2"/>
        <v>25.613672330741949</v>
      </c>
      <c r="H29" s="69">
        <v>88227</v>
      </c>
      <c r="I29" s="87">
        <f t="shared" si="0"/>
        <v>0.52931642241036414</v>
      </c>
    </row>
    <row r="30" spans="1:9" ht="18" customHeight="1">
      <c r="A30" s="269"/>
      <c r="B30" s="269"/>
      <c r="C30" s="7"/>
      <c r="D30" s="30" t="s">
        <v>33</v>
      </c>
      <c r="E30" s="43"/>
      <c r="F30" s="69">
        <v>5449</v>
      </c>
      <c r="G30" s="77">
        <f t="shared" si="2"/>
        <v>1.5736002495119501</v>
      </c>
      <c r="H30" s="69">
        <v>5467</v>
      </c>
      <c r="I30" s="87">
        <f t="shared" si="0"/>
        <v>-0.32924821657216441</v>
      </c>
    </row>
    <row r="31" spans="1:9" ht="18" customHeight="1">
      <c r="A31" s="269"/>
      <c r="B31" s="269"/>
      <c r="C31" s="19"/>
      <c r="D31" s="30" t="s">
        <v>13</v>
      </c>
      <c r="E31" s="43"/>
      <c r="F31" s="69">
        <v>54635</v>
      </c>
      <c r="G31" s="77">
        <f t="shared" si="2"/>
        <v>15.77787660709954</v>
      </c>
      <c r="H31" s="69">
        <v>61137</v>
      </c>
      <c r="I31" s="87">
        <f t="shared" si="0"/>
        <v>-10.635130935440074</v>
      </c>
    </row>
    <row r="32" spans="1:9" ht="18" customHeight="1">
      <c r="A32" s="269"/>
      <c r="B32" s="269"/>
      <c r="C32" s="50" t="s">
        <v>14</v>
      </c>
      <c r="D32" s="51"/>
      <c r="E32" s="51"/>
      <c r="F32" s="65">
        <v>112034</v>
      </c>
      <c r="G32" s="75">
        <f t="shared" si="2"/>
        <v>32.353960424632369</v>
      </c>
      <c r="H32" s="65">
        <v>108228</v>
      </c>
      <c r="I32" s="86">
        <f t="shared" si="0"/>
        <v>3.5166500351110574</v>
      </c>
    </row>
    <row r="33" spans="1:9" ht="18" customHeight="1">
      <c r="A33" s="269"/>
      <c r="B33" s="269"/>
      <c r="C33" s="7"/>
      <c r="D33" s="30" t="s">
        <v>15</v>
      </c>
      <c r="E33" s="43"/>
      <c r="F33" s="69">
        <v>20352</v>
      </c>
      <c r="G33" s="77">
        <f t="shared" si="2"/>
        <v>5.8773926001224455</v>
      </c>
      <c r="H33" s="69">
        <v>20163</v>
      </c>
      <c r="I33" s="87">
        <f t="shared" si="0"/>
        <v>0.93736051182859992</v>
      </c>
    </row>
    <row r="34" spans="1:9" ht="18" customHeight="1">
      <c r="A34" s="269"/>
      <c r="B34" s="269"/>
      <c r="C34" s="7"/>
      <c r="D34" s="30" t="s">
        <v>34</v>
      </c>
      <c r="E34" s="43"/>
      <c r="F34" s="69">
        <v>3909</v>
      </c>
      <c r="G34" s="77">
        <f t="shared" si="2"/>
        <v>1.1288683015860179</v>
      </c>
      <c r="H34" s="69">
        <v>4543</v>
      </c>
      <c r="I34" s="87">
        <f t="shared" si="0"/>
        <v>-13.955535989434297</v>
      </c>
    </row>
    <row r="35" spans="1:9" ht="18" customHeight="1">
      <c r="A35" s="269"/>
      <c r="B35" s="269"/>
      <c r="C35" s="7"/>
      <c r="D35" s="30" t="s">
        <v>35</v>
      </c>
      <c r="E35" s="43"/>
      <c r="F35" s="69">
        <v>75237</v>
      </c>
      <c r="G35" s="77">
        <f t="shared" si="2"/>
        <v>21.727465952015155</v>
      </c>
      <c r="H35" s="69">
        <v>74280</v>
      </c>
      <c r="I35" s="87">
        <f t="shared" si="0"/>
        <v>1.288368336025858</v>
      </c>
    </row>
    <row r="36" spans="1:9" ht="18" customHeight="1">
      <c r="A36" s="269"/>
      <c r="B36" s="269"/>
      <c r="C36" s="7"/>
      <c r="D36" s="30" t="s">
        <v>36</v>
      </c>
      <c r="E36" s="43"/>
      <c r="F36" s="69">
        <v>3710</v>
      </c>
      <c r="G36" s="77">
        <f t="shared" si="2"/>
        <v>1.0713996927306542</v>
      </c>
      <c r="H36" s="69">
        <v>3804</v>
      </c>
      <c r="I36" s="87">
        <f t="shared" si="0"/>
        <v>-2.4710830704521514</v>
      </c>
    </row>
    <row r="37" spans="1:9" ht="18" customHeight="1">
      <c r="A37" s="269"/>
      <c r="B37" s="269"/>
      <c r="C37" s="7"/>
      <c r="D37" s="30" t="s">
        <v>16</v>
      </c>
      <c r="E37" s="43"/>
      <c r="F37" s="69">
        <v>3117</v>
      </c>
      <c r="G37" s="77">
        <f t="shared" si="2"/>
        <v>0.90014901408125314</v>
      </c>
      <c r="H37" s="69">
        <v>2422</v>
      </c>
      <c r="I37" s="87">
        <f t="shared" si="0"/>
        <v>28.695293146160196</v>
      </c>
    </row>
    <row r="38" spans="1:9" ht="18" customHeight="1">
      <c r="A38" s="269"/>
      <c r="B38" s="269"/>
      <c r="C38" s="19"/>
      <c r="D38" s="30" t="s">
        <v>37</v>
      </c>
      <c r="E38" s="43"/>
      <c r="F38" s="69">
        <v>5709</v>
      </c>
      <c r="G38" s="77">
        <f t="shared" si="2"/>
        <v>1.6486848640968474</v>
      </c>
      <c r="H38" s="69">
        <v>3015</v>
      </c>
      <c r="I38" s="87">
        <f t="shared" si="0"/>
        <v>89.353233830845767</v>
      </c>
    </row>
    <row r="39" spans="1:9" ht="18" customHeight="1">
      <c r="A39" s="269"/>
      <c r="B39" s="269"/>
      <c r="C39" s="50" t="s">
        <v>17</v>
      </c>
      <c r="D39" s="51"/>
      <c r="E39" s="51"/>
      <c r="F39" s="65">
        <v>85464</v>
      </c>
      <c r="G39" s="75">
        <f t="shared" si="2"/>
        <v>24.680890388014184</v>
      </c>
      <c r="H39" s="65">
        <v>72972</v>
      </c>
      <c r="I39" s="86">
        <f t="shared" si="0"/>
        <v>17.118894918598905</v>
      </c>
    </row>
    <row r="40" spans="1:9" ht="18" customHeight="1">
      <c r="A40" s="269"/>
      <c r="B40" s="269"/>
      <c r="C40" s="7"/>
      <c r="D40" s="52" t="s">
        <v>18</v>
      </c>
      <c r="E40" s="53"/>
      <c r="F40" s="67">
        <v>75086</v>
      </c>
      <c r="G40" s="76">
        <f t="shared" si="2"/>
        <v>21.683859118160083</v>
      </c>
      <c r="H40" s="67">
        <v>65266</v>
      </c>
      <c r="I40" s="88">
        <f t="shared" si="0"/>
        <v>15.046118959335653</v>
      </c>
    </row>
    <row r="41" spans="1:9" ht="18" customHeight="1">
      <c r="A41" s="269"/>
      <c r="B41" s="269"/>
      <c r="C41" s="7"/>
      <c r="D41" s="16"/>
      <c r="E41" s="104" t="s">
        <v>92</v>
      </c>
      <c r="F41" s="69">
        <v>55058</v>
      </c>
      <c r="G41" s="77">
        <f t="shared" si="2"/>
        <v>15.900033499289584</v>
      </c>
      <c r="H41" s="69">
        <v>46571</v>
      </c>
      <c r="I41" s="89">
        <f t="shared" si="0"/>
        <v>18.22378733546628</v>
      </c>
    </row>
    <row r="42" spans="1:9" ht="18" customHeight="1">
      <c r="A42" s="269"/>
      <c r="B42" s="269"/>
      <c r="C42" s="7"/>
      <c r="D42" s="33"/>
      <c r="E42" s="32" t="s">
        <v>38</v>
      </c>
      <c r="F42" s="69">
        <v>19885</v>
      </c>
      <c r="G42" s="77">
        <f t="shared" si="2"/>
        <v>5.7425290808488034</v>
      </c>
      <c r="H42" s="69">
        <v>18694</v>
      </c>
      <c r="I42" s="89">
        <f t="shared" si="0"/>
        <v>6.3710281373702715</v>
      </c>
    </row>
    <row r="43" spans="1:9" ht="18" customHeight="1">
      <c r="A43" s="269"/>
      <c r="B43" s="269"/>
      <c r="C43" s="7"/>
      <c r="D43" s="30" t="s">
        <v>39</v>
      </c>
      <c r="E43" s="54"/>
      <c r="F43" s="69">
        <v>10378</v>
      </c>
      <c r="G43" s="77">
        <f t="shared" si="2"/>
        <v>2.9970312698541046</v>
      </c>
      <c r="H43" s="67">
        <v>7707</v>
      </c>
      <c r="I43" s="161">
        <f t="shared" si="0"/>
        <v>34.656805501492151</v>
      </c>
    </row>
    <row r="44" spans="1:9" ht="18" customHeight="1">
      <c r="A44" s="269"/>
      <c r="B44" s="269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>
        <v>0</v>
      </c>
    </row>
    <row r="45" spans="1:9" ht="18" customHeight="1">
      <c r="A45" s="270"/>
      <c r="B45" s="270"/>
      <c r="C45" s="11" t="s">
        <v>19</v>
      </c>
      <c r="D45" s="12"/>
      <c r="E45" s="12"/>
      <c r="F45" s="74">
        <f>SUM(F28,F32,F39)</f>
        <v>346276</v>
      </c>
      <c r="G45" s="79">
        <f t="shared" si="2"/>
        <v>100</v>
      </c>
      <c r="H45" s="74">
        <v>336031</v>
      </c>
      <c r="I45" s="162">
        <f t="shared" si="0"/>
        <v>3.0488258523767131</v>
      </c>
    </row>
    <row r="46" spans="1:9">
      <c r="A46" s="105" t="s">
        <v>20</v>
      </c>
    </row>
    <row r="47" spans="1:9">
      <c r="A47" s="106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163" t="s">
        <v>0</v>
      </c>
      <c r="B1" s="163"/>
      <c r="C1" s="102" t="s">
        <v>257</v>
      </c>
      <c r="D1" s="164"/>
      <c r="E1" s="164"/>
    </row>
    <row r="4" spans="1:9">
      <c r="A4" s="165" t="s">
        <v>114</v>
      </c>
    </row>
    <row r="5" spans="1:9">
      <c r="I5" s="14" t="s">
        <v>115</v>
      </c>
    </row>
    <row r="6" spans="1:9" s="170" customFormat="1" ht="29.25" customHeight="1">
      <c r="A6" s="166" t="s">
        <v>116</v>
      </c>
      <c r="B6" s="167"/>
      <c r="C6" s="167"/>
      <c r="D6" s="168"/>
      <c r="E6" s="169" t="s">
        <v>233</v>
      </c>
      <c r="F6" s="169" t="s">
        <v>239</v>
      </c>
      <c r="G6" s="169" t="s">
        <v>240</v>
      </c>
      <c r="H6" s="169" t="s">
        <v>241</v>
      </c>
      <c r="I6" s="169" t="s">
        <v>243</v>
      </c>
    </row>
    <row r="7" spans="1:9" ht="27" customHeight="1">
      <c r="A7" s="310" t="s">
        <v>117</v>
      </c>
      <c r="B7" s="55" t="s">
        <v>118</v>
      </c>
      <c r="C7" s="56"/>
      <c r="D7" s="93" t="s">
        <v>119</v>
      </c>
      <c r="E7" s="171">
        <v>355717</v>
      </c>
      <c r="F7" s="172">
        <v>358192</v>
      </c>
      <c r="G7" s="172">
        <v>365535</v>
      </c>
      <c r="H7" s="172">
        <v>343610</v>
      </c>
      <c r="I7" s="172">
        <v>351234</v>
      </c>
    </row>
    <row r="8" spans="1:9" ht="27" customHeight="1">
      <c r="A8" s="269"/>
      <c r="B8" s="9"/>
      <c r="C8" s="30" t="s">
        <v>120</v>
      </c>
      <c r="D8" s="91" t="s">
        <v>42</v>
      </c>
      <c r="E8" s="173">
        <v>214722</v>
      </c>
      <c r="F8" s="173">
        <v>214096</v>
      </c>
      <c r="G8" s="173">
        <v>213942</v>
      </c>
      <c r="H8" s="173">
        <v>211116</v>
      </c>
      <c r="I8" s="174">
        <v>211578</v>
      </c>
    </row>
    <row r="9" spans="1:9" ht="27" customHeight="1">
      <c r="A9" s="269"/>
      <c r="B9" s="44" t="s">
        <v>121</v>
      </c>
      <c r="C9" s="43"/>
      <c r="D9" s="94"/>
      <c r="E9" s="175">
        <v>340954</v>
      </c>
      <c r="F9" s="175">
        <v>348286</v>
      </c>
      <c r="G9" s="175">
        <v>359247</v>
      </c>
      <c r="H9" s="175">
        <v>336031</v>
      </c>
      <c r="I9" s="176">
        <v>346276</v>
      </c>
    </row>
    <row r="10" spans="1:9" ht="27" customHeight="1">
      <c r="A10" s="269"/>
      <c r="B10" s="44" t="s">
        <v>122</v>
      </c>
      <c r="C10" s="43"/>
      <c r="D10" s="94"/>
      <c r="E10" s="175">
        <v>14763</v>
      </c>
      <c r="F10" s="175">
        <v>9905</v>
      </c>
      <c r="G10" s="175">
        <v>6288</v>
      </c>
      <c r="H10" s="175">
        <v>7578</v>
      </c>
      <c r="I10" s="176">
        <v>4958</v>
      </c>
    </row>
    <row r="11" spans="1:9" ht="27" customHeight="1">
      <c r="A11" s="269"/>
      <c r="B11" s="44" t="s">
        <v>123</v>
      </c>
      <c r="C11" s="43"/>
      <c r="D11" s="94"/>
      <c r="E11" s="175">
        <v>4497</v>
      </c>
      <c r="F11" s="175">
        <v>6227</v>
      </c>
      <c r="G11" s="175">
        <v>3382</v>
      </c>
      <c r="H11" s="175">
        <v>3081</v>
      </c>
      <c r="I11" s="176">
        <v>2075</v>
      </c>
    </row>
    <row r="12" spans="1:9" ht="27" customHeight="1">
      <c r="A12" s="269"/>
      <c r="B12" s="44" t="s">
        <v>124</v>
      </c>
      <c r="C12" s="43"/>
      <c r="D12" s="94"/>
      <c r="E12" s="175">
        <v>10266</v>
      </c>
      <c r="F12" s="175">
        <v>3678</v>
      </c>
      <c r="G12" s="175">
        <v>2906</v>
      </c>
      <c r="H12" s="175">
        <v>4498</v>
      </c>
      <c r="I12" s="176">
        <v>2883</v>
      </c>
    </row>
    <row r="13" spans="1:9" ht="27" customHeight="1">
      <c r="A13" s="269"/>
      <c r="B13" s="44" t="s">
        <v>125</v>
      </c>
      <c r="C13" s="43"/>
      <c r="D13" s="99"/>
      <c r="E13" s="177">
        <v>1788</v>
      </c>
      <c r="F13" s="177">
        <v>-6588</v>
      </c>
      <c r="G13" s="177">
        <v>-772</v>
      </c>
      <c r="H13" s="177">
        <v>1591</v>
      </c>
      <c r="I13" s="178">
        <v>-1615</v>
      </c>
    </row>
    <row r="14" spans="1:9" ht="27" customHeight="1">
      <c r="A14" s="269"/>
      <c r="B14" s="101" t="s">
        <v>126</v>
      </c>
      <c r="C14" s="53"/>
      <c r="D14" s="99"/>
      <c r="E14" s="177">
        <v>0</v>
      </c>
      <c r="F14" s="177">
        <v>300</v>
      </c>
      <c r="G14" s="177">
        <v>0</v>
      </c>
      <c r="H14" s="177">
        <v>0</v>
      </c>
      <c r="I14" s="178">
        <v>0</v>
      </c>
    </row>
    <row r="15" spans="1:9" ht="27" customHeight="1">
      <c r="A15" s="269"/>
      <c r="B15" s="45" t="s">
        <v>127</v>
      </c>
      <c r="C15" s="46"/>
      <c r="D15" s="179"/>
      <c r="E15" s="180">
        <v>1792</v>
      </c>
      <c r="F15" s="180">
        <v>-6286</v>
      </c>
      <c r="G15" s="180">
        <v>-771</v>
      </c>
      <c r="H15" s="180">
        <v>1592</v>
      </c>
      <c r="I15" s="181">
        <v>-1615</v>
      </c>
    </row>
    <row r="16" spans="1:9" ht="27" customHeight="1">
      <c r="A16" s="269"/>
      <c r="B16" s="182" t="s">
        <v>128</v>
      </c>
      <c r="C16" s="183"/>
      <c r="D16" s="184" t="s">
        <v>43</v>
      </c>
      <c r="E16" s="185">
        <v>67002</v>
      </c>
      <c r="F16" s="185">
        <v>58536</v>
      </c>
      <c r="G16" s="185">
        <v>55409</v>
      </c>
      <c r="H16" s="185">
        <v>46523</v>
      </c>
      <c r="I16" s="186">
        <v>43658</v>
      </c>
    </row>
    <row r="17" spans="1:9" ht="27" customHeight="1">
      <c r="A17" s="269"/>
      <c r="B17" s="44" t="s">
        <v>129</v>
      </c>
      <c r="C17" s="43"/>
      <c r="D17" s="91" t="s">
        <v>44</v>
      </c>
      <c r="E17" s="175">
        <v>41024</v>
      </c>
      <c r="F17" s="175">
        <v>42508</v>
      </c>
      <c r="G17" s="175">
        <v>43517</v>
      </c>
      <c r="H17" s="175">
        <v>59647</v>
      </c>
      <c r="I17" s="176">
        <v>80986</v>
      </c>
    </row>
    <row r="18" spans="1:9" ht="27" customHeight="1">
      <c r="A18" s="269"/>
      <c r="B18" s="44" t="s">
        <v>130</v>
      </c>
      <c r="C18" s="43"/>
      <c r="D18" s="91" t="s">
        <v>45</v>
      </c>
      <c r="E18" s="175">
        <v>652555</v>
      </c>
      <c r="F18" s="175">
        <v>646388</v>
      </c>
      <c r="G18" s="175">
        <v>638075</v>
      </c>
      <c r="H18" s="175">
        <v>625777</v>
      </c>
      <c r="I18" s="176">
        <v>630003</v>
      </c>
    </row>
    <row r="19" spans="1:9" ht="27" customHeight="1">
      <c r="A19" s="269"/>
      <c r="B19" s="44" t="s">
        <v>131</v>
      </c>
      <c r="C19" s="43"/>
      <c r="D19" s="91" t="s">
        <v>132</v>
      </c>
      <c r="E19" s="175">
        <v>626577</v>
      </c>
      <c r="F19" s="175">
        <v>630360</v>
      </c>
      <c r="G19" s="175">
        <v>626183</v>
      </c>
      <c r="H19" s="175">
        <v>638901</v>
      </c>
      <c r="I19" s="175">
        <f>I17+I18-I16</f>
        <v>667331</v>
      </c>
    </row>
    <row r="20" spans="1:9" ht="27" customHeight="1">
      <c r="A20" s="269"/>
      <c r="B20" s="44" t="s">
        <v>133</v>
      </c>
      <c r="C20" s="43"/>
      <c r="D20" s="94" t="s">
        <v>134</v>
      </c>
      <c r="E20" s="187">
        <f>E18/E8</f>
        <v>3.0390691219344084</v>
      </c>
      <c r="F20" s="187">
        <f>F18/F8</f>
        <v>3.0191502877213958</v>
      </c>
      <c r="G20" s="187">
        <f>G18/G8</f>
        <v>2.9824672107393591</v>
      </c>
      <c r="H20" s="187">
        <f>H18/H8</f>
        <v>2.9641381989048674</v>
      </c>
      <c r="I20" s="187">
        <f>I18/I8</f>
        <v>2.9776394521169496</v>
      </c>
    </row>
    <row r="21" spans="1:9" ht="27" customHeight="1">
      <c r="A21" s="269"/>
      <c r="B21" s="44" t="s">
        <v>135</v>
      </c>
      <c r="C21" s="43"/>
      <c r="D21" s="94" t="s">
        <v>136</v>
      </c>
      <c r="E21" s="187">
        <f>E19/E8</f>
        <v>2.9180847793891638</v>
      </c>
      <c r="F21" s="187">
        <f>F19/F8</f>
        <v>2.9442866751363872</v>
      </c>
      <c r="G21" s="187">
        <f>G19/G8</f>
        <v>2.9268820521449737</v>
      </c>
      <c r="H21" s="187">
        <f>H19/H8</f>
        <v>3.0263030750866822</v>
      </c>
      <c r="I21" s="187">
        <f>I19/I8</f>
        <v>3.1540661127338381</v>
      </c>
    </row>
    <row r="22" spans="1:9" ht="27" customHeight="1">
      <c r="A22" s="269"/>
      <c r="B22" s="44" t="s">
        <v>137</v>
      </c>
      <c r="C22" s="43"/>
      <c r="D22" s="94" t="s">
        <v>138</v>
      </c>
      <c r="E22" s="175">
        <f>E18/E24*1000000</f>
        <v>1137963.6265980285</v>
      </c>
      <c r="F22" s="175">
        <f>F18/F24*1000000</f>
        <v>1127209.2508209215</v>
      </c>
      <c r="G22" s="175">
        <f>G18/G24*1000000</f>
        <v>1112712.5545609749</v>
      </c>
      <c r="H22" s="175">
        <f>H18/H24*1000000</f>
        <v>1091266.5819151404</v>
      </c>
      <c r="I22" s="175">
        <f>I18/I24*1000000</f>
        <v>1098636.1282154573</v>
      </c>
    </row>
    <row r="23" spans="1:9" ht="27" customHeight="1">
      <c r="A23" s="269"/>
      <c r="B23" s="44" t="s">
        <v>139</v>
      </c>
      <c r="C23" s="43"/>
      <c r="D23" s="94" t="s">
        <v>140</v>
      </c>
      <c r="E23" s="175">
        <f>E19/E24*1000000</f>
        <v>1092661.6687680162</v>
      </c>
      <c r="F23" s="175">
        <f>F19/F24*1000000</f>
        <v>1099258.6857235532</v>
      </c>
      <c r="G23" s="175">
        <f>G19/G24*1000000</f>
        <v>1091974.5884929749</v>
      </c>
      <c r="H23" s="175">
        <f>H19/H24*1000000</f>
        <v>1114152.9817365692</v>
      </c>
      <c r="I23" s="175">
        <f>I19/I24*1000000</f>
        <v>1163730.8807706458</v>
      </c>
    </row>
    <row r="24" spans="1:9" ht="27" customHeight="1">
      <c r="A24" s="269"/>
      <c r="B24" s="188" t="s">
        <v>141</v>
      </c>
      <c r="C24" s="189"/>
      <c r="D24" s="190" t="s">
        <v>142</v>
      </c>
      <c r="E24" s="180">
        <v>573441</v>
      </c>
      <c r="F24" s="180">
        <f>E24</f>
        <v>573441</v>
      </c>
      <c r="G24" s="180">
        <f>F24</f>
        <v>573441</v>
      </c>
      <c r="H24" s="181">
        <f>G24</f>
        <v>573441</v>
      </c>
      <c r="I24" s="181">
        <f>H24</f>
        <v>573441</v>
      </c>
    </row>
    <row r="25" spans="1:9" ht="27" customHeight="1">
      <c r="A25" s="269"/>
      <c r="B25" s="10" t="s">
        <v>143</v>
      </c>
      <c r="C25" s="191"/>
      <c r="D25" s="192"/>
      <c r="E25" s="173">
        <v>220729</v>
      </c>
      <c r="F25" s="173">
        <v>217052</v>
      </c>
      <c r="G25" s="173">
        <v>212576</v>
      </c>
      <c r="H25" s="173">
        <v>211097</v>
      </c>
      <c r="I25" s="193">
        <v>209036</v>
      </c>
    </row>
    <row r="26" spans="1:9" ht="27" customHeight="1">
      <c r="A26" s="269"/>
      <c r="B26" s="194" t="s">
        <v>144</v>
      </c>
      <c r="C26" s="195"/>
      <c r="D26" s="196"/>
      <c r="E26" s="197">
        <v>0.25485999999999998</v>
      </c>
      <c r="F26" s="197">
        <v>0.26552999999999999</v>
      </c>
      <c r="G26" s="197">
        <v>0.27261999999999997</v>
      </c>
      <c r="H26" s="197">
        <v>0.27700000000000002</v>
      </c>
      <c r="I26" s="198">
        <v>0.28199999999999997</v>
      </c>
    </row>
    <row r="27" spans="1:9" ht="27" customHeight="1">
      <c r="A27" s="269"/>
      <c r="B27" s="194" t="s">
        <v>145</v>
      </c>
      <c r="C27" s="195"/>
      <c r="D27" s="196"/>
      <c r="E27" s="199">
        <v>4.7</v>
      </c>
      <c r="F27" s="199">
        <v>1.7</v>
      </c>
      <c r="G27" s="199">
        <v>1.4</v>
      </c>
      <c r="H27" s="199">
        <v>2.1</v>
      </c>
      <c r="I27" s="200">
        <v>1.4</v>
      </c>
    </row>
    <row r="28" spans="1:9" ht="27" customHeight="1">
      <c r="A28" s="269"/>
      <c r="B28" s="194" t="s">
        <v>146</v>
      </c>
      <c r="C28" s="195"/>
      <c r="D28" s="196"/>
      <c r="E28" s="199">
        <v>90.2</v>
      </c>
      <c r="F28" s="199">
        <v>92.4</v>
      </c>
      <c r="G28" s="199">
        <v>92.7</v>
      </c>
      <c r="H28" s="199">
        <v>90.9</v>
      </c>
      <c r="I28" s="200">
        <v>92.2</v>
      </c>
    </row>
    <row r="29" spans="1:9" ht="27" customHeight="1">
      <c r="A29" s="269"/>
      <c r="B29" s="201" t="s">
        <v>147</v>
      </c>
      <c r="C29" s="202"/>
      <c r="D29" s="203"/>
      <c r="E29" s="204">
        <v>31.3</v>
      </c>
      <c r="F29" s="204">
        <v>30.9</v>
      </c>
      <c r="G29" s="204">
        <v>30.8</v>
      </c>
      <c r="H29" s="204">
        <v>30.1</v>
      </c>
      <c r="I29" s="205">
        <v>26.6</v>
      </c>
    </row>
    <row r="30" spans="1:9" ht="27" customHeight="1">
      <c r="A30" s="269"/>
      <c r="B30" s="310" t="s">
        <v>148</v>
      </c>
      <c r="C30" s="25" t="s">
        <v>149</v>
      </c>
      <c r="D30" s="206"/>
      <c r="E30" s="207">
        <v>0</v>
      </c>
      <c r="F30" s="207">
        <v>0</v>
      </c>
      <c r="G30" s="207">
        <v>0</v>
      </c>
      <c r="H30" s="207">
        <v>0</v>
      </c>
      <c r="I30" s="208">
        <v>0</v>
      </c>
    </row>
    <row r="31" spans="1:9" ht="27" customHeight="1">
      <c r="A31" s="269"/>
      <c r="B31" s="269"/>
      <c r="C31" s="194" t="s">
        <v>150</v>
      </c>
      <c r="D31" s="196"/>
      <c r="E31" s="199">
        <v>0</v>
      </c>
      <c r="F31" s="199">
        <v>0</v>
      </c>
      <c r="G31" s="199">
        <v>0</v>
      </c>
      <c r="H31" s="199">
        <v>0</v>
      </c>
      <c r="I31" s="200">
        <v>0</v>
      </c>
    </row>
    <row r="32" spans="1:9" ht="27" customHeight="1">
      <c r="A32" s="269"/>
      <c r="B32" s="269"/>
      <c r="C32" s="194" t="s">
        <v>151</v>
      </c>
      <c r="D32" s="196"/>
      <c r="E32" s="199">
        <v>12.4</v>
      </c>
      <c r="F32" s="199">
        <v>12.5</v>
      </c>
      <c r="G32" s="199">
        <v>12.6</v>
      </c>
      <c r="H32" s="199">
        <v>12.7</v>
      </c>
      <c r="I32" s="200">
        <v>11.8</v>
      </c>
    </row>
    <row r="33" spans="1:9" ht="27" customHeight="1">
      <c r="A33" s="270"/>
      <c r="B33" s="270"/>
      <c r="C33" s="201" t="s">
        <v>152</v>
      </c>
      <c r="D33" s="203"/>
      <c r="E33" s="204">
        <v>105.6</v>
      </c>
      <c r="F33" s="204">
        <v>112.5</v>
      </c>
      <c r="G33" s="204">
        <v>119.3</v>
      </c>
      <c r="H33" s="204">
        <v>126.8</v>
      </c>
      <c r="I33" s="209">
        <v>136.9</v>
      </c>
    </row>
    <row r="34" spans="1:9" ht="27" customHeight="1">
      <c r="A34" s="2" t="s">
        <v>244</v>
      </c>
      <c r="B34" s="8"/>
      <c r="C34" s="8"/>
      <c r="D34" s="8"/>
      <c r="E34" s="210"/>
      <c r="F34" s="210"/>
      <c r="G34" s="210"/>
      <c r="H34" s="210"/>
      <c r="I34" s="211"/>
    </row>
    <row r="35" spans="1:9" ht="27" customHeight="1">
      <c r="A35" s="13" t="s">
        <v>111</v>
      </c>
    </row>
    <row r="36" spans="1:9">
      <c r="A36" s="21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orientation="portrait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103" t="s">
        <v>257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6" customHeight="1">
      <c r="A6" s="278" t="s">
        <v>49</v>
      </c>
      <c r="B6" s="279"/>
      <c r="C6" s="279"/>
      <c r="D6" s="279"/>
      <c r="E6" s="280"/>
      <c r="F6" s="299" t="s">
        <v>248</v>
      </c>
      <c r="G6" s="300"/>
      <c r="H6" s="299" t="s">
        <v>249</v>
      </c>
      <c r="I6" s="300"/>
      <c r="J6" s="299" t="s">
        <v>259</v>
      </c>
      <c r="K6" s="300"/>
      <c r="L6" s="299" t="s">
        <v>260</v>
      </c>
      <c r="M6" s="300"/>
      <c r="N6" s="299"/>
      <c r="O6" s="300"/>
    </row>
    <row r="7" spans="1:25" ht="16" customHeight="1">
      <c r="A7" s="281"/>
      <c r="B7" s="282"/>
      <c r="C7" s="282"/>
      <c r="D7" s="282"/>
      <c r="E7" s="283"/>
      <c r="F7" s="110" t="s">
        <v>242</v>
      </c>
      <c r="G7" s="38" t="s">
        <v>2</v>
      </c>
      <c r="H7" s="110" t="s">
        <v>242</v>
      </c>
      <c r="I7" s="38" t="s">
        <v>2</v>
      </c>
      <c r="J7" s="110" t="s">
        <v>242</v>
      </c>
      <c r="K7" s="38" t="s">
        <v>2</v>
      </c>
      <c r="L7" s="110" t="s">
        <v>242</v>
      </c>
      <c r="M7" s="38" t="s">
        <v>2</v>
      </c>
      <c r="N7" s="110" t="s">
        <v>242</v>
      </c>
      <c r="O7" s="253" t="s">
        <v>2</v>
      </c>
    </row>
    <row r="8" spans="1:25" ht="16" customHeight="1">
      <c r="A8" s="290" t="s">
        <v>83</v>
      </c>
      <c r="B8" s="55" t="s">
        <v>50</v>
      </c>
      <c r="C8" s="56"/>
      <c r="D8" s="56"/>
      <c r="E8" s="93" t="s">
        <v>41</v>
      </c>
      <c r="F8" s="111">
        <v>493</v>
      </c>
      <c r="G8" s="112">
        <v>531</v>
      </c>
      <c r="H8" s="111">
        <v>1868</v>
      </c>
      <c r="I8" s="113">
        <v>2195</v>
      </c>
      <c r="J8" s="111">
        <v>111.495</v>
      </c>
      <c r="K8" s="114">
        <v>103</v>
      </c>
      <c r="L8" s="111">
        <v>24597</v>
      </c>
      <c r="M8" s="113">
        <v>22773</v>
      </c>
      <c r="N8" s="111"/>
      <c r="O8" s="114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6" customHeight="1">
      <c r="A9" s="291"/>
      <c r="B9" s="8"/>
      <c r="C9" s="30" t="s">
        <v>51</v>
      </c>
      <c r="D9" s="43"/>
      <c r="E9" s="91" t="s">
        <v>42</v>
      </c>
      <c r="F9" s="70">
        <v>493</v>
      </c>
      <c r="G9" s="116">
        <v>531</v>
      </c>
      <c r="H9" s="70">
        <v>1868</v>
      </c>
      <c r="I9" s="117">
        <v>2195</v>
      </c>
      <c r="J9" s="70">
        <v>111.495</v>
      </c>
      <c r="K9" s="118">
        <v>103</v>
      </c>
      <c r="L9" s="70">
        <v>24567</v>
      </c>
      <c r="M9" s="117">
        <v>22619</v>
      </c>
      <c r="N9" s="70"/>
      <c r="O9" s="118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6" customHeight="1">
      <c r="A10" s="291"/>
      <c r="B10" s="10"/>
      <c r="C10" s="30" t="s">
        <v>52</v>
      </c>
      <c r="D10" s="43"/>
      <c r="E10" s="91" t="s">
        <v>43</v>
      </c>
      <c r="F10" s="70">
        <v>0</v>
      </c>
      <c r="G10" s="116">
        <v>0</v>
      </c>
      <c r="H10" s="70">
        <v>0</v>
      </c>
      <c r="I10" s="117">
        <v>0</v>
      </c>
      <c r="J10" s="119">
        <v>0</v>
      </c>
      <c r="K10" s="120">
        <v>0</v>
      </c>
      <c r="L10" s="70">
        <v>30</v>
      </c>
      <c r="M10" s="117">
        <v>154</v>
      </c>
      <c r="N10" s="70"/>
      <c r="O10" s="118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6" customHeight="1">
      <c r="A11" s="291"/>
      <c r="B11" s="50" t="s">
        <v>53</v>
      </c>
      <c r="C11" s="63"/>
      <c r="D11" s="63"/>
      <c r="E11" s="90" t="s">
        <v>44</v>
      </c>
      <c r="F11" s="121">
        <v>679</v>
      </c>
      <c r="G11" s="122">
        <v>732</v>
      </c>
      <c r="H11" s="121">
        <v>1593</v>
      </c>
      <c r="I11" s="123">
        <v>2062</v>
      </c>
      <c r="J11" s="121">
        <v>36.463000000000001</v>
      </c>
      <c r="K11" s="124">
        <v>37</v>
      </c>
      <c r="L11" s="121">
        <v>25700</v>
      </c>
      <c r="M11" s="123">
        <v>22620</v>
      </c>
      <c r="N11" s="121"/>
      <c r="O11" s="124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6" customHeight="1">
      <c r="A12" s="291"/>
      <c r="B12" s="7"/>
      <c r="C12" s="30" t="s">
        <v>54</v>
      </c>
      <c r="D12" s="43"/>
      <c r="E12" s="91" t="s">
        <v>45</v>
      </c>
      <c r="F12" s="70">
        <v>679</v>
      </c>
      <c r="G12" s="116">
        <v>726</v>
      </c>
      <c r="H12" s="121">
        <v>1593</v>
      </c>
      <c r="I12" s="117">
        <v>2062</v>
      </c>
      <c r="J12" s="121">
        <v>36.463000000000001</v>
      </c>
      <c r="K12" s="118">
        <v>37</v>
      </c>
      <c r="L12" s="70">
        <v>25202</v>
      </c>
      <c r="M12" s="117">
        <v>21509</v>
      </c>
      <c r="N12" s="70"/>
      <c r="O12" s="118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6" customHeight="1">
      <c r="A13" s="291"/>
      <c r="B13" s="8"/>
      <c r="C13" s="52" t="s">
        <v>55</v>
      </c>
      <c r="D13" s="53"/>
      <c r="E13" s="95" t="s">
        <v>46</v>
      </c>
      <c r="F13" s="68">
        <v>0</v>
      </c>
      <c r="G13" s="151">
        <v>6</v>
      </c>
      <c r="H13" s="119">
        <v>0</v>
      </c>
      <c r="I13" s="120">
        <v>0</v>
      </c>
      <c r="J13" s="119">
        <v>0</v>
      </c>
      <c r="K13" s="120">
        <v>0</v>
      </c>
      <c r="L13" s="68">
        <v>498</v>
      </c>
      <c r="M13" s="126">
        <v>1111</v>
      </c>
      <c r="N13" s="68"/>
      <c r="O13" s="127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6" customHeight="1">
      <c r="A14" s="291"/>
      <c r="B14" s="44" t="s">
        <v>56</v>
      </c>
      <c r="C14" s="43"/>
      <c r="D14" s="43"/>
      <c r="E14" s="91" t="s">
        <v>154</v>
      </c>
      <c r="F14" s="69">
        <f t="shared" ref="F14:O15" si="0">F9-F12</f>
        <v>-186</v>
      </c>
      <c r="G14" s="128">
        <v>-195</v>
      </c>
      <c r="H14" s="69">
        <f t="shared" ref="H14" si="1">H9-H12</f>
        <v>275</v>
      </c>
      <c r="I14" s="128">
        <v>133</v>
      </c>
      <c r="J14" s="69">
        <f t="shared" ref="J14" si="2">J9-J12</f>
        <v>75.032000000000011</v>
      </c>
      <c r="K14" s="128">
        <v>66</v>
      </c>
      <c r="L14" s="69">
        <f t="shared" ref="L14" si="3">L9-L12</f>
        <v>-635</v>
      </c>
      <c r="M14" s="128">
        <v>1110</v>
      </c>
      <c r="N14" s="69">
        <f t="shared" ref="N14" si="4">N9-N12</f>
        <v>0</v>
      </c>
      <c r="O14" s="128">
        <f t="shared" si="0"/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6" customHeight="1">
      <c r="A15" s="291"/>
      <c r="B15" s="44" t="s">
        <v>57</v>
      </c>
      <c r="C15" s="43"/>
      <c r="D15" s="43"/>
      <c r="E15" s="91" t="s">
        <v>155</v>
      </c>
      <c r="F15" s="69">
        <f t="shared" si="0"/>
        <v>0</v>
      </c>
      <c r="G15" s="128">
        <v>-6</v>
      </c>
      <c r="H15" s="69">
        <f t="shared" ref="H15" si="5">H10-H13</f>
        <v>0</v>
      </c>
      <c r="I15" s="128">
        <v>0</v>
      </c>
      <c r="J15" s="69">
        <f t="shared" ref="J15" si="6">J10-J13</f>
        <v>0</v>
      </c>
      <c r="K15" s="128">
        <v>0</v>
      </c>
      <c r="L15" s="69">
        <f t="shared" ref="L15" si="7">L10-L13</f>
        <v>-468</v>
      </c>
      <c r="M15" s="128">
        <v>-957</v>
      </c>
      <c r="N15" s="69">
        <f t="shared" ref="N15" si="8">N10-N13</f>
        <v>0</v>
      </c>
      <c r="O15" s="128">
        <f t="shared" si="0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6" customHeight="1">
      <c r="A16" s="291"/>
      <c r="B16" s="44" t="s">
        <v>58</v>
      </c>
      <c r="C16" s="43"/>
      <c r="D16" s="43"/>
      <c r="E16" s="91" t="s">
        <v>156</v>
      </c>
      <c r="F16" s="69">
        <f t="shared" ref="F16:O16" si="9">F8-F11</f>
        <v>-186</v>
      </c>
      <c r="G16" s="128">
        <v>-201</v>
      </c>
      <c r="H16" s="69">
        <f t="shared" ref="H16" si="10">H8-H11</f>
        <v>275</v>
      </c>
      <c r="I16" s="128">
        <v>133</v>
      </c>
      <c r="J16" s="69">
        <f t="shared" ref="J16" si="11">J8-J11</f>
        <v>75.032000000000011</v>
      </c>
      <c r="K16" s="128">
        <v>66</v>
      </c>
      <c r="L16" s="69">
        <f t="shared" ref="L16" si="12">L8-L11</f>
        <v>-1103</v>
      </c>
      <c r="M16" s="128">
        <v>153</v>
      </c>
      <c r="N16" s="69">
        <f t="shared" ref="N16" si="13">N8-N11</f>
        <v>0</v>
      </c>
      <c r="O16" s="128">
        <f t="shared" si="9"/>
        <v>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6" customHeight="1">
      <c r="A17" s="291"/>
      <c r="B17" s="44" t="s">
        <v>59</v>
      </c>
      <c r="C17" s="43"/>
      <c r="D17" s="43"/>
      <c r="E17" s="34"/>
      <c r="F17" s="214">
        <v>3490.489</v>
      </c>
      <c r="G17" s="215">
        <v>3305</v>
      </c>
      <c r="H17" s="119">
        <v>0</v>
      </c>
      <c r="I17" s="120">
        <v>35</v>
      </c>
      <c r="J17" s="70">
        <v>4450.3</v>
      </c>
      <c r="K17" s="118">
        <v>4525</v>
      </c>
      <c r="L17" s="70">
        <v>6993.8450000000003</v>
      </c>
      <c r="M17" s="117">
        <v>5891</v>
      </c>
      <c r="N17" s="119"/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6" customHeight="1">
      <c r="A18" s="292"/>
      <c r="B18" s="47" t="s">
        <v>60</v>
      </c>
      <c r="C18" s="31"/>
      <c r="D18" s="31"/>
      <c r="E18" s="17"/>
      <c r="F18" s="130">
        <v>0</v>
      </c>
      <c r="G18" s="131">
        <v>0</v>
      </c>
      <c r="H18" s="132">
        <v>0</v>
      </c>
      <c r="I18" s="133">
        <v>0</v>
      </c>
      <c r="J18" s="132">
        <v>0</v>
      </c>
      <c r="K18" s="133">
        <v>0</v>
      </c>
      <c r="L18" s="132">
        <v>0</v>
      </c>
      <c r="M18" s="133">
        <v>0</v>
      </c>
      <c r="N18" s="132"/>
      <c r="O18" s="134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6" customHeight="1">
      <c r="A19" s="291" t="s">
        <v>84</v>
      </c>
      <c r="B19" s="50" t="s">
        <v>61</v>
      </c>
      <c r="C19" s="51"/>
      <c r="D19" s="51"/>
      <c r="E19" s="96"/>
      <c r="F19" s="65">
        <v>615.21900000000005</v>
      </c>
      <c r="G19" s="135">
        <v>361</v>
      </c>
      <c r="H19" s="66">
        <v>2700.7040000000002</v>
      </c>
      <c r="I19" s="136">
        <v>822</v>
      </c>
      <c r="J19" s="66">
        <v>0</v>
      </c>
      <c r="K19" s="137">
        <v>0</v>
      </c>
      <c r="L19" s="66">
        <v>4004</v>
      </c>
      <c r="M19" s="136">
        <v>17979</v>
      </c>
      <c r="N19" s="66"/>
      <c r="O19" s="137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6" customHeight="1">
      <c r="A20" s="291"/>
      <c r="B20" s="19"/>
      <c r="C20" s="30" t="s">
        <v>62</v>
      </c>
      <c r="D20" s="43"/>
      <c r="E20" s="91"/>
      <c r="F20" s="69">
        <v>269.7</v>
      </c>
      <c r="G20" s="128">
        <v>52</v>
      </c>
      <c r="H20" s="70">
        <v>2700</v>
      </c>
      <c r="I20" s="117">
        <v>822</v>
      </c>
      <c r="J20" s="70">
        <v>0</v>
      </c>
      <c r="K20" s="120">
        <v>0</v>
      </c>
      <c r="L20" s="70">
        <v>2388</v>
      </c>
      <c r="M20" s="117">
        <v>16670</v>
      </c>
      <c r="N20" s="70"/>
      <c r="O20" s="118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6" customHeight="1">
      <c r="A21" s="291"/>
      <c r="B21" s="9" t="s">
        <v>63</v>
      </c>
      <c r="C21" s="63"/>
      <c r="D21" s="63"/>
      <c r="E21" s="90" t="s">
        <v>157</v>
      </c>
      <c r="F21" s="138">
        <v>615.21900000000005</v>
      </c>
      <c r="G21" s="139">
        <v>361</v>
      </c>
      <c r="H21" s="121">
        <v>2700.7040000000002</v>
      </c>
      <c r="I21" s="123">
        <v>822</v>
      </c>
      <c r="J21" s="121">
        <v>0</v>
      </c>
      <c r="K21" s="124">
        <v>0</v>
      </c>
      <c r="L21" s="121">
        <v>4004</v>
      </c>
      <c r="M21" s="123">
        <v>17979</v>
      </c>
      <c r="N21" s="121"/>
      <c r="O21" s="124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6" customHeight="1">
      <c r="A22" s="291"/>
      <c r="B22" s="50" t="s">
        <v>64</v>
      </c>
      <c r="C22" s="51"/>
      <c r="D22" s="51"/>
      <c r="E22" s="96" t="s">
        <v>158</v>
      </c>
      <c r="F22" s="65">
        <v>829.20800000000008</v>
      </c>
      <c r="G22" s="135">
        <v>567</v>
      </c>
      <c r="H22" s="66">
        <v>3272.951</v>
      </c>
      <c r="I22" s="136">
        <v>2312</v>
      </c>
      <c r="J22" s="66">
        <v>87</v>
      </c>
      <c r="K22" s="137">
        <v>68</v>
      </c>
      <c r="L22" s="66">
        <v>4044</v>
      </c>
      <c r="M22" s="136">
        <v>23274</v>
      </c>
      <c r="N22" s="66"/>
      <c r="O22" s="137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6" customHeight="1">
      <c r="A23" s="291"/>
      <c r="B23" s="7" t="s">
        <v>65</v>
      </c>
      <c r="C23" s="52" t="s">
        <v>66</v>
      </c>
      <c r="D23" s="53"/>
      <c r="E23" s="95"/>
      <c r="F23" s="67">
        <v>507.22</v>
      </c>
      <c r="G23" s="125">
        <v>506</v>
      </c>
      <c r="H23" s="68">
        <v>504.351</v>
      </c>
      <c r="I23" s="126">
        <v>467</v>
      </c>
      <c r="J23" s="68">
        <v>0</v>
      </c>
      <c r="K23" s="127">
        <v>0</v>
      </c>
      <c r="L23" s="68">
        <v>1274.3040000000001</v>
      </c>
      <c r="M23" s="126">
        <v>1503</v>
      </c>
      <c r="N23" s="68"/>
      <c r="O23" s="127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6" customHeight="1">
      <c r="A24" s="291"/>
      <c r="B24" s="44" t="s">
        <v>159</v>
      </c>
      <c r="C24" s="43"/>
      <c r="D24" s="43"/>
      <c r="E24" s="91" t="s">
        <v>160</v>
      </c>
      <c r="F24" s="69">
        <f t="shared" ref="F24:L24" si="14">F21-F22</f>
        <v>-213.98900000000003</v>
      </c>
      <c r="G24" s="128">
        <v>-206</v>
      </c>
      <c r="H24" s="69">
        <f t="shared" si="14"/>
        <v>-572.24699999999984</v>
      </c>
      <c r="I24" s="128">
        <v>-1490</v>
      </c>
      <c r="J24" s="69">
        <f t="shared" si="14"/>
        <v>-87</v>
      </c>
      <c r="K24" s="128">
        <v>-68</v>
      </c>
      <c r="L24" s="69">
        <f t="shared" si="14"/>
        <v>-40</v>
      </c>
      <c r="M24" s="128">
        <v>-5295</v>
      </c>
      <c r="N24" s="69">
        <f t="shared" ref="N24" si="15">N21-N22</f>
        <v>0</v>
      </c>
      <c r="O24" s="128">
        <f t="shared" ref="O24" si="16">O21-O22</f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6" customHeight="1">
      <c r="A25" s="291"/>
      <c r="B25" s="101" t="s">
        <v>67</v>
      </c>
      <c r="C25" s="53"/>
      <c r="D25" s="53"/>
      <c r="E25" s="293" t="s">
        <v>161</v>
      </c>
      <c r="F25" s="311">
        <f>F24*(-1)</f>
        <v>213.98900000000003</v>
      </c>
      <c r="G25" s="303">
        <f t="shared" ref="G25:M25" si="17">G24*(-1)</f>
        <v>206</v>
      </c>
      <c r="H25" s="301">
        <f t="shared" si="17"/>
        <v>572.24699999999984</v>
      </c>
      <c r="I25" s="303">
        <f t="shared" si="17"/>
        <v>1490</v>
      </c>
      <c r="J25" s="301">
        <f t="shared" si="17"/>
        <v>87</v>
      </c>
      <c r="K25" s="303">
        <f t="shared" si="17"/>
        <v>68</v>
      </c>
      <c r="L25" s="301">
        <f t="shared" si="17"/>
        <v>40</v>
      </c>
      <c r="M25" s="303">
        <f t="shared" si="17"/>
        <v>5295</v>
      </c>
      <c r="N25" s="301">
        <f t="shared" ref="N25:O25" si="18">N24*(-1)</f>
        <v>0</v>
      </c>
      <c r="O25" s="303">
        <f t="shared" si="18"/>
        <v>0</v>
      </c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6" customHeight="1">
      <c r="A26" s="291"/>
      <c r="B26" s="9" t="s">
        <v>68</v>
      </c>
      <c r="C26" s="63"/>
      <c r="D26" s="63"/>
      <c r="E26" s="294"/>
      <c r="F26" s="312"/>
      <c r="G26" s="304"/>
      <c r="H26" s="302"/>
      <c r="I26" s="304"/>
      <c r="J26" s="302"/>
      <c r="K26" s="304"/>
      <c r="L26" s="302"/>
      <c r="M26" s="304"/>
      <c r="N26" s="302"/>
      <c r="O26" s="304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6" customHeight="1">
      <c r="A27" s="292"/>
      <c r="B27" s="47" t="s">
        <v>162</v>
      </c>
      <c r="C27" s="31"/>
      <c r="D27" s="31"/>
      <c r="E27" s="92" t="s">
        <v>163</v>
      </c>
      <c r="F27" s="73">
        <f t="shared" ref="F27:N27" si="19">F24+F25</f>
        <v>0</v>
      </c>
      <c r="G27" s="140">
        <f t="shared" si="19"/>
        <v>0</v>
      </c>
      <c r="H27" s="73">
        <f t="shared" si="19"/>
        <v>0</v>
      </c>
      <c r="I27" s="140">
        <f t="shared" si="19"/>
        <v>0</v>
      </c>
      <c r="J27" s="73">
        <f t="shared" si="19"/>
        <v>0</v>
      </c>
      <c r="K27" s="140">
        <f t="shared" si="19"/>
        <v>0</v>
      </c>
      <c r="L27" s="73">
        <f t="shared" si="19"/>
        <v>0</v>
      </c>
      <c r="M27" s="140">
        <f t="shared" si="19"/>
        <v>0</v>
      </c>
      <c r="N27" s="73">
        <f t="shared" si="19"/>
        <v>0</v>
      </c>
      <c r="O27" s="140">
        <f t="shared" ref="O27" si="20">O24+O25</f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6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6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164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6" customHeight="1">
      <c r="A30" s="284" t="s">
        <v>69</v>
      </c>
      <c r="B30" s="285"/>
      <c r="C30" s="285"/>
      <c r="D30" s="285"/>
      <c r="E30" s="286"/>
      <c r="F30" s="307" t="s">
        <v>261</v>
      </c>
      <c r="G30" s="308"/>
      <c r="H30" s="307" t="s">
        <v>262</v>
      </c>
      <c r="I30" s="308"/>
      <c r="J30" s="307" t="s">
        <v>263</v>
      </c>
      <c r="K30" s="308"/>
      <c r="L30" s="307" t="s">
        <v>264</v>
      </c>
      <c r="M30" s="308"/>
      <c r="N30" s="307" t="s">
        <v>265</v>
      </c>
      <c r="O30" s="308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6" customHeight="1">
      <c r="A31" s="287"/>
      <c r="B31" s="288"/>
      <c r="C31" s="288"/>
      <c r="D31" s="288"/>
      <c r="E31" s="289"/>
      <c r="F31" s="110" t="s">
        <v>242</v>
      </c>
      <c r="G31" s="38" t="s">
        <v>2</v>
      </c>
      <c r="H31" s="110" t="s">
        <v>242</v>
      </c>
      <c r="I31" s="38" t="s">
        <v>2</v>
      </c>
      <c r="J31" s="110" t="s">
        <v>242</v>
      </c>
      <c r="K31" s="38" t="s">
        <v>2</v>
      </c>
      <c r="L31" s="110" t="s">
        <v>242</v>
      </c>
      <c r="M31" s="38" t="s">
        <v>2</v>
      </c>
      <c r="N31" s="110" t="s">
        <v>242</v>
      </c>
      <c r="O31" s="213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6" customHeight="1">
      <c r="A32" s="290" t="s">
        <v>85</v>
      </c>
      <c r="B32" s="55" t="s">
        <v>50</v>
      </c>
      <c r="C32" s="56"/>
      <c r="D32" s="56"/>
      <c r="E32" s="15" t="s">
        <v>41</v>
      </c>
      <c r="F32" s="66">
        <v>663.14499999999998</v>
      </c>
      <c r="G32" s="148">
        <v>673</v>
      </c>
      <c r="H32" s="111">
        <v>0</v>
      </c>
      <c r="I32" s="113">
        <v>0</v>
      </c>
      <c r="J32" s="111">
        <v>0</v>
      </c>
      <c r="K32" s="114">
        <v>0</v>
      </c>
      <c r="L32" s="66">
        <v>60.311999999999998</v>
      </c>
      <c r="M32" s="148">
        <v>78</v>
      </c>
      <c r="N32" s="111">
        <v>185.19399999999999</v>
      </c>
      <c r="O32" s="149">
        <v>205</v>
      </c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6" customHeight="1">
      <c r="A33" s="295"/>
      <c r="B33" s="8"/>
      <c r="C33" s="52" t="s">
        <v>70</v>
      </c>
      <c r="D33" s="53"/>
      <c r="E33" s="99"/>
      <c r="F33" s="68">
        <v>658.39700000000005</v>
      </c>
      <c r="G33" s="151">
        <v>670</v>
      </c>
      <c r="H33" s="68">
        <v>0</v>
      </c>
      <c r="I33" s="126">
        <v>0</v>
      </c>
      <c r="J33" s="68">
        <v>0</v>
      </c>
      <c r="K33" s="127">
        <v>0</v>
      </c>
      <c r="L33" s="68">
        <v>59.314999999999998</v>
      </c>
      <c r="M33" s="151">
        <v>67</v>
      </c>
      <c r="N33" s="68">
        <v>124.89400000000001</v>
      </c>
      <c r="O33" s="125">
        <v>151</v>
      </c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6" customHeight="1">
      <c r="A34" s="295"/>
      <c r="B34" s="8"/>
      <c r="C34" s="24"/>
      <c r="D34" s="30" t="s">
        <v>71</v>
      </c>
      <c r="E34" s="94"/>
      <c r="F34" s="70">
        <v>0</v>
      </c>
      <c r="G34" s="116">
        <v>0</v>
      </c>
      <c r="H34" s="70">
        <v>0</v>
      </c>
      <c r="I34" s="117">
        <v>0</v>
      </c>
      <c r="J34" s="70">
        <v>0</v>
      </c>
      <c r="K34" s="118">
        <v>0</v>
      </c>
      <c r="L34" s="70">
        <v>59.314999999999998</v>
      </c>
      <c r="M34" s="116">
        <v>67</v>
      </c>
      <c r="N34" s="70">
        <v>124.89400000000001</v>
      </c>
      <c r="O34" s="128">
        <v>151</v>
      </c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6" customHeight="1">
      <c r="A35" s="295"/>
      <c r="B35" s="10"/>
      <c r="C35" s="62" t="s">
        <v>72</v>
      </c>
      <c r="D35" s="63"/>
      <c r="E35" s="100"/>
      <c r="F35" s="121">
        <v>4.7480000000000002</v>
      </c>
      <c r="G35" s="122">
        <v>3</v>
      </c>
      <c r="H35" s="121">
        <v>0</v>
      </c>
      <c r="I35" s="123">
        <v>0</v>
      </c>
      <c r="J35" s="152">
        <v>0</v>
      </c>
      <c r="K35" s="153">
        <v>0</v>
      </c>
      <c r="L35" s="121">
        <v>0.997</v>
      </c>
      <c r="M35" s="122">
        <v>11</v>
      </c>
      <c r="N35" s="121">
        <v>60.3</v>
      </c>
      <c r="O35" s="139">
        <v>54</v>
      </c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6" customHeight="1">
      <c r="A36" s="295"/>
      <c r="B36" s="50" t="s">
        <v>53</v>
      </c>
      <c r="C36" s="51"/>
      <c r="D36" s="51"/>
      <c r="E36" s="15" t="s">
        <v>42</v>
      </c>
      <c r="F36" s="66">
        <v>515.52800000000002</v>
      </c>
      <c r="G36" s="148">
        <v>580</v>
      </c>
      <c r="H36" s="66">
        <v>0</v>
      </c>
      <c r="I36" s="136">
        <v>0</v>
      </c>
      <c r="J36" s="66">
        <v>0</v>
      </c>
      <c r="K36" s="137">
        <v>0</v>
      </c>
      <c r="L36" s="66">
        <v>9.3520000000000003</v>
      </c>
      <c r="M36" s="148">
        <v>5</v>
      </c>
      <c r="N36" s="66">
        <v>192.85</v>
      </c>
      <c r="O36" s="135">
        <v>163</v>
      </c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6" customHeight="1">
      <c r="A37" s="295"/>
      <c r="B37" s="8"/>
      <c r="C37" s="30" t="s">
        <v>73</v>
      </c>
      <c r="D37" s="43"/>
      <c r="E37" s="94"/>
      <c r="F37" s="70">
        <v>491.80700000000002</v>
      </c>
      <c r="G37" s="116">
        <v>554</v>
      </c>
      <c r="H37" s="70">
        <v>0</v>
      </c>
      <c r="I37" s="117">
        <v>0</v>
      </c>
      <c r="J37" s="70">
        <v>0</v>
      </c>
      <c r="K37" s="118">
        <v>0</v>
      </c>
      <c r="L37" s="70">
        <v>8</v>
      </c>
      <c r="M37" s="116">
        <v>5</v>
      </c>
      <c r="N37" s="70">
        <v>187.45599999999999</v>
      </c>
      <c r="O37" s="128">
        <v>157</v>
      </c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6" customHeight="1">
      <c r="A38" s="295"/>
      <c r="B38" s="10"/>
      <c r="C38" s="30" t="s">
        <v>74</v>
      </c>
      <c r="D38" s="43"/>
      <c r="E38" s="94"/>
      <c r="F38" s="69">
        <v>23.721</v>
      </c>
      <c r="G38" s="128">
        <v>26</v>
      </c>
      <c r="H38" s="70">
        <v>0</v>
      </c>
      <c r="I38" s="117">
        <v>0</v>
      </c>
      <c r="J38" s="70">
        <v>0</v>
      </c>
      <c r="K38" s="153">
        <v>0</v>
      </c>
      <c r="L38" s="70">
        <v>0.58699999999999997</v>
      </c>
      <c r="M38" s="116">
        <v>0</v>
      </c>
      <c r="N38" s="70">
        <v>5.3940000000000001</v>
      </c>
      <c r="O38" s="128">
        <v>6</v>
      </c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6" customHeight="1">
      <c r="A39" s="296"/>
      <c r="B39" s="11" t="s">
        <v>75</v>
      </c>
      <c r="C39" s="12"/>
      <c r="D39" s="12"/>
      <c r="E39" s="98" t="s">
        <v>165</v>
      </c>
      <c r="F39" s="73">
        <f t="shared" ref="F39:O39" si="21">F32-F36</f>
        <v>147.61699999999996</v>
      </c>
      <c r="G39" s="140">
        <f t="shared" si="21"/>
        <v>93</v>
      </c>
      <c r="H39" s="73">
        <f t="shared" si="21"/>
        <v>0</v>
      </c>
      <c r="I39" s="140">
        <f t="shared" si="21"/>
        <v>0</v>
      </c>
      <c r="J39" s="73">
        <f t="shared" si="21"/>
        <v>0</v>
      </c>
      <c r="K39" s="140">
        <f t="shared" si="21"/>
        <v>0</v>
      </c>
      <c r="L39" s="73">
        <f t="shared" si="21"/>
        <v>50.959999999999994</v>
      </c>
      <c r="M39" s="140">
        <f t="shared" si="21"/>
        <v>73</v>
      </c>
      <c r="N39" s="73">
        <f t="shared" si="21"/>
        <v>-7.6560000000000059</v>
      </c>
      <c r="O39" s="140">
        <f t="shared" si="21"/>
        <v>42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6" customHeight="1">
      <c r="A40" s="290" t="s">
        <v>86</v>
      </c>
      <c r="B40" s="50" t="s">
        <v>76</v>
      </c>
      <c r="C40" s="51"/>
      <c r="D40" s="51"/>
      <c r="E40" s="15" t="s">
        <v>44</v>
      </c>
      <c r="F40" s="65">
        <v>356.82100000000003</v>
      </c>
      <c r="G40" s="135">
        <v>329</v>
      </c>
      <c r="H40" s="66">
        <v>50.19</v>
      </c>
      <c r="I40" s="136">
        <v>50</v>
      </c>
      <c r="J40" s="66">
        <v>44.905000000000001</v>
      </c>
      <c r="K40" s="137">
        <v>45</v>
      </c>
      <c r="L40" s="66">
        <v>29.106999999999999</v>
      </c>
      <c r="M40" s="148">
        <v>33</v>
      </c>
      <c r="N40" s="66">
        <v>24.047000000000001</v>
      </c>
      <c r="O40" s="135">
        <v>39</v>
      </c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6" customHeight="1">
      <c r="A41" s="297"/>
      <c r="B41" s="10"/>
      <c r="C41" s="30" t="s">
        <v>77</v>
      </c>
      <c r="D41" s="43"/>
      <c r="E41" s="94"/>
      <c r="F41" s="154">
        <v>62</v>
      </c>
      <c r="G41" s="155">
        <v>60</v>
      </c>
      <c r="H41" s="152">
        <v>0</v>
      </c>
      <c r="I41" s="153">
        <v>0</v>
      </c>
      <c r="J41" s="70">
        <v>0</v>
      </c>
      <c r="K41" s="118">
        <v>0</v>
      </c>
      <c r="L41" s="70">
        <v>16</v>
      </c>
      <c r="M41" s="116">
        <v>21</v>
      </c>
      <c r="N41" s="70">
        <v>0</v>
      </c>
      <c r="O41" s="128">
        <v>0</v>
      </c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6" customHeight="1">
      <c r="A42" s="297"/>
      <c r="B42" s="50" t="s">
        <v>64</v>
      </c>
      <c r="C42" s="51"/>
      <c r="D42" s="51"/>
      <c r="E42" s="15" t="s">
        <v>45</v>
      </c>
      <c r="F42" s="65">
        <v>510.64600000000002</v>
      </c>
      <c r="G42" s="135">
        <v>471</v>
      </c>
      <c r="H42" s="66">
        <v>50.19</v>
      </c>
      <c r="I42" s="136">
        <v>50</v>
      </c>
      <c r="J42" s="66">
        <v>44.905000000000001</v>
      </c>
      <c r="K42" s="137">
        <v>45</v>
      </c>
      <c r="L42" s="66">
        <v>79.254999999999995</v>
      </c>
      <c r="M42" s="148">
        <v>106</v>
      </c>
      <c r="N42" s="66">
        <v>56.820999999999998</v>
      </c>
      <c r="O42" s="135">
        <v>87</v>
      </c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6" customHeight="1">
      <c r="A43" s="297"/>
      <c r="B43" s="10"/>
      <c r="C43" s="30" t="s">
        <v>78</v>
      </c>
      <c r="D43" s="43"/>
      <c r="E43" s="94"/>
      <c r="F43" s="69">
        <v>81.759</v>
      </c>
      <c r="G43" s="128">
        <v>80</v>
      </c>
      <c r="H43" s="70">
        <v>41.249000000000002</v>
      </c>
      <c r="I43" s="117">
        <v>40</v>
      </c>
      <c r="J43" s="152">
        <v>37.350999999999999</v>
      </c>
      <c r="K43" s="153">
        <v>36</v>
      </c>
      <c r="L43" s="70">
        <v>1.0429999999999999</v>
      </c>
      <c r="M43" s="116">
        <v>3</v>
      </c>
      <c r="N43" s="70">
        <v>48.094000000000001</v>
      </c>
      <c r="O43" s="128">
        <v>78</v>
      </c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6" customHeight="1">
      <c r="A44" s="298"/>
      <c r="B44" s="47" t="s">
        <v>75</v>
      </c>
      <c r="C44" s="31"/>
      <c r="D44" s="31"/>
      <c r="E44" s="98" t="s">
        <v>166</v>
      </c>
      <c r="F44" s="130">
        <f t="shared" ref="F44:O44" si="22">F40-F42</f>
        <v>-153.82499999999999</v>
      </c>
      <c r="G44" s="131">
        <f t="shared" si="22"/>
        <v>-142</v>
      </c>
      <c r="H44" s="130">
        <f t="shared" si="22"/>
        <v>0</v>
      </c>
      <c r="I44" s="131">
        <f t="shared" si="22"/>
        <v>0</v>
      </c>
      <c r="J44" s="130">
        <f t="shared" si="22"/>
        <v>0</v>
      </c>
      <c r="K44" s="131">
        <f t="shared" si="22"/>
        <v>0</v>
      </c>
      <c r="L44" s="130">
        <f t="shared" si="22"/>
        <v>-50.147999999999996</v>
      </c>
      <c r="M44" s="131">
        <f t="shared" si="22"/>
        <v>-73</v>
      </c>
      <c r="N44" s="130">
        <f t="shared" si="22"/>
        <v>-32.774000000000001</v>
      </c>
      <c r="O44" s="131">
        <f t="shared" si="22"/>
        <v>-48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6" customHeight="1">
      <c r="A45" s="275" t="s">
        <v>87</v>
      </c>
      <c r="B45" s="25" t="s">
        <v>79</v>
      </c>
      <c r="C45" s="20"/>
      <c r="D45" s="20"/>
      <c r="E45" s="97" t="s">
        <v>167</v>
      </c>
      <c r="F45" s="156">
        <f t="shared" ref="F45:O45" si="23">F39+F44</f>
        <v>-6.2080000000000268</v>
      </c>
      <c r="G45" s="157">
        <f t="shared" si="23"/>
        <v>-49</v>
      </c>
      <c r="H45" s="156">
        <f t="shared" si="23"/>
        <v>0</v>
      </c>
      <c r="I45" s="157">
        <f t="shared" si="23"/>
        <v>0</v>
      </c>
      <c r="J45" s="156">
        <f t="shared" si="23"/>
        <v>0</v>
      </c>
      <c r="K45" s="157">
        <f t="shared" si="23"/>
        <v>0</v>
      </c>
      <c r="L45" s="156">
        <f t="shared" si="23"/>
        <v>0.81199999999999761</v>
      </c>
      <c r="M45" s="157">
        <f t="shared" si="23"/>
        <v>0</v>
      </c>
      <c r="N45" s="156">
        <f t="shared" si="23"/>
        <v>-40.430000000000007</v>
      </c>
      <c r="O45" s="157">
        <f t="shared" si="23"/>
        <v>-6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6" customHeight="1">
      <c r="A46" s="276"/>
      <c r="B46" s="44" t="s">
        <v>80</v>
      </c>
      <c r="C46" s="43"/>
      <c r="D46" s="43"/>
      <c r="E46" s="43"/>
      <c r="F46" s="154">
        <v>0</v>
      </c>
      <c r="G46" s="155">
        <v>0</v>
      </c>
      <c r="H46" s="152">
        <v>0</v>
      </c>
      <c r="I46" s="153">
        <v>0</v>
      </c>
      <c r="J46" s="152">
        <v>0</v>
      </c>
      <c r="K46" s="153">
        <v>0</v>
      </c>
      <c r="L46" s="70">
        <v>0</v>
      </c>
      <c r="M46" s="116">
        <v>0</v>
      </c>
      <c r="N46" s="152">
        <v>0</v>
      </c>
      <c r="O46" s="129">
        <v>0</v>
      </c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6" customHeight="1">
      <c r="A47" s="276"/>
      <c r="B47" s="44" t="s">
        <v>81</v>
      </c>
      <c r="C47" s="43"/>
      <c r="D47" s="43"/>
      <c r="E47" s="43"/>
      <c r="F47" s="70">
        <v>378.096</v>
      </c>
      <c r="G47" s="116">
        <v>370</v>
      </c>
      <c r="H47" s="70">
        <v>0</v>
      </c>
      <c r="I47" s="117">
        <v>0</v>
      </c>
      <c r="J47" s="70">
        <v>0</v>
      </c>
      <c r="K47" s="118">
        <v>0</v>
      </c>
      <c r="L47" s="70">
        <v>0.81200000000000006</v>
      </c>
      <c r="M47" s="116">
        <v>0</v>
      </c>
      <c r="N47" s="70">
        <v>0</v>
      </c>
      <c r="O47" s="128">
        <v>10</v>
      </c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6" customHeight="1">
      <c r="A48" s="277"/>
      <c r="B48" s="47" t="s">
        <v>82</v>
      </c>
      <c r="C48" s="31"/>
      <c r="D48" s="31"/>
      <c r="E48" s="31"/>
      <c r="F48" s="74">
        <v>368.58100000000002</v>
      </c>
      <c r="G48" s="158">
        <v>362</v>
      </c>
      <c r="H48" s="74">
        <v>0</v>
      </c>
      <c r="I48" s="159">
        <v>0</v>
      </c>
      <c r="J48" s="74">
        <v>0</v>
      </c>
      <c r="K48" s="160">
        <v>0</v>
      </c>
      <c r="L48" s="74">
        <v>0</v>
      </c>
      <c r="M48" s="158">
        <v>0</v>
      </c>
      <c r="N48" s="74">
        <v>0</v>
      </c>
      <c r="O48" s="140">
        <v>10</v>
      </c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5" ht="16" customHeight="1">
      <c r="A49" s="13" t="s">
        <v>168</v>
      </c>
      <c r="O49" s="6"/>
    </row>
    <row r="50" spans="1:15" ht="16" customHeight="1">
      <c r="A50" s="13"/>
      <c r="O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1" fitToWidth="0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103" t="s">
        <v>257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6" customHeight="1">
      <c r="A6" s="278" t="s">
        <v>49</v>
      </c>
      <c r="B6" s="279"/>
      <c r="C6" s="279"/>
      <c r="D6" s="279"/>
      <c r="E6" s="280"/>
      <c r="F6" s="299"/>
      <c r="G6" s="300"/>
      <c r="H6" s="299"/>
      <c r="I6" s="300"/>
      <c r="J6" s="299"/>
      <c r="K6" s="300"/>
      <c r="L6" s="299"/>
      <c r="M6" s="300"/>
      <c r="N6" s="299"/>
      <c r="O6" s="300"/>
    </row>
    <row r="7" spans="1:25" ht="16" customHeight="1">
      <c r="A7" s="281"/>
      <c r="B7" s="282"/>
      <c r="C7" s="282"/>
      <c r="D7" s="282"/>
      <c r="E7" s="283"/>
      <c r="F7" s="110" t="s">
        <v>242</v>
      </c>
      <c r="G7" s="38" t="s">
        <v>2</v>
      </c>
      <c r="H7" s="110" t="s">
        <v>242</v>
      </c>
      <c r="I7" s="38" t="s">
        <v>2</v>
      </c>
      <c r="J7" s="110" t="s">
        <v>242</v>
      </c>
      <c r="K7" s="38" t="s">
        <v>2</v>
      </c>
      <c r="L7" s="110" t="s">
        <v>242</v>
      </c>
      <c r="M7" s="38" t="s">
        <v>2</v>
      </c>
      <c r="N7" s="110" t="s">
        <v>242</v>
      </c>
      <c r="O7" s="253" t="s">
        <v>2</v>
      </c>
    </row>
    <row r="8" spans="1:25" ht="16" customHeight="1">
      <c r="A8" s="290" t="s">
        <v>83</v>
      </c>
      <c r="B8" s="55" t="s">
        <v>50</v>
      </c>
      <c r="C8" s="56"/>
      <c r="D8" s="56"/>
      <c r="E8" s="93" t="s">
        <v>41</v>
      </c>
      <c r="F8" s="111"/>
      <c r="G8" s="112"/>
      <c r="H8" s="111"/>
      <c r="I8" s="113"/>
      <c r="J8" s="111"/>
      <c r="K8" s="114"/>
      <c r="L8" s="111"/>
      <c r="M8" s="113"/>
      <c r="N8" s="111"/>
      <c r="O8" s="114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6" customHeight="1">
      <c r="A9" s="291"/>
      <c r="B9" s="8"/>
      <c r="C9" s="256" t="s">
        <v>51</v>
      </c>
      <c r="D9" s="43"/>
      <c r="E9" s="91" t="s">
        <v>42</v>
      </c>
      <c r="F9" s="70"/>
      <c r="G9" s="116"/>
      <c r="H9" s="70"/>
      <c r="I9" s="117"/>
      <c r="J9" s="70"/>
      <c r="K9" s="118"/>
      <c r="L9" s="70"/>
      <c r="M9" s="117"/>
      <c r="N9" s="70"/>
      <c r="O9" s="118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6" customHeight="1">
      <c r="A10" s="291"/>
      <c r="B10" s="10"/>
      <c r="C10" s="256" t="s">
        <v>52</v>
      </c>
      <c r="D10" s="43"/>
      <c r="E10" s="91" t="s">
        <v>43</v>
      </c>
      <c r="F10" s="70"/>
      <c r="G10" s="116"/>
      <c r="H10" s="70"/>
      <c r="I10" s="117"/>
      <c r="J10" s="119"/>
      <c r="K10" s="120"/>
      <c r="L10" s="70"/>
      <c r="M10" s="117"/>
      <c r="N10" s="70"/>
      <c r="O10" s="118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6" customHeight="1">
      <c r="A11" s="291"/>
      <c r="B11" s="50" t="s">
        <v>53</v>
      </c>
      <c r="C11" s="63"/>
      <c r="D11" s="63"/>
      <c r="E11" s="90" t="s">
        <v>44</v>
      </c>
      <c r="F11" s="121"/>
      <c r="G11" s="122"/>
      <c r="H11" s="121"/>
      <c r="I11" s="123"/>
      <c r="J11" s="121"/>
      <c r="K11" s="124"/>
      <c r="L11" s="121"/>
      <c r="M11" s="123"/>
      <c r="N11" s="121"/>
      <c r="O11" s="124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6" customHeight="1">
      <c r="A12" s="291"/>
      <c r="B12" s="7"/>
      <c r="C12" s="256" t="s">
        <v>54</v>
      </c>
      <c r="D12" s="43"/>
      <c r="E12" s="91" t="s">
        <v>45</v>
      </c>
      <c r="F12" s="70"/>
      <c r="G12" s="116"/>
      <c r="H12" s="121"/>
      <c r="I12" s="117"/>
      <c r="J12" s="121"/>
      <c r="K12" s="118"/>
      <c r="L12" s="70"/>
      <c r="M12" s="117"/>
      <c r="N12" s="70"/>
      <c r="O12" s="118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6" customHeight="1">
      <c r="A13" s="291"/>
      <c r="B13" s="8"/>
      <c r="C13" s="255" t="s">
        <v>55</v>
      </c>
      <c r="D13" s="53"/>
      <c r="E13" s="257" t="s">
        <v>46</v>
      </c>
      <c r="F13" s="258"/>
      <c r="G13" s="151"/>
      <c r="H13" s="119"/>
      <c r="I13" s="120"/>
      <c r="J13" s="119"/>
      <c r="K13" s="120"/>
      <c r="L13" s="258"/>
      <c r="M13" s="126"/>
      <c r="N13" s="258"/>
      <c r="O13" s="127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6" customHeight="1">
      <c r="A14" s="291"/>
      <c r="B14" s="44" t="s">
        <v>56</v>
      </c>
      <c r="C14" s="43"/>
      <c r="D14" s="43"/>
      <c r="E14" s="91" t="s">
        <v>154</v>
      </c>
      <c r="F14" s="69">
        <v>0</v>
      </c>
      <c r="G14" s="128">
        <v>0</v>
      </c>
      <c r="H14" s="69">
        <v>0</v>
      </c>
      <c r="I14" s="128">
        <v>0</v>
      </c>
      <c r="J14" s="69">
        <v>0</v>
      </c>
      <c r="K14" s="128">
        <v>0</v>
      </c>
      <c r="L14" s="69">
        <v>0</v>
      </c>
      <c r="M14" s="128">
        <v>0</v>
      </c>
      <c r="N14" s="69">
        <v>0</v>
      </c>
      <c r="O14" s="128"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6" customHeight="1">
      <c r="A15" s="291"/>
      <c r="B15" s="44" t="s">
        <v>57</v>
      </c>
      <c r="C15" s="43"/>
      <c r="D15" s="43"/>
      <c r="E15" s="91" t="s">
        <v>155</v>
      </c>
      <c r="F15" s="69">
        <v>0</v>
      </c>
      <c r="G15" s="128">
        <v>0</v>
      </c>
      <c r="H15" s="69">
        <v>0</v>
      </c>
      <c r="I15" s="128">
        <v>0</v>
      </c>
      <c r="J15" s="69">
        <v>0</v>
      </c>
      <c r="K15" s="128">
        <v>0</v>
      </c>
      <c r="L15" s="69">
        <v>0</v>
      </c>
      <c r="M15" s="128">
        <v>0</v>
      </c>
      <c r="N15" s="69">
        <v>0</v>
      </c>
      <c r="O15" s="128"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6" customHeight="1">
      <c r="A16" s="291"/>
      <c r="B16" s="44" t="s">
        <v>58</v>
      </c>
      <c r="C16" s="43"/>
      <c r="D16" s="43"/>
      <c r="E16" s="91" t="s">
        <v>156</v>
      </c>
      <c r="F16" s="69">
        <v>0</v>
      </c>
      <c r="G16" s="128">
        <v>0</v>
      </c>
      <c r="H16" s="69">
        <v>0</v>
      </c>
      <c r="I16" s="128">
        <v>0</v>
      </c>
      <c r="J16" s="69">
        <v>0</v>
      </c>
      <c r="K16" s="128">
        <v>0</v>
      </c>
      <c r="L16" s="69">
        <v>0</v>
      </c>
      <c r="M16" s="128">
        <v>0</v>
      </c>
      <c r="N16" s="69">
        <v>0</v>
      </c>
      <c r="O16" s="128">
        <v>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6" customHeight="1">
      <c r="A17" s="291"/>
      <c r="B17" s="44" t="s">
        <v>59</v>
      </c>
      <c r="C17" s="43"/>
      <c r="D17" s="43"/>
      <c r="E17" s="34"/>
      <c r="F17" s="214"/>
      <c r="G17" s="215"/>
      <c r="H17" s="119"/>
      <c r="I17" s="120"/>
      <c r="J17" s="70"/>
      <c r="K17" s="118"/>
      <c r="L17" s="70"/>
      <c r="M17" s="117"/>
      <c r="N17" s="119"/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6" customHeight="1">
      <c r="A18" s="292"/>
      <c r="B18" s="47" t="s">
        <v>60</v>
      </c>
      <c r="C18" s="31"/>
      <c r="D18" s="31"/>
      <c r="E18" s="17"/>
      <c r="F18" s="130"/>
      <c r="G18" s="131"/>
      <c r="H18" s="132"/>
      <c r="I18" s="133"/>
      <c r="J18" s="132"/>
      <c r="K18" s="133"/>
      <c r="L18" s="132"/>
      <c r="M18" s="133"/>
      <c r="N18" s="132"/>
      <c r="O18" s="134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6" customHeight="1">
      <c r="A19" s="291" t="s">
        <v>84</v>
      </c>
      <c r="B19" s="50" t="s">
        <v>61</v>
      </c>
      <c r="C19" s="51"/>
      <c r="D19" s="51"/>
      <c r="E19" s="96"/>
      <c r="F19" s="65"/>
      <c r="G19" s="135"/>
      <c r="H19" s="66"/>
      <c r="I19" s="136"/>
      <c r="J19" s="66"/>
      <c r="K19" s="137"/>
      <c r="L19" s="66"/>
      <c r="M19" s="136"/>
      <c r="N19" s="66"/>
      <c r="O19" s="137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6" customHeight="1">
      <c r="A20" s="291"/>
      <c r="B20" s="19"/>
      <c r="C20" s="256" t="s">
        <v>62</v>
      </c>
      <c r="D20" s="43"/>
      <c r="E20" s="91"/>
      <c r="F20" s="69"/>
      <c r="G20" s="128"/>
      <c r="H20" s="70"/>
      <c r="I20" s="117"/>
      <c r="J20" s="70"/>
      <c r="K20" s="120"/>
      <c r="L20" s="70"/>
      <c r="M20" s="117"/>
      <c r="N20" s="70"/>
      <c r="O20" s="118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6" customHeight="1">
      <c r="A21" s="291"/>
      <c r="B21" s="9" t="s">
        <v>63</v>
      </c>
      <c r="C21" s="63"/>
      <c r="D21" s="63"/>
      <c r="E21" s="90" t="s">
        <v>157</v>
      </c>
      <c r="F21" s="138"/>
      <c r="G21" s="139"/>
      <c r="H21" s="121"/>
      <c r="I21" s="123"/>
      <c r="J21" s="121"/>
      <c r="K21" s="124"/>
      <c r="L21" s="121"/>
      <c r="M21" s="123"/>
      <c r="N21" s="121"/>
      <c r="O21" s="124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6" customHeight="1">
      <c r="A22" s="291"/>
      <c r="B22" s="50" t="s">
        <v>64</v>
      </c>
      <c r="C22" s="51"/>
      <c r="D22" s="51"/>
      <c r="E22" s="96" t="s">
        <v>158</v>
      </c>
      <c r="F22" s="65"/>
      <c r="G22" s="135"/>
      <c r="H22" s="66"/>
      <c r="I22" s="136"/>
      <c r="J22" s="66"/>
      <c r="K22" s="137"/>
      <c r="L22" s="66"/>
      <c r="M22" s="136"/>
      <c r="N22" s="66"/>
      <c r="O22" s="137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6" customHeight="1">
      <c r="A23" s="291"/>
      <c r="B23" s="7" t="s">
        <v>65</v>
      </c>
      <c r="C23" s="255" t="s">
        <v>66</v>
      </c>
      <c r="D23" s="53"/>
      <c r="E23" s="257"/>
      <c r="F23" s="260"/>
      <c r="G23" s="259"/>
      <c r="H23" s="258"/>
      <c r="I23" s="126"/>
      <c r="J23" s="258"/>
      <c r="K23" s="127"/>
      <c r="L23" s="258"/>
      <c r="M23" s="126"/>
      <c r="N23" s="258"/>
      <c r="O23" s="127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6" customHeight="1">
      <c r="A24" s="291"/>
      <c r="B24" s="44" t="s">
        <v>159</v>
      </c>
      <c r="C24" s="43"/>
      <c r="D24" s="43"/>
      <c r="E24" s="91" t="s">
        <v>160</v>
      </c>
      <c r="F24" s="69">
        <f t="shared" ref="F24:M24" si="0">F21-F22</f>
        <v>0</v>
      </c>
      <c r="G24" s="128">
        <f t="shared" si="0"/>
        <v>0</v>
      </c>
      <c r="H24" s="69">
        <f t="shared" si="0"/>
        <v>0</v>
      </c>
      <c r="I24" s="128">
        <f t="shared" si="0"/>
        <v>0</v>
      </c>
      <c r="J24" s="69">
        <f t="shared" si="0"/>
        <v>0</v>
      </c>
      <c r="K24" s="128">
        <f t="shared" si="0"/>
        <v>0</v>
      </c>
      <c r="L24" s="69">
        <f t="shared" si="0"/>
        <v>0</v>
      </c>
      <c r="M24" s="128">
        <f t="shared" si="0"/>
        <v>0</v>
      </c>
      <c r="N24" s="69">
        <f t="shared" ref="N24:O24" si="1">N21-N22</f>
        <v>0</v>
      </c>
      <c r="O24" s="128">
        <f t="shared" si="1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6" customHeight="1">
      <c r="A25" s="291"/>
      <c r="B25" s="101" t="s">
        <v>67</v>
      </c>
      <c r="C25" s="53"/>
      <c r="D25" s="53"/>
      <c r="E25" s="293" t="s">
        <v>161</v>
      </c>
      <c r="F25" s="311">
        <f>F24*(-1)</f>
        <v>0</v>
      </c>
      <c r="G25" s="303">
        <f t="shared" ref="G25:M25" si="2">G24*(-1)</f>
        <v>0</v>
      </c>
      <c r="H25" s="301">
        <f t="shared" si="2"/>
        <v>0</v>
      </c>
      <c r="I25" s="303">
        <f t="shared" si="2"/>
        <v>0</v>
      </c>
      <c r="J25" s="301">
        <f t="shared" si="2"/>
        <v>0</v>
      </c>
      <c r="K25" s="303">
        <f t="shared" si="2"/>
        <v>0</v>
      </c>
      <c r="L25" s="301">
        <f t="shared" si="2"/>
        <v>0</v>
      </c>
      <c r="M25" s="303">
        <f t="shared" si="2"/>
        <v>0</v>
      </c>
      <c r="N25" s="301">
        <f t="shared" ref="N25" si="3">N24*(-1)</f>
        <v>0</v>
      </c>
      <c r="O25" s="303">
        <f t="shared" ref="O25" si="4">O24*(-1)</f>
        <v>0</v>
      </c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6" customHeight="1">
      <c r="A26" s="291"/>
      <c r="B26" s="9" t="s">
        <v>68</v>
      </c>
      <c r="C26" s="63"/>
      <c r="D26" s="63"/>
      <c r="E26" s="294"/>
      <c r="F26" s="312"/>
      <c r="G26" s="304"/>
      <c r="H26" s="302"/>
      <c r="I26" s="304"/>
      <c r="J26" s="302"/>
      <c r="K26" s="304"/>
      <c r="L26" s="302"/>
      <c r="M26" s="304"/>
      <c r="N26" s="302"/>
      <c r="O26" s="304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6" customHeight="1">
      <c r="A27" s="292"/>
      <c r="B27" s="47" t="s">
        <v>162</v>
      </c>
      <c r="C27" s="31"/>
      <c r="D27" s="31"/>
      <c r="E27" s="92" t="s">
        <v>163</v>
      </c>
      <c r="F27" s="73">
        <f t="shared" ref="F27:M27" si="5">F24+F25</f>
        <v>0</v>
      </c>
      <c r="G27" s="140">
        <f t="shared" si="5"/>
        <v>0</v>
      </c>
      <c r="H27" s="73">
        <f t="shared" si="5"/>
        <v>0</v>
      </c>
      <c r="I27" s="140">
        <f t="shared" si="5"/>
        <v>0</v>
      </c>
      <c r="J27" s="73">
        <f t="shared" si="5"/>
        <v>0</v>
      </c>
      <c r="K27" s="140">
        <f t="shared" si="5"/>
        <v>0</v>
      </c>
      <c r="L27" s="73">
        <f t="shared" si="5"/>
        <v>0</v>
      </c>
      <c r="M27" s="140">
        <f t="shared" si="5"/>
        <v>0</v>
      </c>
      <c r="N27" s="73">
        <f t="shared" ref="N27:O27" si="6">N24+N25</f>
        <v>0</v>
      </c>
      <c r="O27" s="140">
        <f t="shared" si="6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6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6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164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6" customHeight="1">
      <c r="A30" s="284" t="s">
        <v>69</v>
      </c>
      <c r="B30" s="285"/>
      <c r="C30" s="285"/>
      <c r="D30" s="285"/>
      <c r="E30" s="286"/>
      <c r="F30" s="307" t="s">
        <v>266</v>
      </c>
      <c r="G30" s="308"/>
      <c r="H30" s="307"/>
      <c r="I30" s="308"/>
      <c r="J30" s="307"/>
      <c r="K30" s="308"/>
      <c r="L30" s="307"/>
      <c r="M30" s="308"/>
      <c r="N30" s="307"/>
      <c r="O30" s="308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6" customHeight="1">
      <c r="A31" s="287"/>
      <c r="B31" s="288"/>
      <c r="C31" s="288"/>
      <c r="D31" s="288"/>
      <c r="E31" s="289"/>
      <c r="F31" s="110" t="s">
        <v>242</v>
      </c>
      <c r="G31" s="38" t="s">
        <v>2</v>
      </c>
      <c r="H31" s="110" t="s">
        <v>242</v>
      </c>
      <c r="I31" s="38" t="s">
        <v>2</v>
      </c>
      <c r="J31" s="110" t="s">
        <v>242</v>
      </c>
      <c r="K31" s="38" t="s">
        <v>2</v>
      </c>
      <c r="L31" s="110" t="s">
        <v>242</v>
      </c>
      <c r="M31" s="38" t="s">
        <v>2</v>
      </c>
      <c r="N31" s="110" t="s">
        <v>242</v>
      </c>
      <c r="O31" s="213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6" customHeight="1">
      <c r="A32" s="290" t="s">
        <v>85</v>
      </c>
      <c r="B32" s="55" t="s">
        <v>50</v>
      </c>
      <c r="C32" s="56"/>
      <c r="D32" s="56"/>
      <c r="E32" s="15" t="s">
        <v>41</v>
      </c>
      <c r="F32" s="66">
        <v>12</v>
      </c>
      <c r="G32" s="148">
        <v>22</v>
      </c>
      <c r="H32" s="111"/>
      <c r="I32" s="113"/>
      <c r="J32" s="111"/>
      <c r="K32" s="114"/>
      <c r="L32" s="66"/>
      <c r="M32" s="148"/>
      <c r="N32" s="111"/>
      <c r="O32" s="149"/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6" customHeight="1">
      <c r="A33" s="295"/>
      <c r="B33" s="8"/>
      <c r="C33" s="255" t="s">
        <v>70</v>
      </c>
      <c r="D33" s="53"/>
      <c r="E33" s="99"/>
      <c r="F33" s="258">
        <v>12</v>
      </c>
      <c r="G33" s="151">
        <v>22</v>
      </c>
      <c r="H33" s="258"/>
      <c r="I33" s="126"/>
      <c r="J33" s="258"/>
      <c r="K33" s="127"/>
      <c r="L33" s="258"/>
      <c r="M33" s="151"/>
      <c r="N33" s="258"/>
      <c r="O33" s="259"/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6" customHeight="1">
      <c r="A34" s="295"/>
      <c r="B34" s="8"/>
      <c r="C34" s="24"/>
      <c r="D34" s="256" t="s">
        <v>71</v>
      </c>
      <c r="E34" s="94"/>
      <c r="F34" s="70">
        <v>2</v>
      </c>
      <c r="G34" s="116">
        <v>11</v>
      </c>
      <c r="H34" s="70"/>
      <c r="I34" s="117"/>
      <c r="J34" s="70"/>
      <c r="K34" s="118"/>
      <c r="L34" s="70"/>
      <c r="M34" s="116"/>
      <c r="N34" s="70"/>
      <c r="O34" s="128"/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6" customHeight="1">
      <c r="A35" s="295"/>
      <c r="B35" s="10"/>
      <c r="C35" s="62" t="s">
        <v>72</v>
      </c>
      <c r="D35" s="63"/>
      <c r="E35" s="100"/>
      <c r="F35" s="121">
        <v>0</v>
      </c>
      <c r="G35" s="122">
        <v>0</v>
      </c>
      <c r="H35" s="121"/>
      <c r="I35" s="123"/>
      <c r="J35" s="152"/>
      <c r="K35" s="153"/>
      <c r="L35" s="121"/>
      <c r="M35" s="122"/>
      <c r="N35" s="121"/>
      <c r="O35" s="139"/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6" customHeight="1">
      <c r="A36" s="295"/>
      <c r="B36" s="50" t="s">
        <v>53</v>
      </c>
      <c r="C36" s="51"/>
      <c r="D36" s="51"/>
      <c r="E36" s="15" t="s">
        <v>42</v>
      </c>
      <c r="F36" s="66">
        <v>6</v>
      </c>
      <c r="G36" s="148">
        <v>6</v>
      </c>
      <c r="H36" s="66"/>
      <c r="I36" s="136"/>
      <c r="J36" s="66"/>
      <c r="K36" s="137"/>
      <c r="L36" s="66"/>
      <c r="M36" s="148"/>
      <c r="N36" s="66"/>
      <c r="O36" s="135"/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6" customHeight="1">
      <c r="A37" s="295"/>
      <c r="B37" s="8"/>
      <c r="C37" s="256" t="s">
        <v>73</v>
      </c>
      <c r="D37" s="43"/>
      <c r="E37" s="94"/>
      <c r="F37" s="70">
        <v>0</v>
      </c>
      <c r="G37" s="116">
        <v>0</v>
      </c>
      <c r="H37" s="70"/>
      <c r="I37" s="117"/>
      <c r="J37" s="70"/>
      <c r="K37" s="118"/>
      <c r="L37" s="70"/>
      <c r="M37" s="116"/>
      <c r="N37" s="70"/>
      <c r="O37" s="128"/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6" customHeight="1">
      <c r="A38" s="295"/>
      <c r="B38" s="10"/>
      <c r="C38" s="256" t="s">
        <v>74</v>
      </c>
      <c r="D38" s="43"/>
      <c r="E38" s="94"/>
      <c r="F38" s="69">
        <v>5.5570000000000004</v>
      </c>
      <c r="G38" s="128">
        <v>6</v>
      </c>
      <c r="H38" s="70"/>
      <c r="I38" s="117"/>
      <c r="J38" s="70"/>
      <c r="K38" s="153"/>
      <c r="L38" s="70"/>
      <c r="M38" s="116"/>
      <c r="N38" s="70"/>
      <c r="O38" s="128"/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6" customHeight="1">
      <c r="A39" s="296"/>
      <c r="B39" s="11" t="s">
        <v>75</v>
      </c>
      <c r="C39" s="12"/>
      <c r="D39" s="12"/>
      <c r="E39" s="98" t="s">
        <v>165</v>
      </c>
      <c r="F39" s="73">
        <f t="shared" ref="F39:O39" si="7">F32-F36</f>
        <v>6</v>
      </c>
      <c r="G39" s="140">
        <f t="shared" si="7"/>
        <v>16</v>
      </c>
      <c r="H39" s="73">
        <f t="shared" si="7"/>
        <v>0</v>
      </c>
      <c r="I39" s="140">
        <f t="shared" si="7"/>
        <v>0</v>
      </c>
      <c r="J39" s="73">
        <f t="shared" si="7"/>
        <v>0</v>
      </c>
      <c r="K39" s="140">
        <f t="shared" si="7"/>
        <v>0</v>
      </c>
      <c r="L39" s="73">
        <f t="shared" si="7"/>
        <v>0</v>
      </c>
      <c r="M39" s="140">
        <f t="shared" si="7"/>
        <v>0</v>
      </c>
      <c r="N39" s="73">
        <f t="shared" si="7"/>
        <v>0</v>
      </c>
      <c r="O39" s="140">
        <f t="shared" si="7"/>
        <v>0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6" customHeight="1">
      <c r="A40" s="290" t="s">
        <v>86</v>
      </c>
      <c r="B40" s="50" t="s">
        <v>76</v>
      </c>
      <c r="C40" s="51"/>
      <c r="D40" s="51"/>
      <c r="E40" s="15" t="s">
        <v>44</v>
      </c>
      <c r="F40" s="65">
        <v>0</v>
      </c>
      <c r="G40" s="135">
        <v>0</v>
      </c>
      <c r="H40" s="66"/>
      <c r="I40" s="136"/>
      <c r="J40" s="66"/>
      <c r="K40" s="137"/>
      <c r="L40" s="66"/>
      <c r="M40" s="148"/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6" customHeight="1">
      <c r="A41" s="297"/>
      <c r="B41" s="10"/>
      <c r="C41" s="256" t="s">
        <v>77</v>
      </c>
      <c r="D41" s="43"/>
      <c r="E41" s="94"/>
      <c r="F41" s="154">
        <v>0</v>
      </c>
      <c r="G41" s="155">
        <v>0</v>
      </c>
      <c r="H41" s="152"/>
      <c r="I41" s="153"/>
      <c r="J41" s="70"/>
      <c r="K41" s="118"/>
      <c r="L41" s="70"/>
      <c r="M41" s="116"/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6" customHeight="1">
      <c r="A42" s="297"/>
      <c r="B42" s="50" t="s">
        <v>64</v>
      </c>
      <c r="C42" s="51"/>
      <c r="D42" s="51"/>
      <c r="E42" s="15" t="s">
        <v>45</v>
      </c>
      <c r="F42" s="65">
        <v>13</v>
      </c>
      <c r="G42" s="135">
        <v>13</v>
      </c>
      <c r="H42" s="66"/>
      <c r="I42" s="136"/>
      <c r="J42" s="66"/>
      <c r="K42" s="137"/>
      <c r="L42" s="66"/>
      <c r="M42" s="148"/>
      <c r="N42" s="66"/>
      <c r="O42" s="135"/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6" customHeight="1">
      <c r="A43" s="297"/>
      <c r="B43" s="10"/>
      <c r="C43" s="256" t="s">
        <v>78</v>
      </c>
      <c r="D43" s="43"/>
      <c r="E43" s="94"/>
      <c r="F43" s="69">
        <v>0</v>
      </c>
      <c r="G43" s="128">
        <v>0</v>
      </c>
      <c r="H43" s="70"/>
      <c r="I43" s="117"/>
      <c r="J43" s="152"/>
      <c r="K43" s="153"/>
      <c r="L43" s="70"/>
      <c r="M43" s="116"/>
      <c r="N43" s="70"/>
      <c r="O43" s="128"/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6" customHeight="1">
      <c r="A44" s="298"/>
      <c r="B44" s="47" t="s">
        <v>75</v>
      </c>
      <c r="C44" s="31"/>
      <c r="D44" s="31"/>
      <c r="E44" s="98" t="s">
        <v>166</v>
      </c>
      <c r="F44" s="130">
        <f t="shared" ref="F44:O44" si="8">F40-F42</f>
        <v>-13</v>
      </c>
      <c r="G44" s="131">
        <f t="shared" si="8"/>
        <v>-13</v>
      </c>
      <c r="H44" s="130">
        <f t="shared" si="8"/>
        <v>0</v>
      </c>
      <c r="I44" s="131">
        <f t="shared" si="8"/>
        <v>0</v>
      </c>
      <c r="J44" s="130">
        <f t="shared" si="8"/>
        <v>0</v>
      </c>
      <c r="K44" s="131">
        <f t="shared" si="8"/>
        <v>0</v>
      </c>
      <c r="L44" s="130">
        <f t="shared" si="8"/>
        <v>0</v>
      </c>
      <c r="M44" s="131">
        <f t="shared" si="8"/>
        <v>0</v>
      </c>
      <c r="N44" s="130">
        <f t="shared" si="8"/>
        <v>0</v>
      </c>
      <c r="O44" s="131">
        <f t="shared" si="8"/>
        <v>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6" customHeight="1">
      <c r="A45" s="275" t="s">
        <v>87</v>
      </c>
      <c r="B45" s="25" t="s">
        <v>79</v>
      </c>
      <c r="C45" s="20"/>
      <c r="D45" s="20"/>
      <c r="E45" s="97" t="s">
        <v>167</v>
      </c>
      <c r="F45" s="156">
        <f t="shared" ref="F45:O45" si="9">F39+F44</f>
        <v>-7</v>
      </c>
      <c r="G45" s="157">
        <f t="shared" si="9"/>
        <v>3</v>
      </c>
      <c r="H45" s="156">
        <f t="shared" si="9"/>
        <v>0</v>
      </c>
      <c r="I45" s="157">
        <f t="shared" si="9"/>
        <v>0</v>
      </c>
      <c r="J45" s="156">
        <f t="shared" si="9"/>
        <v>0</v>
      </c>
      <c r="K45" s="157">
        <f t="shared" si="9"/>
        <v>0</v>
      </c>
      <c r="L45" s="156">
        <f t="shared" si="9"/>
        <v>0</v>
      </c>
      <c r="M45" s="157">
        <f t="shared" si="9"/>
        <v>0</v>
      </c>
      <c r="N45" s="156">
        <f t="shared" si="9"/>
        <v>0</v>
      </c>
      <c r="O45" s="157">
        <f t="shared" si="9"/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6" customHeight="1">
      <c r="A46" s="276"/>
      <c r="B46" s="44" t="s">
        <v>80</v>
      </c>
      <c r="C46" s="43"/>
      <c r="D46" s="43"/>
      <c r="E46" s="43"/>
      <c r="F46" s="154">
        <v>0</v>
      </c>
      <c r="G46" s="155">
        <v>0</v>
      </c>
      <c r="H46" s="152"/>
      <c r="I46" s="153"/>
      <c r="J46" s="152"/>
      <c r="K46" s="153"/>
      <c r="L46" s="70"/>
      <c r="M46" s="116"/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6" customHeight="1">
      <c r="A47" s="276"/>
      <c r="B47" s="44" t="s">
        <v>81</v>
      </c>
      <c r="C47" s="43"/>
      <c r="D47" s="43"/>
      <c r="E47" s="43"/>
      <c r="F47" s="70">
        <v>0</v>
      </c>
      <c r="G47" s="116">
        <v>6</v>
      </c>
      <c r="H47" s="70"/>
      <c r="I47" s="117"/>
      <c r="J47" s="70"/>
      <c r="K47" s="118"/>
      <c r="L47" s="70"/>
      <c r="M47" s="116"/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6" customHeight="1">
      <c r="A48" s="277"/>
      <c r="B48" s="47" t="s">
        <v>82</v>
      </c>
      <c r="C48" s="31"/>
      <c r="D48" s="31"/>
      <c r="E48" s="31"/>
      <c r="F48" s="74">
        <v>0</v>
      </c>
      <c r="G48" s="158">
        <v>6</v>
      </c>
      <c r="H48" s="74"/>
      <c r="I48" s="159"/>
      <c r="J48" s="74"/>
      <c r="K48" s="160"/>
      <c r="L48" s="74"/>
      <c r="M48" s="158"/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5" ht="16" customHeight="1">
      <c r="A49" s="13" t="s">
        <v>168</v>
      </c>
      <c r="O49" s="6"/>
    </row>
    <row r="50" spans="1:15" ht="16" customHeight="1">
      <c r="A50" s="13"/>
      <c r="O50" s="8"/>
    </row>
  </sheetData>
  <mergeCells count="28"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</mergeCells>
  <phoneticPr fontId="14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1" fitToWidth="0" orientation="landscape" r:id="rId1"/>
  <headerFooter alignWithMargins="0">
    <oddHeader>&amp;R&amp;"明朝,斜体"&amp;9都道府県－4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7"/>
  <sheetViews>
    <sheetView view="pageBreakPreview" zoomScaleNormal="100" zoomScaleSheetLayoutView="100" workbookViewId="0"/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163" t="s">
        <v>0</v>
      </c>
      <c r="B1" s="163"/>
      <c r="C1" s="216" t="s">
        <v>257</v>
      </c>
      <c r="D1" s="217"/>
    </row>
    <row r="3" spans="1:14" ht="15" customHeight="1">
      <c r="A3" s="36" t="s">
        <v>169</v>
      </c>
      <c r="B3" s="36"/>
      <c r="C3" s="36"/>
      <c r="D3" s="36"/>
      <c r="G3" s="36"/>
      <c r="H3" s="36"/>
      <c r="I3" s="36"/>
      <c r="J3" s="36"/>
    </row>
    <row r="4" spans="1:14" ht="15" customHeight="1">
      <c r="A4" s="36"/>
      <c r="B4" s="36"/>
      <c r="C4" s="36"/>
      <c r="D4" s="36"/>
      <c r="G4" s="36"/>
      <c r="H4" s="36"/>
      <c r="I4" s="36"/>
      <c r="J4" s="36"/>
    </row>
    <row r="5" spans="1:14" ht="15" customHeight="1">
      <c r="A5" s="218"/>
      <c r="B5" s="218" t="s">
        <v>246</v>
      </c>
      <c r="C5" s="218"/>
      <c r="D5" s="218"/>
      <c r="F5" s="37"/>
      <c r="L5" s="37"/>
      <c r="N5" s="37" t="s">
        <v>170</v>
      </c>
    </row>
    <row r="6" spans="1:14" ht="15" customHeight="1">
      <c r="A6" s="219"/>
      <c r="B6" s="220"/>
      <c r="C6" s="220"/>
      <c r="D6" s="220"/>
      <c r="E6" s="313" t="s">
        <v>268</v>
      </c>
      <c r="F6" s="314"/>
      <c r="G6" s="313" t="s">
        <v>267</v>
      </c>
      <c r="H6" s="314"/>
      <c r="I6" s="221"/>
      <c r="J6" s="222"/>
      <c r="K6" s="313"/>
      <c r="L6" s="314"/>
      <c r="M6" s="313"/>
      <c r="N6" s="314"/>
    </row>
    <row r="7" spans="1:14" ht="15" customHeight="1">
      <c r="A7" s="59"/>
      <c r="B7" s="60"/>
      <c r="C7" s="60"/>
      <c r="D7" s="60"/>
      <c r="E7" s="223" t="s">
        <v>242</v>
      </c>
      <c r="F7" s="224" t="s">
        <v>2</v>
      </c>
      <c r="G7" s="223" t="s">
        <v>242</v>
      </c>
      <c r="H7" s="224" t="s">
        <v>2</v>
      </c>
      <c r="I7" s="223" t="s">
        <v>242</v>
      </c>
      <c r="J7" s="224" t="s">
        <v>2</v>
      </c>
      <c r="K7" s="223" t="s">
        <v>242</v>
      </c>
      <c r="L7" s="224" t="s">
        <v>2</v>
      </c>
      <c r="M7" s="223" t="s">
        <v>242</v>
      </c>
      <c r="N7" s="254" t="s">
        <v>2</v>
      </c>
    </row>
    <row r="8" spans="1:14" ht="18" customHeight="1">
      <c r="A8" s="268" t="s">
        <v>171</v>
      </c>
      <c r="B8" s="225" t="s">
        <v>172</v>
      </c>
      <c r="C8" s="226"/>
      <c r="D8" s="226"/>
      <c r="E8" s="227">
        <v>1</v>
      </c>
      <c r="F8" s="229">
        <v>1</v>
      </c>
      <c r="G8" s="227">
        <v>1</v>
      </c>
      <c r="H8" s="228">
        <v>1</v>
      </c>
      <c r="I8" s="227"/>
      <c r="J8" s="228"/>
      <c r="K8" s="227"/>
      <c r="L8" s="229"/>
      <c r="M8" s="227"/>
      <c r="N8" s="229"/>
    </row>
    <row r="9" spans="1:14" ht="18" customHeight="1">
      <c r="A9" s="269"/>
      <c r="B9" s="268" t="s">
        <v>173</v>
      </c>
      <c r="C9" s="182" t="s">
        <v>174</v>
      </c>
      <c r="D9" s="183"/>
      <c r="E9" s="230">
        <v>4</v>
      </c>
      <c r="F9" s="232">
        <v>4</v>
      </c>
      <c r="G9" s="230">
        <v>10</v>
      </c>
      <c r="H9" s="231">
        <v>10</v>
      </c>
      <c r="I9" s="230"/>
      <c r="J9" s="231"/>
      <c r="K9" s="230"/>
      <c r="L9" s="232"/>
      <c r="M9" s="230"/>
      <c r="N9" s="232"/>
    </row>
    <row r="10" spans="1:14" ht="18" customHeight="1">
      <c r="A10" s="269"/>
      <c r="B10" s="269"/>
      <c r="C10" s="44" t="s">
        <v>175</v>
      </c>
      <c r="D10" s="43"/>
      <c r="E10" s="233">
        <v>4</v>
      </c>
      <c r="F10" s="235">
        <v>4</v>
      </c>
      <c r="G10" s="233">
        <v>10</v>
      </c>
      <c r="H10" s="234">
        <v>10</v>
      </c>
      <c r="I10" s="233"/>
      <c r="J10" s="234"/>
      <c r="K10" s="233"/>
      <c r="L10" s="235"/>
      <c r="M10" s="233"/>
      <c r="N10" s="235"/>
    </row>
    <row r="11" spans="1:14" ht="18" customHeight="1">
      <c r="A11" s="269"/>
      <c r="B11" s="269"/>
      <c r="C11" s="44" t="s">
        <v>176</v>
      </c>
      <c r="D11" s="43"/>
      <c r="E11" s="261" t="s">
        <v>269</v>
      </c>
      <c r="F11" s="262" t="s">
        <v>269</v>
      </c>
      <c r="G11" s="233">
        <v>0</v>
      </c>
      <c r="H11" s="234">
        <v>0</v>
      </c>
      <c r="I11" s="233"/>
      <c r="J11" s="234"/>
      <c r="K11" s="233"/>
      <c r="L11" s="235"/>
      <c r="M11" s="233"/>
      <c r="N11" s="235"/>
    </row>
    <row r="12" spans="1:14" ht="18" customHeight="1">
      <c r="A12" s="269"/>
      <c r="B12" s="269"/>
      <c r="C12" s="44" t="s">
        <v>177</v>
      </c>
      <c r="D12" s="43"/>
      <c r="E12" s="261" t="s">
        <v>269</v>
      </c>
      <c r="F12" s="262" t="s">
        <v>269</v>
      </c>
      <c r="G12" s="233">
        <v>0</v>
      </c>
      <c r="H12" s="234">
        <v>0</v>
      </c>
      <c r="I12" s="233"/>
      <c r="J12" s="234"/>
      <c r="K12" s="233"/>
      <c r="L12" s="235"/>
      <c r="M12" s="233"/>
      <c r="N12" s="235"/>
    </row>
    <row r="13" spans="1:14" ht="18" customHeight="1">
      <c r="A13" s="269"/>
      <c r="B13" s="269"/>
      <c r="C13" s="44" t="s">
        <v>178</v>
      </c>
      <c r="D13" s="43"/>
      <c r="E13" s="261" t="s">
        <v>269</v>
      </c>
      <c r="F13" s="262" t="s">
        <v>269</v>
      </c>
      <c r="G13" s="233">
        <v>0</v>
      </c>
      <c r="H13" s="234">
        <v>0</v>
      </c>
      <c r="I13" s="233"/>
      <c r="J13" s="234"/>
      <c r="K13" s="233"/>
      <c r="L13" s="235"/>
      <c r="M13" s="233"/>
      <c r="N13" s="235"/>
    </row>
    <row r="14" spans="1:14" ht="18" customHeight="1">
      <c r="A14" s="270"/>
      <c r="B14" s="270"/>
      <c r="C14" s="47" t="s">
        <v>179</v>
      </c>
      <c r="D14" s="31"/>
      <c r="E14" s="263" t="s">
        <v>269</v>
      </c>
      <c r="F14" s="264" t="s">
        <v>269</v>
      </c>
      <c r="G14" s="236">
        <v>0</v>
      </c>
      <c r="H14" s="237">
        <v>0</v>
      </c>
      <c r="I14" s="236"/>
      <c r="J14" s="237"/>
      <c r="K14" s="236"/>
      <c r="L14" s="238"/>
      <c r="M14" s="236"/>
      <c r="N14" s="238"/>
    </row>
    <row r="15" spans="1:14" ht="18" customHeight="1">
      <c r="A15" s="310" t="s">
        <v>180</v>
      </c>
      <c r="B15" s="268" t="s">
        <v>181</v>
      </c>
      <c r="C15" s="182" t="s">
        <v>182</v>
      </c>
      <c r="D15" s="183"/>
      <c r="E15" s="239">
        <v>1026</v>
      </c>
      <c r="F15" s="157">
        <v>1139</v>
      </c>
      <c r="G15" s="239">
        <v>81</v>
      </c>
      <c r="H15" s="240">
        <v>81</v>
      </c>
      <c r="I15" s="239"/>
      <c r="J15" s="240"/>
      <c r="K15" s="239"/>
      <c r="L15" s="157"/>
      <c r="M15" s="239"/>
      <c r="N15" s="157"/>
    </row>
    <row r="16" spans="1:14" ht="18" customHeight="1">
      <c r="A16" s="269"/>
      <c r="B16" s="269"/>
      <c r="C16" s="44" t="s">
        <v>183</v>
      </c>
      <c r="D16" s="43"/>
      <c r="E16" s="70">
        <v>2367</v>
      </c>
      <c r="F16" s="128">
        <v>2384</v>
      </c>
      <c r="G16" s="70">
        <v>0</v>
      </c>
      <c r="H16" s="117">
        <v>0</v>
      </c>
      <c r="I16" s="70"/>
      <c r="J16" s="117"/>
      <c r="K16" s="70"/>
      <c r="L16" s="128"/>
      <c r="M16" s="70"/>
      <c r="N16" s="128"/>
    </row>
    <row r="17" spans="1:15" ht="18" customHeight="1">
      <c r="A17" s="269"/>
      <c r="B17" s="269"/>
      <c r="C17" s="44" t="s">
        <v>184</v>
      </c>
      <c r="D17" s="43"/>
      <c r="E17" s="261" t="s">
        <v>269</v>
      </c>
      <c r="F17" s="262" t="s">
        <v>269</v>
      </c>
      <c r="G17" s="70">
        <v>0</v>
      </c>
      <c r="H17" s="117">
        <v>0</v>
      </c>
      <c r="I17" s="70"/>
      <c r="J17" s="117"/>
      <c r="K17" s="70"/>
      <c r="L17" s="128"/>
      <c r="M17" s="70"/>
      <c r="N17" s="128"/>
    </row>
    <row r="18" spans="1:15" ht="18" customHeight="1">
      <c r="A18" s="269"/>
      <c r="B18" s="270"/>
      <c r="C18" s="47" t="s">
        <v>185</v>
      </c>
      <c r="D18" s="31"/>
      <c r="E18" s="73">
        <v>3394</v>
      </c>
      <c r="F18" s="241">
        <v>3523</v>
      </c>
      <c r="G18" s="73">
        <v>81</v>
      </c>
      <c r="H18" s="241">
        <v>81</v>
      </c>
      <c r="I18" s="73"/>
      <c r="J18" s="241"/>
      <c r="K18" s="73"/>
      <c r="L18" s="241"/>
      <c r="M18" s="73"/>
      <c r="N18" s="241"/>
    </row>
    <row r="19" spans="1:15" ht="18" customHeight="1">
      <c r="A19" s="269"/>
      <c r="B19" s="268" t="s">
        <v>186</v>
      </c>
      <c r="C19" s="182" t="s">
        <v>187</v>
      </c>
      <c r="D19" s="183"/>
      <c r="E19" s="156">
        <v>127</v>
      </c>
      <c r="F19" s="157">
        <v>127</v>
      </c>
      <c r="G19" s="156">
        <v>0</v>
      </c>
      <c r="H19" s="157">
        <v>0</v>
      </c>
      <c r="I19" s="156"/>
      <c r="J19" s="157"/>
      <c r="K19" s="156"/>
      <c r="L19" s="157"/>
      <c r="M19" s="156"/>
      <c r="N19" s="157"/>
    </row>
    <row r="20" spans="1:15" ht="18" customHeight="1">
      <c r="A20" s="269"/>
      <c r="B20" s="269"/>
      <c r="C20" s="44" t="s">
        <v>188</v>
      </c>
      <c r="D20" s="43"/>
      <c r="E20" s="69">
        <v>3372</v>
      </c>
      <c r="F20" s="128">
        <v>3510</v>
      </c>
      <c r="G20" s="69">
        <v>0</v>
      </c>
      <c r="H20" s="128">
        <v>0</v>
      </c>
      <c r="I20" s="69"/>
      <c r="J20" s="128"/>
      <c r="K20" s="69"/>
      <c r="L20" s="128"/>
      <c r="M20" s="69"/>
      <c r="N20" s="128"/>
    </row>
    <row r="21" spans="1:15" s="246" customFormat="1" ht="18" customHeight="1">
      <c r="A21" s="269"/>
      <c r="B21" s="269"/>
      <c r="C21" s="242" t="s">
        <v>189</v>
      </c>
      <c r="D21" s="243"/>
      <c r="E21" s="265" t="s">
        <v>269</v>
      </c>
      <c r="F21" s="266" t="s">
        <v>269</v>
      </c>
      <c r="G21" s="244">
        <v>0</v>
      </c>
      <c r="H21" s="245">
        <v>0</v>
      </c>
      <c r="I21" s="244"/>
      <c r="J21" s="245"/>
      <c r="K21" s="244"/>
      <c r="L21" s="245"/>
      <c r="M21" s="244"/>
      <c r="N21" s="245"/>
    </row>
    <row r="22" spans="1:15" ht="18" customHeight="1">
      <c r="A22" s="269"/>
      <c r="B22" s="270"/>
      <c r="C22" s="11" t="s">
        <v>190</v>
      </c>
      <c r="D22" s="12"/>
      <c r="E22" s="73">
        <v>3499</v>
      </c>
      <c r="F22" s="140">
        <v>3637</v>
      </c>
      <c r="G22" s="73">
        <v>0</v>
      </c>
      <c r="H22" s="140">
        <v>0</v>
      </c>
      <c r="I22" s="73"/>
      <c r="J22" s="140"/>
      <c r="K22" s="73"/>
      <c r="L22" s="140"/>
      <c r="M22" s="73"/>
      <c r="N22" s="140"/>
    </row>
    <row r="23" spans="1:15" ht="18" customHeight="1">
      <c r="A23" s="269"/>
      <c r="B23" s="268" t="s">
        <v>191</v>
      </c>
      <c r="C23" s="182" t="s">
        <v>192</v>
      </c>
      <c r="D23" s="183"/>
      <c r="E23" s="156">
        <v>4</v>
      </c>
      <c r="F23" s="157">
        <v>4</v>
      </c>
      <c r="G23" s="156">
        <v>10</v>
      </c>
      <c r="H23" s="157">
        <v>10</v>
      </c>
      <c r="I23" s="156"/>
      <c r="J23" s="157"/>
      <c r="K23" s="156"/>
      <c r="L23" s="157"/>
      <c r="M23" s="156"/>
      <c r="N23" s="157"/>
    </row>
    <row r="24" spans="1:15" ht="18" customHeight="1">
      <c r="A24" s="269"/>
      <c r="B24" s="269"/>
      <c r="C24" s="44" t="s">
        <v>193</v>
      </c>
      <c r="D24" s="43"/>
      <c r="E24" s="69">
        <v>-109</v>
      </c>
      <c r="F24" s="128">
        <v>-118</v>
      </c>
      <c r="G24" s="69">
        <v>71.146000000000001</v>
      </c>
      <c r="H24" s="128">
        <v>71</v>
      </c>
      <c r="I24" s="69"/>
      <c r="J24" s="128"/>
      <c r="K24" s="69"/>
      <c r="L24" s="128"/>
      <c r="M24" s="69"/>
      <c r="N24" s="128"/>
    </row>
    <row r="25" spans="1:15" ht="18" customHeight="1">
      <c r="A25" s="269"/>
      <c r="B25" s="269"/>
      <c r="C25" s="44" t="s">
        <v>194</v>
      </c>
      <c r="D25" s="43"/>
      <c r="E25" s="267" t="s">
        <v>269</v>
      </c>
      <c r="F25" s="262" t="s">
        <v>269</v>
      </c>
      <c r="G25" s="69">
        <v>0</v>
      </c>
      <c r="H25" s="128">
        <v>0</v>
      </c>
      <c r="I25" s="69"/>
      <c r="J25" s="128"/>
      <c r="K25" s="69"/>
      <c r="L25" s="128"/>
      <c r="M25" s="69"/>
      <c r="N25" s="128"/>
    </row>
    <row r="26" spans="1:15" ht="18" customHeight="1">
      <c r="A26" s="269"/>
      <c r="B26" s="270"/>
      <c r="C26" s="45" t="s">
        <v>195</v>
      </c>
      <c r="D26" s="46"/>
      <c r="E26" s="71">
        <v>-105</v>
      </c>
      <c r="F26" s="140">
        <v>-114</v>
      </c>
      <c r="G26" s="71">
        <v>81.146000000000001</v>
      </c>
      <c r="H26" s="140">
        <v>81</v>
      </c>
      <c r="I26" s="159"/>
      <c r="J26" s="140"/>
      <c r="K26" s="71"/>
      <c r="L26" s="140"/>
      <c r="M26" s="71"/>
      <c r="N26" s="140"/>
    </row>
    <row r="27" spans="1:15" ht="18" customHeight="1">
      <c r="A27" s="270"/>
      <c r="B27" s="47" t="s">
        <v>196</v>
      </c>
      <c r="C27" s="31"/>
      <c r="D27" s="31"/>
      <c r="E27" s="73">
        <v>3394</v>
      </c>
      <c r="F27" s="140">
        <v>3523</v>
      </c>
      <c r="G27" s="247">
        <v>81</v>
      </c>
      <c r="H27" s="140">
        <v>81</v>
      </c>
      <c r="I27" s="247"/>
      <c r="J27" s="140"/>
      <c r="K27" s="73"/>
      <c r="L27" s="140"/>
      <c r="M27" s="73"/>
      <c r="N27" s="140"/>
    </row>
    <row r="28" spans="1:15" ht="18" customHeight="1">
      <c r="A28" s="268" t="s">
        <v>197</v>
      </c>
      <c r="B28" s="268" t="s">
        <v>198</v>
      </c>
      <c r="C28" s="182" t="s">
        <v>199</v>
      </c>
      <c r="D28" s="248" t="s">
        <v>41</v>
      </c>
      <c r="E28" s="156">
        <v>451</v>
      </c>
      <c r="F28" s="157">
        <v>370</v>
      </c>
      <c r="G28" s="156">
        <v>0</v>
      </c>
      <c r="H28" s="157">
        <v>0</v>
      </c>
      <c r="I28" s="156"/>
      <c r="J28" s="157"/>
      <c r="K28" s="156"/>
      <c r="L28" s="157"/>
      <c r="M28" s="156"/>
      <c r="N28" s="157"/>
    </row>
    <row r="29" spans="1:15" ht="18" customHeight="1">
      <c r="A29" s="269"/>
      <c r="B29" s="269"/>
      <c r="C29" s="44" t="s">
        <v>200</v>
      </c>
      <c r="D29" s="249" t="s">
        <v>42</v>
      </c>
      <c r="E29" s="69">
        <v>424</v>
      </c>
      <c r="F29" s="128">
        <v>338</v>
      </c>
      <c r="G29" s="69">
        <v>0</v>
      </c>
      <c r="H29" s="128">
        <v>0</v>
      </c>
      <c r="I29" s="69"/>
      <c r="J29" s="128"/>
      <c r="K29" s="69"/>
      <c r="L29" s="128"/>
      <c r="M29" s="69"/>
      <c r="N29" s="128"/>
    </row>
    <row r="30" spans="1:15" ht="18" customHeight="1">
      <c r="A30" s="269"/>
      <c r="B30" s="269"/>
      <c r="C30" s="44" t="s">
        <v>201</v>
      </c>
      <c r="D30" s="249" t="s">
        <v>202</v>
      </c>
      <c r="E30" s="70">
        <v>8</v>
      </c>
      <c r="F30" s="128">
        <v>9</v>
      </c>
      <c r="G30" s="69">
        <v>0</v>
      </c>
      <c r="H30" s="128">
        <v>0</v>
      </c>
      <c r="I30" s="69"/>
      <c r="J30" s="128"/>
      <c r="K30" s="69"/>
      <c r="L30" s="128"/>
      <c r="M30" s="69"/>
      <c r="N30" s="128"/>
    </row>
    <row r="31" spans="1:15" ht="18" customHeight="1">
      <c r="A31" s="269"/>
      <c r="B31" s="269"/>
      <c r="C31" s="11" t="s">
        <v>203</v>
      </c>
      <c r="D31" s="250" t="s">
        <v>204</v>
      </c>
      <c r="E31" s="73">
        <f>E28-E29-E30</f>
        <v>19</v>
      </c>
      <c r="F31" s="241">
        <f>F28-F29-F30</f>
        <v>23</v>
      </c>
      <c r="G31" s="73">
        <f t="shared" ref="G31:N31" si="0">G28-G29-G30</f>
        <v>0</v>
      </c>
      <c r="H31" s="241">
        <f t="shared" si="0"/>
        <v>0</v>
      </c>
      <c r="I31" s="73">
        <f t="shared" si="0"/>
        <v>0</v>
      </c>
      <c r="J31" s="251">
        <f t="shared" si="0"/>
        <v>0</v>
      </c>
      <c r="K31" s="73">
        <f t="shared" si="0"/>
        <v>0</v>
      </c>
      <c r="L31" s="251">
        <f t="shared" si="0"/>
        <v>0</v>
      </c>
      <c r="M31" s="73">
        <f t="shared" si="0"/>
        <v>0</v>
      </c>
      <c r="N31" s="241">
        <f t="shared" si="0"/>
        <v>0</v>
      </c>
      <c r="O31" s="7"/>
    </row>
    <row r="32" spans="1:15" ht="18" customHeight="1">
      <c r="A32" s="269"/>
      <c r="B32" s="269"/>
      <c r="C32" s="182" t="s">
        <v>205</v>
      </c>
      <c r="D32" s="248" t="s">
        <v>206</v>
      </c>
      <c r="E32" s="156">
        <v>1</v>
      </c>
      <c r="F32" s="157">
        <v>1</v>
      </c>
      <c r="G32" s="156">
        <v>0</v>
      </c>
      <c r="H32" s="157">
        <v>0</v>
      </c>
      <c r="I32" s="156"/>
      <c r="J32" s="157"/>
      <c r="K32" s="156"/>
      <c r="L32" s="157"/>
      <c r="M32" s="156"/>
      <c r="N32" s="157"/>
    </row>
    <row r="33" spans="1:14" ht="18" customHeight="1">
      <c r="A33" s="269"/>
      <c r="B33" s="269"/>
      <c r="C33" s="44" t="s">
        <v>207</v>
      </c>
      <c r="D33" s="249" t="s">
        <v>208</v>
      </c>
      <c r="E33" s="69">
        <v>11</v>
      </c>
      <c r="F33" s="128">
        <v>16</v>
      </c>
      <c r="G33" s="69">
        <v>0</v>
      </c>
      <c r="H33" s="128">
        <v>0</v>
      </c>
      <c r="I33" s="69"/>
      <c r="J33" s="128"/>
      <c r="K33" s="69"/>
      <c r="L33" s="128"/>
      <c r="M33" s="69"/>
      <c r="N33" s="128"/>
    </row>
    <row r="34" spans="1:14" ht="18" customHeight="1">
      <c r="A34" s="269"/>
      <c r="B34" s="270"/>
      <c r="C34" s="11" t="s">
        <v>209</v>
      </c>
      <c r="D34" s="250" t="s">
        <v>210</v>
      </c>
      <c r="E34" s="73">
        <f>E31+E32-E33</f>
        <v>9</v>
      </c>
      <c r="F34" s="140">
        <f>F31+F32-F33</f>
        <v>8</v>
      </c>
      <c r="G34" s="73">
        <f t="shared" ref="G34:N34" si="1">G31+G32-G33</f>
        <v>0</v>
      </c>
      <c r="H34" s="140">
        <f t="shared" si="1"/>
        <v>0</v>
      </c>
      <c r="I34" s="73">
        <f t="shared" si="1"/>
        <v>0</v>
      </c>
      <c r="J34" s="140">
        <f t="shared" si="1"/>
        <v>0</v>
      </c>
      <c r="K34" s="73">
        <f t="shared" si="1"/>
        <v>0</v>
      </c>
      <c r="L34" s="140">
        <f t="shared" si="1"/>
        <v>0</v>
      </c>
      <c r="M34" s="73">
        <f t="shared" si="1"/>
        <v>0</v>
      </c>
      <c r="N34" s="140">
        <f t="shared" si="1"/>
        <v>0</v>
      </c>
    </row>
    <row r="35" spans="1:14" ht="18" customHeight="1">
      <c r="A35" s="269"/>
      <c r="B35" s="268" t="s">
        <v>211</v>
      </c>
      <c r="C35" s="182" t="s">
        <v>212</v>
      </c>
      <c r="D35" s="248" t="s">
        <v>213</v>
      </c>
      <c r="E35" s="156">
        <v>0</v>
      </c>
      <c r="F35" s="157">
        <v>0</v>
      </c>
      <c r="G35" s="156">
        <v>0</v>
      </c>
      <c r="H35" s="157">
        <v>0</v>
      </c>
      <c r="I35" s="156"/>
      <c r="J35" s="157"/>
      <c r="K35" s="156"/>
      <c r="L35" s="157"/>
      <c r="M35" s="156"/>
      <c r="N35" s="157"/>
    </row>
    <row r="36" spans="1:14" ht="18" customHeight="1">
      <c r="A36" s="269"/>
      <c r="B36" s="269"/>
      <c r="C36" s="44" t="s">
        <v>214</v>
      </c>
      <c r="D36" s="249" t="s">
        <v>215</v>
      </c>
      <c r="E36" s="69">
        <v>0</v>
      </c>
      <c r="F36" s="128">
        <v>0</v>
      </c>
      <c r="G36" s="69">
        <v>0</v>
      </c>
      <c r="H36" s="128">
        <v>0</v>
      </c>
      <c r="I36" s="69"/>
      <c r="J36" s="128"/>
      <c r="K36" s="69"/>
      <c r="L36" s="128"/>
      <c r="M36" s="69"/>
      <c r="N36" s="128"/>
    </row>
    <row r="37" spans="1:14" ht="18" customHeight="1">
      <c r="A37" s="269"/>
      <c r="B37" s="269"/>
      <c r="C37" s="44" t="s">
        <v>216</v>
      </c>
      <c r="D37" s="249" t="s">
        <v>217</v>
      </c>
      <c r="E37" s="69">
        <f>E34+E35-E36</f>
        <v>9</v>
      </c>
      <c r="F37" s="128">
        <f>F34+F35-F36</f>
        <v>8</v>
      </c>
      <c r="G37" s="69">
        <f t="shared" ref="G37:N37" si="2">G34+G35-G36</f>
        <v>0</v>
      </c>
      <c r="H37" s="128">
        <f t="shared" si="2"/>
        <v>0</v>
      </c>
      <c r="I37" s="69">
        <f t="shared" si="2"/>
        <v>0</v>
      </c>
      <c r="J37" s="128">
        <f t="shared" si="2"/>
        <v>0</v>
      </c>
      <c r="K37" s="69">
        <f t="shared" si="2"/>
        <v>0</v>
      </c>
      <c r="L37" s="128">
        <f t="shared" si="2"/>
        <v>0</v>
      </c>
      <c r="M37" s="69">
        <f t="shared" si="2"/>
        <v>0</v>
      </c>
      <c r="N37" s="128">
        <f t="shared" si="2"/>
        <v>0</v>
      </c>
    </row>
    <row r="38" spans="1:14" ht="18" customHeight="1">
      <c r="A38" s="269"/>
      <c r="B38" s="269"/>
      <c r="C38" s="44" t="s">
        <v>218</v>
      </c>
      <c r="D38" s="249" t="s">
        <v>219</v>
      </c>
      <c r="E38" s="69">
        <v>0</v>
      </c>
      <c r="F38" s="128">
        <v>0</v>
      </c>
      <c r="G38" s="69">
        <v>0</v>
      </c>
      <c r="H38" s="128">
        <v>0</v>
      </c>
      <c r="I38" s="69"/>
      <c r="J38" s="128"/>
      <c r="K38" s="69"/>
      <c r="L38" s="128"/>
      <c r="M38" s="69"/>
      <c r="N38" s="128"/>
    </row>
    <row r="39" spans="1:14" ht="18" customHeight="1">
      <c r="A39" s="269"/>
      <c r="B39" s="269"/>
      <c r="C39" s="44" t="s">
        <v>220</v>
      </c>
      <c r="D39" s="249" t="s">
        <v>221</v>
      </c>
      <c r="E39" s="69">
        <v>4</v>
      </c>
      <c r="F39" s="128">
        <v>4</v>
      </c>
      <c r="G39" s="69">
        <v>0</v>
      </c>
      <c r="H39" s="128">
        <v>0</v>
      </c>
      <c r="I39" s="69"/>
      <c r="J39" s="128"/>
      <c r="K39" s="69"/>
      <c r="L39" s="128"/>
      <c r="M39" s="69"/>
      <c r="N39" s="128"/>
    </row>
    <row r="40" spans="1:14" ht="18" customHeight="1">
      <c r="A40" s="269"/>
      <c r="B40" s="269"/>
      <c r="C40" s="44" t="s">
        <v>222</v>
      </c>
      <c r="D40" s="249" t="s">
        <v>223</v>
      </c>
      <c r="E40" s="69">
        <v>0</v>
      </c>
      <c r="F40" s="128">
        <v>0</v>
      </c>
      <c r="G40" s="69">
        <v>0</v>
      </c>
      <c r="H40" s="128">
        <v>0</v>
      </c>
      <c r="I40" s="69"/>
      <c r="J40" s="128"/>
      <c r="K40" s="69"/>
      <c r="L40" s="128"/>
      <c r="M40" s="69"/>
      <c r="N40" s="128"/>
    </row>
    <row r="41" spans="1:14" ht="18" customHeight="1">
      <c r="A41" s="269"/>
      <c r="B41" s="269"/>
      <c r="C41" s="194" t="s">
        <v>224</v>
      </c>
      <c r="D41" s="249" t="s">
        <v>225</v>
      </c>
      <c r="E41" s="69">
        <f>E34+E35-E36-E40</f>
        <v>9</v>
      </c>
      <c r="F41" s="128">
        <f>F34+F35-F36-F40</f>
        <v>8</v>
      </c>
      <c r="G41" s="69">
        <f t="shared" ref="G41:N41" si="3">G34+G35-G36-G40</f>
        <v>0</v>
      </c>
      <c r="H41" s="128">
        <f t="shared" si="3"/>
        <v>0</v>
      </c>
      <c r="I41" s="69">
        <f t="shared" si="3"/>
        <v>0</v>
      </c>
      <c r="J41" s="128">
        <f t="shared" si="3"/>
        <v>0</v>
      </c>
      <c r="K41" s="69">
        <f t="shared" si="3"/>
        <v>0</v>
      </c>
      <c r="L41" s="128">
        <f t="shared" si="3"/>
        <v>0</v>
      </c>
      <c r="M41" s="69">
        <f t="shared" si="3"/>
        <v>0</v>
      </c>
      <c r="N41" s="128">
        <f t="shared" si="3"/>
        <v>0</v>
      </c>
    </row>
    <row r="42" spans="1:14" ht="18" customHeight="1">
      <c r="A42" s="269"/>
      <c r="B42" s="269"/>
      <c r="C42" s="315" t="s">
        <v>226</v>
      </c>
      <c r="D42" s="316"/>
      <c r="E42" s="70">
        <f>E37+E38-E39-E40</f>
        <v>5</v>
      </c>
      <c r="F42" s="116">
        <f>F37+F38-F39-F40</f>
        <v>4</v>
      </c>
      <c r="G42" s="70">
        <f t="shared" ref="G42:N42" si="4">G37+G38-G39-G40</f>
        <v>0</v>
      </c>
      <c r="H42" s="116">
        <f t="shared" si="4"/>
        <v>0</v>
      </c>
      <c r="I42" s="70">
        <f t="shared" si="4"/>
        <v>0</v>
      </c>
      <c r="J42" s="116">
        <f t="shared" si="4"/>
        <v>0</v>
      </c>
      <c r="K42" s="70">
        <f t="shared" si="4"/>
        <v>0</v>
      </c>
      <c r="L42" s="116">
        <f t="shared" si="4"/>
        <v>0</v>
      </c>
      <c r="M42" s="70">
        <f t="shared" si="4"/>
        <v>0</v>
      </c>
      <c r="N42" s="128">
        <f t="shared" si="4"/>
        <v>0</v>
      </c>
    </row>
    <row r="43" spans="1:14" ht="18" customHeight="1">
      <c r="A43" s="269"/>
      <c r="B43" s="269"/>
      <c r="C43" s="44" t="s">
        <v>227</v>
      </c>
      <c r="D43" s="249" t="s">
        <v>228</v>
      </c>
      <c r="E43" s="69">
        <v>-180</v>
      </c>
      <c r="F43" s="128">
        <v>-188</v>
      </c>
      <c r="G43" s="69">
        <v>71</v>
      </c>
      <c r="H43" s="128">
        <v>71</v>
      </c>
      <c r="I43" s="69"/>
      <c r="J43" s="128"/>
      <c r="K43" s="69"/>
      <c r="L43" s="128"/>
      <c r="M43" s="69"/>
      <c r="N43" s="128"/>
    </row>
    <row r="44" spans="1:14" ht="18" customHeight="1">
      <c r="A44" s="270"/>
      <c r="B44" s="270"/>
      <c r="C44" s="11" t="s">
        <v>229</v>
      </c>
      <c r="D44" s="98" t="s">
        <v>230</v>
      </c>
      <c r="E44" s="73">
        <f>E41+E43</f>
        <v>-171</v>
      </c>
      <c r="F44" s="140">
        <f>F41+F43</f>
        <v>-180</v>
      </c>
      <c r="G44" s="73">
        <f t="shared" ref="G44:N44" si="5">G41+G43</f>
        <v>71</v>
      </c>
      <c r="H44" s="140">
        <f t="shared" si="5"/>
        <v>71</v>
      </c>
      <c r="I44" s="73">
        <f t="shared" si="5"/>
        <v>0</v>
      </c>
      <c r="J44" s="140">
        <f t="shared" si="5"/>
        <v>0</v>
      </c>
      <c r="K44" s="73">
        <f t="shared" si="5"/>
        <v>0</v>
      </c>
      <c r="L44" s="140">
        <f t="shared" si="5"/>
        <v>0</v>
      </c>
      <c r="M44" s="73">
        <f t="shared" si="5"/>
        <v>0</v>
      </c>
      <c r="N44" s="140">
        <f t="shared" si="5"/>
        <v>0</v>
      </c>
    </row>
    <row r="45" spans="1:14" ht="14.15" customHeight="1">
      <c r="A45" s="13" t="s">
        <v>231</v>
      </c>
    </row>
    <row r="46" spans="1:14" ht="14.15" customHeight="1">
      <c r="A46" s="13" t="s">
        <v>232</v>
      </c>
    </row>
    <row r="47" spans="1:14">
      <c r="A47" s="252"/>
    </row>
  </sheetData>
  <mergeCells count="14">
    <mergeCell ref="C42:D42"/>
    <mergeCell ref="A15:A27"/>
    <mergeCell ref="B15:B18"/>
    <mergeCell ref="B19:B22"/>
    <mergeCell ref="B23:B26"/>
    <mergeCell ref="A28:A44"/>
    <mergeCell ref="B28:B34"/>
    <mergeCell ref="B35:B44"/>
    <mergeCell ref="G6:H6"/>
    <mergeCell ref="E6:F6"/>
    <mergeCell ref="K6:L6"/>
    <mergeCell ref="M6:N6"/>
    <mergeCell ref="A8:A14"/>
    <mergeCell ref="B9:B14"/>
  </mergeCells>
  <phoneticPr fontId="16"/>
  <pageMargins left="0.70866141732283472" right="0.23622047244094491" top="0.19685039370078741" bottom="0.23622047244094491" header="0.19685039370078741" footer="0.19685039370078741"/>
  <pageSetup paperSize="9" scale="73" fitToWidth="0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4.公営企業会計決算 (2)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'4.公営企業会計決算 (2)'!Print_Area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toyota</dc:creator>
  <cp:lastModifiedBy>toyota</cp:lastModifiedBy>
  <cp:lastPrinted>2021-08-25T09:25:49Z</cp:lastPrinted>
  <dcterms:created xsi:type="dcterms:W3CDTF">2021-09-11T12:41:37Z</dcterms:created>
  <dcterms:modified xsi:type="dcterms:W3CDTF">2021-09-11T12:41:37Z</dcterms:modified>
</cp:coreProperties>
</file>