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30　和歌山県\"/>
    </mc:Choice>
  </mc:AlternateContent>
  <xr:revisionPtr revIDLastSave="0" documentId="8_{3AE0496B-5C97-4BF5-BAEC-22576C0E3E89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'3.(2)財政指標等'!$A$1:$I$34</definedName>
    <definedName name="_xlnm.Print_Area" localSheetId="4">'4.公営企業会計決算'!$A$1:$O$49</definedName>
    <definedName name="_xlnm.Print_Area" localSheetId="5">'5.三セク決算'!$A$1:$N$46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5" l="1"/>
  <c r="I20" i="6" l="1"/>
  <c r="H20" i="6"/>
  <c r="F24" i="6"/>
  <c r="H45" i="5"/>
  <c r="F27" i="5"/>
  <c r="H27" i="5"/>
  <c r="F26" i="2" l="1"/>
  <c r="F9" i="2"/>
  <c r="F32" i="2"/>
  <c r="F45" i="2" s="1"/>
  <c r="F35" i="2"/>
  <c r="F25" i="2" l="1"/>
  <c r="G24" i="6" l="1"/>
  <c r="H24" i="6" s="1"/>
  <c r="F22" i="6"/>
  <c r="E22" i="6"/>
  <c r="E19" i="6"/>
  <c r="E23" i="6" s="1"/>
  <c r="G33" i="5"/>
  <c r="G19" i="5"/>
  <c r="F44" i="4"/>
  <c r="F39" i="4"/>
  <c r="F45" i="4" s="1"/>
  <c r="F27" i="2"/>
  <c r="G18" i="2" s="1"/>
  <c r="H27" i="2"/>
  <c r="H45" i="2"/>
  <c r="G28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/>
  <c r="I37" i="8" s="1"/>
  <c r="I42" i="8" s="1"/>
  <c r="O44" i="7"/>
  <c r="N44" i="7"/>
  <c r="M44" i="7"/>
  <c r="L44" i="7"/>
  <c r="K44" i="7"/>
  <c r="K45" i="7"/>
  <c r="J44" i="7"/>
  <c r="J45" i="7" s="1"/>
  <c r="I44" i="7"/>
  <c r="H44" i="7"/>
  <c r="G44" i="7"/>
  <c r="F44" i="7"/>
  <c r="O39" i="7"/>
  <c r="O45" i="7" s="1"/>
  <c r="N39" i="7"/>
  <c r="M39" i="7"/>
  <c r="M45" i="7"/>
  <c r="L39" i="7"/>
  <c r="L45" i="7" s="1"/>
  <c r="K39" i="7"/>
  <c r="J39" i="7"/>
  <c r="I39" i="7"/>
  <c r="H39" i="7"/>
  <c r="G39" i="7"/>
  <c r="F39" i="7"/>
  <c r="F45" i="7" s="1"/>
  <c r="O24" i="7"/>
  <c r="O27" i="7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G20" i="6"/>
  <c r="F20" i="6"/>
  <c r="E20" i="6"/>
  <c r="I19" i="6"/>
  <c r="I21" i="6" s="1"/>
  <c r="H19" i="6"/>
  <c r="H21" i="6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G36" i="2"/>
  <c r="I24" i="2"/>
  <c r="I19" i="2"/>
  <c r="O39" i="4"/>
  <c r="O44" i="4"/>
  <c r="O45" i="4" s="1"/>
  <c r="N39" i="4"/>
  <c r="N45" i="4" s="1"/>
  <c r="N44" i="4"/>
  <c r="M39" i="4"/>
  <c r="M44" i="4"/>
  <c r="M45" i="4" s="1"/>
  <c r="L39" i="4"/>
  <c r="L44" i="4"/>
  <c r="L45" i="4" s="1"/>
  <c r="K39" i="4"/>
  <c r="K44" i="4"/>
  <c r="K45" i="4"/>
  <c r="J39" i="4"/>
  <c r="J44" i="4"/>
  <c r="I39" i="4"/>
  <c r="I44" i="4"/>
  <c r="I45" i="4" s="1"/>
  <c r="H39" i="4"/>
  <c r="H45" i="4" s="1"/>
  <c r="H44" i="4"/>
  <c r="G39" i="4"/>
  <c r="G44" i="4"/>
  <c r="O24" i="4"/>
  <c r="O27" i="4" s="1"/>
  <c r="N24" i="4"/>
  <c r="N27" i="4" s="1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/>
  <c r="G16" i="4"/>
  <c r="G15" i="4"/>
  <c r="G14" i="4"/>
  <c r="F24" i="4"/>
  <c r="F27" i="4" s="1"/>
  <c r="F16" i="4"/>
  <c r="F15" i="4"/>
  <c r="F14" i="4"/>
  <c r="E21" i="6"/>
  <c r="F23" i="6"/>
  <c r="G29" i="5"/>
  <c r="G35" i="5"/>
  <c r="G41" i="5"/>
  <c r="G31" i="5"/>
  <c r="G36" i="5"/>
  <c r="J41" i="8" l="1"/>
  <c r="J44" i="8" s="1"/>
  <c r="J37" i="8"/>
  <c r="J42" i="8" s="1"/>
  <c r="N45" i="7"/>
  <c r="J45" i="4"/>
  <c r="G42" i="5"/>
  <c r="G40" i="5"/>
  <c r="G38" i="5"/>
  <c r="G34" i="5"/>
  <c r="G28" i="5"/>
  <c r="G45" i="5"/>
  <c r="G39" i="5"/>
  <c r="G32" i="5"/>
  <c r="G44" i="5"/>
  <c r="G37" i="5"/>
  <c r="G30" i="5"/>
  <c r="I45" i="5"/>
  <c r="G43" i="5"/>
  <c r="G29" i="2"/>
  <c r="G31" i="2"/>
  <c r="G39" i="2"/>
  <c r="G45" i="2"/>
  <c r="G41" i="2"/>
  <c r="G17" i="2"/>
  <c r="G38" i="2"/>
  <c r="G43" i="2"/>
  <c r="G32" i="2"/>
  <c r="G40" i="2"/>
  <c r="G30" i="2"/>
  <c r="G9" i="2"/>
  <c r="G23" i="2"/>
  <c r="I27" i="2"/>
  <c r="G21" i="2"/>
  <c r="G25" i="2"/>
  <c r="G20" i="2"/>
  <c r="G19" i="2"/>
  <c r="G22" i="2"/>
  <c r="G26" i="2"/>
  <c r="G12" i="2"/>
  <c r="G16" i="2"/>
  <c r="G11" i="2"/>
  <c r="G15" i="2"/>
  <c r="G10" i="2"/>
  <c r="G13" i="2"/>
  <c r="G24" i="2"/>
  <c r="G27" i="2"/>
  <c r="G14" i="2"/>
  <c r="H45" i="7"/>
  <c r="G45" i="7"/>
  <c r="I45" i="7"/>
  <c r="G45" i="4"/>
  <c r="I24" i="6"/>
  <c r="H22" i="6"/>
  <c r="H23" i="6"/>
  <c r="G23" i="6"/>
  <c r="G22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3" i="6"/>
  <c r="I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<sst xmlns="http://schemas.openxmlformats.org/spreadsheetml/2006/main" count="437" uniqueCount="260">
  <si>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</si>
  <si>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</si>
  <si>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</si>
  <si>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</si>
  <si>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</si>
  <si>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</si>
  <si>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</si>
  <si>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</si>
  <si>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</si>
  <si>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</si>
  <si>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</si>
  <si>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</si>
  <si>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</si>
  <si>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</si>
  <si>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</si>
  <si>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</si>
  <si>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</si>
  <si>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</si>
  <si>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</si>
  <si>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</si>
  <si>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</si>
  <si>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</si>
  <si>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</si>
  <si>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</si>
  <si>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</si>
  <si>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</si>
  <si>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</si>
  <si>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</si>
  <si>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</si>
  <si>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</si>
  <si>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</si>
  <si>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</si>
  <si>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</si>
  <si>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</si>
  <si>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</si>
  <si>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</si>
  <si>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</si>
  <si>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</si>
  <si>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</si>
  <si>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</si>
  <si>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</si>
  <si>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</si>
  <si>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</si>
  <si>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</si>
  <si>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</si>
  <si>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</si>
  <si>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</si>
  <si>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</si>
  <si>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</si>
  <si>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</si>
  <si>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</si>
  <si>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</si>
  <si>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</si>
  <si>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</si>
  <si>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</si>
  <si>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</si>
  <si>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</si>
  <si>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</si>
  <si>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</si>
  <si>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</si>
  <si>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</si>
  <si>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</si>
  <si>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</si>
  <si>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</si>
  <si>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</si>
  <si>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</si>
  <si>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</si>
  <si>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</si>
  <si>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</si>
  <si>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</si>
  <si>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</si>
  <si>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</si>
  <si>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</si>
  <si>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</si>
  <si>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</si>
  <si>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</si>
  <si>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</si>
  <si>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</si>
  <si>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</si>
  <si>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</si>
  <si>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</si>
  <si>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</si>
  <si>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</si>
  <si>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</si>
  <si>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</si>
  <si>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</si>
  <si>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</si>
  <si>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</si>
  <si>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</si>
  <si>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</si>
  <si>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</si>
  <si>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</si>
  <si>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</si>
  <si>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</si>
  <si>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</si>
  <si>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</si>
  <si>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</si>
  <si>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</si>
  <si>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</si>
  <si>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</si>
  <si>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</si>
  <si>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</si>
  <si>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</si>
  <si>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</si>
  <si>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</si>
  <si>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</si>
  <si>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</si>
  <si>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</si>
  <si>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</si>
  <si>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</si>
  <si>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</si>
  <si>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</si>
  <si>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</si>
  <si>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</si>
  <si>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</si>
  <si>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</si>
  <si>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</si>
  <si>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</si>
  <si>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</si>
  <si>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</si>
  <si>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</si>
  <si>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</si>
  <si>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</si>
  <si>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</si>
  <si>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</si>
  <si>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</si>
  <si>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</si>
  <si>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</si>
  <si>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</si>
  <si>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</si>
  <si>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</si>
  <si>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</si>
  <si>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</si>
  <si>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</si>
  <si>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</si>
  <si>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</si>
  <si>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</si>
  <si>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</si>
  <si>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</si>
  <si>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</si>
  <si>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</si>
  <si>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</si>
  <si>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</si>
  <si>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</si>
  <si>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</si>
  <si>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</si>
  <si>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</si>
  <si>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</si>
  <si>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</si>
  <si>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</si>
  <si>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</si>
  <si>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</si>
  <si>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</si>
  <si>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</si>
  <si>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</si>
  <si>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</si>
  <si>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</si>
  <si>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</si>
  <si>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</si>
  <si>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</si>
  <si>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</si>
  <si>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</si>
  <si>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</si>
  <si>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</si>
  <si>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</si>
  <si>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</si>
  <si>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</si>
  <si>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</si>
  <si>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</si>
  <si>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</si>
  <si>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</si>
  <si>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</si>
  <si>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</si>
  <si>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</si>
  <si>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</si>
  <si>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</si>
  <si>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</si>
  <si>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</si>
  <si>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</si>
  <si>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</si>
  <si>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</si>
  <si>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</si>
  <si>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</si>
  <si>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</si>
  <si>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</si>
  <si>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</si>
  <si>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</si>
  <si>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</si>
  <si>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</si>
  <si>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</si>
  <si>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</si>
  <si>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</si>
  <si>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</si>
  <si>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</si>
  <si>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</si>
  <si>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</si>
  <si>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</si>
  <si>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</si>
  <si>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</si>
  <si>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</si>
  <si>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</si>
  <si>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</si>
  <si>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</si>
  <si>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</si>
  <si>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</si>
  <si>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</si>
  <si>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</si>
  <si>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</si>
  <si>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</si>
  <si>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</si>
  <si>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</si>
  <si>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</si>
  <si>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</si>
  <si>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</si>
  <si>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</si>
  <si>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</si>
  <si>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</si>
  <si>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</si>
  <si>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</si>
  <si>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</si>
  <si>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</si>
  <si>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</si>
  <si>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</si>
  <si>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</si>
  <si>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</si>
  <si>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</si>
  <si>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</si>
  <si>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</si>
  <si>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</si>
  <si>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</si>
  <si>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</si>
  <si>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</si>
  <si>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</si>
  <si>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</si>
  <si>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</si>
  <si>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</si>
  <si>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</si>
  <si>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</si>
  <si>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</si>
  <si>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</si>
  <si>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</si>
  <si>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</si>
  <si>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</si>
  <si>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</si>
  <si>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</si>
  <si>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</si>
  <si>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工業用水道事業</t>
    <rPh sb="0" eb="3">
      <t>コウギョウヨウ</t>
    </rPh>
    <rPh sb="3" eb="5">
      <t>スイドウ</t>
    </rPh>
    <rPh sb="5" eb="7">
      <t>ジギョウ</t>
    </rPh>
    <phoneticPr fontId="11"/>
  </si>
  <si>
    <t>臨海地土地造成事業</t>
    <rPh sb="0" eb="3">
      <t>リンカイチ</t>
    </rPh>
    <rPh sb="3" eb="5">
      <t>トチ</t>
    </rPh>
    <rPh sb="5" eb="7">
      <t>ゾウセイ</t>
    </rPh>
    <rPh sb="7" eb="9">
      <t>ジギョウ</t>
    </rPh>
    <phoneticPr fontId="11"/>
  </si>
  <si>
    <t>宅地造成事業</t>
    <rPh sb="0" eb="2">
      <t>タクチ</t>
    </rPh>
    <rPh sb="2" eb="4">
      <t>ゾウセイ</t>
    </rPh>
    <rPh sb="4" eb="6">
      <t>ジギョウ</t>
    </rPh>
    <phoneticPr fontId="11"/>
  </si>
  <si>
    <t>病院事業</t>
    <rPh sb="0" eb="2">
      <t>ビョウイン</t>
    </rPh>
    <rPh sb="2" eb="4">
      <t>ジギョウ</t>
    </rPh>
    <phoneticPr fontId="11"/>
  </si>
  <si>
    <t>流域下水道事業</t>
    <rPh sb="0" eb="2">
      <t>リュウイキ</t>
    </rPh>
    <rPh sb="2" eb="5">
      <t>ゲスイドウ</t>
    </rPh>
    <rPh sb="5" eb="7">
      <t>ジギョウ</t>
    </rPh>
    <phoneticPr fontId="11"/>
  </si>
  <si>
    <t>港湾整備事業</t>
    <rPh sb="0" eb="6">
      <t>コウワンセイビジギョウ</t>
    </rPh>
    <phoneticPr fontId="5"/>
  </si>
  <si>
    <t>港湾整備事業</t>
    <rPh sb="0" eb="2">
      <t>コウワン</t>
    </rPh>
    <rPh sb="2" eb="4">
      <t>セイビ</t>
    </rPh>
    <rPh sb="4" eb="6">
      <t>ジギョウ</t>
    </rPh>
    <phoneticPr fontId="11"/>
  </si>
  <si>
    <t>和歌山県</t>
    <rPh sb="0" eb="4">
      <t>ワカヤマケン</t>
    </rPh>
    <phoneticPr fontId="9"/>
  </si>
  <si>
    <t>団体名</t>
    <phoneticPr fontId="9"/>
  </si>
  <si>
    <t>和歌山県</t>
    <rPh sb="0" eb="4">
      <t>ワカヤマケン</t>
    </rPh>
    <phoneticPr fontId="9"/>
  </si>
  <si>
    <t>和歌山県</t>
    <phoneticPr fontId="16"/>
  </si>
  <si>
    <t>和歌山県土地開発公社</t>
    <rPh sb="0" eb="4">
      <t>ワカヤマケン</t>
    </rPh>
    <rPh sb="4" eb="6">
      <t>トチ</t>
    </rPh>
    <rPh sb="6" eb="8">
      <t>カイハツ</t>
    </rPh>
    <rPh sb="8" eb="10">
      <t>コウシャ</t>
    </rPh>
    <phoneticPr fontId="15"/>
  </si>
  <si>
    <t>和歌山県住宅供給公社</t>
    <rPh sb="0" eb="4">
      <t>ワカヤマケン</t>
    </rPh>
    <rPh sb="4" eb="6">
      <t>ジュウタク</t>
    </rPh>
    <rPh sb="6" eb="8">
      <t>キョウキュウ</t>
    </rPh>
    <rPh sb="8" eb="10">
      <t>コウシャ</t>
    </rPh>
    <phoneticPr fontId="15"/>
  </si>
  <si>
    <t>自主財源比率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</si>
</sst>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03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0" fillId="0" borderId="32" xfId="0" quotePrefix="1" applyNumberFormat="1" applyFont="1" applyFill="1" applyBorder="1" applyAlignment="1">
      <alignment horizontal="right"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57" t="s">
        <v>0</v>
      </c>
      <c r="B1" s="57"/>
      <c r="C1" s="57"/>
      <c r="D1" s="57"/>
      <c r="E1" s="102" t="s">
        <v>253</v>
      </c>
      <c r="F1" s="1"/>
    </row>
    <row r="3" spans="1:11" ht="14.25">
      <c r="A3" s="27" t="s">
        <v>93</v>
      </c>
    </row>
    <row r="5" spans="1:11">
      <c r="A5" s="58" t="s">
        <v>233</v>
      </c>
      <c r="B5" s="58"/>
      <c r="C5" s="58"/>
      <c r="D5" s="58"/>
      <c r="E5" s="58"/>
    </row>
    <row r="6" spans="1:11" ht="14.25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234</v>
      </c>
      <c r="G7" s="22"/>
      <c r="H7" s="39" t="s">
        <v>2</v>
      </c>
      <c r="I7" s="41" t="s">
        <v>22</v>
      </c>
    </row>
    <row r="8" spans="1:11" ht="17.100000000000001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f>90164+41749-21482</f>
        <v>110431</v>
      </c>
      <c r="G9" s="75">
        <f>F9/$F$27*100</f>
        <v>18.496068678867072</v>
      </c>
      <c r="H9" s="66">
        <v>114350</v>
      </c>
      <c r="I9" s="80">
        <f>(F9/H9-1)*100</f>
        <v>-3.427197201574117</v>
      </c>
      <c r="K9" s="108"/>
    </row>
    <row r="10" spans="1:11" ht="18" customHeight="1">
      <c r="A10" s="257"/>
      <c r="B10" s="257"/>
      <c r="C10" s="7"/>
      <c r="D10" s="52" t="s">
        <v>23</v>
      </c>
      <c r="E10" s="53"/>
      <c r="F10" s="67">
        <v>31084</v>
      </c>
      <c r="G10" s="76">
        <f t="shared" ref="G10:G27" si="0">F10/$F$27*100</f>
        <v>5.2062536680271307</v>
      </c>
      <c r="H10" s="68">
        <v>32643</v>
      </c>
      <c r="I10" s="81">
        <f t="shared" ref="I10:I27" si="1">(F10/H10-1)*100</f>
        <v>-4.7759090769843411</v>
      </c>
    </row>
    <row r="11" spans="1:11" ht="18" customHeight="1">
      <c r="A11" s="257"/>
      <c r="B11" s="257"/>
      <c r="C11" s="7"/>
      <c r="D11" s="16"/>
      <c r="E11" s="23" t="s">
        <v>24</v>
      </c>
      <c r="F11" s="69">
        <v>25628</v>
      </c>
      <c r="G11" s="77">
        <f t="shared" si="0"/>
        <v>4.2924291920022943</v>
      </c>
      <c r="H11" s="70">
        <v>26896</v>
      </c>
      <c r="I11" s="82">
        <f t="shared" si="1"/>
        <v>-4.7144556811421818</v>
      </c>
    </row>
    <row r="12" spans="1:11" ht="18" customHeight="1">
      <c r="A12" s="257"/>
      <c r="B12" s="257"/>
      <c r="C12" s="7"/>
      <c r="D12" s="16"/>
      <c r="E12" s="23" t="s">
        <v>25</v>
      </c>
      <c r="F12" s="69">
        <v>596</v>
      </c>
      <c r="G12" s="77">
        <f t="shared" si="0"/>
        <v>9.9823934697727781E-2</v>
      </c>
      <c r="H12" s="70">
        <v>1355</v>
      </c>
      <c r="I12" s="82">
        <f t="shared" si="1"/>
        <v>-56.014760147601471</v>
      </c>
    </row>
    <row r="13" spans="1:11" ht="18" customHeight="1">
      <c r="A13" s="257"/>
      <c r="B13" s="257"/>
      <c r="C13" s="7"/>
      <c r="D13" s="33"/>
      <c r="E13" s="23" t="s">
        <v>26</v>
      </c>
      <c r="F13" s="69">
        <v>249</v>
      </c>
      <c r="G13" s="77">
        <f t="shared" si="0"/>
        <v>4.1704966006265463E-2</v>
      </c>
      <c r="H13" s="70">
        <v>210</v>
      </c>
      <c r="I13" s="82">
        <f t="shared" si="1"/>
        <v>18.571428571428573</v>
      </c>
    </row>
    <row r="14" spans="1:11" ht="18" customHeight="1">
      <c r="A14" s="257"/>
      <c r="B14" s="257"/>
      <c r="C14" s="7"/>
      <c r="D14" s="61" t="s">
        <v>27</v>
      </c>
      <c r="E14" s="51"/>
      <c r="F14" s="65">
        <v>15749</v>
      </c>
      <c r="G14" s="75">
        <f t="shared" si="0"/>
        <v>2.6377972274404611</v>
      </c>
      <c r="H14" s="66">
        <v>19020</v>
      </c>
      <c r="I14" s="83">
        <f t="shared" si="1"/>
        <v>-17.197686645636168</v>
      </c>
    </row>
    <row r="15" spans="1:11" ht="18" customHeight="1">
      <c r="A15" s="257"/>
      <c r="B15" s="257"/>
      <c r="C15" s="7"/>
      <c r="D15" s="16"/>
      <c r="E15" s="23" t="s">
        <v>28</v>
      </c>
      <c r="F15" s="69">
        <v>909</v>
      </c>
      <c r="G15" s="77">
        <f t="shared" si="0"/>
        <v>0.15224824939636669</v>
      </c>
      <c r="H15" s="70">
        <v>990</v>
      </c>
      <c r="I15" s="82">
        <f t="shared" si="1"/>
        <v>-8.1818181818181799</v>
      </c>
    </row>
    <row r="16" spans="1:11" ht="18" customHeight="1">
      <c r="A16" s="257"/>
      <c r="B16" s="257"/>
      <c r="C16" s="7"/>
      <c r="D16" s="16"/>
      <c r="E16" s="29" t="s">
        <v>29</v>
      </c>
      <c r="F16" s="67">
        <v>14840</v>
      </c>
      <c r="G16" s="76">
        <f t="shared" si="0"/>
        <v>2.4855489780440942</v>
      </c>
      <c r="H16" s="68">
        <v>18030</v>
      </c>
      <c r="I16" s="81">
        <f t="shared" si="1"/>
        <v>-17.692734331669435</v>
      </c>
      <c r="K16" s="109"/>
    </row>
    <row r="17" spans="1:26" ht="18" customHeight="1">
      <c r="A17" s="257"/>
      <c r="B17" s="257"/>
      <c r="C17" s="7"/>
      <c r="D17" s="259" t="s">
        <v>30</v>
      </c>
      <c r="E17" s="260"/>
      <c r="F17" s="67">
        <v>22649</v>
      </c>
      <c r="G17" s="76">
        <f t="shared" si="0"/>
        <v>3.7934770083369735</v>
      </c>
      <c r="H17" s="68">
        <v>41963</v>
      </c>
      <c r="I17" s="81">
        <f t="shared" si="1"/>
        <v>-46.026261230131304</v>
      </c>
    </row>
    <row r="18" spans="1:26" ht="18" customHeight="1">
      <c r="A18" s="257"/>
      <c r="B18" s="257"/>
      <c r="C18" s="7"/>
      <c r="D18" s="261" t="s">
        <v>94</v>
      </c>
      <c r="E18" s="262"/>
      <c r="F18" s="69">
        <v>1641</v>
      </c>
      <c r="G18" s="77">
        <f t="shared" si="0"/>
        <v>0.27485080006538803</v>
      </c>
      <c r="H18" s="70">
        <v>1708</v>
      </c>
      <c r="I18" s="82">
        <f t="shared" si="1"/>
        <v>-3.9227166276346592</v>
      </c>
    </row>
    <row r="19" spans="1:26" ht="18" customHeight="1">
      <c r="A19" s="257"/>
      <c r="B19" s="257"/>
      <c r="C19" s="10"/>
      <c r="D19" s="261" t="s">
        <v>95</v>
      </c>
      <c r="E19" s="262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26" ht="18" customHeight="1">
      <c r="A20" s="257"/>
      <c r="B20" s="257"/>
      <c r="C20" s="44" t="s">
        <v>5</v>
      </c>
      <c r="D20" s="43"/>
      <c r="E20" s="43"/>
      <c r="F20" s="69">
        <v>12503</v>
      </c>
      <c r="G20" s="77">
        <f t="shared" si="0"/>
        <v>2.0941252609491445</v>
      </c>
      <c r="H20" s="70">
        <v>16257</v>
      </c>
      <c r="I20" s="82">
        <f t="shared" si="1"/>
        <v>-23.091591314510673</v>
      </c>
    </row>
    <row r="21" spans="1:26" ht="18" customHeight="1">
      <c r="A21" s="257"/>
      <c r="B21" s="257"/>
      <c r="C21" s="44" t="s">
        <v>6</v>
      </c>
      <c r="D21" s="43"/>
      <c r="E21" s="43"/>
      <c r="F21" s="69">
        <v>170100</v>
      </c>
      <c r="G21" s="77">
        <f t="shared" si="0"/>
        <v>28.490018946448814</v>
      </c>
      <c r="H21" s="70">
        <v>171200</v>
      </c>
      <c r="I21" s="82">
        <f t="shared" si="1"/>
        <v>-0.64252336448598069</v>
      </c>
    </row>
    <row r="22" spans="1:26" ht="18" customHeight="1">
      <c r="A22" s="257"/>
      <c r="B22" s="257"/>
      <c r="C22" s="44" t="s">
        <v>31</v>
      </c>
      <c r="D22" s="43"/>
      <c r="E22" s="43"/>
      <c r="F22" s="69">
        <v>5995</v>
      </c>
      <c r="G22" s="77">
        <f t="shared" si="0"/>
        <v>1.0041014907934194</v>
      </c>
      <c r="H22" s="70">
        <v>6170</v>
      </c>
      <c r="I22" s="82">
        <f t="shared" si="1"/>
        <v>-2.8363047001620734</v>
      </c>
    </row>
    <row r="23" spans="1:26" ht="18" customHeight="1">
      <c r="A23" s="257"/>
      <c r="B23" s="257"/>
      <c r="C23" s="44" t="s">
        <v>7</v>
      </c>
      <c r="D23" s="43"/>
      <c r="E23" s="43"/>
      <c r="F23" s="69">
        <v>92453</v>
      </c>
      <c r="G23" s="77">
        <f t="shared" si="0"/>
        <v>15.484936635250044</v>
      </c>
      <c r="H23" s="70">
        <v>80574</v>
      </c>
      <c r="I23" s="82">
        <f t="shared" si="1"/>
        <v>14.742969196018564</v>
      </c>
    </row>
    <row r="24" spans="1:26" ht="18" customHeight="1">
      <c r="A24" s="257"/>
      <c r="B24" s="257"/>
      <c r="C24" s="44" t="s">
        <v>32</v>
      </c>
      <c r="D24" s="43"/>
      <c r="E24" s="43"/>
      <c r="F24" s="69">
        <v>2751</v>
      </c>
      <c r="G24" s="77">
        <f t="shared" si="0"/>
        <v>0.46076450394874008</v>
      </c>
      <c r="H24" s="70">
        <v>3417</v>
      </c>
      <c r="I24" s="82">
        <f t="shared" si="1"/>
        <v>-19.490781387181745</v>
      </c>
    </row>
    <row r="25" spans="1:26" ht="18" customHeight="1">
      <c r="A25" s="257"/>
      <c r="B25" s="257"/>
      <c r="C25" s="44" t="s">
        <v>8</v>
      </c>
      <c r="D25" s="43"/>
      <c r="E25" s="43"/>
      <c r="F25" s="69">
        <f>84926200/1000</f>
        <v>84926.2</v>
      </c>
      <c r="G25" s="77">
        <f t="shared" si="0"/>
        <v>14.224274233097598</v>
      </c>
      <c r="H25" s="70">
        <v>93887</v>
      </c>
      <c r="I25" s="82">
        <f t="shared" si="1"/>
        <v>-9.5442393515609236</v>
      </c>
    </row>
    <row r="26" spans="1:26" ht="18" customHeight="1">
      <c r="A26" s="257"/>
      <c r="B26" s="257"/>
      <c r="C26" s="45" t="s">
        <v>9</v>
      </c>
      <c r="D26" s="46"/>
      <c r="E26" s="46"/>
      <c r="F26" s="71">
        <f>504+188+835+86+10969+489+104820+1</f>
        <v>117892</v>
      </c>
      <c r="G26" s="78">
        <f t="shared" si="0"/>
        <v>19.745710250645175</v>
      </c>
      <c r="H26" s="72">
        <v>87760</v>
      </c>
      <c r="I26" s="84">
        <f t="shared" si="1"/>
        <v>34.334548769371011</v>
      </c>
    </row>
    <row r="27" spans="1:26" ht="18" customHeight="1">
      <c r="A27" s="257"/>
      <c r="B27" s="258"/>
      <c r="C27" s="47" t="s">
        <v>10</v>
      </c>
      <c r="D27" s="31"/>
      <c r="E27" s="31"/>
      <c r="F27" s="73">
        <f>SUM(F9,F20:F26)</f>
        <v>597051.19999999995</v>
      </c>
      <c r="G27" s="79">
        <f t="shared" si="0"/>
        <v>100</v>
      </c>
      <c r="H27" s="73">
        <f>SUM(H9,H20:H26)</f>
        <v>573615</v>
      </c>
      <c r="I27" s="85">
        <f t="shared" si="1"/>
        <v>4.0857020824071721</v>
      </c>
    </row>
    <row r="28" spans="1:26" ht="18" customHeight="1">
      <c r="A28" s="257"/>
      <c r="B28" s="256" t="s">
        <v>89</v>
      </c>
      <c r="C28" s="55" t="s">
        <v>11</v>
      </c>
      <c r="D28" s="56"/>
      <c r="E28" s="56"/>
      <c r="F28" s="65">
        <v>229636</v>
      </c>
      <c r="G28" s="75">
        <f>F28/$F$45*100</f>
        <v>38.461705951417883</v>
      </c>
      <c r="H28" s="65">
        <v>231390</v>
      </c>
      <c r="I28" s="86">
        <f>(F28/H28-1)*100</f>
        <v>-0.75802757249665564</v>
      </c>
    </row>
    <row r="29" spans="1:26" ht="18" customHeight="1">
      <c r="A29" s="257"/>
      <c r="B29" s="257"/>
      <c r="C29" s="7"/>
      <c r="D29" s="30" t="s">
        <v>12</v>
      </c>
      <c r="E29" s="43"/>
      <c r="F29" s="69">
        <v>136348</v>
      </c>
      <c r="G29" s="77">
        <f t="shared" ref="G29:G45" si="2">F29/$F$45*100</f>
        <v>22.836910079708435</v>
      </c>
      <c r="H29" s="69">
        <v>137432</v>
      </c>
      <c r="I29" s="87">
        <f t="shared" ref="I29:I45" si="3">(F29/H29-1)*100</f>
        <v>-0.78875371092612667</v>
      </c>
    </row>
    <row r="30" spans="1:26" ht="18" customHeight="1">
      <c r="A30" s="257"/>
      <c r="B30" s="257"/>
      <c r="C30" s="7"/>
      <c r="D30" s="30" t="s">
        <v>33</v>
      </c>
      <c r="E30" s="43"/>
      <c r="F30" s="69">
        <v>19055</v>
      </c>
      <c r="G30" s="77">
        <f t="shared" si="2"/>
        <v>3.1915196524250025</v>
      </c>
      <c r="H30" s="69">
        <v>18628</v>
      </c>
      <c r="I30" s="87">
        <f t="shared" si="3"/>
        <v>2.2922482284732704</v>
      </c>
    </row>
    <row r="31" spans="1:26" ht="18" customHeight="1">
      <c r="A31" s="257"/>
      <c r="B31" s="257"/>
      <c r="C31" s="19"/>
      <c r="D31" s="30" t="s">
        <v>13</v>
      </c>
      <c r="E31" s="43"/>
      <c r="F31" s="69">
        <v>74233</v>
      </c>
      <c r="G31" s="77">
        <f t="shared" si="2"/>
        <v>12.433276219284451</v>
      </c>
      <c r="H31" s="69">
        <v>75330</v>
      </c>
      <c r="I31" s="87">
        <f t="shared" si="3"/>
        <v>-1.4562591265100178</v>
      </c>
    </row>
    <row r="32" spans="1:26" ht="18" customHeight="1">
      <c r="A32" s="257"/>
      <c r="B32" s="257"/>
      <c r="C32" s="50" t="s">
        <v>14</v>
      </c>
      <c r="D32" s="51"/>
      <c r="E32" s="51"/>
      <c r="F32" s="65">
        <f>258059+200</f>
        <v>258259</v>
      </c>
      <c r="G32" s="75">
        <f t="shared" si="2"/>
        <v>43.255768770172068</v>
      </c>
      <c r="H32" s="65">
        <v>202492</v>
      </c>
      <c r="I32" s="86">
        <f t="shared" si="3"/>
        <v>27.540347272978693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17550</v>
      </c>
      <c r="G33" s="77">
        <f t="shared" si="2"/>
        <v>2.9394473838918285</v>
      </c>
      <c r="H33" s="69">
        <v>15449</v>
      </c>
      <c r="I33" s="87">
        <f t="shared" si="3"/>
        <v>13.599585733704455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4134</v>
      </c>
      <c r="G34" s="77">
        <f t="shared" si="2"/>
        <v>0.69240316153896397</v>
      </c>
      <c r="H34" s="69">
        <v>3550</v>
      </c>
      <c r="I34" s="87">
        <f t="shared" si="3"/>
        <v>16.450704225352109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f>150783-21482</f>
        <v>129301</v>
      </c>
      <c r="G35" s="77">
        <f t="shared" si="2"/>
        <v>21.656608899407253</v>
      </c>
      <c r="H35" s="69">
        <v>106357</v>
      </c>
      <c r="I35" s="87">
        <f t="shared" si="3"/>
        <v>21.572628035766339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6593</v>
      </c>
      <c r="G36" s="77">
        <f t="shared" si="2"/>
        <v>1.1042607750426681</v>
      </c>
      <c r="H36" s="69">
        <v>6653</v>
      </c>
      <c r="I36" s="87">
        <f t="shared" si="3"/>
        <v>-0.90184879001954377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2453</v>
      </c>
      <c r="G37" s="77">
        <f t="shared" si="2"/>
        <v>0.41085267422715976</v>
      </c>
      <c r="H37" s="69">
        <v>1531</v>
      </c>
      <c r="I37" s="87">
        <f t="shared" si="3"/>
        <v>60.222077073807981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98028</v>
      </c>
      <c r="G38" s="77">
        <f t="shared" si="2"/>
        <v>16.418697900179382</v>
      </c>
      <c r="H38" s="69">
        <v>68752</v>
      </c>
      <c r="I38" s="87">
        <f t="shared" si="3"/>
        <v>42.582033977193404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v>109156</v>
      </c>
      <c r="G39" s="75">
        <f t="shared" si="2"/>
        <v>18.282525278410052</v>
      </c>
      <c r="H39" s="65">
        <v>139733</v>
      </c>
      <c r="I39" s="86">
        <f t="shared" si="3"/>
        <v>-21.882447238662305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99912</v>
      </c>
      <c r="G40" s="76">
        <f t="shared" si="2"/>
        <v>16.734248833014263</v>
      </c>
      <c r="H40" s="67">
        <v>130586</v>
      </c>
      <c r="I40" s="88">
        <f t="shared" si="3"/>
        <v>-23.489501171641681</v>
      </c>
    </row>
    <row r="41" spans="1:9" ht="18" customHeight="1">
      <c r="A41" s="257"/>
      <c r="B41" s="257"/>
      <c r="C41" s="7"/>
      <c r="D41" s="16"/>
      <c r="E41" s="104" t="s">
        <v>92</v>
      </c>
      <c r="F41" s="69">
        <v>73011</v>
      </c>
      <c r="G41" s="77">
        <f t="shared" si="2"/>
        <v>12.228603586628278</v>
      </c>
      <c r="H41" s="69">
        <v>91799</v>
      </c>
      <c r="I41" s="89">
        <f t="shared" si="3"/>
        <v>-20.466453882939906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26901</v>
      </c>
      <c r="G42" s="77">
        <f t="shared" si="2"/>
        <v>4.5056452463859875</v>
      </c>
      <c r="H42" s="69">
        <v>38787</v>
      </c>
      <c r="I42" s="89">
        <f t="shared" si="3"/>
        <v>-30.644288034650778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9244</v>
      </c>
      <c r="G43" s="77">
        <f t="shared" si="2"/>
        <v>1.5482764453957869</v>
      </c>
      <c r="H43" s="69">
        <v>9147</v>
      </c>
      <c r="I43" s="89">
        <f t="shared" si="3"/>
        <v>1.0604569804307351</v>
      </c>
    </row>
    <row r="44" spans="1:9" ht="18" customHeight="1">
      <c r="A44" s="257"/>
      <c r="B44" s="25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4">
        <f>SUM(F28,F32,F39)</f>
        <v>597051</v>
      </c>
      <c r="G45" s="85">
        <f t="shared" si="2"/>
        <v>100</v>
      </c>
      <c r="H45" s="74">
        <f>SUM(H28,H32,H39)</f>
        <v>573615</v>
      </c>
      <c r="I45" s="85">
        <f t="shared" si="3"/>
        <v>4.0856672158154916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254</v>
      </c>
      <c r="B1" s="28"/>
      <c r="C1" s="28"/>
      <c r="D1" s="103" t="s">
        <v>255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235</v>
      </c>
      <c r="B5" s="31"/>
      <c r="C5" s="31"/>
      <c r="D5" s="31"/>
      <c r="K5" s="37"/>
      <c r="O5" s="37" t="s">
        <v>48</v>
      </c>
    </row>
    <row r="6" spans="1:25" ht="15.95" customHeight="1">
      <c r="A6" s="276" t="s">
        <v>49</v>
      </c>
      <c r="B6" s="277"/>
      <c r="C6" s="277"/>
      <c r="D6" s="277"/>
      <c r="E6" s="278"/>
      <c r="F6" s="267" t="s">
        <v>246</v>
      </c>
      <c r="G6" s="268"/>
      <c r="H6" s="267" t="s">
        <v>247</v>
      </c>
      <c r="I6" s="268"/>
      <c r="J6" s="267" t="s">
        <v>248</v>
      </c>
      <c r="K6" s="268"/>
      <c r="L6" s="267" t="s">
        <v>249</v>
      </c>
      <c r="M6" s="268"/>
      <c r="N6" s="267" t="s">
        <v>250</v>
      </c>
      <c r="O6" s="268"/>
    </row>
    <row r="7" spans="1:25" ht="15.95" customHeight="1">
      <c r="A7" s="279"/>
      <c r="B7" s="280"/>
      <c r="C7" s="280"/>
      <c r="D7" s="280"/>
      <c r="E7" s="281"/>
      <c r="F7" s="110" t="s">
        <v>234</v>
      </c>
      <c r="G7" s="38" t="s">
        <v>2</v>
      </c>
      <c r="H7" s="110" t="s">
        <v>234</v>
      </c>
      <c r="I7" s="38" t="s">
        <v>2</v>
      </c>
      <c r="J7" s="110" t="s">
        <v>234</v>
      </c>
      <c r="K7" s="38" t="s">
        <v>2</v>
      </c>
      <c r="L7" s="110" t="s">
        <v>234</v>
      </c>
      <c r="M7" s="38" t="s">
        <v>2</v>
      </c>
      <c r="N7" s="110" t="s">
        <v>234</v>
      </c>
      <c r="O7" s="253" t="s">
        <v>2</v>
      </c>
    </row>
    <row r="8" spans="1:25" ht="15.95" customHeight="1">
      <c r="A8" s="288" t="s">
        <v>83</v>
      </c>
      <c r="B8" s="55" t="s">
        <v>50</v>
      </c>
      <c r="C8" s="56"/>
      <c r="D8" s="56"/>
      <c r="E8" s="93" t="s">
        <v>41</v>
      </c>
      <c r="F8" s="111">
        <v>823</v>
      </c>
      <c r="G8" s="112">
        <v>853</v>
      </c>
      <c r="H8" s="111">
        <v>325</v>
      </c>
      <c r="I8" s="113">
        <v>416</v>
      </c>
      <c r="J8" s="111">
        <v>69</v>
      </c>
      <c r="K8" s="114">
        <v>58</v>
      </c>
      <c r="L8" s="111">
        <v>2236</v>
      </c>
      <c r="M8" s="113">
        <v>2262</v>
      </c>
      <c r="N8" s="111">
        <v>2875</v>
      </c>
      <c r="O8" s="114">
        <v>2802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95" customHeight="1">
      <c r="A9" s="289"/>
      <c r="B9" s="8"/>
      <c r="C9" s="30" t="s">
        <v>51</v>
      </c>
      <c r="D9" s="43"/>
      <c r="E9" s="91" t="s">
        <v>42</v>
      </c>
      <c r="F9" s="70">
        <v>808</v>
      </c>
      <c r="G9" s="116">
        <v>841</v>
      </c>
      <c r="H9" s="70">
        <v>325</v>
      </c>
      <c r="I9" s="117">
        <v>416</v>
      </c>
      <c r="J9" s="70">
        <v>69</v>
      </c>
      <c r="K9" s="118">
        <v>58</v>
      </c>
      <c r="L9" s="70">
        <v>2236</v>
      </c>
      <c r="M9" s="117">
        <v>2262</v>
      </c>
      <c r="N9" s="70">
        <v>2875</v>
      </c>
      <c r="O9" s="118">
        <v>2802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95" customHeight="1">
      <c r="A10" s="289"/>
      <c r="B10" s="10"/>
      <c r="C10" s="30" t="s">
        <v>52</v>
      </c>
      <c r="D10" s="43"/>
      <c r="E10" s="91" t="s">
        <v>43</v>
      </c>
      <c r="F10" s="70">
        <v>15</v>
      </c>
      <c r="G10" s="116">
        <v>12</v>
      </c>
      <c r="H10" s="70">
        <v>0</v>
      </c>
      <c r="I10" s="117">
        <v>0</v>
      </c>
      <c r="J10" s="119">
        <v>0</v>
      </c>
      <c r="K10" s="120">
        <v>0</v>
      </c>
      <c r="L10" s="70">
        <v>0</v>
      </c>
      <c r="M10" s="117">
        <v>0</v>
      </c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95" customHeight="1">
      <c r="A11" s="289"/>
      <c r="B11" s="50" t="s">
        <v>53</v>
      </c>
      <c r="C11" s="63"/>
      <c r="D11" s="63"/>
      <c r="E11" s="90" t="s">
        <v>44</v>
      </c>
      <c r="F11" s="121">
        <v>795</v>
      </c>
      <c r="G11" s="122">
        <v>838</v>
      </c>
      <c r="H11" s="121">
        <v>167</v>
      </c>
      <c r="I11" s="123">
        <v>234</v>
      </c>
      <c r="J11" s="121">
        <v>16</v>
      </c>
      <c r="K11" s="124">
        <v>16</v>
      </c>
      <c r="L11" s="121">
        <v>2046</v>
      </c>
      <c r="M11" s="123">
        <v>2073</v>
      </c>
      <c r="N11" s="121">
        <v>2875</v>
      </c>
      <c r="O11" s="124">
        <v>2802</v>
      </c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95" customHeight="1">
      <c r="A12" s="289"/>
      <c r="B12" s="7"/>
      <c r="C12" s="30" t="s">
        <v>54</v>
      </c>
      <c r="D12" s="43"/>
      <c r="E12" s="91" t="s">
        <v>45</v>
      </c>
      <c r="F12" s="70">
        <v>779</v>
      </c>
      <c r="G12" s="116">
        <v>818</v>
      </c>
      <c r="H12" s="121">
        <v>167</v>
      </c>
      <c r="I12" s="117">
        <v>234</v>
      </c>
      <c r="J12" s="121">
        <v>16</v>
      </c>
      <c r="K12" s="118">
        <v>16</v>
      </c>
      <c r="L12" s="70">
        <v>2046</v>
      </c>
      <c r="M12" s="117">
        <v>2073</v>
      </c>
      <c r="N12" s="70">
        <v>2875</v>
      </c>
      <c r="O12" s="118">
        <v>2802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95" customHeight="1">
      <c r="A13" s="289"/>
      <c r="B13" s="8"/>
      <c r="C13" s="52" t="s">
        <v>55</v>
      </c>
      <c r="D13" s="53"/>
      <c r="E13" s="95" t="s">
        <v>46</v>
      </c>
      <c r="F13" s="67">
        <v>16</v>
      </c>
      <c r="G13" s="125">
        <v>20</v>
      </c>
      <c r="H13" s="119">
        <v>0</v>
      </c>
      <c r="I13" s="120">
        <v>0</v>
      </c>
      <c r="J13" s="119">
        <v>0</v>
      </c>
      <c r="K13" s="120">
        <v>0</v>
      </c>
      <c r="L13" s="68">
        <v>0</v>
      </c>
      <c r="M13" s="126">
        <v>0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95" customHeight="1">
      <c r="A14" s="289"/>
      <c r="B14" s="44" t="s">
        <v>56</v>
      </c>
      <c r="C14" s="43"/>
      <c r="D14" s="43"/>
      <c r="E14" s="91" t="s">
        <v>97</v>
      </c>
      <c r="F14" s="69">
        <f t="shared" ref="F14:O14" si="0">F9-F12</f>
        <v>29</v>
      </c>
      <c r="G14" s="128">
        <f t="shared" si="0"/>
        <v>23</v>
      </c>
      <c r="H14" s="69">
        <f t="shared" si="0"/>
        <v>158</v>
      </c>
      <c r="I14" s="128">
        <f t="shared" si="0"/>
        <v>182</v>
      </c>
      <c r="J14" s="69">
        <f t="shared" si="0"/>
        <v>53</v>
      </c>
      <c r="K14" s="128">
        <f t="shared" si="0"/>
        <v>42</v>
      </c>
      <c r="L14" s="69">
        <v>190</v>
      </c>
      <c r="M14" s="128">
        <v>189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95" customHeight="1">
      <c r="A15" s="289"/>
      <c r="B15" s="44" t="s">
        <v>57</v>
      </c>
      <c r="C15" s="43"/>
      <c r="D15" s="43"/>
      <c r="E15" s="91" t="s">
        <v>98</v>
      </c>
      <c r="F15" s="69">
        <f t="shared" ref="F15:O15" si="1">F10-F13</f>
        <v>-1</v>
      </c>
      <c r="G15" s="128">
        <f t="shared" si="1"/>
        <v>-8</v>
      </c>
      <c r="H15" s="69">
        <f t="shared" si="1"/>
        <v>0</v>
      </c>
      <c r="I15" s="128">
        <f t="shared" si="1"/>
        <v>0</v>
      </c>
      <c r="J15" s="69">
        <f t="shared" si="1"/>
        <v>0</v>
      </c>
      <c r="K15" s="128">
        <f t="shared" si="1"/>
        <v>0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95" customHeight="1">
      <c r="A16" s="289"/>
      <c r="B16" s="44" t="s">
        <v>58</v>
      </c>
      <c r="C16" s="43"/>
      <c r="D16" s="43"/>
      <c r="E16" s="91" t="s">
        <v>99</v>
      </c>
      <c r="F16" s="67">
        <f t="shared" ref="F16:O16" si="2">F8-F11</f>
        <v>28</v>
      </c>
      <c r="G16" s="125">
        <f t="shared" si="2"/>
        <v>15</v>
      </c>
      <c r="H16" s="67">
        <f t="shared" si="2"/>
        <v>158</v>
      </c>
      <c r="I16" s="125">
        <f t="shared" si="2"/>
        <v>182</v>
      </c>
      <c r="J16" s="67">
        <f t="shared" si="2"/>
        <v>53</v>
      </c>
      <c r="K16" s="125">
        <f t="shared" si="2"/>
        <v>42</v>
      </c>
      <c r="L16" s="67">
        <f t="shared" si="2"/>
        <v>190</v>
      </c>
      <c r="M16" s="125">
        <f t="shared" si="2"/>
        <v>189</v>
      </c>
      <c r="N16" s="67">
        <f t="shared" si="2"/>
        <v>0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95" customHeight="1">
      <c r="A17" s="289"/>
      <c r="B17" s="44" t="s">
        <v>59</v>
      </c>
      <c r="C17" s="43"/>
      <c r="D17" s="43"/>
      <c r="E17" s="34"/>
      <c r="F17" s="69">
        <v>0</v>
      </c>
      <c r="G17" s="128">
        <v>0</v>
      </c>
      <c r="H17" s="255">
        <v>6606</v>
      </c>
      <c r="I17" s="120">
        <v>6599</v>
      </c>
      <c r="J17" s="70">
        <v>6011</v>
      </c>
      <c r="K17" s="118">
        <v>6082</v>
      </c>
      <c r="L17" s="70">
        <v>470</v>
      </c>
      <c r="M17" s="117">
        <v>693</v>
      </c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95" customHeight="1">
      <c r="A18" s="290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>
        <v>0</v>
      </c>
      <c r="M18" s="133">
        <v>0</v>
      </c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95" customHeight="1">
      <c r="A19" s="289" t="s">
        <v>84</v>
      </c>
      <c r="B19" s="50" t="s">
        <v>61</v>
      </c>
      <c r="C19" s="51"/>
      <c r="D19" s="51"/>
      <c r="E19" s="96"/>
      <c r="F19" s="65">
        <v>416</v>
      </c>
      <c r="G19" s="135">
        <v>3</v>
      </c>
      <c r="H19" s="66">
        <v>1157</v>
      </c>
      <c r="I19" s="136">
        <v>0</v>
      </c>
      <c r="J19" s="66">
        <v>0</v>
      </c>
      <c r="K19" s="137">
        <v>0</v>
      </c>
      <c r="L19" s="66">
        <v>634</v>
      </c>
      <c r="M19" s="136">
        <v>379</v>
      </c>
      <c r="N19" s="66">
        <v>903</v>
      </c>
      <c r="O19" s="137">
        <v>1366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95" customHeight="1">
      <c r="A20" s="289"/>
      <c r="B20" s="19"/>
      <c r="C20" s="30" t="s">
        <v>62</v>
      </c>
      <c r="D20" s="43"/>
      <c r="E20" s="91"/>
      <c r="F20" s="69">
        <v>416</v>
      </c>
      <c r="G20" s="128">
        <v>0</v>
      </c>
      <c r="H20" s="70">
        <v>1157</v>
      </c>
      <c r="I20" s="117">
        <v>0</v>
      </c>
      <c r="J20" s="70">
        <v>0</v>
      </c>
      <c r="K20" s="120">
        <v>0</v>
      </c>
      <c r="L20" s="70">
        <v>214</v>
      </c>
      <c r="M20" s="117">
        <v>35</v>
      </c>
      <c r="N20" s="70">
        <v>71</v>
      </c>
      <c r="O20" s="118">
        <v>168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95" customHeight="1">
      <c r="A21" s="289"/>
      <c r="B21" s="9" t="s">
        <v>63</v>
      </c>
      <c r="C21" s="63"/>
      <c r="D21" s="63"/>
      <c r="E21" s="90" t="s">
        <v>100</v>
      </c>
      <c r="F21" s="138">
        <v>416</v>
      </c>
      <c r="G21" s="139">
        <v>3</v>
      </c>
      <c r="H21" s="121">
        <v>1157</v>
      </c>
      <c r="I21" s="123">
        <v>0</v>
      </c>
      <c r="J21" s="121">
        <v>0</v>
      </c>
      <c r="K21" s="124">
        <v>0</v>
      </c>
      <c r="L21" s="121">
        <v>634</v>
      </c>
      <c r="M21" s="123">
        <v>379</v>
      </c>
      <c r="N21" s="121">
        <v>903</v>
      </c>
      <c r="O21" s="124">
        <v>1366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95" customHeight="1">
      <c r="A22" s="289"/>
      <c r="B22" s="50" t="s">
        <v>64</v>
      </c>
      <c r="C22" s="51"/>
      <c r="D22" s="51"/>
      <c r="E22" s="96" t="s">
        <v>101</v>
      </c>
      <c r="F22" s="65">
        <v>930</v>
      </c>
      <c r="G22" s="135">
        <v>599</v>
      </c>
      <c r="H22" s="66">
        <v>1451</v>
      </c>
      <c r="I22" s="136">
        <v>369</v>
      </c>
      <c r="J22" s="66">
        <v>28</v>
      </c>
      <c r="K22" s="137">
        <v>27</v>
      </c>
      <c r="L22" s="66">
        <v>634</v>
      </c>
      <c r="M22" s="136">
        <v>386</v>
      </c>
      <c r="N22" s="66">
        <v>903</v>
      </c>
      <c r="O22" s="137">
        <v>1366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95" customHeight="1">
      <c r="A23" s="289"/>
      <c r="B23" s="7" t="s">
        <v>65</v>
      </c>
      <c r="C23" s="52" t="s">
        <v>66</v>
      </c>
      <c r="D23" s="53"/>
      <c r="E23" s="95"/>
      <c r="F23" s="67">
        <v>0</v>
      </c>
      <c r="G23" s="125">
        <v>0</v>
      </c>
      <c r="H23" s="68">
        <v>1447</v>
      </c>
      <c r="I23" s="126">
        <v>360</v>
      </c>
      <c r="J23" s="68">
        <v>0</v>
      </c>
      <c r="K23" s="127">
        <v>0</v>
      </c>
      <c r="L23" s="68">
        <v>350</v>
      </c>
      <c r="M23" s="126">
        <v>349</v>
      </c>
      <c r="N23" s="68">
        <v>595</v>
      </c>
      <c r="O23" s="127">
        <v>592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95" customHeight="1">
      <c r="A24" s="289"/>
      <c r="B24" s="44" t="s">
        <v>102</v>
      </c>
      <c r="C24" s="43"/>
      <c r="D24" s="43"/>
      <c r="E24" s="91" t="s">
        <v>103</v>
      </c>
      <c r="F24" s="69">
        <f t="shared" ref="F24:O24" si="3">F21-F22</f>
        <v>-514</v>
      </c>
      <c r="G24" s="128">
        <f t="shared" si="3"/>
        <v>-596</v>
      </c>
      <c r="H24" s="69">
        <f t="shared" si="3"/>
        <v>-294</v>
      </c>
      <c r="I24" s="128">
        <f t="shared" si="3"/>
        <v>-369</v>
      </c>
      <c r="J24" s="69">
        <f t="shared" si="3"/>
        <v>-28</v>
      </c>
      <c r="K24" s="128">
        <f t="shared" si="3"/>
        <v>-27</v>
      </c>
      <c r="L24" s="69">
        <f t="shared" si="3"/>
        <v>0</v>
      </c>
      <c r="M24" s="128">
        <f t="shared" si="3"/>
        <v>-7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95" customHeight="1">
      <c r="A25" s="289"/>
      <c r="B25" s="101" t="s">
        <v>67</v>
      </c>
      <c r="C25" s="53"/>
      <c r="D25" s="53"/>
      <c r="E25" s="291" t="s">
        <v>104</v>
      </c>
      <c r="F25" s="271">
        <v>514</v>
      </c>
      <c r="G25" s="265">
        <v>596</v>
      </c>
      <c r="H25" s="263">
        <v>294</v>
      </c>
      <c r="I25" s="265">
        <v>369</v>
      </c>
      <c r="J25" s="263">
        <v>28</v>
      </c>
      <c r="K25" s="265">
        <v>27</v>
      </c>
      <c r="L25" s="263">
        <v>0</v>
      </c>
      <c r="M25" s="265">
        <v>7</v>
      </c>
      <c r="N25" s="263"/>
      <c r="O25" s="26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95" customHeight="1">
      <c r="A26" s="289"/>
      <c r="B26" s="9" t="s">
        <v>68</v>
      </c>
      <c r="C26" s="63"/>
      <c r="D26" s="63"/>
      <c r="E26" s="292"/>
      <c r="F26" s="272"/>
      <c r="G26" s="266"/>
      <c r="H26" s="264"/>
      <c r="I26" s="266"/>
      <c r="J26" s="264"/>
      <c r="K26" s="266"/>
      <c r="L26" s="264"/>
      <c r="M26" s="266"/>
      <c r="N26" s="264"/>
      <c r="O26" s="266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95" customHeight="1">
      <c r="A27" s="290"/>
      <c r="B27" s="47" t="s">
        <v>105</v>
      </c>
      <c r="C27" s="31"/>
      <c r="D27" s="31"/>
      <c r="E27" s="92" t="s">
        <v>106</v>
      </c>
      <c r="F27" s="73">
        <f t="shared" ref="F27:O27" si="4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9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9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95" customHeight="1">
      <c r="A30" s="282" t="s">
        <v>69</v>
      </c>
      <c r="B30" s="283"/>
      <c r="C30" s="283"/>
      <c r="D30" s="283"/>
      <c r="E30" s="284"/>
      <c r="F30" s="269" t="s">
        <v>251</v>
      </c>
      <c r="G30" s="270"/>
      <c r="H30" s="269"/>
      <c r="I30" s="270"/>
      <c r="J30" s="269"/>
      <c r="K30" s="270"/>
      <c r="L30" s="269"/>
      <c r="M30" s="270"/>
      <c r="N30" s="269"/>
      <c r="O30" s="270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95" customHeight="1">
      <c r="A31" s="285"/>
      <c r="B31" s="286"/>
      <c r="C31" s="286"/>
      <c r="D31" s="286"/>
      <c r="E31" s="287"/>
      <c r="F31" s="110" t="s">
        <v>234</v>
      </c>
      <c r="G31" s="144" t="s">
        <v>2</v>
      </c>
      <c r="H31" s="110" t="s">
        <v>234</v>
      </c>
      <c r="I31" s="144" t="s">
        <v>2</v>
      </c>
      <c r="J31" s="110" t="s">
        <v>234</v>
      </c>
      <c r="K31" s="145" t="s">
        <v>2</v>
      </c>
      <c r="L31" s="110" t="s">
        <v>234</v>
      </c>
      <c r="M31" s="144" t="s">
        <v>2</v>
      </c>
      <c r="N31" s="110" t="s">
        <v>234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95" customHeight="1">
      <c r="A32" s="288" t="s">
        <v>85</v>
      </c>
      <c r="B32" s="55" t="s">
        <v>50</v>
      </c>
      <c r="C32" s="56"/>
      <c r="D32" s="56"/>
      <c r="E32" s="15" t="s">
        <v>41</v>
      </c>
      <c r="F32" s="66">
        <v>510</v>
      </c>
      <c r="G32" s="148">
        <v>496</v>
      </c>
      <c r="H32" s="111"/>
      <c r="I32" s="113"/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95" customHeight="1">
      <c r="A33" s="293"/>
      <c r="B33" s="8"/>
      <c r="C33" s="52" t="s">
        <v>70</v>
      </c>
      <c r="D33" s="53"/>
      <c r="E33" s="99"/>
      <c r="F33" s="68">
        <v>510</v>
      </c>
      <c r="G33" s="151">
        <v>496</v>
      </c>
      <c r="H33" s="68"/>
      <c r="I33" s="126"/>
      <c r="J33" s="68"/>
      <c r="K33" s="127"/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95" customHeight="1">
      <c r="A34" s="293"/>
      <c r="B34" s="8"/>
      <c r="C34" s="24"/>
      <c r="D34" s="30" t="s">
        <v>71</v>
      </c>
      <c r="E34" s="94"/>
      <c r="F34" s="70">
        <v>510</v>
      </c>
      <c r="G34" s="116">
        <v>493</v>
      </c>
      <c r="H34" s="70"/>
      <c r="I34" s="117"/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95" customHeight="1">
      <c r="A35" s="293"/>
      <c r="B35" s="10"/>
      <c r="C35" s="62" t="s">
        <v>72</v>
      </c>
      <c r="D35" s="63"/>
      <c r="E35" s="100"/>
      <c r="F35" s="121">
        <v>0</v>
      </c>
      <c r="G35" s="122">
        <v>0</v>
      </c>
      <c r="H35" s="121"/>
      <c r="I35" s="123"/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95" customHeight="1">
      <c r="A36" s="293"/>
      <c r="B36" s="50" t="s">
        <v>53</v>
      </c>
      <c r="C36" s="51"/>
      <c r="D36" s="51"/>
      <c r="E36" s="15" t="s">
        <v>42</v>
      </c>
      <c r="F36" s="65">
        <v>406</v>
      </c>
      <c r="G36" s="125">
        <v>337</v>
      </c>
      <c r="H36" s="66"/>
      <c r="I36" s="136"/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95" customHeight="1">
      <c r="A37" s="293"/>
      <c r="B37" s="8"/>
      <c r="C37" s="30" t="s">
        <v>73</v>
      </c>
      <c r="D37" s="43"/>
      <c r="E37" s="94"/>
      <c r="F37" s="69">
        <v>403</v>
      </c>
      <c r="G37" s="128">
        <v>320</v>
      </c>
      <c r="H37" s="70"/>
      <c r="I37" s="117"/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95" customHeight="1">
      <c r="A38" s="293"/>
      <c r="B38" s="10"/>
      <c r="C38" s="30" t="s">
        <v>74</v>
      </c>
      <c r="D38" s="43"/>
      <c r="E38" s="94"/>
      <c r="F38" s="69">
        <v>3</v>
      </c>
      <c r="G38" s="128">
        <v>17</v>
      </c>
      <c r="H38" s="70"/>
      <c r="I38" s="117"/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95" customHeight="1">
      <c r="A39" s="294"/>
      <c r="B39" s="11" t="s">
        <v>75</v>
      </c>
      <c r="C39" s="12"/>
      <c r="D39" s="12"/>
      <c r="E39" s="98" t="s">
        <v>108</v>
      </c>
      <c r="F39" s="73">
        <f>F32-F36</f>
        <v>104</v>
      </c>
      <c r="G39" s="140">
        <f t="shared" ref="G39:O39" si="5">G32-G36</f>
        <v>159</v>
      </c>
      <c r="H39" s="73">
        <f t="shared" si="5"/>
        <v>0</v>
      </c>
      <c r="I39" s="140">
        <f t="shared" si="5"/>
        <v>0</v>
      </c>
      <c r="J39" s="73">
        <f t="shared" si="5"/>
        <v>0</v>
      </c>
      <c r="K39" s="140">
        <f t="shared" si="5"/>
        <v>0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95" customHeight="1">
      <c r="A40" s="288" t="s">
        <v>86</v>
      </c>
      <c r="B40" s="50" t="s">
        <v>76</v>
      </c>
      <c r="C40" s="51"/>
      <c r="D40" s="51"/>
      <c r="E40" s="15" t="s">
        <v>44</v>
      </c>
      <c r="F40" s="65">
        <v>0</v>
      </c>
      <c r="G40" s="135">
        <v>472</v>
      </c>
      <c r="H40" s="66"/>
      <c r="I40" s="136"/>
      <c r="J40" s="66"/>
      <c r="K40" s="137"/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95" customHeight="1">
      <c r="A41" s="295"/>
      <c r="B41" s="10"/>
      <c r="C41" s="30" t="s">
        <v>77</v>
      </c>
      <c r="D41" s="43"/>
      <c r="E41" s="94"/>
      <c r="F41" s="154">
        <v>0</v>
      </c>
      <c r="G41" s="155">
        <v>238</v>
      </c>
      <c r="H41" s="152"/>
      <c r="I41" s="153"/>
      <c r="J41" s="70"/>
      <c r="K41" s="118"/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95" customHeight="1">
      <c r="A42" s="295"/>
      <c r="B42" s="50" t="s">
        <v>64</v>
      </c>
      <c r="C42" s="51"/>
      <c r="D42" s="51"/>
      <c r="E42" s="15" t="s">
        <v>45</v>
      </c>
      <c r="F42" s="65">
        <v>104</v>
      </c>
      <c r="G42" s="135">
        <v>631</v>
      </c>
      <c r="H42" s="66"/>
      <c r="I42" s="136"/>
      <c r="J42" s="66"/>
      <c r="K42" s="137"/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95" customHeight="1">
      <c r="A43" s="295"/>
      <c r="B43" s="10"/>
      <c r="C43" s="30" t="s">
        <v>78</v>
      </c>
      <c r="D43" s="43"/>
      <c r="E43" s="94"/>
      <c r="F43" s="69">
        <v>104</v>
      </c>
      <c r="G43" s="128">
        <v>163</v>
      </c>
      <c r="H43" s="70"/>
      <c r="I43" s="117"/>
      <c r="J43" s="152"/>
      <c r="K43" s="153"/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95" customHeight="1">
      <c r="A44" s="296"/>
      <c r="B44" s="47" t="s">
        <v>75</v>
      </c>
      <c r="C44" s="31"/>
      <c r="D44" s="31"/>
      <c r="E44" s="98" t="s">
        <v>109</v>
      </c>
      <c r="F44" s="130">
        <f>F40-F42</f>
        <v>-104</v>
      </c>
      <c r="G44" s="131">
        <f t="shared" ref="G44:O44" si="6">G40-G42</f>
        <v>-159</v>
      </c>
      <c r="H44" s="130">
        <f t="shared" si="6"/>
        <v>0</v>
      </c>
      <c r="I44" s="131">
        <f t="shared" si="6"/>
        <v>0</v>
      </c>
      <c r="J44" s="130">
        <f t="shared" si="6"/>
        <v>0</v>
      </c>
      <c r="K44" s="131">
        <f t="shared" si="6"/>
        <v>0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95" customHeight="1">
      <c r="A45" s="273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t="shared" ref="G45:O45" si="7">G39+G44</f>
        <v>0</v>
      </c>
      <c r="H45" s="156">
        <f t="shared" si="7"/>
        <v>0</v>
      </c>
      <c r="I45" s="157">
        <f t="shared" si="7"/>
        <v>0</v>
      </c>
      <c r="J45" s="156">
        <f t="shared" si="7"/>
        <v>0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95" customHeight="1">
      <c r="A46" s="274"/>
      <c r="B46" s="44" t="s">
        <v>80</v>
      </c>
      <c r="C46" s="43"/>
      <c r="D46" s="43"/>
      <c r="E46" s="43"/>
      <c r="F46" s="154">
        <v>0</v>
      </c>
      <c r="G46" s="155">
        <v>0</v>
      </c>
      <c r="H46" s="152"/>
      <c r="I46" s="153"/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95" customHeight="1">
      <c r="A47" s="274"/>
      <c r="B47" s="44" t="s">
        <v>81</v>
      </c>
      <c r="C47" s="43"/>
      <c r="D47" s="43"/>
      <c r="E47" s="43"/>
      <c r="F47" s="69">
        <v>0</v>
      </c>
      <c r="G47" s="128">
        <v>0</v>
      </c>
      <c r="H47" s="70"/>
      <c r="I47" s="117"/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95" customHeight="1">
      <c r="A48" s="275"/>
      <c r="B48" s="47" t="s">
        <v>82</v>
      </c>
      <c r="C48" s="31"/>
      <c r="D48" s="31"/>
      <c r="E48" s="31"/>
      <c r="F48" s="74">
        <v>0</v>
      </c>
      <c r="G48" s="158">
        <v>0</v>
      </c>
      <c r="H48" s="74"/>
      <c r="I48" s="159"/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95" customHeight="1">
      <c r="A49" s="13" t="s">
        <v>111</v>
      </c>
      <c r="O49" s="8"/>
      <c r="P49" s="8"/>
    </row>
    <row r="50" spans="1:16" ht="15.95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="90" zoomScaleNormal="100" zoomScaleSheetLayoutView="9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57" t="s">
        <v>0</v>
      </c>
      <c r="B1" s="57"/>
      <c r="C1" s="57"/>
      <c r="D1" s="57"/>
      <c r="E1" s="102" t="s">
        <v>256</v>
      </c>
      <c r="F1" s="1"/>
    </row>
    <row r="3" spans="1:9" ht="14.25">
      <c r="A3" s="27" t="s">
        <v>112</v>
      </c>
    </row>
    <row r="5" spans="1:9">
      <c r="A5" s="58" t="s">
        <v>236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7.100000000000001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110335</v>
      </c>
      <c r="G9" s="75">
        <f>F9/$F$27*100</f>
        <v>20.115953655001412</v>
      </c>
      <c r="H9" s="66">
        <v>110091</v>
      </c>
      <c r="I9" s="80">
        <f t="shared" ref="I9:I45" si="0">(F9/H9-1)*100</f>
        <v>0.22163482936843337</v>
      </c>
    </row>
    <row r="10" spans="1:9" ht="18" customHeight="1">
      <c r="A10" s="257"/>
      <c r="B10" s="257"/>
      <c r="C10" s="7"/>
      <c r="D10" s="52" t="s">
        <v>23</v>
      </c>
      <c r="E10" s="53"/>
      <c r="F10" s="67">
        <v>34104</v>
      </c>
      <c r="G10" s="76">
        <f t="shared" ref="G10:G27" si="1">F10/$F$27*100</f>
        <v>6.2177412738493514</v>
      </c>
      <c r="H10" s="68">
        <v>34113</v>
      </c>
      <c r="I10" s="81">
        <f t="shared" si="0"/>
        <v>-2.6382903878285902E-2</v>
      </c>
    </row>
    <row r="11" spans="1:9" ht="18" customHeight="1">
      <c r="A11" s="257"/>
      <c r="B11" s="257"/>
      <c r="C11" s="7"/>
      <c r="D11" s="16"/>
      <c r="E11" s="23" t="s">
        <v>24</v>
      </c>
      <c r="F11" s="69">
        <v>27541</v>
      </c>
      <c r="G11" s="77">
        <f t="shared" si="1"/>
        <v>5.021194359109928</v>
      </c>
      <c r="H11" s="70">
        <v>27166</v>
      </c>
      <c r="I11" s="82">
        <f t="shared" si="0"/>
        <v>1.3804019730545569</v>
      </c>
    </row>
    <row r="12" spans="1:9" ht="18" customHeight="1">
      <c r="A12" s="257"/>
      <c r="B12" s="257"/>
      <c r="C12" s="7"/>
      <c r="D12" s="16"/>
      <c r="E12" s="23" t="s">
        <v>25</v>
      </c>
      <c r="F12" s="69">
        <v>2358</v>
      </c>
      <c r="G12" s="77">
        <f t="shared" si="1"/>
        <v>0.42990364542976689</v>
      </c>
      <c r="H12" s="70">
        <v>2399</v>
      </c>
      <c r="I12" s="82">
        <f t="shared" si="0"/>
        <v>-1.7090454355981666</v>
      </c>
    </row>
    <row r="13" spans="1:9" ht="18" customHeight="1">
      <c r="A13" s="257"/>
      <c r="B13" s="257"/>
      <c r="C13" s="7"/>
      <c r="D13" s="33"/>
      <c r="E13" s="23" t="s">
        <v>26</v>
      </c>
      <c r="F13" s="69">
        <v>266</v>
      </c>
      <c r="G13" s="77">
        <f t="shared" si="1"/>
        <v>4.849633998486768E-2</v>
      </c>
      <c r="H13" s="70">
        <v>583</v>
      </c>
      <c r="I13" s="82">
        <f t="shared" si="0"/>
        <v>-54.373927958833626</v>
      </c>
    </row>
    <row r="14" spans="1:9" ht="18" customHeight="1">
      <c r="A14" s="257"/>
      <c r="B14" s="257"/>
      <c r="C14" s="7"/>
      <c r="D14" s="61" t="s">
        <v>27</v>
      </c>
      <c r="E14" s="51"/>
      <c r="F14" s="65">
        <v>20404</v>
      </c>
      <c r="G14" s="75">
        <f t="shared" si="1"/>
        <v>3.7199974475610533</v>
      </c>
      <c r="H14" s="66">
        <v>19491</v>
      </c>
      <c r="I14" s="83">
        <f t="shared" si="0"/>
        <v>4.6842132266174064</v>
      </c>
    </row>
    <row r="15" spans="1:9" ht="18" customHeight="1">
      <c r="A15" s="257"/>
      <c r="B15" s="257"/>
      <c r="C15" s="7"/>
      <c r="D15" s="16"/>
      <c r="E15" s="23" t="s">
        <v>28</v>
      </c>
      <c r="F15" s="69">
        <v>1082</v>
      </c>
      <c r="G15" s="77">
        <f t="shared" si="1"/>
        <v>0.19726706715649184</v>
      </c>
      <c r="H15" s="70">
        <v>1029</v>
      </c>
      <c r="I15" s="82">
        <f t="shared" si="0"/>
        <v>5.1506316812439223</v>
      </c>
    </row>
    <row r="16" spans="1:9" ht="18" customHeight="1">
      <c r="A16" s="257"/>
      <c r="B16" s="257"/>
      <c r="C16" s="7"/>
      <c r="D16" s="16"/>
      <c r="E16" s="29" t="s">
        <v>29</v>
      </c>
      <c r="F16" s="67">
        <v>19321</v>
      </c>
      <c r="G16" s="76">
        <f t="shared" si="1"/>
        <v>3.522548063336949</v>
      </c>
      <c r="H16" s="68">
        <v>18463</v>
      </c>
      <c r="I16" s="81">
        <f t="shared" si="0"/>
        <v>4.6471321020419287</v>
      </c>
    </row>
    <row r="17" spans="1:9" ht="18" customHeight="1">
      <c r="A17" s="257"/>
      <c r="B17" s="257"/>
      <c r="C17" s="7"/>
      <c r="D17" s="261" t="s">
        <v>30</v>
      </c>
      <c r="E17" s="297"/>
      <c r="F17" s="67">
        <v>34485</v>
      </c>
      <c r="G17" s="76">
        <f t="shared" si="1"/>
        <v>6.2872040766096315</v>
      </c>
      <c r="H17" s="68">
        <v>34899</v>
      </c>
      <c r="I17" s="81">
        <f t="shared" si="0"/>
        <v>-1.1862804091807844</v>
      </c>
    </row>
    <row r="18" spans="1:9" ht="18" customHeight="1">
      <c r="A18" s="257"/>
      <c r="B18" s="257"/>
      <c r="C18" s="7"/>
      <c r="D18" s="261" t="s">
        <v>94</v>
      </c>
      <c r="E18" s="262"/>
      <c r="F18" s="69">
        <v>1719</v>
      </c>
      <c r="G18" s="77">
        <f t="shared" si="1"/>
        <v>0.3134030392255171</v>
      </c>
      <c r="H18" s="70">
        <v>1729</v>
      </c>
      <c r="I18" s="82">
        <f t="shared" si="0"/>
        <v>-0.57836899942163011</v>
      </c>
    </row>
    <row r="19" spans="1:9" ht="18" customHeight="1">
      <c r="A19" s="257"/>
      <c r="B19" s="257"/>
      <c r="C19" s="10"/>
      <c r="D19" s="261" t="s">
        <v>95</v>
      </c>
      <c r="E19" s="262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7"/>
      <c r="B20" s="257"/>
      <c r="C20" s="44" t="s">
        <v>5</v>
      </c>
      <c r="D20" s="43"/>
      <c r="E20" s="43"/>
      <c r="F20" s="69">
        <v>16684</v>
      </c>
      <c r="G20" s="77">
        <f t="shared" si="1"/>
        <v>3.0417779560433549</v>
      </c>
      <c r="H20" s="70">
        <v>17171</v>
      </c>
      <c r="I20" s="82">
        <f t="shared" si="0"/>
        <v>-2.8361772756391623</v>
      </c>
    </row>
    <row r="21" spans="1:9" ht="18" customHeight="1">
      <c r="A21" s="257"/>
      <c r="B21" s="257"/>
      <c r="C21" s="44" t="s">
        <v>6</v>
      </c>
      <c r="D21" s="43"/>
      <c r="E21" s="43"/>
      <c r="F21" s="69">
        <v>171312</v>
      </c>
      <c r="G21" s="77">
        <f t="shared" si="1"/>
        <v>31.23310148679569</v>
      </c>
      <c r="H21" s="70">
        <v>172716</v>
      </c>
      <c r="I21" s="82">
        <f t="shared" si="0"/>
        <v>-0.81289515736816531</v>
      </c>
    </row>
    <row r="22" spans="1:9" ht="18" customHeight="1">
      <c r="A22" s="257"/>
      <c r="B22" s="257"/>
      <c r="C22" s="44" t="s">
        <v>31</v>
      </c>
      <c r="D22" s="43"/>
      <c r="E22" s="43"/>
      <c r="F22" s="69">
        <v>6190</v>
      </c>
      <c r="G22" s="77">
        <f t="shared" si="1"/>
        <v>1.1285426485200412</v>
      </c>
      <c r="H22" s="70">
        <v>6278</v>
      </c>
      <c r="I22" s="82">
        <f t="shared" si="0"/>
        <v>-1.4017202930869721</v>
      </c>
    </row>
    <row r="23" spans="1:9" ht="18" customHeight="1">
      <c r="A23" s="257"/>
      <c r="B23" s="257"/>
      <c r="C23" s="44" t="s">
        <v>7</v>
      </c>
      <c r="D23" s="43"/>
      <c r="E23" s="43"/>
      <c r="F23" s="69">
        <v>82247</v>
      </c>
      <c r="G23" s="77">
        <f t="shared" si="1"/>
        <v>14.995031859907565</v>
      </c>
      <c r="H23" s="70">
        <v>75927</v>
      </c>
      <c r="I23" s="82">
        <f t="shared" si="0"/>
        <v>8.3237846879239186</v>
      </c>
    </row>
    <row r="24" spans="1:9" ht="18" customHeight="1">
      <c r="A24" s="257"/>
      <c r="B24" s="257"/>
      <c r="C24" s="44" t="s">
        <v>32</v>
      </c>
      <c r="D24" s="43"/>
      <c r="E24" s="43"/>
      <c r="F24" s="69">
        <v>3127</v>
      </c>
      <c r="G24" s="77">
        <f t="shared" si="1"/>
        <v>0.5701054704236137</v>
      </c>
      <c r="H24" s="70">
        <v>2211</v>
      </c>
      <c r="I24" s="82">
        <f t="shared" si="0"/>
        <v>41.429217548620521</v>
      </c>
    </row>
    <row r="25" spans="1:9" ht="18" customHeight="1">
      <c r="A25" s="257"/>
      <c r="B25" s="257"/>
      <c r="C25" s="44" t="s">
        <v>8</v>
      </c>
      <c r="D25" s="43"/>
      <c r="E25" s="43"/>
      <c r="F25" s="69">
        <v>81893</v>
      </c>
      <c r="G25" s="77">
        <f t="shared" si="1"/>
        <v>14.930491617972816</v>
      </c>
      <c r="H25" s="70">
        <v>72012</v>
      </c>
      <c r="I25" s="82">
        <f t="shared" si="0"/>
        <v>13.721324223740483</v>
      </c>
    </row>
    <row r="26" spans="1:9" ht="18" customHeight="1">
      <c r="A26" s="257"/>
      <c r="B26" s="257"/>
      <c r="C26" s="45" t="s">
        <v>9</v>
      </c>
      <c r="D26" s="46"/>
      <c r="E26" s="46"/>
      <c r="F26" s="71">
        <v>76708</v>
      </c>
      <c r="G26" s="78">
        <f t="shared" si="1"/>
        <v>13.985177622403121</v>
      </c>
      <c r="H26" s="72">
        <v>83488</v>
      </c>
      <c r="I26" s="84">
        <f t="shared" si="0"/>
        <v>-8.1209275584515179</v>
      </c>
    </row>
    <row r="27" spans="1:9" ht="18" customHeight="1">
      <c r="A27" s="257"/>
      <c r="B27" s="258"/>
      <c r="C27" s="47" t="s">
        <v>10</v>
      </c>
      <c r="D27" s="31"/>
      <c r="E27" s="31"/>
      <c r="F27" s="73">
        <f>SUM(F9,F20:F26)-1</f>
        <v>548495</v>
      </c>
      <c r="G27" s="79">
        <f t="shared" si="1"/>
        <v>100</v>
      </c>
      <c r="H27" s="73">
        <f>SUM(H9,H20:H26)+1</f>
        <v>539895</v>
      </c>
      <c r="I27" s="85">
        <f t="shared" si="0"/>
        <v>1.5929023235999651</v>
      </c>
    </row>
    <row r="28" spans="1:9" ht="18" customHeight="1">
      <c r="A28" s="257"/>
      <c r="B28" s="256" t="s">
        <v>89</v>
      </c>
      <c r="C28" s="55" t="s">
        <v>11</v>
      </c>
      <c r="D28" s="56"/>
      <c r="E28" s="56"/>
      <c r="F28" s="65">
        <v>224572</v>
      </c>
      <c r="G28" s="75">
        <f t="shared" ref="G28:G45" si="2">F28/$F$45*100</f>
        <v>41.908629290058428</v>
      </c>
      <c r="H28" s="65">
        <v>223735</v>
      </c>
      <c r="I28" s="86">
        <f t="shared" si="0"/>
        <v>0.37410329184079938</v>
      </c>
    </row>
    <row r="29" spans="1:9" ht="18" customHeight="1">
      <c r="A29" s="257"/>
      <c r="B29" s="257"/>
      <c r="C29" s="7"/>
      <c r="D29" s="30" t="s">
        <v>12</v>
      </c>
      <c r="E29" s="43"/>
      <c r="F29" s="69">
        <v>136734</v>
      </c>
      <c r="G29" s="77">
        <f t="shared" si="2"/>
        <v>25.516691828664523</v>
      </c>
      <c r="H29" s="69">
        <v>137148</v>
      </c>
      <c r="I29" s="87">
        <f t="shared" si="0"/>
        <v>-0.30186368011199116</v>
      </c>
    </row>
    <row r="30" spans="1:9" ht="18" customHeight="1">
      <c r="A30" s="257"/>
      <c r="B30" s="257"/>
      <c r="C30" s="7"/>
      <c r="D30" s="30" t="s">
        <v>33</v>
      </c>
      <c r="E30" s="43"/>
      <c r="F30" s="69">
        <v>12310</v>
      </c>
      <c r="G30" s="77">
        <f t="shared" si="2"/>
        <v>2.2972375298818166</v>
      </c>
      <c r="H30" s="69">
        <v>11516</v>
      </c>
      <c r="I30" s="87">
        <f t="shared" si="0"/>
        <v>6.8947551233067061</v>
      </c>
    </row>
    <row r="31" spans="1:9" ht="18" customHeight="1">
      <c r="A31" s="257"/>
      <c r="B31" s="257"/>
      <c r="C31" s="19"/>
      <c r="D31" s="30" t="s">
        <v>13</v>
      </c>
      <c r="E31" s="43"/>
      <c r="F31" s="69">
        <v>75529</v>
      </c>
      <c r="G31" s="77">
        <f t="shared" si="2"/>
        <v>14.094886547070976</v>
      </c>
      <c r="H31" s="69">
        <v>75071</v>
      </c>
      <c r="I31" s="87">
        <f t="shared" si="0"/>
        <v>0.61008911563720236</v>
      </c>
    </row>
    <row r="32" spans="1:9" ht="18" customHeight="1">
      <c r="A32" s="257"/>
      <c r="B32" s="257"/>
      <c r="C32" s="50" t="s">
        <v>14</v>
      </c>
      <c r="D32" s="51"/>
      <c r="E32" s="51"/>
      <c r="F32" s="65">
        <v>180900</v>
      </c>
      <c r="G32" s="75">
        <f t="shared" si="2"/>
        <v>33.758754602406221</v>
      </c>
      <c r="H32" s="65">
        <v>182118</v>
      </c>
      <c r="I32" s="86">
        <f t="shared" si="0"/>
        <v>-0.66879715349389413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15778</v>
      </c>
      <c r="G33" s="77">
        <f t="shared" si="2"/>
        <v>2.9444202880970995</v>
      </c>
      <c r="H33" s="69">
        <v>15011</v>
      </c>
      <c r="I33" s="87">
        <f t="shared" si="0"/>
        <v>5.1095863033775224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3533</v>
      </c>
      <c r="G34" s="77">
        <f t="shared" si="2"/>
        <v>0.6593127695428479</v>
      </c>
      <c r="H34" s="69">
        <v>4266</v>
      </c>
      <c r="I34" s="87">
        <f t="shared" si="0"/>
        <v>-17.18237224566338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101990</v>
      </c>
      <c r="G35" s="77">
        <f t="shared" si="2"/>
        <v>19.032920850743011</v>
      </c>
      <c r="H35" s="69">
        <v>99888</v>
      </c>
      <c r="I35" s="87">
        <f t="shared" si="0"/>
        <v>2.1043568797052714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6752</v>
      </c>
      <c r="G36" s="77">
        <f t="shared" si="2"/>
        <v>1.2600282535956153</v>
      </c>
      <c r="H36" s="69">
        <v>7369</v>
      </c>
      <c r="I36" s="87">
        <f t="shared" si="0"/>
        <v>-8.3729135567919606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5532</v>
      </c>
      <c r="G37" s="77">
        <f t="shared" si="2"/>
        <v>1.0323572717551754</v>
      </c>
      <c r="H37" s="69">
        <v>5218</v>
      </c>
      <c r="I37" s="87">
        <f t="shared" si="0"/>
        <v>6.0176312763510875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47315</v>
      </c>
      <c r="G38" s="77">
        <f t="shared" si="2"/>
        <v>8.8297151686724717</v>
      </c>
      <c r="H38" s="69">
        <v>50366</v>
      </c>
      <c r="I38" s="87">
        <f t="shared" si="0"/>
        <v>-6.0576579438510141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v>130389</v>
      </c>
      <c r="G39" s="75">
        <f t="shared" si="2"/>
        <v>24.332616107535348</v>
      </c>
      <c r="H39" s="65">
        <v>121160</v>
      </c>
      <c r="I39" s="86">
        <f t="shared" si="0"/>
        <v>7.6172003961703538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122996</v>
      </c>
      <c r="G40" s="76">
        <f t="shared" si="2"/>
        <v>22.952967280694061</v>
      </c>
      <c r="H40" s="67">
        <v>113951</v>
      </c>
      <c r="I40" s="88">
        <f t="shared" si="0"/>
        <v>7.9376223113443389</v>
      </c>
    </row>
    <row r="41" spans="1:9" ht="18" customHeight="1">
      <c r="A41" s="257"/>
      <c r="B41" s="257"/>
      <c r="C41" s="7"/>
      <c r="D41" s="16"/>
      <c r="E41" s="104" t="s">
        <v>92</v>
      </c>
      <c r="F41" s="69">
        <v>97384</v>
      </c>
      <c r="G41" s="77">
        <f t="shared" si="2"/>
        <v>18.173369586515907</v>
      </c>
      <c r="H41" s="69">
        <v>91001</v>
      </c>
      <c r="I41" s="89">
        <f t="shared" si="0"/>
        <v>7.0142086350699406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25611</v>
      </c>
      <c r="G42" s="77">
        <f t="shared" si="2"/>
        <v>4.7794110786192689</v>
      </c>
      <c r="H42" s="69">
        <v>22950</v>
      </c>
      <c r="I42" s="89">
        <f t="shared" si="0"/>
        <v>11.59477124183006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7393</v>
      </c>
      <c r="G43" s="77">
        <f t="shared" si="2"/>
        <v>1.379648826841289</v>
      </c>
      <c r="H43" s="67">
        <v>7209</v>
      </c>
      <c r="I43" s="161">
        <f t="shared" si="0"/>
        <v>2.5523650991815749</v>
      </c>
    </row>
    <row r="44" spans="1:9" ht="18" customHeight="1">
      <c r="A44" s="257"/>
      <c r="B44" s="25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4">
        <f>SUM(F28,F32,F39)</f>
        <v>535861</v>
      </c>
      <c r="G45" s="79">
        <f t="shared" si="2"/>
        <v>100</v>
      </c>
      <c r="H45" s="74">
        <f>SUM(H28,H32,H39)+1</f>
        <v>527014</v>
      </c>
      <c r="I45" s="162">
        <f t="shared" si="0"/>
        <v>1.6787030325570163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90" zoomScaleNormal="100" zoomScaleSheetLayoutView="9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163" t="s">
        <v>0</v>
      </c>
      <c r="B1" s="163"/>
      <c r="C1" s="102" t="s">
        <v>256</v>
      </c>
      <c r="D1" s="164"/>
      <c r="E1" s="164"/>
    </row>
    <row r="4" spans="1:9">
      <c r="A4" s="165" t="s">
        <v>114</v>
      </c>
    </row>
    <row r="5" spans="1:9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232</v>
      </c>
      <c r="F6" s="169" t="s">
        <v>238</v>
      </c>
      <c r="G6" s="169" t="s">
        <v>239</v>
      </c>
      <c r="H6" s="169" t="s">
        <v>240</v>
      </c>
      <c r="I6" s="169" t="s">
        <v>242</v>
      </c>
    </row>
    <row r="7" spans="1:9" ht="27" customHeight="1">
      <c r="A7" s="298" t="s">
        <v>117</v>
      </c>
      <c r="B7" s="55" t="s">
        <v>118</v>
      </c>
      <c r="C7" s="56"/>
      <c r="D7" s="93" t="s">
        <v>119</v>
      </c>
      <c r="E7" s="171">
        <v>562969</v>
      </c>
      <c r="F7" s="172">
        <v>541232</v>
      </c>
      <c r="G7" s="172">
        <v>532338</v>
      </c>
      <c r="H7" s="172">
        <v>539895</v>
      </c>
      <c r="I7" s="172">
        <v>548495</v>
      </c>
    </row>
    <row r="8" spans="1:9" ht="27" customHeight="1">
      <c r="A8" s="257"/>
      <c r="B8" s="9"/>
      <c r="C8" s="30" t="s">
        <v>120</v>
      </c>
      <c r="D8" s="91" t="s">
        <v>42</v>
      </c>
      <c r="E8" s="173">
        <v>336334</v>
      </c>
      <c r="F8" s="173">
        <v>328601</v>
      </c>
      <c r="G8" s="173">
        <v>334406</v>
      </c>
      <c r="H8" s="173">
        <v>339091</v>
      </c>
      <c r="I8" s="174">
        <v>332232</v>
      </c>
    </row>
    <row r="9" spans="1:9" ht="27" customHeight="1">
      <c r="A9" s="257"/>
      <c r="B9" s="44" t="s">
        <v>121</v>
      </c>
      <c r="C9" s="43"/>
      <c r="D9" s="94"/>
      <c r="E9" s="175">
        <v>550610</v>
      </c>
      <c r="F9" s="175">
        <v>529380</v>
      </c>
      <c r="G9" s="175">
        <v>518622</v>
      </c>
      <c r="H9" s="175">
        <v>527014</v>
      </c>
      <c r="I9" s="176">
        <v>535861</v>
      </c>
    </row>
    <row r="10" spans="1:9" ht="27" customHeight="1">
      <c r="A10" s="257"/>
      <c r="B10" s="44" t="s">
        <v>122</v>
      </c>
      <c r="C10" s="43"/>
      <c r="D10" s="94"/>
      <c r="E10" s="175">
        <v>12360</v>
      </c>
      <c r="F10" s="175">
        <v>11851</v>
      </c>
      <c r="G10" s="175">
        <v>13717</v>
      </c>
      <c r="H10" s="175">
        <v>12881</v>
      </c>
      <c r="I10" s="176">
        <v>12634</v>
      </c>
    </row>
    <row r="11" spans="1:9" ht="27" customHeight="1">
      <c r="A11" s="257"/>
      <c r="B11" s="44" t="s">
        <v>123</v>
      </c>
      <c r="C11" s="43"/>
      <c r="D11" s="94"/>
      <c r="E11" s="175">
        <v>8703</v>
      </c>
      <c r="F11" s="175">
        <v>8169</v>
      </c>
      <c r="G11" s="175">
        <v>7843</v>
      </c>
      <c r="H11" s="175">
        <v>9430</v>
      </c>
      <c r="I11" s="176">
        <v>5914</v>
      </c>
    </row>
    <row r="12" spans="1:9" ht="27" customHeight="1">
      <c r="A12" s="257"/>
      <c r="B12" s="44" t="s">
        <v>124</v>
      </c>
      <c r="C12" s="43"/>
      <c r="D12" s="94"/>
      <c r="E12" s="175">
        <v>3657</v>
      </c>
      <c r="F12" s="175">
        <v>3682</v>
      </c>
      <c r="G12" s="175">
        <v>5874</v>
      </c>
      <c r="H12" s="175">
        <v>3451</v>
      </c>
      <c r="I12" s="176">
        <v>6720</v>
      </c>
    </row>
    <row r="13" spans="1:9" ht="27" customHeight="1">
      <c r="A13" s="257"/>
      <c r="B13" s="44" t="s">
        <v>125</v>
      </c>
      <c r="C13" s="43"/>
      <c r="D13" s="99"/>
      <c r="E13" s="177">
        <v>-1152</v>
      </c>
      <c r="F13" s="177">
        <v>26</v>
      </c>
      <c r="G13" s="177">
        <v>2191</v>
      </c>
      <c r="H13" s="177">
        <v>-2423</v>
      </c>
      <c r="I13" s="178">
        <v>3269</v>
      </c>
    </row>
    <row r="14" spans="1:9" ht="27" customHeight="1">
      <c r="A14" s="257"/>
      <c r="B14" s="101" t="s">
        <v>126</v>
      </c>
      <c r="C14" s="53"/>
      <c r="D14" s="99"/>
      <c r="E14" s="177">
        <v>3402</v>
      </c>
      <c r="F14" s="177">
        <v>1807</v>
      </c>
      <c r="G14" s="177">
        <v>3194</v>
      </c>
      <c r="H14" s="177">
        <v>2953</v>
      </c>
      <c r="I14" s="178">
        <v>1725</v>
      </c>
    </row>
    <row r="15" spans="1:9" ht="27" customHeight="1">
      <c r="A15" s="257"/>
      <c r="B15" s="45" t="s">
        <v>127</v>
      </c>
      <c r="C15" s="46"/>
      <c r="D15" s="179"/>
      <c r="E15" s="180">
        <v>2257</v>
      </c>
      <c r="F15" s="180">
        <v>1836</v>
      </c>
      <c r="G15" s="180">
        <v>5388</v>
      </c>
      <c r="H15" s="180">
        <v>531</v>
      </c>
      <c r="I15" s="181">
        <v>4007</v>
      </c>
    </row>
    <row r="16" spans="1:9" ht="27" customHeight="1">
      <c r="A16" s="257"/>
      <c r="B16" s="182" t="s">
        <v>128</v>
      </c>
      <c r="C16" s="183"/>
      <c r="D16" s="184" t="s">
        <v>43</v>
      </c>
      <c r="E16" s="185">
        <v>54955</v>
      </c>
      <c r="F16" s="185">
        <v>55281</v>
      </c>
      <c r="G16" s="185">
        <v>56551</v>
      </c>
      <c r="H16" s="185">
        <v>55094</v>
      </c>
      <c r="I16" s="186">
        <v>53369</v>
      </c>
    </row>
    <row r="17" spans="1:9" ht="27" customHeight="1">
      <c r="A17" s="257"/>
      <c r="B17" s="44" t="s">
        <v>129</v>
      </c>
      <c r="C17" s="43"/>
      <c r="D17" s="91" t="s">
        <v>44</v>
      </c>
      <c r="E17" s="175">
        <v>89048</v>
      </c>
      <c r="F17" s="175">
        <v>83529</v>
      </c>
      <c r="G17" s="175">
        <v>80598</v>
      </c>
      <c r="H17" s="175">
        <v>86161</v>
      </c>
      <c r="I17" s="176">
        <v>97420</v>
      </c>
    </row>
    <row r="18" spans="1:9" ht="27" customHeight="1">
      <c r="A18" s="257"/>
      <c r="B18" s="44" t="s">
        <v>130</v>
      </c>
      <c r="C18" s="43"/>
      <c r="D18" s="91" t="s">
        <v>45</v>
      </c>
      <c r="E18" s="175">
        <v>1005794</v>
      </c>
      <c r="F18" s="175">
        <v>1020122</v>
      </c>
      <c r="G18" s="175">
        <v>1023752</v>
      </c>
      <c r="H18" s="175">
        <v>1028569</v>
      </c>
      <c r="I18" s="176">
        <v>1040486</v>
      </c>
    </row>
    <row r="19" spans="1:9" ht="27" customHeight="1">
      <c r="A19" s="257"/>
      <c r="B19" s="44" t="s">
        <v>131</v>
      </c>
      <c r="C19" s="43"/>
      <c r="D19" s="91" t="s">
        <v>132</v>
      </c>
      <c r="E19" s="175">
        <f>E17+E18-E16</f>
        <v>1039887</v>
      </c>
      <c r="F19" s="175">
        <f>F17+F18-F16</f>
        <v>1048370</v>
      </c>
      <c r="G19" s="175">
        <f>G17+G18-G16</f>
        <v>1047799</v>
      </c>
      <c r="H19" s="175">
        <f>H17+H18-H16</f>
        <v>1059636</v>
      </c>
      <c r="I19" s="175">
        <f>I17+I18-I16</f>
        <v>1084537</v>
      </c>
    </row>
    <row r="20" spans="1:9" ht="27" customHeight="1">
      <c r="A20" s="257"/>
      <c r="B20" s="44" t="s">
        <v>133</v>
      </c>
      <c r="C20" s="43"/>
      <c r="D20" s="94" t="s">
        <v>134</v>
      </c>
      <c r="E20" s="187">
        <f>E18/E8</f>
        <v>2.9904618623154366</v>
      </c>
      <c r="F20" s="187">
        <f>F18/F8</f>
        <v>3.1044397308590055</v>
      </c>
      <c r="G20" s="187">
        <f>G18/G8</f>
        <v>3.0614044006387444</v>
      </c>
      <c r="H20" s="187">
        <f>H18/H8</f>
        <v>3.0333125916052035</v>
      </c>
      <c r="I20" s="187">
        <f>I18/I8</f>
        <v>3.1318054853235089</v>
      </c>
    </row>
    <row r="21" spans="1:9" ht="27" customHeight="1">
      <c r="A21" s="257"/>
      <c r="B21" s="44" t="s">
        <v>135</v>
      </c>
      <c r="C21" s="43"/>
      <c r="D21" s="94" t="s">
        <v>136</v>
      </c>
      <c r="E21" s="187">
        <f>E19/E8</f>
        <v>3.0918283610934369</v>
      </c>
      <c r="F21" s="187">
        <f>F19/F8</f>
        <v>3.1904041679727086</v>
      </c>
      <c r="G21" s="187">
        <f>G19/G8</f>
        <v>3.1333139955622804</v>
      </c>
      <c r="H21" s="187">
        <f>H19/H8</f>
        <v>3.124931065702127</v>
      </c>
      <c r="I21" s="187">
        <f>I19/I8</f>
        <v>3.2643965662549062</v>
      </c>
    </row>
    <row r="22" spans="1:9" ht="27" customHeight="1">
      <c r="A22" s="257"/>
      <c r="B22" s="44" t="s">
        <v>137</v>
      </c>
      <c r="C22" s="43"/>
      <c r="D22" s="94" t="s">
        <v>138</v>
      </c>
      <c r="E22" s="175">
        <f>E18/E24*1000000</f>
        <v>1043810.626840145</v>
      </c>
      <c r="F22" s="175">
        <f>F18/F24*1000000</f>
        <v>1058680.1912453468</v>
      </c>
      <c r="G22" s="175">
        <f>G18/G24*1000000</f>
        <v>1062447.3966327619</v>
      </c>
      <c r="H22" s="175">
        <f>H18/H24*1000000</f>
        <v>1067446.4678038852</v>
      </c>
      <c r="I22" s="175">
        <f>I18/I24*1000000</f>
        <v>1079813.9021294571</v>
      </c>
    </row>
    <row r="23" spans="1:9" ht="27" customHeight="1">
      <c r="A23" s="257"/>
      <c r="B23" s="44" t="s">
        <v>139</v>
      </c>
      <c r="C23" s="43"/>
      <c r="D23" s="94" t="s">
        <v>140</v>
      </c>
      <c r="E23" s="175">
        <f>E19/E24*1000000</f>
        <v>1079192.2613506522</v>
      </c>
      <c r="F23" s="175">
        <f>F19/F24*1000000</f>
        <v>1087995.8986237766</v>
      </c>
      <c r="G23" s="175">
        <f>G19/G24*1000000</f>
        <v>1087403.3161785386</v>
      </c>
      <c r="H23" s="175">
        <f>H19/H24*1000000</f>
        <v>1099687.7266939194</v>
      </c>
      <c r="I23" s="175">
        <f>I19/I24*1000000</f>
        <v>1125529.9254134845</v>
      </c>
    </row>
    <row r="24" spans="1:9" ht="27" customHeight="1">
      <c r="A24" s="257"/>
      <c r="B24" s="188" t="s">
        <v>141</v>
      </c>
      <c r="C24" s="189"/>
      <c r="D24" s="190" t="s">
        <v>142</v>
      </c>
      <c r="E24" s="180">
        <v>963579</v>
      </c>
      <c r="F24" s="180">
        <f>E24</f>
        <v>963579</v>
      </c>
      <c r="G24" s="180">
        <f>F24</f>
        <v>963579</v>
      </c>
      <c r="H24" s="181">
        <f>G24</f>
        <v>963579</v>
      </c>
      <c r="I24" s="181">
        <f>H24</f>
        <v>963579</v>
      </c>
    </row>
    <row r="25" spans="1:9" ht="27" customHeight="1">
      <c r="A25" s="257"/>
      <c r="B25" s="10" t="s">
        <v>143</v>
      </c>
      <c r="C25" s="191"/>
      <c r="D25" s="192"/>
      <c r="E25" s="173">
        <v>297991</v>
      </c>
      <c r="F25" s="173">
        <v>297018</v>
      </c>
      <c r="G25" s="173">
        <v>295631</v>
      </c>
      <c r="H25" s="173">
        <v>296271</v>
      </c>
      <c r="I25" s="193">
        <v>293691</v>
      </c>
    </row>
    <row r="26" spans="1:9" ht="27" customHeight="1">
      <c r="A26" s="257"/>
      <c r="B26" s="194" t="s">
        <v>144</v>
      </c>
      <c r="C26" s="195"/>
      <c r="D26" s="196"/>
      <c r="E26" s="197">
        <v>0.32</v>
      </c>
      <c r="F26" s="197">
        <v>0.32700000000000001</v>
      </c>
      <c r="G26" s="197">
        <v>0.33</v>
      </c>
      <c r="H26" s="197">
        <v>0.32800000000000001</v>
      </c>
      <c r="I26" s="198">
        <v>0.33300000000000002</v>
      </c>
    </row>
    <row r="27" spans="1:9" ht="27" customHeight="1">
      <c r="A27" s="257"/>
      <c r="B27" s="194" t="s">
        <v>145</v>
      </c>
      <c r="C27" s="195"/>
      <c r="D27" s="196"/>
      <c r="E27" s="199">
        <v>1.2</v>
      </c>
      <c r="F27" s="199">
        <v>1.2</v>
      </c>
      <c r="G27" s="199">
        <v>2</v>
      </c>
      <c r="H27" s="199">
        <v>1.1648119458198742</v>
      </c>
      <c r="I27" s="200">
        <v>2.2999999999999998</v>
      </c>
    </row>
    <row r="28" spans="1:9" ht="27" customHeight="1">
      <c r="A28" s="257"/>
      <c r="B28" s="194" t="s">
        <v>146</v>
      </c>
      <c r="C28" s="195"/>
      <c r="D28" s="196"/>
      <c r="E28" s="199">
        <v>92.3</v>
      </c>
      <c r="F28" s="199">
        <v>92.5</v>
      </c>
      <c r="G28" s="199">
        <v>92.1</v>
      </c>
      <c r="H28" s="199">
        <v>93.1</v>
      </c>
      <c r="I28" s="200">
        <v>94.8</v>
      </c>
    </row>
    <row r="29" spans="1:9" ht="27" customHeight="1">
      <c r="A29" s="257"/>
      <c r="B29" s="201" t="s">
        <v>259</v>
      </c>
      <c r="C29" s="202"/>
      <c r="D29" s="203"/>
      <c r="E29" s="204">
        <v>40</v>
      </c>
      <c r="F29" s="204">
        <v>37.6</v>
      </c>
      <c r="G29" s="204">
        <v>37.9</v>
      </c>
      <c r="H29" s="204">
        <v>37.299999999999997</v>
      </c>
      <c r="I29" s="205">
        <v>35.6</v>
      </c>
    </row>
    <row r="30" spans="1:9" ht="27" customHeight="1">
      <c r="A30" s="257"/>
      <c r="B30" s="298" t="s">
        <v>147</v>
      </c>
      <c r="C30" s="25" t="s">
        <v>148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57"/>
      <c r="B31" s="257"/>
      <c r="C31" s="194" t="s">
        <v>149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57"/>
      <c r="B32" s="257"/>
      <c r="C32" s="194" t="s">
        <v>150</v>
      </c>
      <c r="D32" s="196"/>
      <c r="E32" s="199">
        <v>10.6</v>
      </c>
      <c r="F32" s="199">
        <v>9.5</v>
      </c>
      <c r="G32" s="199">
        <v>8.6999999999999993</v>
      </c>
      <c r="H32" s="199">
        <v>7.8</v>
      </c>
      <c r="I32" s="200">
        <v>7.5</v>
      </c>
    </row>
    <row r="33" spans="1:9" ht="27" customHeight="1">
      <c r="A33" s="258"/>
      <c r="B33" s="258"/>
      <c r="C33" s="201" t="s">
        <v>151</v>
      </c>
      <c r="D33" s="203"/>
      <c r="E33" s="204">
        <v>187.9</v>
      </c>
      <c r="F33" s="204">
        <v>193.9</v>
      </c>
      <c r="G33" s="204">
        <v>196</v>
      </c>
      <c r="H33" s="204">
        <v>197.5</v>
      </c>
      <c r="I33" s="209">
        <v>203.6</v>
      </c>
    </row>
    <row r="34" spans="1:9" ht="27" customHeight="1">
      <c r="A34" s="2" t="s">
        <v>243</v>
      </c>
      <c r="B34" s="8"/>
      <c r="C34" s="8"/>
      <c r="D34" s="8"/>
      <c r="E34" s="210"/>
      <c r="F34" s="210"/>
      <c r="G34" s="210"/>
      <c r="H34" s="210"/>
      <c r="I34" s="211"/>
    </row>
    <row r="35" spans="1:9" ht="27" customHeight="1">
      <c r="A35" s="13" t="s">
        <v>111</v>
      </c>
    </row>
    <row r="36" spans="1:9">
      <c r="A36" s="21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90" zoomScaleNormal="100" zoomScaleSheetLayoutView="9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 t="s">
        <v>256</v>
      </c>
      <c r="E1" s="35"/>
      <c r="F1" s="35"/>
      <c r="G1" s="35"/>
    </row>
    <row r="2" spans="1:25" ht="15" customHeight="1"/>
    <row r="3" spans="1:25" ht="15" customHeight="1">
      <c r="A3" s="36" t="s">
        <v>152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244</v>
      </c>
      <c r="B5" s="31"/>
      <c r="C5" s="31"/>
      <c r="D5" s="31"/>
      <c r="K5" s="37"/>
      <c r="O5" s="37" t="s">
        <v>48</v>
      </c>
    </row>
    <row r="6" spans="1:25" ht="15.95" customHeight="1">
      <c r="A6" s="276" t="s">
        <v>49</v>
      </c>
      <c r="B6" s="277"/>
      <c r="C6" s="277"/>
      <c r="D6" s="277"/>
      <c r="E6" s="278"/>
      <c r="F6" s="267" t="s">
        <v>246</v>
      </c>
      <c r="G6" s="268"/>
      <c r="H6" s="267" t="s">
        <v>247</v>
      </c>
      <c r="I6" s="268"/>
      <c r="J6" s="267" t="s">
        <v>248</v>
      </c>
      <c r="K6" s="268"/>
      <c r="L6" s="267" t="s">
        <v>249</v>
      </c>
      <c r="M6" s="268"/>
      <c r="N6" s="267" t="s">
        <v>250</v>
      </c>
      <c r="O6" s="268"/>
    </row>
    <row r="7" spans="1:25" ht="15.95" customHeight="1">
      <c r="A7" s="279"/>
      <c r="B7" s="280"/>
      <c r="C7" s="280"/>
      <c r="D7" s="280"/>
      <c r="E7" s="281"/>
      <c r="F7" s="110" t="s">
        <v>241</v>
      </c>
      <c r="G7" s="38" t="s">
        <v>2</v>
      </c>
      <c r="H7" s="110" t="s">
        <v>241</v>
      </c>
      <c r="I7" s="38" t="s">
        <v>2</v>
      </c>
      <c r="J7" s="110" t="s">
        <v>241</v>
      </c>
      <c r="K7" s="38" t="s">
        <v>2</v>
      </c>
      <c r="L7" s="110" t="s">
        <v>241</v>
      </c>
      <c r="M7" s="38" t="s">
        <v>2</v>
      </c>
      <c r="N7" s="110" t="s">
        <v>241</v>
      </c>
      <c r="O7" s="253" t="s">
        <v>2</v>
      </c>
    </row>
    <row r="8" spans="1:25" ht="15.95" customHeight="1">
      <c r="A8" s="288" t="s">
        <v>83</v>
      </c>
      <c r="B8" s="55" t="s">
        <v>50</v>
      </c>
      <c r="C8" s="56"/>
      <c r="D8" s="56"/>
      <c r="E8" s="93" t="s">
        <v>41</v>
      </c>
      <c r="F8" s="111">
        <v>972</v>
      </c>
      <c r="G8" s="112">
        <v>985</v>
      </c>
      <c r="H8" s="111">
        <v>577</v>
      </c>
      <c r="I8" s="113">
        <v>1013</v>
      </c>
      <c r="J8" s="111">
        <v>59</v>
      </c>
      <c r="K8" s="114">
        <v>61</v>
      </c>
      <c r="L8" s="111">
        <v>2304</v>
      </c>
      <c r="M8" s="113">
        <v>2260</v>
      </c>
      <c r="N8" s="111">
        <v>2657</v>
      </c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95" customHeight="1">
      <c r="A9" s="289"/>
      <c r="B9" s="8"/>
      <c r="C9" s="30" t="s">
        <v>51</v>
      </c>
      <c r="D9" s="43"/>
      <c r="E9" s="91" t="s">
        <v>42</v>
      </c>
      <c r="F9" s="70">
        <v>972</v>
      </c>
      <c r="G9" s="116">
        <v>977</v>
      </c>
      <c r="H9" s="70">
        <v>577</v>
      </c>
      <c r="I9" s="117">
        <v>1009</v>
      </c>
      <c r="J9" s="70">
        <v>59</v>
      </c>
      <c r="K9" s="118">
        <v>59</v>
      </c>
      <c r="L9" s="70">
        <v>2302</v>
      </c>
      <c r="M9" s="117">
        <v>2260</v>
      </c>
      <c r="N9" s="70">
        <v>2657</v>
      </c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95" customHeight="1">
      <c r="A10" s="289"/>
      <c r="B10" s="10"/>
      <c r="C10" s="30" t="s">
        <v>52</v>
      </c>
      <c r="D10" s="43"/>
      <c r="E10" s="91" t="s">
        <v>43</v>
      </c>
      <c r="F10" s="70">
        <v>0</v>
      </c>
      <c r="G10" s="116">
        <v>8</v>
      </c>
      <c r="H10" s="70">
        <v>0</v>
      </c>
      <c r="I10" s="117">
        <v>4</v>
      </c>
      <c r="J10" s="119">
        <v>0</v>
      </c>
      <c r="K10" s="120">
        <v>2</v>
      </c>
      <c r="L10" s="70">
        <v>2</v>
      </c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95" customHeight="1">
      <c r="A11" s="289"/>
      <c r="B11" s="50" t="s">
        <v>53</v>
      </c>
      <c r="C11" s="63"/>
      <c r="D11" s="63"/>
      <c r="E11" s="90" t="s">
        <v>44</v>
      </c>
      <c r="F11" s="121">
        <v>867</v>
      </c>
      <c r="G11" s="122">
        <v>848</v>
      </c>
      <c r="H11" s="121">
        <v>453</v>
      </c>
      <c r="I11" s="123">
        <v>903</v>
      </c>
      <c r="J11" s="121">
        <v>18</v>
      </c>
      <c r="K11" s="124">
        <v>72</v>
      </c>
      <c r="L11" s="121">
        <v>2131</v>
      </c>
      <c r="M11" s="123">
        <v>2122</v>
      </c>
      <c r="N11" s="121">
        <v>2606</v>
      </c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95" customHeight="1">
      <c r="A12" s="289"/>
      <c r="B12" s="7"/>
      <c r="C12" s="30" t="s">
        <v>54</v>
      </c>
      <c r="D12" s="43"/>
      <c r="E12" s="91" t="s">
        <v>45</v>
      </c>
      <c r="F12" s="70">
        <v>867</v>
      </c>
      <c r="G12" s="116">
        <v>848</v>
      </c>
      <c r="H12" s="121">
        <v>453</v>
      </c>
      <c r="I12" s="117">
        <v>903</v>
      </c>
      <c r="J12" s="121">
        <v>18</v>
      </c>
      <c r="K12" s="118">
        <v>72</v>
      </c>
      <c r="L12" s="70">
        <v>2131</v>
      </c>
      <c r="M12" s="117">
        <v>2122</v>
      </c>
      <c r="N12" s="70">
        <v>2606</v>
      </c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95" customHeight="1">
      <c r="A13" s="289"/>
      <c r="B13" s="8"/>
      <c r="C13" s="52" t="s">
        <v>55</v>
      </c>
      <c r="D13" s="53"/>
      <c r="E13" s="95" t="s">
        <v>46</v>
      </c>
      <c r="F13" s="68">
        <v>0</v>
      </c>
      <c r="G13" s="151">
        <v>0</v>
      </c>
      <c r="H13" s="119">
        <v>0</v>
      </c>
      <c r="I13" s="120">
        <v>0</v>
      </c>
      <c r="J13" s="119">
        <v>0</v>
      </c>
      <c r="K13" s="120">
        <v>0</v>
      </c>
      <c r="L13" s="68">
        <v>0</v>
      </c>
      <c r="M13" s="126">
        <v>0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95" customHeight="1">
      <c r="A14" s="289"/>
      <c r="B14" s="44" t="s">
        <v>56</v>
      </c>
      <c r="C14" s="43"/>
      <c r="D14" s="43"/>
      <c r="E14" s="91" t="s">
        <v>153</v>
      </c>
      <c r="F14" s="69">
        <f t="shared" ref="F14:O15" si="0">F9-F12</f>
        <v>105</v>
      </c>
      <c r="G14" s="128">
        <f t="shared" si="0"/>
        <v>129</v>
      </c>
      <c r="H14" s="69">
        <f t="shared" si="0"/>
        <v>124</v>
      </c>
      <c r="I14" s="128">
        <f t="shared" si="0"/>
        <v>106</v>
      </c>
      <c r="J14" s="69">
        <f t="shared" si="0"/>
        <v>41</v>
      </c>
      <c r="K14" s="128">
        <f t="shared" si="0"/>
        <v>-13</v>
      </c>
      <c r="L14" s="69">
        <f t="shared" si="0"/>
        <v>171</v>
      </c>
      <c r="M14" s="128">
        <f t="shared" si="0"/>
        <v>138</v>
      </c>
      <c r="N14" s="69">
        <f t="shared" si="0"/>
        <v>51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95" customHeight="1">
      <c r="A15" s="289"/>
      <c r="B15" s="44" t="s">
        <v>57</v>
      </c>
      <c r="C15" s="43"/>
      <c r="D15" s="43"/>
      <c r="E15" s="91" t="s">
        <v>154</v>
      </c>
      <c r="F15" s="69">
        <f t="shared" si="0"/>
        <v>0</v>
      </c>
      <c r="G15" s="128">
        <f t="shared" si="0"/>
        <v>8</v>
      </c>
      <c r="H15" s="69">
        <f t="shared" si="0"/>
        <v>0</v>
      </c>
      <c r="I15" s="128">
        <f t="shared" si="0"/>
        <v>4</v>
      </c>
      <c r="J15" s="69">
        <f t="shared" si="0"/>
        <v>0</v>
      </c>
      <c r="K15" s="128">
        <f t="shared" si="0"/>
        <v>2</v>
      </c>
      <c r="L15" s="69">
        <f t="shared" si="0"/>
        <v>2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95" customHeight="1">
      <c r="A16" s="289"/>
      <c r="B16" s="44" t="s">
        <v>58</v>
      </c>
      <c r="C16" s="43"/>
      <c r="D16" s="43"/>
      <c r="E16" s="91" t="s">
        <v>155</v>
      </c>
      <c r="F16" s="69">
        <f t="shared" ref="F16:O16" si="1">F8-F11</f>
        <v>105</v>
      </c>
      <c r="G16" s="128">
        <f t="shared" si="1"/>
        <v>137</v>
      </c>
      <c r="H16" s="69">
        <f t="shared" si="1"/>
        <v>124</v>
      </c>
      <c r="I16" s="128">
        <f t="shared" si="1"/>
        <v>110</v>
      </c>
      <c r="J16" s="69">
        <f t="shared" si="1"/>
        <v>41</v>
      </c>
      <c r="K16" s="128">
        <f t="shared" si="1"/>
        <v>-11</v>
      </c>
      <c r="L16" s="69">
        <f t="shared" si="1"/>
        <v>173</v>
      </c>
      <c r="M16" s="128">
        <f t="shared" si="1"/>
        <v>138</v>
      </c>
      <c r="N16" s="69">
        <f t="shared" si="1"/>
        <v>51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95" customHeight="1">
      <c r="A17" s="289"/>
      <c r="B17" s="44" t="s">
        <v>59</v>
      </c>
      <c r="C17" s="43"/>
      <c r="D17" s="43"/>
      <c r="E17" s="34"/>
      <c r="F17" s="214">
        <v>0</v>
      </c>
      <c r="G17" s="215">
        <v>0</v>
      </c>
      <c r="H17" s="119">
        <v>6781</v>
      </c>
      <c r="I17" s="120">
        <v>6904</v>
      </c>
      <c r="J17" s="70">
        <v>6124</v>
      </c>
      <c r="K17" s="118">
        <v>6165</v>
      </c>
      <c r="L17" s="70">
        <v>882</v>
      </c>
      <c r="M17" s="117">
        <v>1055</v>
      </c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95" customHeight="1">
      <c r="A18" s="290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95" customHeight="1">
      <c r="A19" s="289" t="s">
        <v>84</v>
      </c>
      <c r="B19" s="50" t="s">
        <v>61</v>
      </c>
      <c r="C19" s="51"/>
      <c r="D19" s="51"/>
      <c r="E19" s="96"/>
      <c r="F19" s="65">
        <v>0</v>
      </c>
      <c r="G19" s="135">
        <v>0</v>
      </c>
      <c r="H19" s="66">
        <v>0</v>
      </c>
      <c r="I19" s="136">
        <v>1061</v>
      </c>
      <c r="J19" s="66">
        <v>0</v>
      </c>
      <c r="K19" s="137">
        <v>357</v>
      </c>
      <c r="L19" s="66">
        <v>339</v>
      </c>
      <c r="M19" s="136">
        <v>352</v>
      </c>
      <c r="N19" s="66">
        <v>1093</v>
      </c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95" customHeight="1">
      <c r="A20" s="289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0</v>
      </c>
      <c r="I20" s="117">
        <v>1061</v>
      </c>
      <c r="J20" s="70">
        <v>0</v>
      </c>
      <c r="K20" s="120">
        <v>357</v>
      </c>
      <c r="L20" s="70">
        <v>33</v>
      </c>
      <c r="M20" s="117">
        <v>22</v>
      </c>
      <c r="N20" s="70">
        <v>110</v>
      </c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95" customHeight="1">
      <c r="A21" s="289"/>
      <c r="B21" s="9" t="s">
        <v>63</v>
      </c>
      <c r="C21" s="63"/>
      <c r="D21" s="63"/>
      <c r="E21" s="90" t="s">
        <v>156</v>
      </c>
      <c r="F21" s="138">
        <v>0</v>
      </c>
      <c r="G21" s="139">
        <v>0</v>
      </c>
      <c r="H21" s="121">
        <v>0</v>
      </c>
      <c r="I21" s="123">
        <v>1061</v>
      </c>
      <c r="J21" s="121">
        <v>0</v>
      </c>
      <c r="K21" s="124">
        <v>357</v>
      </c>
      <c r="L21" s="121">
        <v>339</v>
      </c>
      <c r="M21" s="123">
        <v>352</v>
      </c>
      <c r="N21" s="121">
        <v>1093</v>
      </c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95" customHeight="1">
      <c r="A22" s="289"/>
      <c r="B22" s="50" t="s">
        <v>64</v>
      </c>
      <c r="C22" s="51"/>
      <c r="D22" s="51"/>
      <c r="E22" s="96" t="s">
        <v>157</v>
      </c>
      <c r="F22" s="65">
        <v>361</v>
      </c>
      <c r="G22" s="135">
        <v>332</v>
      </c>
      <c r="H22" s="66">
        <v>481</v>
      </c>
      <c r="I22" s="136">
        <v>2011</v>
      </c>
      <c r="J22" s="66">
        <v>0</v>
      </c>
      <c r="K22" s="137">
        <v>384</v>
      </c>
      <c r="L22" s="66">
        <v>381</v>
      </c>
      <c r="M22" s="136">
        <v>352</v>
      </c>
      <c r="N22" s="66">
        <v>1078</v>
      </c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95" customHeight="1">
      <c r="A23" s="289"/>
      <c r="B23" s="7" t="s">
        <v>65</v>
      </c>
      <c r="C23" s="52" t="s">
        <v>66</v>
      </c>
      <c r="D23" s="53"/>
      <c r="E23" s="95"/>
      <c r="F23" s="67">
        <v>0</v>
      </c>
      <c r="G23" s="125">
        <v>0</v>
      </c>
      <c r="H23" s="68">
        <v>478</v>
      </c>
      <c r="I23" s="126">
        <v>2011</v>
      </c>
      <c r="J23" s="68">
        <v>0</v>
      </c>
      <c r="K23" s="127">
        <v>357</v>
      </c>
      <c r="L23" s="68">
        <v>346</v>
      </c>
      <c r="M23" s="126">
        <v>321</v>
      </c>
      <c r="N23" s="68">
        <v>573</v>
      </c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95" customHeight="1">
      <c r="A24" s="289"/>
      <c r="B24" s="44" t="s">
        <v>158</v>
      </c>
      <c r="C24" s="43"/>
      <c r="D24" s="43"/>
      <c r="E24" s="91" t="s">
        <v>159</v>
      </c>
      <c r="F24" s="69">
        <f t="shared" ref="F24:O24" si="2">F21-F22</f>
        <v>-361</v>
      </c>
      <c r="G24" s="128">
        <f t="shared" si="2"/>
        <v>-332</v>
      </c>
      <c r="H24" s="69">
        <f t="shared" si="2"/>
        <v>-481</v>
      </c>
      <c r="I24" s="128">
        <f t="shared" si="2"/>
        <v>-950</v>
      </c>
      <c r="J24" s="69">
        <f t="shared" si="2"/>
        <v>0</v>
      </c>
      <c r="K24" s="128">
        <f t="shared" si="2"/>
        <v>-27</v>
      </c>
      <c r="L24" s="69">
        <f t="shared" si="2"/>
        <v>-42</v>
      </c>
      <c r="M24" s="128">
        <f t="shared" si="2"/>
        <v>0</v>
      </c>
      <c r="N24" s="69">
        <f t="shared" si="2"/>
        <v>15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95" customHeight="1">
      <c r="A25" s="289"/>
      <c r="B25" s="101" t="s">
        <v>67</v>
      </c>
      <c r="C25" s="53"/>
      <c r="D25" s="53"/>
      <c r="E25" s="291" t="s">
        <v>160</v>
      </c>
      <c r="F25" s="271">
        <v>361</v>
      </c>
      <c r="G25" s="265">
        <v>332</v>
      </c>
      <c r="H25" s="263">
        <v>481</v>
      </c>
      <c r="I25" s="265">
        <v>950</v>
      </c>
      <c r="J25" s="263">
        <v>0</v>
      </c>
      <c r="K25" s="265">
        <v>27</v>
      </c>
      <c r="L25" s="263">
        <v>42</v>
      </c>
      <c r="M25" s="265"/>
      <c r="N25" s="263"/>
      <c r="O25" s="26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95" customHeight="1">
      <c r="A26" s="289"/>
      <c r="B26" s="9" t="s">
        <v>68</v>
      </c>
      <c r="C26" s="63"/>
      <c r="D26" s="63"/>
      <c r="E26" s="292"/>
      <c r="F26" s="272"/>
      <c r="G26" s="266"/>
      <c r="H26" s="264"/>
      <c r="I26" s="266"/>
      <c r="J26" s="264"/>
      <c r="K26" s="266"/>
      <c r="L26" s="264"/>
      <c r="M26" s="266"/>
      <c r="N26" s="264"/>
      <c r="O26" s="266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95" customHeight="1">
      <c r="A27" s="290"/>
      <c r="B27" s="47" t="s">
        <v>161</v>
      </c>
      <c r="C27" s="31"/>
      <c r="D27" s="31"/>
      <c r="E27" s="92" t="s">
        <v>162</v>
      </c>
      <c r="F27" s="73">
        <f t="shared" ref="F27:O27" si="3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15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9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9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163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95" customHeight="1">
      <c r="A30" s="282" t="s">
        <v>69</v>
      </c>
      <c r="B30" s="283"/>
      <c r="C30" s="283"/>
      <c r="D30" s="283"/>
      <c r="E30" s="284"/>
      <c r="F30" s="269" t="s">
        <v>250</v>
      </c>
      <c r="G30" s="270"/>
      <c r="H30" s="269" t="s">
        <v>252</v>
      </c>
      <c r="I30" s="270"/>
      <c r="J30" s="269"/>
      <c r="K30" s="270"/>
      <c r="L30" s="269"/>
      <c r="M30" s="270"/>
      <c r="N30" s="269"/>
      <c r="O30" s="270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95" customHeight="1">
      <c r="A31" s="285"/>
      <c r="B31" s="286"/>
      <c r="C31" s="286"/>
      <c r="D31" s="286"/>
      <c r="E31" s="287"/>
      <c r="F31" s="110" t="s">
        <v>241</v>
      </c>
      <c r="G31" s="38" t="s">
        <v>2</v>
      </c>
      <c r="H31" s="110" t="s">
        <v>241</v>
      </c>
      <c r="I31" s="38" t="s">
        <v>2</v>
      </c>
      <c r="J31" s="110" t="s">
        <v>241</v>
      </c>
      <c r="K31" s="38" t="s">
        <v>2</v>
      </c>
      <c r="L31" s="110" t="s">
        <v>241</v>
      </c>
      <c r="M31" s="38" t="s">
        <v>2</v>
      </c>
      <c r="N31" s="110" t="s">
        <v>241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95" customHeight="1">
      <c r="A32" s="288" t="s">
        <v>85</v>
      </c>
      <c r="B32" s="55" t="s">
        <v>50</v>
      </c>
      <c r="C32" s="56"/>
      <c r="D32" s="56"/>
      <c r="E32" s="15" t="s">
        <v>41</v>
      </c>
      <c r="F32" s="66"/>
      <c r="G32" s="148">
        <v>1031</v>
      </c>
      <c r="H32" s="111">
        <v>630</v>
      </c>
      <c r="I32" s="113">
        <v>612</v>
      </c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95" customHeight="1">
      <c r="A33" s="293"/>
      <c r="B33" s="8"/>
      <c r="C33" s="52" t="s">
        <v>70</v>
      </c>
      <c r="D33" s="53"/>
      <c r="E33" s="99"/>
      <c r="F33" s="68"/>
      <c r="G33" s="151">
        <v>736</v>
      </c>
      <c r="H33" s="68">
        <v>574</v>
      </c>
      <c r="I33" s="126">
        <v>531</v>
      </c>
      <c r="J33" s="68"/>
      <c r="K33" s="127"/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95" customHeight="1">
      <c r="A34" s="293"/>
      <c r="B34" s="8"/>
      <c r="C34" s="24"/>
      <c r="D34" s="30" t="s">
        <v>71</v>
      </c>
      <c r="E34" s="94"/>
      <c r="F34" s="70"/>
      <c r="G34" s="116"/>
      <c r="H34" s="70">
        <v>565</v>
      </c>
      <c r="I34" s="117">
        <v>529</v>
      </c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95" customHeight="1">
      <c r="A35" s="293"/>
      <c r="B35" s="10"/>
      <c r="C35" s="62" t="s">
        <v>72</v>
      </c>
      <c r="D35" s="63"/>
      <c r="E35" s="100"/>
      <c r="F35" s="121"/>
      <c r="G35" s="122">
        <v>295</v>
      </c>
      <c r="H35" s="121">
        <v>56</v>
      </c>
      <c r="I35" s="123">
        <v>81</v>
      </c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95" customHeight="1">
      <c r="A36" s="293"/>
      <c r="B36" s="50" t="s">
        <v>53</v>
      </c>
      <c r="C36" s="51"/>
      <c r="D36" s="51"/>
      <c r="E36" s="15" t="s">
        <v>42</v>
      </c>
      <c r="F36" s="66"/>
      <c r="G36" s="148">
        <v>957</v>
      </c>
      <c r="H36" s="66">
        <v>362</v>
      </c>
      <c r="I36" s="136">
        <v>402</v>
      </c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95" customHeight="1">
      <c r="A37" s="293"/>
      <c r="B37" s="8"/>
      <c r="C37" s="30" t="s">
        <v>73</v>
      </c>
      <c r="D37" s="43"/>
      <c r="E37" s="94"/>
      <c r="F37" s="70"/>
      <c r="G37" s="116">
        <v>759</v>
      </c>
      <c r="H37" s="70">
        <v>352</v>
      </c>
      <c r="I37" s="117">
        <v>388</v>
      </c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95" customHeight="1">
      <c r="A38" s="293"/>
      <c r="B38" s="10"/>
      <c r="C38" s="30" t="s">
        <v>74</v>
      </c>
      <c r="D38" s="43"/>
      <c r="E38" s="94"/>
      <c r="F38" s="69"/>
      <c r="G38" s="128">
        <v>199</v>
      </c>
      <c r="H38" s="70">
        <v>10</v>
      </c>
      <c r="I38" s="117">
        <v>15</v>
      </c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95" customHeight="1">
      <c r="A39" s="294"/>
      <c r="B39" s="11" t="s">
        <v>75</v>
      </c>
      <c r="C39" s="12"/>
      <c r="D39" s="12"/>
      <c r="E39" s="98" t="s">
        <v>164</v>
      </c>
      <c r="F39" s="73">
        <f t="shared" ref="F39:O39" si="4">F32-F36</f>
        <v>0</v>
      </c>
      <c r="G39" s="140">
        <f t="shared" si="4"/>
        <v>74</v>
      </c>
      <c r="H39" s="73">
        <f t="shared" si="4"/>
        <v>268</v>
      </c>
      <c r="I39" s="140">
        <f t="shared" si="4"/>
        <v>210</v>
      </c>
      <c r="J39" s="73">
        <f t="shared" si="4"/>
        <v>0</v>
      </c>
      <c r="K39" s="140">
        <f t="shared" si="4"/>
        <v>0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95" customHeight="1">
      <c r="A40" s="288" t="s">
        <v>86</v>
      </c>
      <c r="B40" s="50" t="s">
        <v>76</v>
      </c>
      <c r="C40" s="51"/>
      <c r="D40" s="51"/>
      <c r="E40" s="15" t="s">
        <v>44</v>
      </c>
      <c r="F40" s="65"/>
      <c r="G40" s="135">
        <v>861</v>
      </c>
      <c r="H40" s="66">
        <v>498</v>
      </c>
      <c r="I40" s="136">
        <v>105</v>
      </c>
      <c r="J40" s="66"/>
      <c r="K40" s="137"/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95" customHeight="1">
      <c r="A41" s="295"/>
      <c r="B41" s="10"/>
      <c r="C41" s="30" t="s">
        <v>77</v>
      </c>
      <c r="D41" s="43"/>
      <c r="E41" s="94"/>
      <c r="F41" s="154"/>
      <c r="G41" s="155">
        <v>45</v>
      </c>
      <c r="H41" s="152">
        <v>255</v>
      </c>
      <c r="I41" s="153">
        <v>23</v>
      </c>
      <c r="J41" s="70"/>
      <c r="K41" s="118"/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95" customHeight="1">
      <c r="A42" s="295"/>
      <c r="B42" s="50" t="s">
        <v>64</v>
      </c>
      <c r="C42" s="51"/>
      <c r="D42" s="51"/>
      <c r="E42" s="15" t="s">
        <v>45</v>
      </c>
      <c r="F42" s="65"/>
      <c r="G42" s="135">
        <v>796</v>
      </c>
      <c r="H42" s="66">
        <v>758</v>
      </c>
      <c r="I42" s="136">
        <v>304</v>
      </c>
      <c r="J42" s="66"/>
      <c r="K42" s="137"/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95" customHeight="1">
      <c r="A43" s="295"/>
      <c r="B43" s="10"/>
      <c r="C43" s="30" t="s">
        <v>78</v>
      </c>
      <c r="D43" s="43"/>
      <c r="E43" s="94"/>
      <c r="F43" s="69"/>
      <c r="G43" s="128">
        <v>549</v>
      </c>
      <c r="H43" s="70">
        <v>260</v>
      </c>
      <c r="I43" s="117">
        <v>275</v>
      </c>
      <c r="J43" s="152"/>
      <c r="K43" s="153"/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95" customHeight="1">
      <c r="A44" s="296"/>
      <c r="B44" s="47" t="s">
        <v>75</v>
      </c>
      <c r="C44" s="31"/>
      <c r="D44" s="31"/>
      <c r="E44" s="98" t="s">
        <v>165</v>
      </c>
      <c r="F44" s="130">
        <f t="shared" ref="F44:O44" si="5">F40-F42</f>
        <v>0</v>
      </c>
      <c r="G44" s="131">
        <f t="shared" si="5"/>
        <v>65</v>
      </c>
      <c r="H44" s="130">
        <f t="shared" si="5"/>
        <v>-260</v>
      </c>
      <c r="I44" s="131">
        <f t="shared" si="5"/>
        <v>-199</v>
      </c>
      <c r="J44" s="130">
        <f t="shared" si="5"/>
        <v>0</v>
      </c>
      <c r="K44" s="131">
        <f t="shared" si="5"/>
        <v>0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95" customHeight="1">
      <c r="A45" s="273" t="s">
        <v>87</v>
      </c>
      <c r="B45" s="25" t="s">
        <v>79</v>
      </c>
      <c r="C45" s="20"/>
      <c r="D45" s="20"/>
      <c r="E45" s="97" t="s">
        <v>166</v>
      </c>
      <c r="F45" s="156">
        <f t="shared" ref="F45:O45" si="6">F39+F44</f>
        <v>0</v>
      </c>
      <c r="G45" s="157">
        <f t="shared" si="6"/>
        <v>139</v>
      </c>
      <c r="H45" s="156">
        <f t="shared" si="6"/>
        <v>8</v>
      </c>
      <c r="I45" s="157">
        <f t="shared" si="6"/>
        <v>11</v>
      </c>
      <c r="J45" s="156">
        <f t="shared" si="6"/>
        <v>0</v>
      </c>
      <c r="K45" s="157">
        <f t="shared" si="6"/>
        <v>0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95" customHeight="1">
      <c r="A46" s="274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95" customHeight="1">
      <c r="A47" s="274"/>
      <c r="B47" s="44" t="s">
        <v>81</v>
      </c>
      <c r="C47" s="43"/>
      <c r="D47" s="43"/>
      <c r="E47" s="43"/>
      <c r="F47" s="70"/>
      <c r="G47" s="116">
        <v>139</v>
      </c>
      <c r="H47" s="70">
        <v>62</v>
      </c>
      <c r="I47" s="117">
        <v>53</v>
      </c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95" customHeight="1">
      <c r="A48" s="275"/>
      <c r="B48" s="47" t="s">
        <v>82</v>
      </c>
      <c r="C48" s="31"/>
      <c r="D48" s="31"/>
      <c r="E48" s="31"/>
      <c r="F48" s="74"/>
      <c r="G48" s="158">
        <v>74</v>
      </c>
      <c r="H48" s="74">
        <v>62</v>
      </c>
      <c r="I48" s="159">
        <v>53</v>
      </c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95" customHeight="1">
      <c r="A49" s="13" t="s">
        <v>167</v>
      </c>
      <c r="O49" s="6"/>
    </row>
    <row r="50" spans="1:15" ht="15.95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90" zoomScaleNormal="100" zoomScaleSheetLayoutView="90" workbookViewId="0"/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163" t="s">
        <v>0</v>
      </c>
      <c r="B1" s="163"/>
      <c r="C1" s="216" t="s">
        <v>256</v>
      </c>
      <c r="D1" s="217"/>
    </row>
    <row r="3" spans="1:14" ht="15" customHeight="1">
      <c r="A3" s="36" t="s">
        <v>168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245</v>
      </c>
      <c r="C5" s="218"/>
      <c r="D5" s="218"/>
      <c r="H5" s="37"/>
      <c r="L5" s="37"/>
      <c r="N5" s="37" t="s">
        <v>169</v>
      </c>
    </row>
    <row r="6" spans="1:14" ht="15" customHeight="1">
      <c r="A6" s="219"/>
      <c r="B6" s="220"/>
      <c r="C6" s="220"/>
      <c r="D6" s="220"/>
      <c r="E6" s="301" t="s">
        <v>257</v>
      </c>
      <c r="F6" s="302"/>
      <c r="G6" s="301" t="s">
        <v>258</v>
      </c>
      <c r="H6" s="302"/>
      <c r="I6" s="221"/>
      <c r="J6" s="222"/>
      <c r="K6" s="301"/>
      <c r="L6" s="302"/>
      <c r="M6" s="301"/>
      <c r="N6" s="302"/>
    </row>
    <row r="7" spans="1:14" ht="15" customHeight="1">
      <c r="A7" s="59"/>
      <c r="B7" s="60"/>
      <c r="C7" s="60"/>
      <c r="D7" s="60"/>
      <c r="E7" s="223" t="s">
        <v>241</v>
      </c>
      <c r="F7" s="224" t="s">
        <v>2</v>
      </c>
      <c r="G7" s="223" t="s">
        <v>241</v>
      </c>
      <c r="H7" s="224" t="s">
        <v>2</v>
      </c>
      <c r="I7" s="223" t="s">
        <v>241</v>
      </c>
      <c r="J7" s="224" t="s">
        <v>2</v>
      </c>
      <c r="K7" s="223" t="s">
        <v>241</v>
      </c>
      <c r="L7" s="224" t="s">
        <v>2</v>
      </c>
      <c r="M7" s="223" t="s">
        <v>241</v>
      </c>
      <c r="N7" s="254" t="s">
        <v>2</v>
      </c>
    </row>
    <row r="8" spans="1:14" ht="18" customHeight="1">
      <c r="A8" s="256" t="s">
        <v>170</v>
      </c>
      <c r="B8" s="225" t="s">
        <v>171</v>
      </c>
      <c r="C8" s="226"/>
      <c r="D8" s="226"/>
      <c r="E8" s="227">
        <v>1</v>
      </c>
      <c r="F8" s="228">
        <v>1</v>
      </c>
      <c r="G8" s="227">
        <v>1</v>
      </c>
      <c r="H8" s="229">
        <v>1</v>
      </c>
      <c r="I8" s="227"/>
      <c r="J8" s="228"/>
      <c r="K8" s="227"/>
      <c r="L8" s="229"/>
      <c r="M8" s="227"/>
      <c r="N8" s="229"/>
    </row>
    <row r="9" spans="1:14" ht="18" customHeight="1">
      <c r="A9" s="257"/>
      <c r="B9" s="256" t="s">
        <v>172</v>
      </c>
      <c r="C9" s="182" t="s">
        <v>173</v>
      </c>
      <c r="D9" s="183"/>
      <c r="E9" s="230">
        <v>50</v>
      </c>
      <c r="F9" s="231">
        <v>50</v>
      </c>
      <c r="G9" s="230">
        <v>5</v>
      </c>
      <c r="H9" s="232">
        <v>5</v>
      </c>
      <c r="I9" s="230"/>
      <c r="J9" s="231"/>
      <c r="K9" s="230"/>
      <c r="L9" s="232"/>
      <c r="M9" s="230"/>
      <c r="N9" s="232"/>
    </row>
    <row r="10" spans="1:14" ht="18" customHeight="1">
      <c r="A10" s="257"/>
      <c r="B10" s="257"/>
      <c r="C10" s="44" t="s">
        <v>174</v>
      </c>
      <c r="D10" s="43"/>
      <c r="E10" s="233">
        <v>50</v>
      </c>
      <c r="F10" s="234">
        <v>50</v>
      </c>
      <c r="G10" s="233">
        <v>5</v>
      </c>
      <c r="H10" s="235">
        <v>5</v>
      </c>
      <c r="I10" s="233"/>
      <c r="J10" s="234"/>
      <c r="K10" s="233"/>
      <c r="L10" s="235"/>
      <c r="M10" s="233"/>
      <c r="N10" s="235"/>
    </row>
    <row r="11" spans="1:14" ht="18" customHeight="1">
      <c r="A11" s="257"/>
      <c r="B11" s="257"/>
      <c r="C11" s="44" t="s">
        <v>175</v>
      </c>
      <c r="D11" s="43"/>
      <c r="E11" s="233">
        <v>0</v>
      </c>
      <c r="F11" s="234">
        <v>0</v>
      </c>
      <c r="G11" s="233">
        <v>0</v>
      </c>
      <c r="H11" s="235">
        <v>0</v>
      </c>
      <c r="I11" s="233"/>
      <c r="J11" s="234"/>
      <c r="K11" s="233"/>
      <c r="L11" s="235"/>
      <c r="M11" s="233"/>
      <c r="N11" s="235"/>
    </row>
    <row r="12" spans="1:14" ht="18" customHeight="1">
      <c r="A12" s="257"/>
      <c r="B12" s="257"/>
      <c r="C12" s="44" t="s">
        <v>176</v>
      </c>
      <c r="D12" s="43"/>
      <c r="E12" s="233">
        <v>0</v>
      </c>
      <c r="F12" s="234">
        <v>0</v>
      </c>
      <c r="G12" s="233">
        <v>0</v>
      </c>
      <c r="H12" s="235">
        <v>0</v>
      </c>
      <c r="I12" s="233"/>
      <c r="J12" s="234"/>
      <c r="K12" s="233"/>
      <c r="L12" s="235"/>
      <c r="M12" s="233"/>
      <c r="N12" s="235"/>
    </row>
    <row r="13" spans="1:14" ht="18" customHeight="1">
      <c r="A13" s="257"/>
      <c r="B13" s="257"/>
      <c r="C13" s="44" t="s">
        <v>177</v>
      </c>
      <c r="D13" s="43"/>
      <c r="E13" s="233">
        <v>0</v>
      </c>
      <c r="F13" s="234">
        <v>0</v>
      </c>
      <c r="G13" s="233">
        <v>0</v>
      </c>
      <c r="H13" s="235">
        <v>0</v>
      </c>
      <c r="I13" s="233"/>
      <c r="J13" s="234"/>
      <c r="K13" s="233"/>
      <c r="L13" s="235"/>
      <c r="M13" s="233"/>
      <c r="N13" s="235"/>
    </row>
    <row r="14" spans="1:14" ht="18" customHeight="1">
      <c r="A14" s="258"/>
      <c r="B14" s="258"/>
      <c r="C14" s="47" t="s">
        <v>178</v>
      </c>
      <c r="D14" s="31"/>
      <c r="E14" s="236">
        <v>0</v>
      </c>
      <c r="F14" s="237">
        <v>0</v>
      </c>
      <c r="G14" s="236">
        <v>0</v>
      </c>
      <c r="H14" s="238">
        <v>0</v>
      </c>
      <c r="I14" s="236"/>
      <c r="J14" s="237"/>
      <c r="K14" s="236"/>
      <c r="L14" s="238"/>
      <c r="M14" s="236"/>
      <c r="N14" s="238"/>
    </row>
    <row r="15" spans="1:14" ht="18" customHeight="1">
      <c r="A15" s="298" t="s">
        <v>179</v>
      </c>
      <c r="B15" s="256" t="s">
        <v>180</v>
      </c>
      <c r="C15" s="182" t="s">
        <v>181</v>
      </c>
      <c r="D15" s="183"/>
      <c r="E15" s="239">
        <v>5250</v>
      </c>
      <c r="F15" s="240">
        <v>4836</v>
      </c>
      <c r="G15" s="239">
        <v>215</v>
      </c>
      <c r="H15" s="157">
        <v>286</v>
      </c>
      <c r="I15" s="239"/>
      <c r="J15" s="240"/>
      <c r="K15" s="239"/>
      <c r="L15" s="157"/>
      <c r="M15" s="239"/>
      <c r="N15" s="157"/>
    </row>
    <row r="16" spans="1:14" ht="18" customHeight="1">
      <c r="A16" s="257"/>
      <c r="B16" s="257"/>
      <c r="C16" s="44" t="s">
        <v>182</v>
      </c>
      <c r="D16" s="43"/>
      <c r="E16" s="70">
        <v>24664</v>
      </c>
      <c r="F16" s="117">
        <v>24959</v>
      </c>
      <c r="G16" s="70">
        <v>19</v>
      </c>
      <c r="H16" s="128">
        <v>19</v>
      </c>
      <c r="I16" s="70"/>
      <c r="J16" s="117"/>
      <c r="K16" s="70"/>
      <c r="L16" s="128"/>
      <c r="M16" s="70"/>
      <c r="N16" s="128"/>
    </row>
    <row r="17" spans="1:15" ht="18" customHeight="1">
      <c r="A17" s="257"/>
      <c r="B17" s="257"/>
      <c r="C17" s="44" t="s">
        <v>183</v>
      </c>
      <c r="D17" s="43"/>
      <c r="E17" s="70">
        <v>0</v>
      </c>
      <c r="F17" s="117">
        <v>0</v>
      </c>
      <c r="G17" s="70">
        <v>0</v>
      </c>
      <c r="H17" s="128">
        <v>0</v>
      </c>
      <c r="I17" s="70"/>
      <c r="J17" s="117"/>
      <c r="K17" s="70"/>
      <c r="L17" s="128"/>
      <c r="M17" s="70"/>
      <c r="N17" s="128"/>
    </row>
    <row r="18" spans="1:15" ht="18" customHeight="1">
      <c r="A18" s="257"/>
      <c r="B18" s="258"/>
      <c r="C18" s="47" t="s">
        <v>184</v>
      </c>
      <c r="D18" s="31"/>
      <c r="E18" s="73">
        <v>29914</v>
      </c>
      <c r="F18" s="241">
        <v>29795</v>
      </c>
      <c r="G18" s="73">
        <v>234</v>
      </c>
      <c r="H18" s="241">
        <v>305</v>
      </c>
      <c r="I18" s="73"/>
      <c r="J18" s="241"/>
      <c r="K18" s="73"/>
      <c r="L18" s="241"/>
      <c r="M18" s="73"/>
      <c r="N18" s="241"/>
    </row>
    <row r="19" spans="1:15" ht="18" customHeight="1">
      <c r="A19" s="257"/>
      <c r="B19" s="256" t="s">
        <v>185</v>
      </c>
      <c r="C19" s="182" t="s">
        <v>186</v>
      </c>
      <c r="D19" s="183"/>
      <c r="E19" s="156">
        <v>758</v>
      </c>
      <c r="F19" s="157">
        <v>379</v>
      </c>
      <c r="G19" s="156">
        <v>79</v>
      </c>
      <c r="H19" s="157">
        <v>161</v>
      </c>
      <c r="I19" s="156"/>
      <c r="J19" s="157"/>
      <c r="K19" s="156"/>
      <c r="L19" s="157"/>
      <c r="M19" s="156"/>
      <c r="N19" s="157"/>
    </row>
    <row r="20" spans="1:15" ht="18" customHeight="1">
      <c r="A20" s="257"/>
      <c r="B20" s="257"/>
      <c r="C20" s="44" t="s">
        <v>187</v>
      </c>
      <c r="D20" s="43"/>
      <c r="E20" s="69">
        <v>47425</v>
      </c>
      <c r="F20" s="128">
        <v>47893</v>
      </c>
      <c r="G20" s="69">
        <v>465</v>
      </c>
      <c r="H20" s="128">
        <v>480</v>
      </c>
      <c r="I20" s="69"/>
      <c r="J20" s="128"/>
      <c r="K20" s="69"/>
      <c r="L20" s="128"/>
      <c r="M20" s="69"/>
      <c r="N20" s="128"/>
    </row>
    <row r="21" spans="1:15" s="246" customFormat="1" ht="18" customHeight="1">
      <c r="A21" s="257"/>
      <c r="B21" s="257"/>
      <c r="C21" s="242" t="s">
        <v>188</v>
      </c>
      <c r="D21" s="243"/>
      <c r="E21" s="244">
        <v>0</v>
      </c>
      <c r="F21" s="245">
        <v>0</v>
      </c>
      <c r="G21" s="244">
        <v>0</v>
      </c>
      <c r="H21" s="245">
        <v>0</v>
      </c>
      <c r="I21" s="244"/>
      <c r="J21" s="245"/>
      <c r="K21" s="244"/>
      <c r="L21" s="245"/>
      <c r="M21" s="244"/>
      <c r="N21" s="245"/>
    </row>
    <row r="22" spans="1:15" ht="18" customHeight="1">
      <c r="A22" s="257"/>
      <c r="B22" s="258"/>
      <c r="C22" s="11" t="s">
        <v>189</v>
      </c>
      <c r="D22" s="12"/>
      <c r="E22" s="73">
        <v>48183</v>
      </c>
      <c r="F22" s="140">
        <v>48272</v>
      </c>
      <c r="G22" s="73">
        <v>544</v>
      </c>
      <c r="H22" s="140">
        <v>640</v>
      </c>
      <c r="I22" s="73"/>
      <c r="J22" s="140"/>
      <c r="K22" s="73"/>
      <c r="L22" s="140"/>
      <c r="M22" s="73"/>
      <c r="N22" s="140"/>
    </row>
    <row r="23" spans="1:15" ht="18" customHeight="1">
      <c r="A23" s="257"/>
      <c r="B23" s="256" t="s">
        <v>190</v>
      </c>
      <c r="C23" s="182" t="s">
        <v>191</v>
      </c>
      <c r="D23" s="183"/>
      <c r="E23" s="156">
        <v>50</v>
      </c>
      <c r="F23" s="157">
        <v>50</v>
      </c>
      <c r="G23" s="156">
        <v>5</v>
      </c>
      <c r="H23" s="157">
        <v>5</v>
      </c>
      <c r="I23" s="156"/>
      <c r="J23" s="157"/>
      <c r="K23" s="156"/>
      <c r="L23" s="157"/>
      <c r="M23" s="156"/>
      <c r="N23" s="157"/>
    </row>
    <row r="24" spans="1:15" ht="18" customHeight="1">
      <c r="A24" s="257"/>
      <c r="B24" s="257"/>
      <c r="C24" s="44" t="s">
        <v>192</v>
      </c>
      <c r="D24" s="43"/>
      <c r="E24" s="69">
        <v>-18319</v>
      </c>
      <c r="F24" s="128">
        <v>-18527</v>
      </c>
      <c r="G24" s="69">
        <v>-315</v>
      </c>
      <c r="H24" s="128">
        <v>-340</v>
      </c>
      <c r="I24" s="69"/>
      <c r="J24" s="128"/>
      <c r="K24" s="69"/>
      <c r="L24" s="128"/>
      <c r="M24" s="69"/>
      <c r="N24" s="128"/>
    </row>
    <row r="25" spans="1:15" ht="18" customHeight="1">
      <c r="A25" s="257"/>
      <c r="B25" s="257"/>
      <c r="C25" s="44" t="s">
        <v>193</v>
      </c>
      <c r="D25" s="43"/>
      <c r="E25" s="69">
        <v>0</v>
      </c>
      <c r="F25" s="128">
        <v>0</v>
      </c>
      <c r="G25" s="69">
        <v>0</v>
      </c>
      <c r="H25" s="128">
        <v>0</v>
      </c>
      <c r="I25" s="69"/>
      <c r="J25" s="128"/>
      <c r="K25" s="69"/>
      <c r="L25" s="128"/>
      <c r="M25" s="69"/>
      <c r="N25" s="128"/>
    </row>
    <row r="26" spans="1:15" ht="18" customHeight="1">
      <c r="A26" s="257"/>
      <c r="B26" s="258"/>
      <c r="C26" s="45" t="s">
        <v>194</v>
      </c>
      <c r="D26" s="46"/>
      <c r="E26" s="71">
        <v>-18269</v>
      </c>
      <c r="F26" s="140">
        <v>-18477</v>
      </c>
      <c r="G26" s="71">
        <v>-310</v>
      </c>
      <c r="H26" s="140">
        <v>-335</v>
      </c>
      <c r="I26" s="159"/>
      <c r="J26" s="140"/>
      <c r="K26" s="71"/>
      <c r="L26" s="140"/>
      <c r="M26" s="71"/>
      <c r="N26" s="140"/>
    </row>
    <row r="27" spans="1:15" ht="18" customHeight="1">
      <c r="A27" s="258"/>
      <c r="B27" s="47" t="s">
        <v>195</v>
      </c>
      <c r="C27" s="31"/>
      <c r="D27" s="31"/>
      <c r="E27" s="247">
        <v>29914</v>
      </c>
      <c r="F27" s="140">
        <v>29795</v>
      </c>
      <c r="G27" s="73">
        <v>234</v>
      </c>
      <c r="H27" s="140">
        <v>305</v>
      </c>
      <c r="I27" s="247"/>
      <c r="J27" s="140"/>
      <c r="K27" s="73"/>
      <c r="L27" s="140"/>
      <c r="M27" s="73"/>
      <c r="N27" s="140"/>
    </row>
    <row r="28" spans="1:15" ht="18" customHeight="1">
      <c r="A28" s="256" t="s">
        <v>196</v>
      </c>
      <c r="B28" s="256" t="s">
        <v>197</v>
      </c>
      <c r="C28" s="182" t="s">
        <v>198</v>
      </c>
      <c r="D28" s="248" t="s">
        <v>41</v>
      </c>
      <c r="E28" s="156">
        <v>954</v>
      </c>
      <c r="F28" s="157">
        <v>932</v>
      </c>
      <c r="G28" s="156">
        <v>518</v>
      </c>
      <c r="H28" s="157">
        <v>579</v>
      </c>
      <c r="I28" s="156"/>
      <c r="J28" s="157"/>
      <c r="K28" s="156"/>
      <c r="L28" s="157"/>
      <c r="M28" s="156"/>
      <c r="N28" s="157"/>
    </row>
    <row r="29" spans="1:15" ht="18" customHeight="1">
      <c r="A29" s="257"/>
      <c r="B29" s="257"/>
      <c r="C29" s="44" t="s">
        <v>199</v>
      </c>
      <c r="D29" s="249" t="s">
        <v>42</v>
      </c>
      <c r="E29" s="69">
        <v>532</v>
      </c>
      <c r="F29" s="128">
        <v>389</v>
      </c>
      <c r="G29" s="69">
        <v>461</v>
      </c>
      <c r="H29" s="128">
        <v>523</v>
      </c>
      <c r="I29" s="69"/>
      <c r="J29" s="128"/>
      <c r="K29" s="69"/>
      <c r="L29" s="128"/>
      <c r="M29" s="69"/>
      <c r="N29" s="128"/>
    </row>
    <row r="30" spans="1:15" ht="18" customHeight="1">
      <c r="A30" s="257"/>
      <c r="B30" s="257"/>
      <c r="C30" s="44" t="s">
        <v>200</v>
      </c>
      <c r="D30" s="249" t="s">
        <v>201</v>
      </c>
      <c r="E30" s="69">
        <v>97</v>
      </c>
      <c r="F30" s="128">
        <v>82</v>
      </c>
      <c r="G30" s="70">
        <v>21</v>
      </c>
      <c r="H30" s="128">
        <v>21</v>
      </c>
      <c r="I30" s="69"/>
      <c r="J30" s="128"/>
      <c r="K30" s="69"/>
      <c r="L30" s="128"/>
      <c r="M30" s="69"/>
      <c r="N30" s="128"/>
    </row>
    <row r="31" spans="1:15" ht="18" customHeight="1">
      <c r="A31" s="257"/>
      <c r="B31" s="257"/>
      <c r="C31" s="11" t="s">
        <v>202</v>
      </c>
      <c r="D31" s="250" t="s">
        <v>203</v>
      </c>
      <c r="E31" s="73">
        <v>326</v>
      </c>
      <c r="F31" s="241">
        <v>461</v>
      </c>
      <c r="G31" s="73">
        <v>36</v>
      </c>
      <c r="H31" s="241">
        <v>35</v>
      </c>
      <c r="I31" s="73">
        <f t="shared" ref="I31:N31" si="0">I28-I29-I30</f>
        <v>0</v>
      </c>
      <c r="J31" s="251">
        <f t="shared" si="0"/>
        <v>0</v>
      </c>
      <c r="K31" s="73">
        <f t="shared" si="0"/>
        <v>0</v>
      </c>
      <c r="L31" s="251">
        <f t="shared" si="0"/>
        <v>0</v>
      </c>
      <c r="M31" s="73">
        <f t="shared" si="0"/>
        <v>0</v>
      </c>
      <c r="N31" s="241">
        <f t="shared" si="0"/>
        <v>0</v>
      </c>
      <c r="O31" s="7"/>
    </row>
    <row r="32" spans="1:15" ht="18" customHeight="1">
      <c r="A32" s="257"/>
      <c r="B32" s="257"/>
      <c r="C32" s="182" t="s">
        <v>204</v>
      </c>
      <c r="D32" s="248" t="s">
        <v>205</v>
      </c>
      <c r="E32" s="156">
        <v>103</v>
      </c>
      <c r="F32" s="157">
        <v>5</v>
      </c>
      <c r="G32" s="156">
        <v>1</v>
      </c>
      <c r="H32" s="157">
        <v>1</v>
      </c>
      <c r="I32" s="156"/>
      <c r="J32" s="157"/>
      <c r="K32" s="156"/>
      <c r="L32" s="157"/>
      <c r="M32" s="156"/>
      <c r="N32" s="157"/>
    </row>
    <row r="33" spans="1:14" ht="18" customHeight="1">
      <c r="A33" s="257"/>
      <c r="B33" s="257"/>
      <c r="C33" s="44" t="s">
        <v>206</v>
      </c>
      <c r="D33" s="249" t="s">
        <v>207</v>
      </c>
      <c r="E33" s="69">
        <v>221</v>
      </c>
      <c r="F33" s="128">
        <v>223</v>
      </c>
      <c r="G33" s="69">
        <v>11</v>
      </c>
      <c r="H33" s="128">
        <v>24</v>
      </c>
      <c r="I33" s="69"/>
      <c r="J33" s="128"/>
      <c r="K33" s="69"/>
      <c r="L33" s="128"/>
      <c r="M33" s="69"/>
      <c r="N33" s="128"/>
    </row>
    <row r="34" spans="1:14" ht="18" customHeight="1">
      <c r="A34" s="257"/>
      <c r="B34" s="258"/>
      <c r="C34" s="11" t="s">
        <v>208</v>
      </c>
      <c r="D34" s="250" t="s">
        <v>209</v>
      </c>
      <c r="E34" s="73">
        <v>208</v>
      </c>
      <c r="F34" s="140">
        <v>243</v>
      </c>
      <c r="G34" s="73">
        <v>25</v>
      </c>
      <c r="H34" s="140">
        <v>12</v>
      </c>
      <c r="I34" s="73">
        <f t="shared" ref="I34:N34" si="1">I31+I32-I33</f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57"/>
      <c r="B35" s="256" t="s">
        <v>210</v>
      </c>
      <c r="C35" s="182" t="s">
        <v>211</v>
      </c>
      <c r="D35" s="248" t="s">
        <v>212</v>
      </c>
      <c r="E35" s="156">
        <v>0</v>
      </c>
      <c r="F35" s="157">
        <v>0</v>
      </c>
      <c r="G35" s="156">
        <v>0</v>
      </c>
      <c r="H35" s="157">
        <v>0</v>
      </c>
      <c r="I35" s="156"/>
      <c r="J35" s="157"/>
      <c r="K35" s="156"/>
      <c r="L35" s="157"/>
      <c r="M35" s="156"/>
      <c r="N35" s="157"/>
    </row>
    <row r="36" spans="1:14" ht="18" customHeight="1">
      <c r="A36" s="257"/>
      <c r="B36" s="257"/>
      <c r="C36" s="44" t="s">
        <v>213</v>
      </c>
      <c r="D36" s="249" t="s">
        <v>214</v>
      </c>
      <c r="E36" s="69">
        <v>0</v>
      </c>
      <c r="F36" s="128">
        <v>0</v>
      </c>
      <c r="G36" s="69">
        <v>0</v>
      </c>
      <c r="H36" s="128">
        <v>0</v>
      </c>
      <c r="I36" s="69"/>
      <c r="J36" s="128"/>
      <c r="K36" s="69"/>
      <c r="L36" s="128"/>
      <c r="M36" s="69"/>
      <c r="N36" s="128"/>
    </row>
    <row r="37" spans="1:14" ht="18" customHeight="1">
      <c r="A37" s="257"/>
      <c r="B37" s="257"/>
      <c r="C37" s="44" t="s">
        <v>215</v>
      </c>
      <c r="D37" s="249" t="s">
        <v>216</v>
      </c>
      <c r="E37" s="69">
        <v>208</v>
      </c>
      <c r="F37" s="128">
        <v>243</v>
      </c>
      <c r="G37" s="69">
        <v>25</v>
      </c>
      <c r="H37" s="128">
        <v>12</v>
      </c>
      <c r="I37" s="69">
        <f t="shared" ref="I37:N37" si="2">I34+I35-I36</f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57"/>
      <c r="B38" s="257"/>
      <c r="C38" s="44" t="s">
        <v>217</v>
      </c>
      <c r="D38" s="249" t="s">
        <v>218</v>
      </c>
      <c r="E38" s="69">
        <v>0</v>
      </c>
      <c r="F38" s="128">
        <v>0</v>
      </c>
      <c r="G38" s="69">
        <v>0</v>
      </c>
      <c r="H38" s="128">
        <v>0</v>
      </c>
      <c r="I38" s="69"/>
      <c r="J38" s="128"/>
      <c r="K38" s="69"/>
      <c r="L38" s="128"/>
      <c r="M38" s="69"/>
      <c r="N38" s="128"/>
    </row>
    <row r="39" spans="1:14" ht="18" customHeight="1">
      <c r="A39" s="257"/>
      <c r="B39" s="257"/>
      <c r="C39" s="44" t="s">
        <v>219</v>
      </c>
      <c r="D39" s="249" t="s">
        <v>220</v>
      </c>
      <c r="E39" s="69">
        <v>0</v>
      </c>
      <c r="F39" s="128">
        <v>0</v>
      </c>
      <c r="G39" s="69">
        <v>0</v>
      </c>
      <c r="H39" s="128">
        <v>0</v>
      </c>
      <c r="I39" s="69"/>
      <c r="J39" s="128"/>
      <c r="K39" s="69"/>
      <c r="L39" s="128"/>
      <c r="M39" s="69"/>
      <c r="N39" s="128"/>
    </row>
    <row r="40" spans="1:14" ht="18" customHeight="1">
      <c r="A40" s="257"/>
      <c r="B40" s="257"/>
      <c r="C40" s="44" t="s">
        <v>221</v>
      </c>
      <c r="D40" s="249" t="s">
        <v>222</v>
      </c>
      <c r="E40" s="69">
        <v>0</v>
      </c>
      <c r="F40" s="128">
        <v>0</v>
      </c>
      <c r="G40" s="69">
        <v>0</v>
      </c>
      <c r="H40" s="128">
        <v>0</v>
      </c>
      <c r="I40" s="69"/>
      <c r="J40" s="128"/>
      <c r="K40" s="69"/>
      <c r="L40" s="128"/>
      <c r="M40" s="69"/>
      <c r="N40" s="128"/>
    </row>
    <row r="41" spans="1:14" ht="18" customHeight="1">
      <c r="A41" s="257"/>
      <c r="B41" s="257"/>
      <c r="C41" s="194" t="s">
        <v>223</v>
      </c>
      <c r="D41" s="249" t="s">
        <v>224</v>
      </c>
      <c r="E41" s="69">
        <v>208</v>
      </c>
      <c r="F41" s="128">
        <v>243</v>
      </c>
      <c r="G41" s="69">
        <v>25</v>
      </c>
      <c r="H41" s="128">
        <v>12</v>
      </c>
      <c r="I41" s="69">
        <f t="shared" ref="I41:N41" si="3">I34+I35-I36-I40</f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57"/>
      <c r="B42" s="257"/>
      <c r="C42" s="299" t="s">
        <v>225</v>
      </c>
      <c r="D42" s="300"/>
      <c r="E42" s="70">
        <v>208</v>
      </c>
      <c r="F42" s="116">
        <v>243</v>
      </c>
      <c r="G42" s="70">
        <v>25</v>
      </c>
      <c r="H42" s="116">
        <v>12</v>
      </c>
      <c r="I42" s="70">
        <f t="shared" ref="I42:N42" si="4">I37+I38-I39-I40</f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57"/>
      <c r="B43" s="257"/>
      <c r="C43" s="44" t="s">
        <v>226</v>
      </c>
      <c r="D43" s="249" t="s">
        <v>227</v>
      </c>
      <c r="E43" s="69">
        <v>0</v>
      </c>
      <c r="F43" s="128">
        <v>0</v>
      </c>
      <c r="G43" s="69">
        <v>0</v>
      </c>
      <c r="H43" s="128">
        <v>0</v>
      </c>
      <c r="I43" s="69"/>
      <c r="J43" s="128"/>
      <c r="K43" s="69"/>
      <c r="L43" s="128"/>
      <c r="M43" s="69"/>
      <c r="N43" s="128"/>
    </row>
    <row r="44" spans="1:14" ht="18" customHeight="1">
      <c r="A44" s="258"/>
      <c r="B44" s="258"/>
      <c r="C44" s="11" t="s">
        <v>228</v>
      </c>
      <c r="D44" s="98" t="s">
        <v>229</v>
      </c>
      <c r="E44" s="73">
        <v>208</v>
      </c>
      <c r="F44" s="140">
        <v>243</v>
      </c>
      <c r="G44" s="73">
        <v>25</v>
      </c>
      <c r="H44" s="140">
        <v>12</v>
      </c>
      <c r="I44" s="73">
        <f t="shared" ref="I44:N44" si="5">I41+I43</f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spans="1:14" ht="14.1" customHeight="1">
      <c r="A45" s="13" t="s">
        <v>230</v>
      </c>
    </row>
    <row r="46" spans="1:14" ht="14.1" customHeight="1">
      <c r="A46" s="13" t="s">
        <v>231</v>
      </c>
    </row>
    <row r="47" spans="1:14">
      <c r="A47" s="252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2021-08-26T07:07:40Z</cp:lastPrinted>
  <dcterms:created xsi:type="dcterms:W3CDTF">1999-07-06T05:17:05Z</dcterms:created>
  <dcterms:modified xsi:type="dcterms:W3CDTF">2021-10-19T01:45:00Z</dcterms:modified>
</cp:coreProperties>
</file>