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27　大阪府\"/>
    </mc:Choice>
  </mc:AlternateContent>
  <xr:revisionPtr revIDLastSave="0" documentId="8_{ADBE6079-E187-492D-91D5-5EE6061EAA5B}" xr6:coauthVersionLast="47" xr6:coauthVersionMax="47" xr10:uidLastSave="{00000000-0000-0000-0000-000000000000}"/>
  <bookViews>
    <workbookView xWindow="-110" yWindow="-110" windowWidth="19420" windowHeight="10420" tabRatio="725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'5.三セク決算'!$A$1:$P$46</definedName>
  </definedNames>
  <calcPr calcId="191029"/>
</workbook>
</file>

<file path=xl/calcChain.xml><?xml version="1.0" encoding="utf-8"?>
<calcChain xmlns="http://schemas.openxmlformats.org/spreadsheetml/2006/main">
  <c r="M34" i="8" l="1"/>
  <c r="J44" i="4" l="1"/>
  <c r="I9" i="2" l="1"/>
  <c r="I34" i="8" l="1"/>
  <c r="E31" i="8"/>
  <c r="O31" i="8"/>
  <c r="O34" i="8" s="1"/>
  <c r="O44" i="8" l="1"/>
  <c r="O37" i="8"/>
  <c r="J44" i="7"/>
  <c r="J45" i="7" s="1"/>
  <c r="H44" i="7"/>
  <c r="H45" i="7" s="1"/>
  <c r="F44" i="7"/>
  <c r="H12" i="7"/>
  <c r="I24" i="6" l="1"/>
  <c r="F38" i="5"/>
  <c r="J14" i="4"/>
  <c r="J15" i="4"/>
  <c r="J16" i="4"/>
  <c r="J24" i="4"/>
  <c r="I44" i="2" l="1"/>
  <c r="F32" i="2"/>
  <c r="F45" i="2" s="1"/>
  <c r="F39" i="2"/>
  <c r="F28" i="2"/>
  <c r="F41" i="2"/>
  <c r="F38" i="2"/>
  <c r="F45" i="5" l="1"/>
  <c r="G44" i="5"/>
  <c r="F27" i="5"/>
  <c r="G19" i="5" s="1"/>
  <c r="F44" i="4"/>
  <c r="F39" i="4"/>
  <c r="F27" i="2"/>
  <c r="G18" i="2" s="1"/>
  <c r="G28" i="2"/>
  <c r="K31" i="8"/>
  <c r="K34" i="8" s="1"/>
  <c r="G34" i="8"/>
  <c r="G37" i="8" s="1"/>
  <c r="E34" i="8"/>
  <c r="O44" i="7"/>
  <c r="O45" i="7"/>
  <c r="N44" i="7"/>
  <c r="M44" i="7"/>
  <c r="O39" i="7"/>
  <c r="N39" i="7"/>
  <c r="M39" i="7"/>
  <c r="M45" i="7"/>
  <c r="F39" i="7"/>
  <c r="O24" i="7"/>
  <c r="O27" i="7" s="1"/>
  <c r="N24" i="7"/>
  <c r="N27" i="7" s="1"/>
  <c r="M24" i="7"/>
  <c r="M27" i="7" s="1"/>
  <c r="L24" i="7"/>
  <c r="L27" i="7" s="1"/>
  <c r="K27" i="7"/>
  <c r="J24" i="7"/>
  <c r="J27" i="7" s="1"/>
  <c r="I27" i="7"/>
  <c r="H24" i="7"/>
  <c r="H27" i="7" s="1"/>
  <c r="F24" i="7"/>
  <c r="F27" i="7" s="1"/>
  <c r="O16" i="7"/>
  <c r="N16" i="7"/>
  <c r="M16" i="7"/>
  <c r="L16" i="7"/>
  <c r="J16" i="7"/>
  <c r="H16" i="7"/>
  <c r="F16" i="7"/>
  <c r="O15" i="7"/>
  <c r="N15" i="7"/>
  <c r="M15" i="7"/>
  <c r="L15" i="7"/>
  <c r="J15" i="7"/>
  <c r="H15" i="7"/>
  <c r="F15" i="7"/>
  <c r="O14" i="7"/>
  <c r="N14" i="7"/>
  <c r="M14" i="7"/>
  <c r="L14" i="7"/>
  <c r="J14" i="7"/>
  <c r="H14" i="7"/>
  <c r="F14" i="7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G40" i="2"/>
  <c r="I40" i="2"/>
  <c r="I39" i="2"/>
  <c r="I37" i="2"/>
  <c r="I33" i="2"/>
  <c r="I32" i="2"/>
  <c r="I31" i="2"/>
  <c r="G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G43" i="2"/>
  <c r="G38" i="2"/>
  <c r="G36" i="2"/>
  <c r="I24" i="2"/>
  <c r="I19" i="2"/>
  <c r="O39" i="4"/>
  <c r="O44" i="4"/>
  <c r="O45" i="4" s="1"/>
  <c r="N39" i="4"/>
  <c r="N45" i="4"/>
  <c r="N44" i="4"/>
  <c r="M39" i="4"/>
  <c r="M45" i="4" s="1"/>
  <c r="M44" i="4"/>
  <c r="L39" i="4"/>
  <c r="L44" i="4"/>
  <c r="L45" i="4" s="1"/>
  <c r="J39" i="4"/>
  <c r="J45" i="4" s="1"/>
  <c r="H39" i="4"/>
  <c r="H44" i="4"/>
  <c r="O24" i="4"/>
  <c r="O27" i="4" s="1"/>
  <c r="N24" i="4"/>
  <c r="N27" i="4"/>
  <c r="M24" i="4"/>
  <c r="M27" i="4" s="1"/>
  <c r="L24" i="4"/>
  <c r="L27" i="4" s="1"/>
  <c r="K27" i="4"/>
  <c r="J27" i="4"/>
  <c r="I27" i="4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H16" i="4"/>
  <c r="H15" i="4"/>
  <c r="H14" i="4"/>
  <c r="G27" i="4"/>
  <c r="F24" i="4"/>
  <c r="F27" i="4"/>
  <c r="F16" i="4"/>
  <c r="F15" i="4"/>
  <c r="F14" i="4"/>
  <c r="G16" i="2"/>
  <c r="G29" i="5"/>
  <c r="G35" i="5"/>
  <c r="G41" i="5"/>
  <c r="G17" i="2"/>
  <c r="G32" i="2"/>
  <c r="G30" i="2"/>
  <c r="G41" i="2"/>
  <c r="G45" i="2"/>
  <c r="G39" i="2"/>
  <c r="G31" i="5"/>
  <c r="G33" i="5"/>
  <c r="G37" i="5"/>
  <c r="G39" i="5"/>
  <c r="G43" i="5"/>
  <c r="I45" i="5"/>
  <c r="G22" i="2"/>
  <c r="G29" i="2"/>
  <c r="G45" i="5"/>
  <c r="G28" i="5"/>
  <c r="G30" i="5"/>
  <c r="G32" i="5"/>
  <c r="G34" i="5"/>
  <c r="G36" i="5"/>
  <c r="G38" i="5"/>
  <c r="G40" i="5"/>
  <c r="G42" i="5"/>
  <c r="N45" i="7" l="1"/>
  <c r="H45" i="4"/>
  <c r="G42" i="8"/>
  <c r="F45" i="7"/>
  <c r="F45" i="4"/>
  <c r="G20" i="2"/>
  <c r="G13" i="2"/>
  <c r="G21" i="2"/>
  <c r="G25" i="2"/>
  <c r="G14" i="2"/>
  <c r="G9" i="2"/>
  <c r="G19" i="2"/>
  <c r="G15" i="2"/>
  <c r="G26" i="2"/>
  <c r="G12" i="2"/>
  <c r="G11" i="2"/>
  <c r="G10" i="2"/>
  <c r="G23" i="2"/>
  <c r="G27" i="2"/>
  <c r="G24" i="2"/>
  <c r="I27" i="2"/>
  <c r="I23" i="6"/>
  <c r="E41" i="8"/>
  <c r="E44" i="8" s="1"/>
  <c r="E37" i="8"/>
  <c r="K41" i="8"/>
  <c r="K44" i="8" s="1"/>
  <c r="M37" i="8"/>
  <c r="I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<sst xmlns="http://schemas.openxmlformats.org/spreadsheetml/2006/main" count="442" uniqueCount="269">
  <si>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</si>
  <si>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</si>
  <si>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</si>
  <si>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</si>
  <si>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</si>
  <si>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</si>
  <si>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</si>
  <si>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</si>
  <si>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</si>
  <si>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</si>
  <si>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</si>
  <si>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</si>
  <si>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</si>
  <si>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</si>
  <si>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</si>
  <si>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</si>
  <si>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</si>
  <si>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</si>
  <si>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</si>
  <si>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</si>
  <si>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</si>
  <si>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</si>
  <si>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</si>
  <si>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</si>
  <si>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</si>
  <si>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</si>
  <si>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</si>
  <si>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</si>
  <si>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</si>
  <si>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</si>
  <si>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</si>
  <si>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</si>
  <si>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</si>
  <si>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</si>
  <si>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</si>
  <si>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</si>
  <si>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</si>
  <si>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</si>
  <si>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</si>
  <si>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</si>
  <si>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</si>
  <si>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</si>
  <si>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</si>
  <si>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</si>
  <si>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</si>
  <si>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</si>
  <si>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</si>
  <si>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</si>
  <si>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</si>
  <si>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</si>
  <si>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</si>
  <si>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</si>
  <si>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</si>
  <si>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</si>
  <si>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</si>
  <si>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</si>
  <si>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</si>
  <si>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</si>
  <si>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</si>
  <si>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</si>
  <si>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</si>
  <si>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</si>
  <si>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</si>
  <si>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</si>
  <si>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</si>
  <si>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</si>
  <si>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</si>
  <si>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</si>
  <si>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</si>
  <si>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</si>
  <si>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</si>
  <si>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</si>
  <si>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</si>
  <si>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</si>
  <si>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</si>
  <si>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</si>
  <si>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</si>
  <si>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</si>
  <si>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</si>
  <si>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</si>
  <si>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</si>
  <si>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</si>
  <si>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</si>
  <si>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</si>
  <si>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</si>
  <si>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</si>
  <si>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</si>
  <si>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</si>
  <si>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</si>
  <si>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</si>
  <si>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</si>
  <si>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</si>
  <si>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</si>
  <si>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</si>
  <si>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</si>
  <si>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</si>
  <si>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</si>
  <si>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</si>
  <si>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</si>
  <si>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</si>
  <si>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</si>
  <si>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</si>
  <si>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</si>
  <si>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</si>
  <si>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</si>
  <si>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</si>
  <si>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</si>
  <si>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</si>
  <si>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</si>
  <si>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</si>
  <si>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</si>
  <si>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</si>
  <si>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</si>
  <si>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</si>
  <si>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</si>
  <si>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</si>
  <si>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</si>
  <si>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</si>
  <si>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</si>
  <si>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</si>
  <si>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</si>
  <si>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</si>
  <si>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</si>
  <si>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</si>
  <si>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</si>
  <si>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</si>
  <si>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</si>
  <si>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</si>
  <si>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</si>
  <si>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</si>
  <si>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</si>
  <si>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</si>
  <si>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</si>
  <si>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</si>
  <si>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</si>
  <si>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</si>
  <si>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</si>
  <si>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</si>
  <si>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</si>
  <si>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</si>
  <si>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</si>
  <si>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</si>
  <si>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</si>
  <si>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</si>
  <si>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</si>
  <si>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</si>
  <si>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</si>
  <si>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</si>
  <si>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</si>
  <si>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</si>
  <si>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</si>
  <si>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</si>
  <si>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</si>
  <si>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</si>
  <si>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</si>
  <si>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</si>
  <si>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</si>
  <si>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</si>
  <si>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</si>
  <si>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</si>
  <si>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</si>
  <si>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</si>
  <si>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</si>
  <si>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</si>
  <si>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</si>
  <si>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</si>
  <si>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</si>
  <si>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</si>
  <si>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</si>
  <si>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</si>
  <si>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</si>
  <si>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</si>
  <si>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</si>
  <si>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</si>
  <si>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</si>
  <si>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</si>
  <si>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</si>
  <si>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</si>
  <si>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</si>
  <si>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</si>
  <si>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</si>
  <si>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</si>
  <si>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</si>
  <si>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</si>
  <si>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</si>
  <si>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</si>
  <si>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</si>
  <si>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</si>
  <si>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</si>
  <si>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</si>
  <si>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</si>
  <si>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</si>
  <si>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</si>
  <si>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</si>
  <si>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</si>
  <si>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</si>
  <si>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</si>
  <si>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</si>
  <si>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</si>
  <si>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</si>
  <si>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</si>
  <si>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</si>
  <si>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</si>
  <si>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</si>
  <si>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</si>
  <si>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</si>
  <si>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</si>
  <si>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</si>
  <si>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</si>
  <si>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</si>
  <si>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</si>
  <si>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</si>
  <si>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</si>
  <si>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</si>
  <si>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</si>
  <si>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</si>
  <si>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</si>
  <si>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</si>
  <si>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</si>
  <si>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</si>
  <si>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</si>
  <si>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</si>
  <si>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</si>
  <si>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</si>
  <si>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</si>
  <si>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</si>
  <si>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</si>
  <si>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</si>
  <si>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</si>
  <si>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</si>
  <si>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</si>
  <si>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</si>
  <si>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</si>
  <si>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</si>
  <si>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</si>
  <si>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</si>
  <si>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</si>
  <si>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</si>
  <si>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</si>
  <si>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</si>
  <si>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</si>
  <si>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</si>
  <si>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</si>
  <si>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</si>
  <si>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</si>
  <si>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</si>
  <si>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大阪府</t>
    <rPh sb="0" eb="3">
      <t>オオサカフ</t>
    </rPh>
    <phoneticPr fontId="9"/>
  </si>
  <si>
    <t>中央卸売市場事業</t>
    <rPh sb="0" eb="2">
      <t>チュウオウ</t>
    </rPh>
    <rPh sb="2" eb="4">
      <t>オロシウリ</t>
    </rPh>
    <rPh sb="4" eb="6">
      <t>シジョウ</t>
    </rPh>
    <rPh sb="6" eb="8">
      <t>ジギョウ</t>
    </rPh>
    <phoneticPr fontId="9"/>
  </si>
  <si>
    <t>まちづくり促進事業</t>
    <rPh sb="5" eb="7">
      <t>ソクシン</t>
    </rPh>
    <rPh sb="7" eb="9">
      <t>ジギョウ</t>
    </rPh>
    <phoneticPr fontId="9"/>
  </si>
  <si>
    <t>令和３年度</t>
    <rPh sb="0" eb="2">
      <t>レイワ</t>
    </rPh>
    <rPh sb="3" eb="5">
      <t>ネンド</t>
    </rPh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</si>
  <si>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</si>
  <si>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港湾整備事業</t>
    <rPh sb="0" eb="1">
      <t>ミナト</t>
    </rPh>
    <rPh sb="2" eb="4">
      <t>セイビ</t>
    </rPh>
    <rPh sb="4" eb="6">
      <t>ジギョウ</t>
    </rPh>
    <phoneticPr fontId="9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</si>
  <si>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9"/>
  </si>
  <si>
    <t>箕面北部丘陵整備事業</t>
    <rPh sb="0" eb="2">
      <t>ミノオ</t>
    </rPh>
    <rPh sb="2" eb="4">
      <t>ホクブ</t>
    </rPh>
    <rPh sb="4" eb="5">
      <t>オカ</t>
    </rPh>
    <rPh sb="5" eb="6">
      <t>リョウ</t>
    </rPh>
    <rPh sb="6" eb="8">
      <t>セイビ</t>
    </rPh>
    <rPh sb="8" eb="10">
      <t>ジギョウ</t>
    </rPh>
    <phoneticPr fontId="9"/>
  </si>
  <si>
    <t>大阪府</t>
    <rPh sb="0" eb="3">
      <t>オオサカフ</t>
    </rPh>
    <phoneticPr fontId="16"/>
  </si>
  <si>
    <t>中央卸売市場事業</t>
    <rPh sb="0" eb="2">
      <t>チュウオウ</t>
    </rPh>
    <rPh sb="2" eb="4">
      <t>オロシウリ</t>
    </rPh>
    <rPh sb="4" eb="6">
      <t>シジョウ</t>
    </rPh>
    <rPh sb="6" eb="8">
      <t>ジギョウ</t>
    </rPh>
    <phoneticPr fontId="16"/>
  </si>
  <si>
    <t>まちづくり促進事業</t>
    <rPh sb="5" eb="7">
      <t>ソクシン</t>
    </rPh>
    <rPh sb="7" eb="9">
      <t>ジギョウ</t>
    </rPh>
    <phoneticPr fontId="16"/>
  </si>
  <si>
    <t>流域下水道事業</t>
    <rPh sb="0" eb="2">
      <t>リュウイキ</t>
    </rPh>
    <rPh sb="2" eb="5">
      <t>ゲスイドウ</t>
    </rPh>
    <rPh sb="5" eb="7">
      <t>ジギョウ</t>
    </rPh>
    <phoneticPr fontId="16"/>
  </si>
  <si>
    <t>港湾整備事業</t>
    <rPh sb="0" eb="2">
      <t>コウワン</t>
    </rPh>
    <rPh sb="2" eb="4">
      <t>セイビ</t>
    </rPh>
    <rPh sb="4" eb="6">
      <t>ジギョウ</t>
    </rPh>
    <phoneticPr fontId="16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</si>
  <si>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16"/>
  </si>
  <si>
    <t>箕面北部丘陵整備事業</t>
    <rPh sb="0" eb="2">
      <t>ミノオ</t>
    </rPh>
    <rPh sb="2" eb="4">
      <t>ホクブ</t>
    </rPh>
    <rPh sb="4" eb="5">
      <t>オカ</t>
    </rPh>
    <rPh sb="5" eb="6">
      <t>リョウ</t>
    </rPh>
    <rPh sb="6" eb="8">
      <t>セイビ</t>
    </rPh>
    <rPh sb="8" eb="10">
      <t>ジギョウ</t>
    </rPh>
    <phoneticPr fontId="16"/>
  </si>
  <si>
    <t>大阪府</t>
    <rPh sb="0" eb="2">
      <t>オオサカ</t>
    </rPh>
    <rPh sb="2" eb="3">
      <t>フ</t>
    </rPh>
    <phoneticPr fontId="16"/>
  </si>
  <si>
    <t>(令和元年度決算額）</t>
    <rPh sb="1" eb="3">
      <t>レイワ</t>
    </rPh>
    <phoneticPr fontId="16"/>
  </si>
  <si>
    <t>大阪府土地開発公社</t>
    <rPh sb="0" eb="2">
      <t>オオサカ</t>
    </rPh>
    <rPh sb="2" eb="3">
      <t>フ</t>
    </rPh>
    <rPh sb="3" eb="5">
      <t>トチ</t>
    </rPh>
    <rPh sb="5" eb="7">
      <t>カイハツ</t>
    </rPh>
    <rPh sb="7" eb="9">
      <t>コウシャ</t>
    </rPh>
    <phoneticPr fontId="16"/>
  </si>
  <si>
    <t>大阪府住宅供給公社</t>
    <rPh sb="0" eb="2">
      <t>オオサカ</t>
    </rPh>
    <rPh sb="2" eb="3">
      <t>フ</t>
    </rPh>
    <rPh sb="3" eb="5">
      <t>ジュウタク</t>
    </rPh>
    <rPh sb="5" eb="7">
      <t>キョウキュウ</t>
    </rPh>
    <rPh sb="7" eb="9">
      <t>コウシャ</t>
    </rPh>
    <phoneticPr fontId="16"/>
  </si>
  <si>
    <t>大阪府道路公社</t>
    <rPh sb="0" eb="3">
      <t>オオサカフ</t>
    </rPh>
    <rPh sb="3" eb="5">
      <t>ドウロ</t>
    </rPh>
    <rPh sb="5" eb="7">
      <t>コウシャ</t>
    </rPh>
    <phoneticPr fontId="16"/>
  </si>
  <si>
    <t>(株)大阪国際会議場</t>
    <rPh sb="0" eb="3">
      <t>カブシキガイシャ</t>
    </rPh>
    <rPh sb="3" eb="5">
      <t>オオサカ</t>
    </rPh>
    <rPh sb="5" eb="7">
      <t>コクサイ</t>
    </rPh>
    <rPh sb="7" eb="10">
      <t>カイギジョウ</t>
    </rPh>
    <phoneticPr fontId="16"/>
  </si>
  <si>
    <t>大阪モノレール㈱</t>
    <rPh sb="0" eb="2">
      <t>オオサカ</t>
    </rPh>
    <phoneticPr fontId="16"/>
  </si>
  <si>
    <t>堺泉北埠頭㈱</t>
    <rPh sb="0" eb="1">
      <t>サカイ</t>
    </rPh>
    <rPh sb="1" eb="3">
      <t>センボク</t>
    </rPh>
    <rPh sb="3" eb="5">
      <t>フトウ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</si>
</sst>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08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right" vertical="center"/>
    </xf>
    <xf numFmtId="177" fontId="2" fillId="0" borderId="14" xfId="1" applyNumberFormat="1" applyBorder="1" applyAlignment="1">
      <alignment horizontal="right" vertical="center"/>
    </xf>
    <xf numFmtId="177" fontId="0" fillId="0" borderId="22" xfId="1" applyNumberFormat="1" applyFont="1" applyBorder="1" applyAlignment="1">
      <alignment vertical="center"/>
    </xf>
    <xf numFmtId="177" fontId="0" fillId="0" borderId="32" xfId="1" applyNumberFormat="1" applyFont="1" applyBorder="1" applyAlignment="1">
      <alignment vertical="center"/>
    </xf>
    <xf numFmtId="178" fontId="2" fillId="0" borderId="18" xfId="1" applyNumberFormat="1" applyBorder="1" applyAlignment="1">
      <alignment vertical="center" shrinkToFit="1"/>
    </xf>
    <xf numFmtId="177" fontId="0" fillId="0" borderId="24" xfId="1" applyNumberFormat="1" applyFont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102" t="s">
        <v>246</v>
      </c>
      <c r="F1" s="1"/>
    </row>
    <row r="3" spans="1:11" ht="14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9" t="s">
        <v>88</v>
      </c>
      <c r="B9" s="259" t="s">
        <v>90</v>
      </c>
      <c r="C9" s="55" t="s">
        <v>4</v>
      </c>
      <c r="D9" s="56"/>
      <c r="E9" s="56"/>
      <c r="F9" s="65">
        <v>1211897</v>
      </c>
      <c r="G9" s="75">
        <f>F9/$F$27*100</f>
        <v>33.549281355949098</v>
      </c>
      <c r="H9" s="66">
        <v>1341278</v>
      </c>
      <c r="I9" s="80">
        <f>(F9/H9-1)*100</f>
        <v>-9.6460987207722777</v>
      </c>
      <c r="K9" s="108"/>
    </row>
    <row r="10" spans="1:11" ht="18" customHeight="1">
      <c r="A10" s="260"/>
      <c r="B10" s="260"/>
      <c r="C10" s="7"/>
      <c r="D10" s="52" t="s">
        <v>23</v>
      </c>
      <c r="E10" s="53"/>
      <c r="F10" s="67">
        <v>332605</v>
      </c>
      <c r="G10" s="76">
        <f t="shared" ref="G10:G27" si="0">F10/$F$27*100</f>
        <v>9.2075966236367019</v>
      </c>
      <c r="H10" s="68">
        <v>359111</v>
      </c>
      <c r="I10" s="81">
        <f t="shared" ref="I10:I27" si="1">(F10/H10-1)*100</f>
        <v>-7.3810047589742407</v>
      </c>
    </row>
    <row r="11" spans="1:11" ht="18" customHeight="1">
      <c r="A11" s="260"/>
      <c r="B11" s="260"/>
      <c r="C11" s="7"/>
      <c r="D11" s="16"/>
      <c r="E11" s="23" t="s">
        <v>24</v>
      </c>
      <c r="F11" s="69">
        <v>256805</v>
      </c>
      <c r="G11" s="77">
        <f t="shared" si="0"/>
        <v>7.1092041638971857</v>
      </c>
      <c r="H11" s="70">
        <v>267464</v>
      </c>
      <c r="I11" s="82">
        <f t="shared" si="1"/>
        <v>-3.9852092244189841</v>
      </c>
    </row>
    <row r="12" spans="1:11" ht="18" customHeight="1">
      <c r="A12" s="260"/>
      <c r="B12" s="260"/>
      <c r="C12" s="7"/>
      <c r="D12" s="16"/>
      <c r="E12" s="23" t="s">
        <v>25</v>
      </c>
      <c r="F12" s="69">
        <v>25211</v>
      </c>
      <c r="G12" s="77">
        <f t="shared" si="0"/>
        <v>0.69792311744713664</v>
      </c>
      <c r="H12" s="70">
        <v>39986</v>
      </c>
      <c r="I12" s="82">
        <f t="shared" si="1"/>
        <v>-36.950432651428002</v>
      </c>
    </row>
    <row r="13" spans="1:11" ht="18" customHeight="1">
      <c r="A13" s="260"/>
      <c r="B13" s="260"/>
      <c r="C13" s="7"/>
      <c r="D13" s="33"/>
      <c r="E13" s="23" t="s">
        <v>26</v>
      </c>
      <c r="F13" s="69">
        <v>2998</v>
      </c>
      <c r="G13" s="77">
        <f t="shared" si="0"/>
        <v>8.2994466943259515E-2</v>
      </c>
      <c r="H13" s="70">
        <v>3082</v>
      </c>
      <c r="I13" s="82">
        <f t="shared" si="1"/>
        <v>-2.7255029201816994</v>
      </c>
    </row>
    <row r="14" spans="1:11" ht="18" customHeight="1">
      <c r="A14" s="260"/>
      <c r="B14" s="260"/>
      <c r="C14" s="7"/>
      <c r="D14" s="61" t="s">
        <v>27</v>
      </c>
      <c r="E14" s="51"/>
      <c r="F14" s="65">
        <v>309322</v>
      </c>
      <c r="G14" s="75">
        <f t="shared" si="0"/>
        <v>8.5630468658515433</v>
      </c>
      <c r="H14" s="66">
        <v>390656</v>
      </c>
      <c r="I14" s="83">
        <f t="shared" si="1"/>
        <v>-20.819851736566186</v>
      </c>
    </row>
    <row r="15" spans="1:11" ht="18" customHeight="1">
      <c r="A15" s="260"/>
      <c r="B15" s="260"/>
      <c r="C15" s="7"/>
      <c r="D15" s="16"/>
      <c r="E15" s="23" t="s">
        <v>28</v>
      </c>
      <c r="F15" s="69">
        <v>12959</v>
      </c>
      <c r="G15" s="77">
        <f t="shared" si="0"/>
        <v>0.3587475974375251</v>
      </c>
      <c r="H15" s="70">
        <v>16103</v>
      </c>
      <c r="I15" s="82">
        <f t="shared" si="1"/>
        <v>-19.52431223995529</v>
      </c>
    </row>
    <row r="16" spans="1:11" ht="18" customHeight="1">
      <c r="A16" s="260"/>
      <c r="B16" s="260"/>
      <c r="C16" s="7"/>
      <c r="D16" s="16"/>
      <c r="E16" s="29" t="s">
        <v>29</v>
      </c>
      <c r="F16" s="67">
        <v>296363</v>
      </c>
      <c r="G16" s="76">
        <f t="shared" si="0"/>
        <v>8.204299268414017</v>
      </c>
      <c r="H16" s="68">
        <v>374553</v>
      </c>
      <c r="I16" s="81">
        <f t="shared" si="1"/>
        <v>-20.875550322651272</v>
      </c>
      <c r="K16" s="109"/>
    </row>
    <row r="17" spans="1:26" ht="18" customHeight="1">
      <c r="A17" s="260"/>
      <c r="B17" s="260"/>
      <c r="C17" s="7"/>
      <c r="D17" s="262" t="s">
        <v>30</v>
      </c>
      <c r="E17" s="263"/>
      <c r="F17" s="67">
        <v>392137</v>
      </c>
      <c r="G17" s="76">
        <f t="shared" si="0"/>
        <v>10.855637519589379</v>
      </c>
      <c r="H17" s="68">
        <v>406657</v>
      </c>
      <c r="I17" s="81">
        <f t="shared" si="1"/>
        <v>-3.5705766776423342</v>
      </c>
    </row>
    <row r="18" spans="1:26" ht="18" customHeight="1">
      <c r="A18" s="260"/>
      <c r="B18" s="260"/>
      <c r="C18" s="7"/>
      <c r="D18" s="264" t="s">
        <v>94</v>
      </c>
      <c r="E18" s="265"/>
      <c r="F18" s="69">
        <v>36823</v>
      </c>
      <c r="G18" s="77">
        <f t="shared" si="0"/>
        <v>1.0193813396436442</v>
      </c>
      <c r="H18" s="70">
        <v>37198</v>
      </c>
      <c r="I18" s="82">
        <f t="shared" si="1"/>
        <v>-1.0081187160600025</v>
      </c>
    </row>
    <row r="19" spans="1:26" ht="18" customHeight="1">
      <c r="A19" s="260"/>
      <c r="B19" s="260"/>
      <c r="C19" s="10"/>
      <c r="D19" s="264" t="s">
        <v>95</v>
      </c>
      <c r="E19" s="265"/>
      <c r="F19" s="107">
        <v>0</v>
      </c>
      <c r="G19" s="77">
        <f t="shared" si="0"/>
        <v>0</v>
      </c>
      <c r="H19" s="70">
        <v>80</v>
      </c>
      <c r="I19" s="257">
        <f t="shared" si="1"/>
        <v>-100</v>
      </c>
      <c r="Z19" s="2" t="s">
        <v>96</v>
      </c>
    </row>
    <row r="20" spans="1:26" ht="18" customHeight="1">
      <c r="A20" s="260"/>
      <c r="B20" s="260"/>
      <c r="C20" s="44" t="s">
        <v>5</v>
      </c>
      <c r="D20" s="43"/>
      <c r="E20" s="43"/>
      <c r="F20" s="69">
        <v>100295</v>
      </c>
      <c r="G20" s="77">
        <f t="shared" si="0"/>
        <v>2.7764943502582433</v>
      </c>
      <c r="H20" s="70">
        <v>157408</v>
      </c>
      <c r="I20" s="82">
        <f t="shared" si="1"/>
        <v>-36.283416344785522</v>
      </c>
    </row>
    <row r="21" spans="1:26" ht="18" customHeight="1">
      <c r="A21" s="260"/>
      <c r="B21" s="260"/>
      <c r="C21" s="44" t="s">
        <v>6</v>
      </c>
      <c r="D21" s="43"/>
      <c r="E21" s="43"/>
      <c r="F21" s="69">
        <v>285600</v>
      </c>
      <c r="G21" s="77">
        <f t="shared" si="0"/>
        <v>7.9063441490977047</v>
      </c>
      <c r="H21" s="70">
        <v>242800</v>
      </c>
      <c r="I21" s="82">
        <f t="shared" si="1"/>
        <v>17.627677100494243</v>
      </c>
    </row>
    <row r="22" spans="1:26" ht="18" customHeight="1">
      <c r="A22" s="260"/>
      <c r="B22" s="260"/>
      <c r="C22" s="44" t="s">
        <v>31</v>
      </c>
      <c r="D22" s="43"/>
      <c r="E22" s="43"/>
      <c r="F22" s="69">
        <v>63902</v>
      </c>
      <c r="G22" s="77">
        <f t="shared" si="0"/>
        <v>1.7690168200827785</v>
      </c>
      <c r="H22" s="70">
        <v>65911</v>
      </c>
      <c r="I22" s="82">
        <f t="shared" si="1"/>
        <v>-3.0480496427000014</v>
      </c>
    </row>
    <row r="23" spans="1:26" ht="18" customHeight="1">
      <c r="A23" s="260"/>
      <c r="B23" s="260"/>
      <c r="C23" s="44" t="s">
        <v>7</v>
      </c>
      <c r="D23" s="43"/>
      <c r="E23" s="43"/>
      <c r="F23" s="69">
        <v>390757</v>
      </c>
      <c r="G23" s="77">
        <f t="shared" si="0"/>
        <v>10.817434596179874</v>
      </c>
      <c r="H23" s="70">
        <v>231660</v>
      </c>
      <c r="I23" s="82">
        <f t="shared" si="1"/>
        <v>68.676940343607001</v>
      </c>
    </row>
    <row r="24" spans="1:26" ht="18" customHeight="1">
      <c r="A24" s="260"/>
      <c r="B24" s="260"/>
      <c r="C24" s="44" t="s">
        <v>32</v>
      </c>
      <c r="D24" s="43"/>
      <c r="E24" s="43"/>
      <c r="F24" s="69">
        <v>13138</v>
      </c>
      <c r="G24" s="77">
        <f t="shared" si="0"/>
        <v>0.36370290416962764</v>
      </c>
      <c r="H24" s="70">
        <v>12078</v>
      </c>
      <c r="I24" s="82">
        <f t="shared" si="1"/>
        <v>8.7762874648120501</v>
      </c>
    </row>
    <row r="25" spans="1:26" ht="18" customHeight="1">
      <c r="A25" s="260"/>
      <c r="B25" s="260"/>
      <c r="C25" s="44" t="s">
        <v>8</v>
      </c>
      <c r="D25" s="43"/>
      <c r="E25" s="43"/>
      <c r="F25" s="69">
        <v>432733</v>
      </c>
      <c r="G25" s="77">
        <f t="shared" si="0"/>
        <v>11.979467866496838</v>
      </c>
      <c r="H25" s="70">
        <v>265648</v>
      </c>
      <c r="I25" s="82">
        <f t="shared" si="1"/>
        <v>62.897142082756119</v>
      </c>
    </row>
    <row r="26" spans="1:26" ht="18" customHeight="1">
      <c r="A26" s="260"/>
      <c r="B26" s="260"/>
      <c r="C26" s="45" t="s">
        <v>9</v>
      </c>
      <c r="D26" s="46"/>
      <c r="E26" s="46"/>
      <c r="F26" s="71">
        <v>1113967</v>
      </c>
      <c r="G26" s="78">
        <f t="shared" si="0"/>
        <v>30.838257957765837</v>
      </c>
      <c r="H26" s="72">
        <v>423960</v>
      </c>
      <c r="I26" s="84">
        <f t="shared" si="1"/>
        <v>162.75285404283423</v>
      </c>
    </row>
    <row r="27" spans="1:26" ht="18" customHeight="1">
      <c r="A27" s="260"/>
      <c r="B27" s="261"/>
      <c r="C27" s="47" t="s">
        <v>10</v>
      </c>
      <c r="D27" s="31"/>
      <c r="E27" s="31"/>
      <c r="F27" s="73">
        <f>SUM(F9,F20:F26)</f>
        <v>3612289</v>
      </c>
      <c r="G27" s="79">
        <f t="shared" si="0"/>
        <v>100</v>
      </c>
      <c r="H27" s="73">
        <v>2740743</v>
      </c>
      <c r="I27" s="85">
        <f t="shared" si="1"/>
        <v>31.799625138146848</v>
      </c>
    </row>
    <row r="28" spans="1:26" ht="18" customHeight="1">
      <c r="A28" s="260"/>
      <c r="B28" s="259" t="s">
        <v>89</v>
      </c>
      <c r="C28" s="55" t="s">
        <v>11</v>
      </c>
      <c r="D28" s="56"/>
      <c r="E28" s="56"/>
      <c r="F28" s="65">
        <f>SUM(F29:F31)</f>
        <v>1127788</v>
      </c>
      <c r="G28" s="75">
        <f>F28/$F$45*100</f>
        <v>31.220868540695392</v>
      </c>
      <c r="H28" s="65">
        <v>1122315</v>
      </c>
      <c r="I28" s="86">
        <f>(F28/H28-1)*100</f>
        <v>0.48765275346047687</v>
      </c>
    </row>
    <row r="29" spans="1:26" ht="18" customHeight="1">
      <c r="A29" s="260"/>
      <c r="B29" s="260"/>
      <c r="C29" s="7"/>
      <c r="D29" s="30" t="s">
        <v>12</v>
      </c>
      <c r="E29" s="43"/>
      <c r="F29" s="69">
        <v>687732</v>
      </c>
      <c r="G29" s="77">
        <f t="shared" ref="G29:G45" si="2">F29/$F$45*100</f>
        <v>19.03867603062767</v>
      </c>
      <c r="H29" s="69">
        <v>689926</v>
      </c>
      <c r="I29" s="87">
        <f t="shared" ref="I29:I45" si="3">(F29/H29-1)*100</f>
        <v>-0.3180051193896194</v>
      </c>
    </row>
    <row r="30" spans="1:26" ht="18" customHeight="1">
      <c r="A30" s="260"/>
      <c r="B30" s="260"/>
      <c r="C30" s="7"/>
      <c r="D30" s="30" t="s">
        <v>33</v>
      </c>
      <c r="E30" s="43"/>
      <c r="F30" s="69">
        <v>63585</v>
      </c>
      <c r="G30" s="77">
        <f t="shared" si="2"/>
        <v>1.7602412210097254</v>
      </c>
      <c r="H30" s="69">
        <v>54733</v>
      </c>
      <c r="I30" s="87">
        <f t="shared" si="3"/>
        <v>16.173058301207675</v>
      </c>
    </row>
    <row r="31" spans="1:26" ht="18" customHeight="1">
      <c r="A31" s="260"/>
      <c r="B31" s="260"/>
      <c r="C31" s="19"/>
      <c r="D31" s="30" t="s">
        <v>13</v>
      </c>
      <c r="E31" s="43"/>
      <c r="F31" s="69">
        <v>376471</v>
      </c>
      <c r="G31" s="77">
        <f t="shared" si="2"/>
        <v>10.42195128905799</v>
      </c>
      <c r="H31" s="69">
        <v>377656</v>
      </c>
      <c r="I31" s="87">
        <f t="shared" si="3"/>
        <v>-0.31377761772618529</v>
      </c>
    </row>
    <row r="32" spans="1:26" ht="18" customHeight="1">
      <c r="A32" s="260"/>
      <c r="B32" s="260"/>
      <c r="C32" s="50" t="s">
        <v>14</v>
      </c>
      <c r="D32" s="51"/>
      <c r="E32" s="51"/>
      <c r="F32" s="65">
        <f>SUM(F33:F38)+1013</f>
        <v>2272625</v>
      </c>
      <c r="G32" s="75">
        <f t="shared" si="2"/>
        <v>62.913709285165162</v>
      </c>
      <c r="H32" s="65">
        <v>1404421</v>
      </c>
      <c r="I32" s="86">
        <f t="shared" si="3"/>
        <v>61.819354737646329</v>
      </c>
    </row>
    <row r="33" spans="1:9" ht="18" customHeight="1">
      <c r="A33" s="260"/>
      <c r="B33" s="260"/>
      <c r="C33" s="7"/>
      <c r="D33" s="30" t="s">
        <v>15</v>
      </c>
      <c r="E33" s="43"/>
      <c r="F33" s="69">
        <v>124187</v>
      </c>
      <c r="G33" s="77">
        <f t="shared" si="2"/>
        <v>3.4379032242436858</v>
      </c>
      <c r="H33" s="69">
        <v>77186</v>
      </c>
      <c r="I33" s="87">
        <f t="shared" si="3"/>
        <v>60.893167154665349</v>
      </c>
    </row>
    <row r="34" spans="1:9" ht="18" customHeight="1">
      <c r="A34" s="260"/>
      <c r="B34" s="260"/>
      <c r="C34" s="7"/>
      <c r="D34" s="30" t="s">
        <v>34</v>
      </c>
      <c r="E34" s="43"/>
      <c r="F34" s="69">
        <v>24904</v>
      </c>
      <c r="G34" s="77">
        <f t="shared" si="2"/>
        <v>0.6894243511524133</v>
      </c>
      <c r="H34" s="69">
        <v>24573</v>
      </c>
      <c r="I34" s="87">
        <f t="shared" si="3"/>
        <v>1.3470068774671384</v>
      </c>
    </row>
    <row r="35" spans="1:9" ht="18" customHeight="1">
      <c r="A35" s="260"/>
      <c r="B35" s="260"/>
      <c r="C35" s="7"/>
      <c r="D35" s="30" t="s">
        <v>35</v>
      </c>
      <c r="E35" s="43"/>
      <c r="F35" s="69">
        <v>1138626</v>
      </c>
      <c r="G35" s="77">
        <f t="shared" si="2"/>
        <v>31.52089990584917</v>
      </c>
      <c r="H35" s="69">
        <v>937399</v>
      </c>
      <c r="I35" s="87">
        <f t="shared" si="3"/>
        <v>21.466525993733732</v>
      </c>
    </row>
    <row r="36" spans="1:9" ht="18" customHeight="1">
      <c r="A36" s="260"/>
      <c r="B36" s="260"/>
      <c r="C36" s="7"/>
      <c r="D36" s="30" t="s">
        <v>36</v>
      </c>
      <c r="E36" s="43"/>
      <c r="F36" s="69">
        <v>52745</v>
      </c>
      <c r="G36" s="77">
        <f t="shared" si="2"/>
        <v>1.4601544893002747</v>
      </c>
      <c r="H36" s="69">
        <v>54436</v>
      </c>
      <c r="I36" s="87">
        <f t="shared" si="3"/>
        <v>-3.1064001763538851</v>
      </c>
    </row>
    <row r="37" spans="1:9" ht="18" customHeight="1">
      <c r="A37" s="260"/>
      <c r="B37" s="260"/>
      <c r="C37" s="7"/>
      <c r="D37" s="30" t="s">
        <v>16</v>
      </c>
      <c r="E37" s="43"/>
      <c r="F37" s="69">
        <v>21181</v>
      </c>
      <c r="G37" s="77">
        <f t="shared" si="2"/>
        <v>0.58635950778024681</v>
      </c>
      <c r="H37" s="69">
        <v>16628</v>
      </c>
      <c r="I37" s="87">
        <f t="shared" si="3"/>
        <v>27.381525138320907</v>
      </c>
    </row>
    <row r="38" spans="1:9" ht="18" customHeight="1">
      <c r="A38" s="260"/>
      <c r="B38" s="260"/>
      <c r="C38" s="19"/>
      <c r="D38" s="30" t="s">
        <v>37</v>
      </c>
      <c r="E38" s="43"/>
      <c r="F38" s="69">
        <f>6657+903312</f>
        <v>909969</v>
      </c>
      <c r="G38" s="77">
        <f t="shared" si="2"/>
        <v>25.190924646394571</v>
      </c>
      <c r="H38" s="69">
        <v>293686</v>
      </c>
      <c r="I38" s="87">
        <f t="shared" si="3"/>
        <v>209.84418732932451</v>
      </c>
    </row>
    <row r="39" spans="1:9" ht="18" customHeight="1">
      <c r="A39" s="260"/>
      <c r="B39" s="260"/>
      <c r="C39" s="50" t="s">
        <v>17</v>
      </c>
      <c r="D39" s="51"/>
      <c r="E39" s="51"/>
      <c r="F39" s="65">
        <f>F40+F43+F44</f>
        <v>211876</v>
      </c>
      <c r="G39" s="75">
        <f t="shared" si="2"/>
        <v>5.8654221741394448</v>
      </c>
      <c r="H39" s="65">
        <v>214007</v>
      </c>
      <c r="I39" s="86">
        <f t="shared" si="3"/>
        <v>-0.99576182087501852</v>
      </c>
    </row>
    <row r="40" spans="1:9" ht="18" customHeight="1">
      <c r="A40" s="260"/>
      <c r="B40" s="260"/>
      <c r="C40" s="7"/>
      <c r="D40" s="52" t="s">
        <v>18</v>
      </c>
      <c r="E40" s="53"/>
      <c r="F40" s="67">
        <v>211051</v>
      </c>
      <c r="G40" s="76">
        <f t="shared" si="2"/>
        <v>5.8425834699272396</v>
      </c>
      <c r="H40" s="67">
        <v>213289</v>
      </c>
      <c r="I40" s="88">
        <f t="shared" si="3"/>
        <v>-1.0492805536150507</v>
      </c>
    </row>
    <row r="41" spans="1:9" ht="18" customHeight="1">
      <c r="A41" s="260"/>
      <c r="B41" s="260"/>
      <c r="C41" s="7"/>
      <c r="D41" s="16"/>
      <c r="E41" s="104" t="s">
        <v>92</v>
      </c>
      <c r="F41" s="69">
        <f>124373+9495</f>
        <v>133868</v>
      </c>
      <c r="G41" s="77">
        <f t="shared" si="2"/>
        <v>3.7059050369447184</v>
      </c>
      <c r="H41" s="69">
        <v>144747</v>
      </c>
      <c r="I41" s="89">
        <f t="shared" si="3"/>
        <v>-7.5158725224011569</v>
      </c>
    </row>
    <row r="42" spans="1:9" ht="18" customHeight="1">
      <c r="A42" s="260"/>
      <c r="B42" s="260"/>
      <c r="C42" s="7"/>
      <c r="D42" s="33"/>
      <c r="E42" s="32" t="s">
        <v>38</v>
      </c>
      <c r="F42" s="69">
        <v>77183</v>
      </c>
      <c r="G42" s="77">
        <f t="shared" si="2"/>
        <v>2.1366784329825217</v>
      </c>
      <c r="H42" s="69">
        <v>68542</v>
      </c>
      <c r="I42" s="89">
        <f t="shared" si="3"/>
        <v>12.606868781185266</v>
      </c>
    </row>
    <row r="43" spans="1:9" ht="18" customHeight="1">
      <c r="A43" s="260"/>
      <c r="B43" s="260"/>
      <c r="C43" s="7"/>
      <c r="D43" s="30" t="s">
        <v>39</v>
      </c>
      <c r="E43" s="54"/>
      <c r="F43" s="69">
        <v>825</v>
      </c>
      <c r="G43" s="77">
        <f t="shared" si="2"/>
        <v>2.2838704212204505E-2</v>
      </c>
      <c r="H43" s="69">
        <v>718</v>
      </c>
      <c r="I43" s="89">
        <f t="shared" si="3"/>
        <v>14.902506963788298</v>
      </c>
    </row>
    <row r="44" spans="1:9" ht="18" customHeight="1">
      <c r="A44" s="260"/>
      <c r="B44" s="260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>(F44/H44-1)*100</f>
        <v>#DIV/0!</v>
      </c>
    </row>
    <row r="45" spans="1:9" ht="18" customHeight="1">
      <c r="A45" s="261"/>
      <c r="B45" s="261"/>
      <c r="C45" s="11" t="s">
        <v>19</v>
      </c>
      <c r="D45" s="12"/>
      <c r="E45" s="12"/>
      <c r="F45" s="74">
        <f>SUM(F28,F32,F39)</f>
        <v>3612289</v>
      </c>
      <c r="G45" s="85">
        <f t="shared" si="2"/>
        <v>100</v>
      </c>
      <c r="H45" s="74">
        <v>2740743</v>
      </c>
      <c r="I45" s="85">
        <f t="shared" si="3"/>
        <v>31.799625138146848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 t="s">
        <v>246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6" customHeight="1">
      <c r="A6" s="281" t="s">
        <v>49</v>
      </c>
      <c r="B6" s="282"/>
      <c r="C6" s="282"/>
      <c r="D6" s="282"/>
      <c r="E6" s="283"/>
      <c r="F6" s="272" t="s">
        <v>247</v>
      </c>
      <c r="G6" s="271"/>
      <c r="H6" s="272" t="s">
        <v>248</v>
      </c>
      <c r="I6" s="271"/>
      <c r="J6" s="272" t="s">
        <v>250</v>
      </c>
      <c r="K6" s="271"/>
      <c r="L6" s="270"/>
      <c r="M6" s="271"/>
      <c r="N6" s="270"/>
      <c r="O6" s="271"/>
    </row>
    <row r="7" spans="1:25" ht="16" customHeight="1">
      <c r="A7" s="284"/>
      <c r="B7" s="285"/>
      <c r="C7" s="285"/>
      <c r="D7" s="285"/>
      <c r="E7" s="286"/>
      <c r="F7" s="110" t="s">
        <v>235</v>
      </c>
      <c r="G7" s="38" t="s">
        <v>2</v>
      </c>
      <c r="H7" s="110" t="s">
        <v>249</v>
      </c>
      <c r="I7" s="38" t="s">
        <v>2</v>
      </c>
      <c r="J7" s="110" t="s">
        <v>235</v>
      </c>
      <c r="K7" s="38" t="s">
        <v>2</v>
      </c>
      <c r="L7" s="110" t="s">
        <v>235</v>
      </c>
      <c r="M7" s="38" t="s">
        <v>2</v>
      </c>
      <c r="N7" s="110" t="s">
        <v>235</v>
      </c>
      <c r="O7" s="251" t="s">
        <v>2</v>
      </c>
    </row>
    <row r="8" spans="1:25" ht="16" customHeight="1">
      <c r="A8" s="293" t="s">
        <v>83</v>
      </c>
      <c r="B8" s="55" t="s">
        <v>50</v>
      </c>
      <c r="C8" s="56"/>
      <c r="D8" s="56"/>
      <c r="E8" s="93" t="s">
        <v>41</v>
      </c>
      <c r="F8" s="111">
        <v>760</v>
      </c>
      <c r="G8" s="112">
        <v>752.15200000000004</v>
      </c>
      <c r="H8" s="111">
        <v>1664</v>
      </c>
      <c r="I8" s="113">
        <v>1696</v>
      </c>
      <c r="J8" s="111">
        <v>64300</v>
      </c>
      <c r="K8" s="114">
        <v>65443.472999999998</v>
      </c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6" customHeight="1">
      <c r="A9" s="294"/>
      <c r="B9" s="8"/>
      <c r="C9" s="30" t="s">
        <v>51</v>
      </c>
      <c r="D9" s="43"/>
      <c r="E9" s="91" t="s">
        <v>42</v>
      </c>
      <c r="F9" s="70">
        <v>760</v>
      </c>
      <c r="G9" s="116">
        <v>752.15200000000004</v>
      </c>
      <c r="H9" s="70">
        <v>1664</v>
      </c>
      <c r="I9" s="117">
        <v>1696</v>
      </c>
      <c r="J9" s="70">
        <v>64300</v>
      </c>
      <c r="K9" s="118">
        <v>65443.472999999998</v>
      </c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6" customHeight="1">
      <c r="A10" s="294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0</v>
      </c>
      <c r="K10" s="120">
        <v>0</v>
      </c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" customHeight="1">
      <c r="A11" s="294"/>
      <c r="B11" s="50" t="s">
        <v>53</v>
      </c>
      <c r="C11" s="63"/>
      <c r="D11" s="63"/>
      <c r="E11" s="90" t="s">
        <v>44</v>
      </c>
      <c r="F11" s="121">
        <v>611</v>
      </c>
      <c r="G11" s="122">
        <v>604.54</v>
      </c>
      <c r="H11" s="121">
        <v>553</v>
      </c>
      <c r="I11" s="123">
        <v>532</v>
      </c>
      <c r="J11" s="121">
        <v>66364</v>
      </c>
      <c r="K11" s="124">
        <v>68212.781000000003</v>
      </c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6" customHeight="1">
      <c r="A12" s="294"/>
      <c r="B12" s="7"/>
      <c r="C12" s="30" t="s">
        <v>54</v>
      </c>
      <c r="D12" s="43"/>
      <c r="E12" s="91" t="s">
        <v>45</v>
      </c>
      <c r="F12" s="70">
        <v>611</v>
      </c>
      <c r="G12" s="116">
        <v>604.54</v>
      </c>
      <c r="H12" s="121">
        <v>553</v>
      </c>
      <c r="I12" s="117">
        <v>532</v>
      </c>
      <c r="J12" s="121">
        <v>66364</v>
      </c>
      <c r="K12" s="118">
        <v>68212.713000000003</v>
      </c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6" customHeight="1">
      <c r="A13" s="294"/>
      <c r="B13" s="8"/>
      <c r="C13" s="52" t="s">
        <v>55</v>
      </c>
      <c r="D13" s="53"/>
      <c r="E13" s="95" t="s">
        <v>46</v>
      </c>
      <c r="F13" s="67">
        <v>0</v>
      </c>
      <c r="G13" s="125">
        <v>0</v>
      </c>
      <c r="H13" s="119">
        <v>0</v>
      </c>
      <c r="I13" s="120">
        <v>0</v>
      </c>
      <c r="J13" s="119">
        <v>0</v>
      </c>
      <c r="K13" s="120">
        <v>0</v>
      </c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6" customHeight="1">
      <c r="A14" s="294"/>
      <c r="B14" s="44" t="s">
        <v>56</v>
      </c>
      <c r="C14" s="43"/>
      <c r="D14" s="43"/>
      <c r="E14" s="91" t="s">
        <v>97</v>
      </c>
      <c r="F14" s="69">
        <f t="shared" ref="F14:O14" si="0">F9-F12</f>
        <v>149</v>
      </c>
      <c r="G14" s="128">
        <v>147.61200000000008</v>
      </c>
      <c r="H14" s="69">
        <f t="shared" si="0"/>
        <v>1111</v>
      </c>
      <c r="I14" s="128">
        <v>1164</v>
      </c>
      <c r="J14" s="69">
        <f t="shared" si="0"/>
        <v>-2064</v>
      </c>
      <c r="K14" s="128">
        <v>-2769.2400000000052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6" customHeight="1">
      <c r="A15" s="294"/>
      <c r="B15" s="44" t="s">
        <v>57</v>
      </c>
      <c r="C15" s="43"/>
      <c r="D15" s="43"/>
      <c r="E15" s="91" t="s">
        <v>98</v>
      </c>
      <c r="F15" s="69">
        <f t="shared" ref="F15:O15" si="1">F10-F13</f>
        <v>0</v>
      </c>
      <c r="G15" s="128">
        <v>0</v>
      </c>
      <c r="H15" s="69">
        <f t="shared" si="1"/>
        <v>0</v>
      </c>
      <c r="I15" s="128">
        <v>0</v>
      </c>
      <c r="J15" s="69">
        <f t="shared" si="1"/>
        <v>0</v>
      </c>
      <c r="K15" s="128">
        <v>0</v>
      </c>
      <c r="L15" s="69">
        <f t="shared" si="1"/>
        <v>0</v>
      </c>
      <c r="M15" s="128">
        <f t="shared" si="1"/>
        <v>0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6" customHeight="1">
      <c r="A16" s="294"/>
      <c r="B16" s="44" t="s">
        <v>58</v>
      </c>
      <c r="C16" s="43"/>
      <c r="D16" s="43"/>
      <c r="E16" s="91" t="s">
        <v>99</v>
      </c>
      <c r="F16" s="67">
        <f t="shared" ref="F16:O16" si="2">F8-F11</f>
        <v>149</v>
      </c>
      <c r="G16" s="125">
        <v>147.61200000000008</v>
      </c>
      <c r="H16" s="67">
        <f t="shared" si="2"/>
        <v>1111</v>
      </c>
      <c r="I16" s="125">
        <v>1164</v>
      </c>
      <c r="J16" s="67">
        <f t="shared" si="2"/>
        <v>-2064</v>
      </c>
      <c r="K16" s="125">
        <v>-2769.3080000000045</v>
      </c>
      <c r="L16" s="67">
        <f t="shared" si="2"/>
        <v>0</v>
      </c>
      <c r="M16" s="125">
        <f t="shared" si="2"/>
        <v>0</v>
      </c>
      <c r="N16" s="67">
        <f t="shared" si="2"/>
        <v>0</v>
      </c>
      <c r="O16" s="125">
        <f t="shared" si="2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6" customHeight="1">
      <c r="A17" s="294"/>
      <c r="B17" s="44" t="s">
        <v>59</v>
      </c>
      <c r="C17" s="43"/>
      <c r="D17" s="43"/>
      <c r="E17" s="34"/>
      <c r="F17" s="69">
        <v>13643</v>
      </c>
      <c r="G17" s="128">
        <v>13795</v>
      </c>
      <c r="H17" s="119">
        <v>4520</v>
      </c>
      <c r="I17" s="120">
        <v>5545</v>
      </c>
      <c r="J17" s="70">
        <v>12986</v>
      </c>
      <c r="K17" s="118">
        <v>11693</v>
      </c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6" customHeight="1">
      <c r="A18" s="295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6" customHeight="1">
      <c r="A19" s="294" t="s">
        <v>84</v>
      </c>
      <c r="B19" s="50" t="s">
        <v>61</v>
      </c>
      <c r="C19" s="51"/>
      <c r="D19" s="51"/>
      <c r="E19" s="96"/>
      <c r="F19" s="65">
        <v>116</v>
      </c>
      <c r="G19" s="135">
        <v>102</v>
      </c>
      <c r="H19" s="66">
        <v>32790</v>
      </c>
      <c r="I19" s="136">
        <v>3131</v>
      </c>
      <c r="J19" s="66">
        <v>40554</v>
      </c>
      <c r="K19" s="137">
        <v>40895</v>
      </c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6" customHeight="1">
      <c r="A20" s="294"/>
      <c r="B20" s="19"/>
      <c r="C20" s="30" t="s">
        <v>62</v>
      </c>
      <c r="D20" s="43"/>
      <c r="E20" s="91"/>
      <c r="F20" s="69">
        <v>76</v>
      </c>
      <c r="G20" s="128">
        <v>53</v>
      </c>
      <c r="H20" s="70">
        <v>32790</v>
      </c>
      <c r="I20" s="117">
        <v>3131</v>
      </c>
      <c r="J20" s="70">
        <v>12504</v>
      </c>
      <c r="K20" s="120">
        <v>14213</v>
      </c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6" customHeight="1">
      <c r="A21" s="294"/>
      <c r="B21" s="9" t="s">
        <v>63</v>
      </c>
      <c r="C21" s="63"/>
      <c r="D21" s="63"/>
      <c r="E21" s="90" t="s">
        <v>100</v>
      </c>
      <c r="F21" s="138">
        <v>116</v>
      </c>
      <c r="G21" s="139">
        <v>102</v>
      </c>
      <c r="H21" s="121">
        <v>32790</v>
      </c>
      <c r="I21" s="123">
        <v>3131</v>
      </c>
      <c r="J21" s="121">
        <v>40554</v>
      </c>
      <c r="K21" s="124">
        <v>40895</v>
      </c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6" customHeight="1">
      <c r="A22" s="294"/>
      <c r="B22" s="50" t="s">
        <v>64</v>
      </c>
      <c r="C22" s="51"/>
      <c r="D22" s="51"/>
      <c r="E22" s="96" t="s">
        <v>101</v>
      </c>
      <c r="F22" s="65">
        <v>234</v>
      </c>
      <c r="G22" s="135">
        <v>206</v>
      </c>
      <c r="H22" s="66">
        <v>35215</v>
      </c>
      <c r="I22" s="136">
        <v>5041</v>
      </c>
      <c r="J22" s="66">
        <v>45793</v>
      </c>
      <c r="K22" s="137">
        <v>46216</v>
      </c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6" customHeight="1">
      <c r="A23" s="294"/>
      <c r="B23" s="7" t="s">
        <v>65</v>
      </c>
      <c r="C23" s="52" t="s">
        <v>66</v>
      </c>
      <c r="D23" s="53"/>
      <c r="E23" s="95"/>
      <c r="F23" s="67">
        <v>63</v>
      </c>
      <c r="G23" s="125">
        <v>86</v>
      </c>
      <c r="H23" s="68">
        <v>35215</v>
      </c>
      <c r="I23" s="126">
        <v>5041</v>
      </c>
      <c r="J23" s="68">
        <v>15941</v>
      </c>
      <c r="K23" s="127">
        <v>18530</v>
      </c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6" customHeight="1">
      <c r="A24" s="294"/>
      <c r="B24" s="44" t="s">
        <v>102</v>
      </c>
      <c r="C24" s="43"/>
      <c r="D24" s="43"/>
      <c r="E24" s="91" t="s">
        <v>103</v>
      </c>
      <c r="F24" s="69">
        <f t="shared" ref="F24:O24" si="3">F21-F22</f>
        <v>-118</v>
      </c>
      <c r="G24" s="128">
        <v>-104</v>
      </c>
      <c r="H24" s="69">
        <f t="shared" si="3"/>
        <v>-2425</v>
      </c>
      <c r="I24" s="128">
        <v>-1910</v>
      </c>
      <c r="J24" s="69">
        <f t="shared" si="3"/>
        <v>-5239</v>
      </c>
      <c r="K24" s="128">
        <v>-5321</v>
      </c>
      <c r="L24" s="69">
        <f t="shared" si="3"/>
        <v>0</v>
      </c>
      <c r="M24" s="128">
        <f t="shared" si="3"/>
        <v>0</v>
      </c>
      <c r="N24" s="69">
        <f t="shared" si="3"/>
        <v>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6" customHeight="1">
      <c r="A25" s="294"/>
      <c r="B25" s="101" t="s">
        <v>67</v>
      </c>
      <c r="C25" s="53"/>
      <c r="D25" s="53"/>
      <c r="E25" s="296" t="s">
        <v>104</v>
      </c>
      <c r="F25" s="276">
        <v>118</v>
      </c>
      <c r="G25" s="268">
        <v>104</v>
      </c>
      <c r="H25" s="266">
        <v>2425</v>
      </c>
      <c r="I25" s="268">
        <v>1910</v>
      </c>
      <c r="J25" s="266">
        <v>5239</v>
      </c>
      <c r="K25" s="268">
        <v>5321</v>
      </c>
      <c r="L25" s="266"/>
      <c r="M25" s="268"/>
      <c r="N25" s="266"/>
      <c r="O25" s="268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6" customHeight="1">
      <c r="A26" s="294"/>
      <c r="B26" s="9" t="s">
        <v>68</v>
      </c>
      <c r="C26" s="63"/>
      <c r="D26" s="63"/>
      <c r="E26" s="297"/>
      <c r="F26" s="277"/>
      <c r="G26" s="269"/>
      <c r="H26" s="267"/>
      <c r="I26" s="269"/>
      <c r="J26" s="267"/>
      <c r="K26" s="269"/>
      <c r="L26" s="267"/>
      <c r="M26" s="269"/>
      <c r="N26" s="267"/>
      <c r="O26" s="269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6" customHeight="1">
      <c r="A27" s="295"/>
      <c r="B27" s="47" t="s">
        <v>105</v>
      </c>
      <c r="C27" s="31"/>
      <c r="D27" s="31"/>
      <c r="E27" s="92" t="s">
        <v>106</v>
      </c>
      <c r="F27" s="73">
        <f t="shared" ref="F27:O27" si="4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6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6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6" customHeight="1">
      <c r="A30" s="287" t="s">
        <v>69</v>
      </c>
      <c r="B30" s="288"/>
      <c r="C30" s="288"/>
      <c r="D30" s="288"/>
      <c r="E30" s="289"/>
      <c r="F30" s="275" t="s">
        <v>251</v>
      </c>
      <c r="G30" s="274"/>
      <c r="H30" s="275" t="s">
        <v>252</v>
      </c>
      <c r="I30" s="274"/>
      <c r="J30" s="275" t="s">
        <v>253</v>
      </c>
      <c r="K30" s="274"/>
      <c r="L30" s="273"/>
      <c r="M30" s="274"/>
      <c r="N30" s="273"/>
      <c r="O30" s="274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6" customHeight="1">
      <c r="A31" s="290"/>
      <c r="B31" s="291"/>
      <c r="C31" s="291"/>
      <c r="D31" s="291"/>
      <c r="E31" s="292"/>
      <c r="F31" s="110" t="s">
        <v>235</v>
      </c>
      <c r="G31" s="144" t="s">
        <v>2</v>
      </c>
      <c r="H31" s="110" t="s">
        <v>235</v>
      </c>
      <c r="I31" s="144" t="s">
        <v>2</v>
      </c>
      <c r="J31" s="110" t="s">
        <v>235</v>
      </c>
      <c r="K31" s="145" t="s">
        <v>2</v>
      </c>
      <c r="L31" s="110" t="s">
        <v>235</v>
      </c>
      <c r="M31" s="144" t="s">
        <v>2</v>
      </c>
      <c r="N31" s="110" t="s">
        <v>235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6" customHeight="1">
      <c r="A32" s="293" t="s">
        <v>85</v>
      </c>
      <c r="B32" s="55" t="s">
        <v>50</v>
      </c>
      <c r="C32" s="56"/>
      <c r="D32" s="56"/>
      <c r="E32" s="15" t="s">
        <v>41</v>
      </c>
      <c r="F32" s="66">
        <v>4168</v>
      </c>
      <c r="G32" s="148">
        <v>4178</v>
      </c>
      <c r="H32" s="111">
        <v>1215</v>
      </c>
      <c r="I32" s="113">
        <v>1743</v>
      </c>
      <c r="J32" s="111">
        <v>330</v>
      </c>
      <c r="K32" s="114">
        <v>498.03500000000003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6" customHeight="1">
      <c r="A33" s="298"/>
      <c r="B33" s="8"/>
      <c r="C33" s="52" t="s">
        <v>70</v>
      </c>
      <c r="D33" s="53"/>
      <c r="E33" s="99"/>
      <c r="F33" s="68">
        <v>4028</v>
      </c>
      <c r="G33" s="151">
        <v>4118</v>
      </c>
      <c r="H33" s="68">
        <v>1215</v>
      </c>
      <c r="I33" s="126">
        <v>1742</v>
      </c>
      <c r="J33" s="68">
        <v>326</v>
      </c>
      <c r="K33" s="127">
        <v>498.03500000000003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6" customHeight="1">
      <c r="A34" s="298"/>
      <c r="B34" s="8"/>
      <c r="C34" s="24"/>
      <c r="D34" s="30" t="s">
        <v>71</v>
      </c>
      <c r="E34" s="94"/>
      <c r="F34" s="70">
        <v>4028</v>
      </c>
      <c r="G34" s="116">
        <v>4118</v>
      </c>
      <c r="H34" s="70">
        <v>1215</v>
      </c>
      <c r="I34" s="117">
        <v>1742</v>
      </c>
      <c r="J34" s="70">
        <v>282</v>
      </c>
      <c r="K34" s="118">
        <v>411.012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6" customHeight="1">
      <c r="A35" s="298"/>
      <c r="B35" s="10"/>
      <c r="C35" s="62" t="s">
        <v>72</v>
      </c>
      <c r="D35" s="63"/>
      <c r="E35" s="100"/>
      <c r="F35" s="121">
        <v>141</v>
      </c>
      <c r="G35" s="122">
        <v>60</v>
      </c>
      <c r="H35" s="121">
        <v>0.4</v>
      </c>
      <c r="I35" s="123">
        <v>6.0999999999999999E-2</v>
      </c>
      <c r="J35" s="152">
        <v>4</v>
      </c>
      <c r="K35" s="153">
        <v>0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6" customHeight="1">
      <c r="A36" s="298"/>
      <c r="B36" s="50" t="s">
        <v>53</v>
      </c>
      <c r="C36" s="51"/>
      <c r="D36" s="51"/>
      <c r="E36" s="15" t="s">
        <v>42</v>
      </c>
      <c r="F36" s="65">
        <v>1688</v>
      </c>
      <c r="G36" s="125">
        <v>1661</v>
      </c>
      <c r="H36" s="66">
        <v>421</v>
      </c>
      <c r="I36" s="136">
        <v>436</v>
      </c>
      <c r="J36" s="66">
        <v>15</v>
      </c>
      <c r="K36" s="137">
        <v>65.918000000000006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6" customHeight="1">
      <c r="A37" s="298"/>
      <c r="B37" s="8"/>
      <c r="C37" s="30" t="s">
        <v>73</v>
      </c>
      <c r="D37" s="43"/>
      <c r="E37" s="94"/>
      <c r="F37" s="69">
        <v>439</v>
      </c>
      <c r="G37" s="128">
        <v>423</v>
      </c>
      <c r="H37" s="70">
        <v>129</v>
      </c>
      <c r="I37" s="117">
        <v>117</v>
      </c>
      <c r="J37" s="70">
        <v>14</v>
      </c>
      <c r="K37" s="118">
        <v>65.900000000000006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6" customHeight="1">
      <c r="A38" s="298"/>
      <c r="B38" s="10"/>
      <c r="C38" s="30" t="s">
        <v>74</v>
      </c>
      <c r="D38" s="43"/>
      <c r="E38" s="94"/>
      <c r="F38" s="69">
        <v>1250</v>
      </c>
      <c r="G38" s="128">
        <v>1238</v>
      </c>
      <c r="H38" s="70">
        <v>293</v>
      </c>
      <c r="I38" s="117">
        <v>319</v>
      </c>
      <c r="J38" s="70">
        <v>0.5</v>
      </c>
      <c r="K38" s="153">
        <v>1.7999999999999999E-2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6" customHeight="1">
      <c r="A39" s="299"/>
      <c r="B39" s="11" t="s">
        <v>75</v>
      </c>
      <c r="C39" s="12"/>
      <c r="D39" s="12"/>
      <c r="E39" s="98" t="s">
        <v>108</v>
      </c>
      <c r="F39" s="73">
        <f>F32-F36</f>
        <v>2480</v>
      </c>
      <c r="G39" s="140">
        <v>2517</v>
      </c>
      <c r="H39" s="73">
        <f t="shared" ref="H39:O39" si="5">H32-H36</f>
        <v>794</v>
      </c>
      <c r="I39" s="140">
        <v>1307</v>
      </c>
      <c r="J39" s="73">
        <f t="shared" si="5"/>
        <v>315</v>
      </c>
      <c r="K39" s="140">
        <v>432.11700000000002</v>
      </c>
      <c r="L39" s="73">
        <f t="shared" si="5"/>
        <v>0</v>
      </c>
      <c r="M39" s="140">
        <f t="shared" si="5"/>
        <v>0</v>
      </c>
      <c r="N39" s="73">
        <f t="shared" si="5"/>
        <v>0</v>
      </c>
      <c r="O39" s="140">
        <f t="shared" si="5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6" customHeight="1">
      <c r="A40" s="293" t="s">
        <v>86</v>
      </c>
      <c r="B40" s="50" t="s">
        <v>76</v>
      </c>
      <c r="C40" s="51"/>
      <c r="D40" s="51"/>
      <c r="E40" s="15" t="s">
        <v>44</v>
      </c>
      <c r="F40" s="65">
        <v>1408</v>
      </c>
      <c r="G40" s="135">
        <v>618</v>
      </c>
      <c r="H40" s="66">
        <v>2642</v>
      </c>
      <c r="I40" s="136">
        <v>3506</v>
      </c>
      <c r="J40" s="66">
        <v>456</v>
      </c>
      <c r="K40" s="137">
        <v>1441.77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6" customHeight="1">
      <c r="A41" s="300"/>
      <c r="B41" s="10"/>
      <c r="C41" s="30" t="s">
        <v>77</v>
      </c>
      <c r="D41" s="43"/>
      <c r="E41" s="94"/>
      <c r="F41" s="154">
        <v>0</v>
      </c>
      <c r="G41" s="155">
        <v>103</v>
      </c>
      <c r="H41" s="152">
        <v>0</v>
      </c>
      <c r="I41" s="153">
        <v>744</v>
      </c>
      <c r="J41" s="70">
        <v>0</v>
      </c>
      <c r="K41" s="118">
        <v>63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6" customHeight="1">
      <c r="A42" s="300"/>
      <c r="B42" s="50" t="s">
        <v>64</v>
      </c>
      <c r="C42" s="51"/>
      <c r="D42" s="51"/>
      <c r="E42" s="15" t="s">
        <v>45</v>
      </c>
      <c r="F42" s="65">
        <v>2345</v>
      </c>
      <c r="G42" s="135">
        <v>2220</v>
      </c>
      <c r="H42" s="66">
        <v>3574</v>
      </c>
      <c r="I42" s="136">
        <v>3716</v>
      </c>
      <c r="J42" s="66">
        <v>557</v>
      </c>
      <c r="K42" s="137">
        <v>1786.932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6" customHeight="1">
      <c r="A43" s="300"/>
      <c r="B43" s="10"/>
      <c r="C43" s="30" t="s">
        <v>78</v>
      </c>
      <c r="D43" s="43"/>
      <c r="E43" s="94"/>
      <c r="F43" s="69">
        <v>1413</v>
      </c>
      <c r="G43" s="128">
        <v>920</v>
      </c>
      <c r="H43" s="70">
        <v>2641</v>
      </c>
      <c r="I43" s="117">
        <v>3043</v>
      </c>
      <c r="J43" s="152">
        <v>0</v>
      </c>
      <c r="K43" s="153">
        <v>140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6" customHeight="1">
      <c r="A44" s="301"/>
      <c r="B44" s="47" t="s">
        <v>75</v>
      </c>
      <c r="C44" s="31"/>
      <c r="D44" s="31"/>
      <c r="E44" s="98" t="s">
        <v>109</v>
      </c>
      <c r="F44" s="130">
        <f>F40-F42</f>
        <v>-937</v>
      </c>
      <c r="G44" s="131">
        <v>-1602</v>
      </c>
      <c r="H44" s="130">
        <f t="shared" ref="H44:O44" si="6">H40-H42</f>
        <v>-932</v>
      </c>
      <c r="I44" s="131">
        <v>-210</v>
      </c>
      <c r="J44" s="130">
        <f>J40-J42</f>
        <v>-101</v>
      </c>
      <c r="K44" s="131">
        <v>-345.16200000000003</v>
      </c>
      <c r="L44" s="130">
        <f t="shared" si="6"/>
        <v>0</v>
      </c>
      <c r="M44" s="131">
        <f t="shared" si="6"/>
        <v>0</v>
      </c>
      <c r="N44" s="130">
        <f t="shared" si="6"/>
        <v>0</v>
      </c>
      <c r="O44" s="131">
        <f t="shared" si="6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6" customHeight="1">
      <c r="A45" s="278" t="s">
        <v>87</v>
      </c>
      <c r="B45" s="25" t="s">
        <v>79</v>
      </c>
      <c r="C45" s="20"/>
      <c r="D45" s="20"/>
      <c r="E45" s="97" t="s">
        <v>110</v>
      </c>
      <c r="F45" s="156">
        <f>F39+F44</f>
        <v>1543</v>
      </c>
      <c r="G45" s="157">
        <v>915</v>
      </c>
      <c r="H45" s="156">
        <f t="shared" ref="H45:O45" si="7">H39+H44</f>
        <v>-138</v>
      </c>
      <c r="I45" s="157">
        <v>1097</v>
      </c>
      <c r="J45" s="156">
        <f t="shared" si="7"/>
        <v>214</v>
      </c>
      <c r="K45" s="157">
        <v>86.954999999999984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6" customHeight="1">
      <c r="A46" s="279"/>
      <c r="B46" s="44" t="s">
        <v>80</v>
      </c>
      <c r="C46" s="43"/>
      <c r="D46" s="43"/>
      <c r="E46" s="43"/>
      <c r="F46" s="154">
        <v>30</v>
      </c>
      <c r="G46" s="155">
        <v>94</v>
      </c>
      <c r="H46" s="152">
        <v>1374</v>
      </c>
      <c r="I46" s="153">
        <v>1918</v>
      </c>
      <c r="J46" s="152">
        <v>215</v>
      </c>
      <c r="K46" s="153">
        <v>86.954999999999998</v>
      </c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6" customHeight="1">
      <c r="A47" s="279"/>
      <c r="B47" s="44" t="s">
        <v>81</v>
      </c>
      <c r="C47" s="43"/>
      <c r="D47" s="43"/>
      <c r="E47" s="43"/>
      <c r="F47" s="69">
        <v>1513</v>
      </c>
      <c r="G47" s="128">
        <v>822</v>
      </c>
      <c r="H47" s="70">
        <v>-1513</v>
      </c>
      <c r="I47" s="253">
        <v>-822</v>
      </c>
      <c r="J47" s="70">
        <v>0</v>
      </c>
      <c r="K47" s="118">
        <v>0</v>
      </c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6" customHeight="1">
      <c r="A48" s="280"/>
      <c r="B48" s="47" t="s">
        <v>82</v>
      </c>
      <c r="C48" s="31"/>
      <c r="D48" s="31"/>
      <c r="E48" s="31"/>
      <c r="F48" s="74">
        <v>1513</v>
      </c>
      <c r="G48" s="158">
        <v>822</v>
      </c>
      <c r="H48" s="74">
        <v>-1513</v>
      </c>
      <c r="I48" s="254">
        <v>-822</v>
      </c>
      <c r="J48" s="74">
        <v>0</v>
      </c>
      <c r="K48" s="160">
        <v>0</v>
      </c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6" customHeight="1">
      <c r="A49" s="13" t="s">
        <v>111</v>
      </c>
      <c r="O49" s="8"/>
      <c r="P49" s="8"/>
    </row>
    <row r="50" spans="1:16" ht="16" customHeight="1">
      <c r="A50" s="13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7" t="s">
        <v>0</v>
      </c>
      <c r="B1" s="57"/>
      <c r="C1" s="57"/>
      <c r="D1" s="57"/>
      <c r="E1" s="102" t="s">
        <v>254</v>
      </c>
      <c r="F1" s="1"/>
    </row>
    <row r="3" spans="1:9" ht="14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9" t="s">
        <v>88</v>
      </c>
      <c r="B9" s="259" t="s">
        <v>90</v>
      </c>
      <c r="C9" s="55" t="s">
        <v>4</v>
      </c>
      <c r="D9" s="56"/>
      <c r="E9" s="56"/>
      <c r="F9" s="65">
        <v>1310358</v>
      </c>
      <c r="G9" s="75">
        <f>F9/$F$27*100</f>
        <v>50.746721824771811</v>
      </c>
      <c r="H9" s="66">
        <v>1277830</v>
      </c>
      <c r="I9" s="80">
        <f t="shared" ref="I9:I45" si="0">(F9/H9-1)*100</f>
        <v>2.545565529060978</v>
      </c>
    </row>
    <row r="10" spans="1:9" ht="18" customHeight="1">
      <c r="A10" s="260"/>
      <c r="B10" s="260"/>
      <c r="C10" s="7"/>
      <c r="D10" s="52" t="s">
        <v>23</v>
      </c>
      <c r="E10" s="53"/>
      <c r="F10" s="67">
        <v>379788</v>
      </c>
      <c r="G10" s="76">
        <f t="shared" ref="G10:G27" si="1">F10/$F$27*100</f>
        <v>14.708191187741393</v>
      </c>
      <c r="H10" s="68">
        <v>378445</v>
      </c>
      <c r="I10" s="81">
        <f t="shared" si="0"/>
        <v>0.35487323124892001</v>
      </c>
    </row>
    <row r="11" spans="1:9" ht="18" customHeight="1">
      <c r="A11" s="260"/>
      <c r="B11" s="260"/>
      <c r="C11" s="7"/>
      <c r="D11" s="16"/>
      <c r="E11" s="23" t="s">
        <v>24</v>
      </c>
      <c r="F11" s="69">
        <v>265157</v>
      </c>
      <c r="G11" s="77">
        <f t="shared" si="1"/>
        <v>10.2688337987718</v>
      </c>
      <c r="H11" s="70">
        <v>267189</v>
      </c>
      <c r="I11" s="82">
        <f t="shared" si="0"/>
        <v>-0.76051035035125114</v>
      </c>
    </row>
    <row r="12" spans="1:9" ht="18" customHeight="1">
      <c r="A12" s="260"/>
      <c r="B12" s="260"/>
      <c r="C12" s="7"/>
      <c r="D12" s="16"/>
      <c r="E12" s="23" t="s">
        <v>25</v>
      </c>
      <c r="F12" s="69">
        <v>65363</v>
      </c>
      <c r="G12" s="77">
        <f t="shared" si="1"/>
        <v>2.5313372213033078</v>
      </c>
      <c r="H12" s="70">
        <v>60599</v>
      </c>
      <c r="I12" s="82">
        <f t="shared" si="0"/>
        <v>7.8615158665984675</v>
      </c>
    </row>
    <row r="13" spans="1:9" ht="18" customHeight="1">
      <c r="A13" s="260"/>
      <c r="B13" s="260"/>
      <c r="C13" s="7"/>
      <c r="D13" s="33"/>
      <c r="E13" s="23" t="s">
        <v>26</v>
      </c>
      <c r="F13" s="69">
        <v>2991</v>
      </c>
      <c r="G13" s="77">
        <f t="shared" si="1"/>
        <v>0.11583356989303113</v>
      </c>
      <c r="H13" s="70">
        <v>4921</v>
      </c>
      <c r="I13" s="82">
        <f t="shared" si="0"/>
        <v>-39.219670798618168</v>
      </c>
    </row>
    <row r="14" spans="1:9" ht="18" customHeight="1">
      <c r="A14" s="260"/>
      <c r="B14" s="260"/>
      <c r="C14" s="7"/>
      <c r="D14" s="61" t="s">
        <v>27</v>
      </c>
      <c r="E14" s="51"/>
      <c r="F14" s="65">
        <v>404248</v>
      </c>
      <c r="G14" s="75">
        <f t="shared" si="1"/>
        <v>15.655462708832513</v>
      </c>
      <c r="H14" s="66">
        <v>380339</v>
      </c>
      <c r="I14" s="83">
        <f t="shared" si="0"/>
        <v>6.2862341227168494</v>
      </c>
    </row>
    <row r="15" spans="1:9" ht="18" customHeight="1">
      <c r="A15" s="260"/>
      <c r="B15" s="260"/>
      <c r="C15" s="7"/>
      <c r="D15" s="16"/>
      <c r="E15" s="23" t="s">
        <v>28</v>
      </c>
      <c r="F15" s="69">
        <v>15854</v>
      </c>
      <c r="G15" s="77">
        <f t="shared" si="1"/>
        <v>0.61398375696560203</v>
      </c>
      <c r="H15" s="70">
        <v>15418</v>
      </c>
      <c r="I15" s="82">
        <f t="shared" si="0"/>
        <v>2.8278635361266069</v>
      </c>
    </row>
    <row r="16" spans="1:9" ht="18" customHeight="1">
      <c r="A16" s="260"/>
      <c r="B16" s="260"/>
      <c r="C16" s="7"/>
      <c r="D16" s="16"/>
      <c r="E16" s="29" t="s">
        <v>29</v>
      </c>
      <c r="F16" s="67">
        <v>388394</v>
      </c>
      <c r="G16" s="76">
        <f t="shared" si="1"/>
        <v>15.04147895186691</v>
      </c>
      <c r="H16" s="68">
        <v>364921</v>
      </c>
      <c r="I16" s="81">
        <f t="shared" si="0"/>
        <v>6.4323511116104681</v>
      </c>
    </row>
    <row r="17" spans="1:9" ht="18" customHeight="1">
      <c r="A17" s="260"/>
      <c r="B17" s="260"/>
      <c r="C17" s="7"/>
      <c r="D17" s="264" t="s">
        <v>30</v>
      </c>
      <c r="E17" s="302"/>
      <c r="F17" s="67">
        <v>486032</v>
      </c>
      <c r="G17" s="76">
        <f t="shared" si="1"/>
        <v>18.822742107071115</v>
      </c>
      <c r="H17" s="68">
        <v>511722</v>
      </c>
      <c r="I17" s="81">
        <f t="shared" si="0"/>
        <v>-5.0203039931837949</v>
      </c>
    </row>
    <row r="18" spans="1:9" ht="18" customHeight="1">
      <c r="A18" s="260"/>
      <c r="B18" s="260"/>
      <c r="C18" s="7"/>
      <c r="D18" s="264" t="s">
        <v>94</v>
      </c>
      <c r="E18" s="265"/>
      <c r="F18" s="69">
        <v>41327</v>
      </c>
      <c r="G18" s="77">
        <f t="shared" si="1"/>
        <v>1.6004861059743556</v>
      </c>
      <c r="H18" s="70">
        <v>35227</v>
      </c>
      <c r="I18" s="82">
        <f t="shared" si="0"/>
        <v>17.316263093649752</v>
      </c>
    </row>
    <row r="19" spans="1:9" ht="18" customHeight="1">
      <c r="A19" s="260"/>
      <c r="B19" s="260"/>
      <c r="C19" s="10"/>
      <c r="D19" s="264" t="s">
        <v>95</v>
      </c>
      <c r="E19" s="265"/>
      <c r="F19" s="69">
        <v>0.04</v>
      </c>
      <c r="G19" s="77">
        <f t="shared" si="1"/>
        <v>1.5490948832234186E-6</v>
      </c>
      <c r="H19" s="70">
        <v>9</v>
      </c>
      <c r="I19" s="82">
        <f t="shared" si="0"/>
        <v>-99.555555555555557</v>
      </c>
    </row>
    <row r="20" spans="1:9" ht="18" customHeight="1">
      <c r="A20" s="260"/>
      <c r="B20" s="260"/>
      <c r="C20" s="44" t="s">
        <v>5</v>
      </c>
      <c r="D20" s="43"/>
      <c r="E20" s="43"/>
      <c r="F20" s="69">
        <v>152989</v>
      </c>
      <c r="G20" s="77">
        <f t="shared" si="1"/>
        <v>5.9248619272366891</v>
      </c>
      <c r="H20" s="70">
        <v>156058</v>
      </c>
      <c r="I20" s="82">
        <f t="shared" si="0"/>
        <v>-1.966576529239128</v>
      </c>
    </row>
    <row r="21" spans="1:9" ht="18" customHeight="1">
      <c r="A21" s="260"/>
      <c r="B21" s="260"/>
      <c r="C21" s="44" t="s">
        <v>6</v>
      </c>
      <c r="D21" s="43"/>
      <c r="E21" s="43"/>
      <c r="F21" s="69">
        <v>247773</v>
      </c>
      <c r="G21" s="77">
        <f t="shared" si="1"/>
        <v>9.5955971625229015</v>
      </c>
      <c r="H21" s="70">
        <v>235974</v>
      </c>
      <c r="I21" s="82">
        <f t="shared" si="0"/>
        <v>5.0001271326502117</v>
      </c>
    </row>
    <row r="22" spans="1:9" ht="18" customHeight="1">
      <c r="A22" s="260"/>
      <c r="B22" s="260"/>
      <c r="C22" s="44" t="s">
        <v>31</v>
      </c>
      <c r="D22" s="43"/>
      <c r="E22" s="43"/>
      <c r="F22" s="69">
        <v>64822</v>
      </c>
      <c r="G22" s="77">
        <f t="shared" si="1"/>
        <v>2.510385713007711</v>
      </c>
      <c r="H22" s="70">
        <v>66599</v>
      </c>
      <c r="I22" s="82">
        <f t="shared" si="0"/>
        <v>-2.6682082313548294</v>
      </c>
    </row>
    <row r="23" spans="1:9" ht="18" customHeight="1">
      <c r="A23" s="260"/>
      <c r="B23" s="260"/>
      <c r="C23" s="44" t="s">
        <v>7</v>
      </c>
      <c r="D23" s="43"/>
      <c r="E23" s="43"/>
      <c r="F23" s="69">
        <v>205711</v>
      </c>
      <c r="G23" s="77">
        <f t="shared" si="1"/>
        <v>7.9666464380693167</v>
      </c>
      <c r="H23" s="70">
        <v>202966</v>
      </c>
      <c r="I23" s="82">
        <f t="shared" si="0"/>
        <v>1.3524432663598818</v>
      </c>
    </row>
    <row r="24" spans="1:9" ht="18" customHeight="1">
      <c r="A24" s="260"/>
      <c r="B24" s="260"/>
      <c r="C24" s="44" t="s">
        <v>32</v>
      </c>
      <c r="D24" s="43"/>
      <c r="E24" s="43"/>
      <c r="F24" s="69">
        <v>21013</v>
      </c>
      <c r="G24" s="77">
        <f t="shared" si="1"/>
        <v>0.81377826952934229</v>
      </c>
      <c r="H24" s="70">
        <v>16579</v>
      </c>
      <c r="I24" s="82">
        <f t="shared" si="0"/>
        <v>26.744677001025387</v>
      </c>
    </row>
    <row r="25" spans="1:9" ht="18" customHeight="1">
      <c r="A25" s="260"/>
      <c r="B25" s="260"/>
      <c r="C25" s="44" t="s">
        <v>8</v>
      </c>
      <c r="D25" s="43"/>
      <c r="E25" s="43"/>
      <c r="F25" s="69">
        <v>241804</v>
      </c>
      <c r="G25" s="77">
        <f t="shared" si="1"/>
        <v>9.3644334785738881</v>
      </c>
      <c r="H25" s="70">
        <v>261633</v>
      </c>
      <c r="I25" s="82">
        <f t="shared" si="0"/>
        <v>-7.5789369078059776</v>
      </c>
    </row>
    <row r="26" spans="1:9" ht="18" customHeight="1">
      <c r="A26" s="260"/>
      <c r="B26" s="260"/>
      <c r="C26" s="45" t="s">
        <v>9</v>
      </c>
      <c r="D26" s="46"/>
      <c r="E26" s="46"/>
      <c r="F26" s="71">
        <v>337683</v>
      </c>
      <c r="G26" s="78">
        <f t="shared" si="1"/>
        <v>13.077575186288342</v>
      </c>
      <c r="H26" s="72">
        <v>362378</v>
      </c>
      <c r="I26" s="84">
        <f t="shared" si="0"/>
        <v>-6.814707294592937</v>
      </c>
    </row>
    <row r="27" spans="1:9" ht="18" customHeight="1">
      <c r="A27" s="260"/>
      <c r="B27" s="261"/>
      <c r="C27" s="47" t="s">
        <v>10</v>
      </c>
      <c r="D27" s="31"/>
      <c r="E27" s="31"/>
      <c r="F27" s="73">
        <f>SUM(F9,F20:F26)</f>
        <v>2582153</v>
      </c>
      <c r="G27" s="79">
        <f t="shared" si="1"/>
        <v>100</v>
      </c>
      <c r="H27" s="73">
        <v>2580017</v>
      </c>
      <c r="I27" s="85">
        <f t="shared" si="0"/>
        <v>8.2790152157907748E-2</v>
      </c>
    </row>
    <row r="28" spans="1:9" ht="18" customHeight="1">
      <c r="A28" s="260"/>
      <c r="B28" s="259" t="s">
        <v>89</v>
      </c>
      <c r="C28" s="55" t="s">
        <v>11</v>
      </c>
      <c r="D28" s="56"/>
      <c r="E28" s="56"/>
      <c r="F28" s="65">
        <v>1110682</v>
      </c>
      <c r="G28" s="75">
        <f t="shared" ref="G28:G45" si="2">F28/$F$45*100</f>
        <v>43.965031657156658</v>
      </c>
      <c r="H28" s="65">
        <v>1107174</v>
      </c>
      <c r="I28" s="86">
        <f t="shared" si="0"/>
        <v>0.31684270042469098</v>
      </c>
    </row>
    <row r="29" spans="1:9" ht="18" customHeight="1">
      <c r="A29" s="260"/>
      <c r="B29" s="260"/>
      <c r="C29" s="7"/>
      <c r="D29" s="30" t="s">
        <v>12</v>
      </c>
      <c r="E29" s="43"/>
      <c r="F29" s="69">
        <v>672817</v>
      </c>
      <c r="G29" s="77">
        <f t="shared" si="2"/>
        <v>26.632664168927896</v>
      </c>
      <c r="H29" s="69">
        <v>671926</v>
      </c>
      <c r="I29" s="87">
        <f t="shared" si="0"/>
        <v>0.13260388792812883</v>
      </c>
    </row>
    <row r="30" spans="1:9" ht="18" customHeight="1">
      <c r="A30" s="260"/>
      <c r="B30" s="260"/>
      <c r="C30" s="7"/>
      <c r="D30" s="30" t="s">
        <v>33</v>
      </c>
      <c r="E30" s="43"/>
      <c r="F30" s="69">
        <v>54023</v>
      </c>
      <c r="G30" s="77">
        <f t="shared" si="2"/>
        <v>2.1384364788612529</v>
      </c>
      <c r="H30" s="69">
        <v>52968</v>
      </c>
      <c r="I30" s="87">
        <f t="shared" si="0"/>
        <v>1.9917686150128455</v>
      </c>
    </row>
    <row r="31" spans="1:9" ht="18" customHeight="1">
      <c r="A31" s="260"/>
      <c r="B31" s="260"/>
      <c r="C31" s="19"/>
      <c r="D31" s="30" t="s">
        <v>13</v>
      </c>
      <c r="E31" s="43"/>
      <c r="F31" s="69">
        <v>383843</v>
      </c>
      <c r="G31" s="77">
        <f t="shared" si="2"/>
        <v>15.19397059318327</v>
      </c>
      <c r="H31" s="69">
        <v>382281</v>
      </c>
      <c r="I31" s="87">
        <f t="shared" si="0"/>
        <v>0.40859995657644976</v>
      </c>
    </row>
    <row r="32" spans="1:9" ht="18" customHeight="1">
      <c r="A32" s="260"/>
      <c r="B32" s="260"/>
      <c r="C32" s="50" t="s">
        <v>14</v>
      </c>
      <c r="D32" s="51"/>
      <c r="E32" s="51"/>
      <c r="F32" s="65">
        <v>1239863</v>
      </c>
      <c r="G32" s="75">
        <f t="shared" si="2"/>
        <v>49.078508560989754</v>
      </c>
      <c r="H32" s="65">
        <v>1254167</v>
      </c>
      <c r="I32" s="86">
        <f t="shared" si="0"/>
        <v>-1.1405179692975498</v>
      </c>
    </row>
    <row r="33" spans="1:9" ht="18" customHeight="1">
      <c r="A33" s="260"/>
      <c r="B33" s="260"/>
      <c r="C33" s="7"/>
      <c r="D33" s="30" t="s">
        <v>15</v>
      </c>
      <c r="E33" s="43"/>
      <c r="F33" s="69">
        <v>66731</v>
      </c>
      <c r="G33" s="77">
        <f t="shared" si="2"/>
        <v>2.6414676095531582</v>
      </c>
      <c r="H33" s="69">
        <v>66054</v>
      </c>
      <c r="I33" s="87">
        <f t="shared" si="0"/>
        <v>1.0249190056620394</v>
      </c>
    </row>
    <row r="34" spans="1:9" ht="18" customHeight="1">
      <c r="A34" s="260"/>
      <c r="B34" s="260"/>
      <c r="C34" s="7"/>
      <c r="D34" s="30" t="s">
        <v>34</v>
      </c>
      <c r="E34" s="43"/>
      <c r="F34" s="69">
        <v>26025</v>
      </c>
      <c r="G34" s="77">
        <f t="shared" si="2"/>
        <v>1.0301688051823132</v>
      </c>
      <c r="H34" s="69">
        <v>28126</v>
      </c>
      <c r="I34" s="87">
        <f t="shared" si="0"/>
        <v>-7.4699566237644843</v>
      </c>
    </row>
    <row r="35" spans="1:9" ht="18" customHeight="1">
      <c r="A35" s="260"/>
      <c r="B35" s="260"/>
      <c r="C35" s="7"/>
      <c r="D35" s="30" t="s">
        <v>35</v>
      </c>
      <c r="E35" s="43"/>
      <c r="F35" s="69">
        <v>829710</v>
      </c>
      <c r="G35" s="77">
        <f t="shared" si="2"/>
        <v>32.843087775132254</v>
      </c>
      <c r="H35" s="69">
        <v>826951</v>
      </c>
      <c r="I35" s="87">
        <f t="shared" si="0"/>
        <v>0.33363524561915714</v>
      </c>
    </row>
    <row r="36" spans="1:9" ht="18" customHeight="1">
      <c r="A36" s="260"/>
      <c r="B36" s="260"/>
      <c r="C36" s="7"/>
      <c r="D36" s="30" t="s">
        <v>36</v>
      </c>
      <c r="E36" s="43"/>
      <c r="F36" s="69">
        <v>54134</v>
      </c>
      <c r="G36" s="77">
        <f t="shared" si="2"/>
        <v>2.1428302824107335</v>
      </c>
      <c r="H36" s="69">
        <v>53766</v>
      </c>
      <c r="I36" s="87">
        <f t="shared" si="0"/>
        <v>0.68444742030280281</v>
      </c>
    </row>
    <row r="37" spans="1:9" ht="18" customHeight="1">
      <c r="A37" s="260"/>
      <c r="B37" s="260"/>
      <c r="C37" s="7"/>
      <c r="D37" s="30" t="s">
        <v>16</v>
      </c>
      <c r="E37" s="43"/>
      <c r="F37" s="69">
        <v>21425</v>
      </c>
      <c r="G37" s="77">
        <f t="shared" si="2"/>
        <v>0.84808325268130869</v>
      </c>
      <c r="H37" s="69">
        <v>20434</v>
      </c>
      <c r="I37" s="87">
        <f t="shared" si="0"/>
        <v>4.849760203582254</v>
      </c>
    </row>
    <row r="38" spans="1:9" ht="18" customHeight="1">
      <c r="A38" s="260"/>
      <c r="B38" s="260"/>
      <c r="C38" s="19"/>
      <c r="D38" s="30" t="s">
        <v>37</v>
      </c>
      <c r="E38" s="43"/>
      <c r="F38" s="69">
        <f>10108+231731</f>
        <v>241839</v>
      </c>
      <c r="G38" s="77">
        <f t="shared" si="2"/>
        <v>9.5729104198457406</v>
      </c>
      <c r="H38" s="69">
        <v>258835</v>
      </c>
      <c r="I38" s="87">
        <f t="shared" si="0"/>
        <v>-6.5663453551490285</v>
      </c>
    </row>
    <row r="39" spans="1:9" ht="18" customHeight="1">
      <c r="A39" s="260"/>
      <c r="B39" s="260"/>
      <c r="C39" s="50" t="s">
        <v>17</v>
      </c>
      <c r="D39" s="51"/>
      <c r="E39" s="51"/>
      <c r="F39" s="65">
        <v>175740</v>
      </c>
      <c r="G39" s="75">
        <f t="shared" si="2"/>
        <v>6.9564597818535914</v>
      </c>
      <c r="H39" s="65">
        <v>193502</v>
      </c>
      <c r="I39" s="86">
        <f t="shared" si="0"/>
        <v>-9.1792332895784039</v>
      </c>
    </row>
    <row r="40" spans="1:9" ht="18" customHeight="1">
      <c r="A40" s="260"/>
      <c r="B40" s="260"/>
      <c r="C40" s="7"/>
      <c r="D40" s="52" t="s">
        <v>18</v>
      </c>
      <c r="E40" s="53"/>
      <c r="F40" s="67">
        <v>174224</v>
      </c>
      <c r="G40" s="76">
        <f t="shared" si="2"/>
        <v>6.8964507171597811</v>
      </c>
      <c r="H40" s="67">
        <v>190235</v>
      </c>
      <c r="I40" s="88">
        <f t="shared" si="0"/>
        <v>-8.4164323074092611</v>
      </c>
    </row>
    <row r="41" spans="1:9" ht="18" customHeight="1">
      <c r="A41" s="260"/>
      <c r="B41" s="260"/>
      <c r="C41" s="7"/>
      <c r="D41" s="16"/>
      <c r="E41" s="104" t="s">
        <v>92</v>
      </c>
      <c r="F41" s="69">
        <v>113184</v>
      </c>
      <c r="G41" s="77">
        <f t="shared" si="2"/>
        <v>4.4802546031029751</v>
      </c>
      <c r="H41" s="69">
        <v>123940</v>
      </c>
      <c r="I41" s="89">
        <f t="shared" si="0"/>
        <v>-8.6783927706954973</v>
      </c>
    </row>
    <row r="42" spans="1:9" ht="18" customHeight="1">
      <c r="A42" s="260"/>
      <c r="B42" s="260"/>
      <c r="C42" s="7"/>
      <c r="D42" s="33"/>
      <c r="E42" s="32" t="s">
        <v>38</v>
      </c>
      <c r="F42" s="69">
        <v>61039</v>
      </c>
      <c r="G42" s="77">
        <f t="shared" si="2"/>
        <v>2.4161565302410457</v>
      </c>
      <c r="H42" s="69">
        <v>66295</v>
      </c>
      <c r="I42" s="89">
        <f t="shared" si="0"/>
        <v>-7.9281997134022175</v>
      </c>
    </row>
    <row r="43" spans="1:9" ht="18" customHeight="1">
      <c r="A43" s="260"/>
      <c r="B43" s="260"/>
      <c r="C43" s="7"/>
      <c r="D43" s="30" t="s">
        <v>39</v>
      </c>
      <c r="E43" s="54"/>
      <c r="F43" s="69">
        <v>1516</v>
      </c>
      <c r="G43" s="77">
        <f t="shared" si="2"/>
        <v>6.0009064693809289E-2</v>
      </c>
      <c r="H43" s="67">
        <v>3267</v>
      </c>
      <c r="I43" s="161">
        <f t="shared" si="0"/>
        <v>-53.596571778389965</v>
      </c>
    </row>
    <row r="44" spans="1:9" ht="18" customHeight="1">
      <c r="A44" s="260"/>
      <c r="B44" s="260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61"/>
      <c r="B45" s="261"/>
      <c r="C45" s="11" t="s">
        <v>19</v>
      </c>
      <c r="D45" s="12"/>
      <c r="E45" s="12"/>
      <c r="F45" s="74">
        <f>SUM(F28,F32,F39)</f>
        <v>2526285</v>
      </c>
      <c r="G45" s="79">
        <f t="shared" si="2"/>
        <v>100</v>
      </c>
      <c r="H45" s="74">
        <v>2554843</v>
      </c>
      <c r="I45" s="162">
        <f t="shared" si="0"/>
        <v>-1.1177986279391705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63" t="s">
        <v>0</v>
      </c>
      <c r="B1" s="163"/>
      <c r="C1" s="102" t="s">
        <v>254</v>
      </c>
      <c r="D1" s="164"/>
      <c r="E1" s="164"/>
    </row>
    <row r="4" spans="1:9">
      <c r="A4" s="165" t="s">
        <v>114</v>
      </c>
    </row>
    <row r="5" spans="1:9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239</v>
      </c>
      <c r="G6" s="169" t="s">
        <v>240</v>
      </c>
      <c r="H6" s="169" t="s">
        <v>241</v>
      </c>
      <c r="I6" s="169" t="s">
        <v>243</v>
      </c>
    </row>
    <row r="7" spans="1:9" ht="27" customHeight="1">
      <c r="A7" s="303" t="s">
        <v>117</v>
      </c>
      <c r="B7" s="55" t="s">
        <v>118</v>
      </c>
      <c r="C7" s="56"/>
      <c r="D7" s="93" t="s">
        <v>119</v>
      </c>
      <c r="E7" s="171">
        <v>2846805</v>
      </c>
      <c r="F7" s="172">
        <v>2776964</v>
      </c>
      <c r="G7" s="172">
        <v>2670046</v>
      </c>
      <c r="H7" s="172">
        <v>2580017</v>
      </c>
      <c r="I7" s="172">
        <v>2582153</v>
      </c>
    </row>
    <row r="8" spans="1:9" ht="27" customHeight="1">
      <c r="A8" s="260"/>
      <c r="B8" s="9"/>
      <c r="C8" s="30" t="s">
        <v>120</v>
      </c>
      <c r="D8" s="91" t="s">
        <v>42</v>
      </c>
      <c r="E8" s="173">
        <v>1729625</v>
      </c>
      <c r="F8" s="173">
        <v>1713766</v>
      </c>
      <c r="G8" s="173">
        <v>1716305</v>
      </c>
      <c r="H8" s="173">
        <v>1673921</v>
      </c>
      <c r="I8" s="174">
        <v>1721764</v>
      </c>
    </row>
    <row r="9" spans="1:9" ht="27" customHeight="1">
      <c r="A9" s="260"/>
      <c r="B9" s="44" t="s">
        <v>121</v>
      </c>
      <c r="C9" s="43"/>
      <c r="D9" s="94"/>
      <c r="E9" s="175">
        <v>2823624</v>
      </c>
      <c r="F9" s="175">
        <v>2758169</v>
      </c>
      <c r="G9" s="175">
        <v>2647594</v>
      </c>
      <c r="H9" s="175">
        <v>2554843</v>
      </c>
      <c r="I9" s="176">
        <v>2526285</v>
      </c>
    </row>
    <row r="10" spans="1:9" ht="27" customHeight="1">
      <c r="A10" s="260"/>
      <c r="B10" s="44" t="s">
        <v>122</v>
      </c>
      <c r="C10" s="43"/>
      <c r="D10" s="94"/>
      <c r="E10" s="175">
        <v>23181</v>
      </c>
      <c r="F10" s="175">
        <v>18795</v>
      </c>
      <c r="G10" s="175">
        <v>22452</v>
      </c>
      <c r="H10" s="175">
        <v>25174</v>
      </c>
      <c r="I10" s="176">
        <v>55869</v>
      </c>
    </row>
    <row r="11" spans="1:9" ht="27" customHeight="1">
      <c r="A11" s="260"/>
      <c r="B11" s="44" t="s">
        <v>123</v>
      </c>
      <c r="C11" s="43"/>
      <c r="D11" s="94"/>
      <c r="E11" s="175">
        <v>14074</v>
      </c>
      <c r="F11" s="175">
        <v>15030</v>
      </c>
      <c r="G11" s="175">
        <v>14368</v>
      </c>
      <c r="H11" s="175">
        <v>19308</v>
      </c>
      <c r="I11" s="176">
        <v>19188</v>
      </c>
    </row>
    <row r="12" spans="1:9" ht="27" customHeight="1">
      <c r="A12" s="260"/>
      <c r="B12" s="44" t="s">
        <v>124</v>
      </c>
      <c r="C12" s="43"/>
      <c r="D12" s="94"/>
      <c r="E12" s="175">
        <v>9107</v>
      </c>
      <c r="F12" s="175">
        <v>3765</v>
      </c>
      <c r="G12" s="175">
        <v>8084</v>
      </c>
      <c r="H12" s="175">
        <v>5866</v>
      </c>
      <c r="I12" s="176">
        <v>36681</v>
      </c>
    </row>
    <row r="13" spans="1:9" ht="27" customHeight="1">
      <c r="A13" s="260"/>
      <c r="B13" s="44" t="s">
        <v>125</v>
      </c>
      <c r="C13" s="43"/>
      <c r="D13" s="99"/>
      <c r="E13" s="177">
        <v>2480</v>
      </c>
      <c r="F13" s="177">
        <v>-5342</v>
      </c>
      <c r="G13" s="177">
        <v>4319</v>
      </c>
      <c r="H13" s="177">
        <v>-2219</v>
      </c>
      <c r="I13" s="178">
        <v>30815</v>
      </c>
    </row>
    <row r="14" spans="1:9" ht="27" customHeight="1">
      <c r="A14" s="260"/>
      <c r="B14" s="101" t="s">
        <v>126</v>
      </c>
      <c r="C14" s="53"/>
      <c r="D14" s="99"/>
      <c r="E14" s="177">
        <v>0</v>
      </c>
      <c r="F14" s="177">
        <v>0</v>
      </c>
      <c r="G14" s="177">
        <v>0</v>
      </c>
      <c r="H14" s="177">
        <v>0</v>
      </c>
      <c r="I14" s="178">
        <v>0</v>
      </c>
    </row>
    <row r="15" spans="1:9" ht="27" customHeight="1">
      <c r="A15" s="260"/>
      <c r="B15" s="45" t="s">
        <v>127</v>
      </c>
      <c r="C15" s="46"/>
      <c r="D15" s="179"/>
      <c r="E15" s="180">
        <v>-544</v>
      </c>
      <c r="F15" s="180">
        <v>-20340</v>
      </c>
      <c r="G15" s="180">
        <v>2821</v>
      </c>
      <c r="H15" s="180">
        <v>-2218</v>
      </c>
      <c r="I15" s="181">
        <v>35656</v>
      </c>
    </row>
    <row r="16" spans="1:9" ht="27" customHeight="1">
      <c r="A16" s="260"/>
      <c r="B16" s="182" t="s">
        <v>128</v>
      </c>
      <c r="C16" s="183"/>
      <c r="D16" s="184" t="s">
        <v>43</v>
      </c>
      <c r="E16" s="185">
        <v>337890</v>
      </c>
      <c r="F16" s="185">
        <v>325977</v>
      </c>
      <c r="G16" s="185">
        <v>330499</v>
      </c>
      <c r="H16" s="185">
        <v>301910</v>
      </c>
      <c r="I16" s="186">
        <v>303406</v>
      </c>
    </row>
    <row r="17" spans="1:9" ht="27" customHeight="1">
      <c r="A17" s="260"/>
      <c r="B17" s="44" t="s">
        <v>129</v>
      </c>
      <c r="C17" s="43"/>
      <c r="D17" s="91" t="s">
        <v>44</v>
      </c>
      <c r="E17" s="175">
        <v>416926</v>
      </c>
      <c r="F17" s="175">
        <v>349678</v>
      </c>
      <c r="G17" s="175">
        <v>348750</v>
      </c>
      <c r="H17" s="175">
        <v>281360</v>
      </c>
      <c r="I17" s="176">
        <v>338603</v>
      </c>
    </row>
    <row r="18" spans="1:9" ht="27" customHeight="1">
      <c r="A18" s="260"/>
      <c r="B18" s="44" t="s">
        <v>130</v>
      </c>
      <c r="C18" s="43"/>
      <c r="D18" s="91" t="s">
        <v>45</v>
      </c>
      <c r="E18" s="175">
        <v>5544846</v>
      </c>
      <c r="F18" s="175">
        <v>5517030</v>
      </c>
      <c r="G18" s="175">
        <v>5410018</v>
      </c>
      <c r="H18" s="175">
        <v>5328516</v>
      </c>
      <c r="I18" s="176">
        <v>5219171</v>
      </c>
    </row>
    <row r="19" spans="1:9" ht="27" customHeight="1">
      <c r="A19" s="260"/>
      <c r="B19" s="44" t="s">
        <v>131</v>
      </c>
      <c r="C19" s="43"/>
      <c r="D19" s="91" t="s">
        <v>132</v>
      </c>
      <c r="E19" s="175">
        <v>5623882</v>
      </c>
      <c r="F19" s="175">
        <v>5540731</v>
      </c>
      <c r="G19" s="175">
        <v>5428269</v>
      </c>
      <c r="H19" s="175">
        <v>5307966</v>
      </c>
      <c r="I19" s="175">
        <f>I17+I18-I16</f>
        <v>5254368</v>
      </c>
    </row>
    <row r="20" spans="1:9" ht="27" customHeight="1">
      <c r="A20" s="260"/>
      <c r="B20" s="44" t="s">
        <v>133</v>
      </c>
      <c r="C20" s="43"/>
      <c r="D20" s="94" t="s">
        <v>134</v>
      </c>
      <c r="E20" s="187">
        <v>3.2058081954180819</v>
      </c>
      <c r="F20" s="187">
        <v>3.2192434673111734</v>
      </c>
      <c r="G20" s="187">
        <v>3.1521308858274026</v>
      </c>
      <c r="H20" s="187">
        <v>3.1832541679087605</v>
      </c>
      <c r="I20" s="187">
        <f>I18/I8</f>
        <v>3.0312929065772081</v>
      </c>
    </row>
    <row r="21" spans="1:9" ht="27" customHeight="1">
      <c r="A21" s="260"/>
      <c r="B21" s="44" t="s">
        <v>135</v>
      </c>
      <c r="C21" s="43"/>
      <c r="D21" s="94" t="s">
        <v>136</v>
      </c>
      <c r="E21" s="187">
        <v>3.2515036496350365</v>
      </c>
      <c r="F21" s="187">
        <v>3.2330732433716154</v>
      </c>
      <c r="G21" s="187">
        <v>3.1627647766568296</v>
      </c>
      <c r="H21" s="187">
        <v>3.1709776028856798</v>
      </c>
      <c r="I21" s="187">
        <f>I19/I8</f>
        <v>3.0517353133182015</v>
      </c>
    </row>
    <row r="22" spans="1:9" ht="27" customHeight="1">
      <c r="A22" s="260"/>
      <c r="B22" s="44" t="s">
        <v>137</v>
      </c>
      <c r="C22" s="43"/>
      <c r="D22" s="94" t="s">
        <v>138</v>
      </c>
      <c r="E22" s="175">
        <v>627282.70216231316</v>
      </c>
      <c r="F22" s="175">
        <v>624135.90680616675</v>
      </c>
      <c r="G22" s="175">
        <v>612029.7497508052</v>
      </c>
      <c r="H22" s="175">
        <v>602809.51265285281</v>
      </c>
      <c r="I22" s="175">
        <f>I18/I24*1000000</f>
        <v>590439.42571663519</v>
      </c>
    </row>
    <row r="23" spans="1:9" ht="27" customHeight="1">
      <c r="A23" s="260"/>
      <c r="B23" s="44" t="s">
        <v>139</v>
      </c>
      <c r="C23" s="43"/>
      <c r="D23" s="94" t="s">
        <v>140</v>
      </c>
      <c r="E23" s="175">
        <v>636223.96322675038</v>
      </c>
      <c r="F23" s="175">
        <v>626817.1764616177</v>
      </c>
      <c r="G23" s="175">
        <v>614094.46653413237</v>
      </c>
      <c r="H23" s="175">
        <v>600484.71237356006</v>
      </c>
      <c r="I23" s="175">
        <f>I19/I24*1000000</f>
        <v>594421.22598088183</v>
      </c>
    </row>
    <row r="24" spans="1:9" ht="27" customHeight="1">
      <c r="A24" s="260"/>
      <c r="B24" s="188" t="s">
        <v>141</v>
      </c>
      <c r="C24" s="189"/>
      <c r="D24" s="190" t="s">
        <v>142</v>
      </c>
      <c r="E24" s="180">
        <v>8839469</v>
      </c>
      <c r="F24" s="180">
        <v>8839469</v>
      </c>
      <c r="G24" s="180">
        <v>8839469</v>
      </c>
      <c r="H24" s="181">
        <v>8839469</v>
      </c>
      <c r="I24" s="181">
        <f>H24</f>
        <v>8839469</v>
      </c>
    </row>
    <row r="25" spans="1:9" ht="27" customHeight="1">
      <c r="A25" s="260"/>
      <c r="B25" s="10" t="s">
        <v>143</v>
      </c>
      <c r="C25" s="191"/>
      <c r="D25" s="192"/>
      <c r="E25" s="173">
        <v>1631292</v>
      </c>
      <c r="F25" s="173">
        <v>1641995</v>
      </c>
      <c r="G25" s="173">
        <v>1555791</v>
      </c>
      <c r="H25" s="173">
        <v>1569476</v>
      </c>
      <c r="I25" s="193">
        <v>1577599</v>
      </c>
    </row>
    <row r="26" spans="1:9" ht="27" customHeight="1">
      <c r="A26" s="260"/>
      <c r="B26" s="194" t="s">
        <v>144</v>
      </c>
      <c r="C26" s="195"/>
      <c r="D26" s="196"/>
      <c r="E26" s="197">
        <v>0.75</v>
      </c>
      <c r="F26" s="197">
        <v>0.77</v>
      </c>
      <c r="G26" s="197">
        <v>0.78</v>
      </c>
      <c r="H26" s="197">
        <v>0.79</v>
      </c>
      <c r="I26" s="198">
        <v>0.79</v>
      </c>
    </row>
    <row r="27" spans="1:9" ht="27" customHeight="1">
      <c r="A27" s="260"/>
      <c r="B27" s="194" t="s">
        <v>145</v>
      </c>
      <c r="C27" s="195"/>
      <c r="D27" s="196"/>
      <c r="E27" s="199">
        <v>0.6</v>
      </c>
      <c r="F27" s="199">
        <v>0.2</v>
      </c>
      <c r="G27" s="199">
        <v>0.5</v>
      </c>
      <c r="H27" s="199">
        <v>0.4</v>
      </c>
      <c r="I27" s="200">
        <v>2.2999999999999998</v>
      </c>
    </row>
    <row r="28" spans="1:9" ht="27" customHeight="1">
      <c r="A28" s="260"/>
      <c r="B28" s="194" t="s">
        <v>146</v>
      </c>
      <c r="C28" s="195"/>
      <c r="D28" s="196"/>
      <c r="E28" s="199">
        <v>99.8</v>
      </c>
      <c r="F28" s="199">
        <v>101.1</v>
      </c>
      <c r="G28" s="199">
        <v>100.5</v>
      </c>
      <c r="H28" s="199">
        <v>100.1</v>
      </c>
      <c r="I28" s="200">
        <v>98.5</v>
      </c>
    </row>
    <row r="29" spans="1:9" ht="27" customHeight="1">
      <c r="A29" s="260"/>
      <c r="B29" s="201" t="s">
        <v>147</v>
      </c>
      <c r="C29" s="202"/>
      <c r="D29" s="203"/>
      <c r="E29" s="204">
        <v>65.400000000000006</v>
      </c>
      <c r="F29" s="204">
        <v>64.7</v>
      </c>
      <c r="G29" s="204">
        <v>67.7</v>
      </c>
      <c r="H29" s="204">
        <v>66.599999999999994</v>
      </c>
      <c r="I29" s="205">
        <v>66.7</v>
      </c>
    </row>
    <row r="30" spans="1:9" ht="27" customHeight="1">
      <c r="A30" s="260"/>
      <c r="B30" s="303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60"/>
      <c r="B31" s="260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60"/>
      <c r="B32" s="260"/>
      <c r="C32" s="194" t="s">
        <v>151</v>
      </c>
      <c r="D32" s="196"/>
      <c r="E32" s="199">
        <v>19.399999999999999</v>
      </c>
      <c r="F32" s="199">
        <v>18.399999999999999</v>
      </c>
      <c r="G32" s="199">
        <v>17.899999999999999</v>
      </c>
      <c r="H32" s="199">
        <v>16.8</v>
      </c>
      <c r="I32" s="200">
        <v>15.3</v>
      </c>
    </row>
    <row r="33" spans="1:9" ht="27" customHeight="1">
      <c r="A33" s="261"/>
      <c r="B33" s="261"/>
      <c r="C33" s="201" t="s">
        <v>152</v>
      </c>
      <c r="D33" s="203"/>
      <c r="E33" s="204">
        <v>189</v>
      </c>
      <c r="F33" s="204">
        <v>183.4</v>
      </c>
      <c r="G33" s="204">
        <v>183.1</v>
      </c>
      <c r="H33" s="204">
        <v>173.8</v>
      </c>
      <c r="I33" s="209">
        <v>164.3</v>
      </c>
    </row>
    <row r="34" spans="1:9" ht="27" customHeight="1">
      <c r="A34" s="2" t="s">
        <v>244</v>
      </c>
      <c r="B34" s="8"/>
      <c r="C34" s="8"/>
      <c r="D34" s="8"/>
      <c r="E34" s="210"/>
      <c r="F34" s="210"/>
      <c r="G34" s="210"/>
      <c r="H34" s="210"/>
      <c r="I34" s="211"/>
    </row>
    <row r="35" spans="1:9" ht="27" customHeight="1">
      <c r="A35" s="13" t="s">
        <v>111</v>
      </c>
    </row>
    <row r="36" spans="1:9">
      <c r="A36" s="21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 t="s">
        <v>254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6" customHeight="1">
      <c r="A6" s="281" t="s">
        <v>49</v>
      </c>
      <c r="B6" s="282"/>
      <c r="C6" s="282"/>
      <c r="D6" s="282"/>
      <c r="E6" s="283"/>
      <c r="F6" s="272" t="s">
        <v>255</v>
      </c>
      <c r="G6" s="271"/>
      <c r="H6" s="272" t="s">
        <v>256</v>
      </c>
      <c r="I6" s="271"/>
      <c r="J6" s="272" t="s">
        <v>257</v>
      </c>
      <c r="K6" s="271"/>
      <c r="L6" s="270"/>
      <c r="M6" s="271"/>
      <c r="N6" s="270"/>
      <c r="O6" s="271"/>
    </row>
    <row r="7" spans="1:25" ht="16" customHeight="1">
      <c r="A7" s="284"/>
      <c r="B7" s="285"/>
      <c r="C7" s="285"/>
      <c r="D7" s="285"/>
      <c r="E7" s="286"/>
      <c r="F7" s="110" t="s">
        <v>242</v>
      </c>
      <c r="G7" s="38" t="s">
        <v>2</v>
      </c>
      <c r="H7" s="110" t="s">
        <v>242</v>
      </c>
      <c r="I7" s="38" t="s">
        <v>2</v>
      </c>
      <c r="J7" s="110" t="s">
        <v>242</v>
      </c>
      <c r="K7" s="38" t="s">
        <v>2</v>
      </c>
      <c r="L7" s="110" t="s">
        <v>242</v>
      </c>
      <c r="M7" s="38" t="s">
        <v>2</v>
      </c>
      <c r="N7" s="110" t="s">
        <v>242</v>
      </c>
      <c r="O7" s="251" t="s">
        <v>2</v>
      </c>
    </row>
    <row r="8" spans="1:25" ht="16" customHeight="1">
      <c r="A8" s="293" t="s">
        <v>83</v>
      </c>
      <c r="B8" s="55" t="s">
        <v>50</v>
      </c>
      <c r="C8" s="56"/>
      <c r="D8" s="56"/>
      <c r="E8" s="93" t="s">
        <v>41</v>
      </c>
      <c r="F8" s="111">
        <v>746</v>
      </c>
      <c r="G8" s="112">
        <v>718.42700000000002</v>
      </c>
      <c r="H8" s="111">
        <v>4190</v>
      </c>
      <c r="I8" s="113">
        <v>12714</v>
      </c>
      <c r="J8" s="111">
        <v>61412</v>
      </c>
      <c r="K8" s="114">
        <v>60979</v>
      </c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6" customHeight="1">
      <c r="A9" s="294"/>
      <c r="B9" s="8"/>
      <c r="C9" s="30" t="s">
        <v>51</v>
      </c>
      <c r="D9" s="43"/>
      <c r="E9" s="91" t="s">
        <v>42</v>
      </c>
      <c r="F9" s="70">
        <v>746</v>
      </c>
      <c r="G9" s="116">
        <v>718.42700000000002</v>
      </c>
      <c r="H9" s="70">
        <v>4190</v>
      </c>
      <c r="I9" s="117">
        <v>12714</v>
      </c>
      <c r="J9" s="70">
        <v>61412</v>
      </c>
      <c r="K9" s="118">
        <v>60979</v>
      </c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6" customHeight="1">
      <c r="A10" s="294"/>
      <c r="B10" s="10"/>
      <c r="C10" s="30" t="s">
        <v>52</v>
      </c>
      <c r="D10" s="43"/>
      <c r="E10" s="91" t="s">
        <v>43</v>
      </c>
      <c r="F10" s="256">
        <v>0</v>
      </c>
      <c r="G10" s="116">
        <v>0</v>
      </c>
      <c r="H10" s="70">
        <v>0</v>
      </c>
      <c r="I10" s="117">
        <v>0</v>
      </c>
      <c r="J10" s="119">
        <v>0</v>
      </c>
      <c r="K10" s="120">
        <v>0</v>
      </c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" customHeight="1">
      <c r="A11" s="294"/>
      <c r="B11" s="50" t="s">
        <v>53</v>
      </c>
      <c r="C11" s="63"/>
      <c r="D11" s="63"/>
      <c r="E11" s="90" t="s">
        <v>44</v>
      </c>
      <c r="F11" s="121">
        <v>621</v>
      </c>
      <c r="G11" s="122">
        <v>720.50300000000004</v>
      </c>
      <c r="H11" s="121">
        <v>4570</v>
      </c>
      <c r="I11" s="123">
        <v>16828</v>
      </c>
      <c r="J11" s="121">
        <v>62805</v>
      </c>
      <c r="K11" s="124">
        <v>67074</v>
      </c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6" customHeight="1">
      <c r="A12" s="294"/>
      <c r="B12" s="7"/>
      <c r="C12" s="30" t="s">
        <v>54</v>
      </c>
      <c r="D12" s="43"/>
      <c r="E12" s="91" t="s">
        <v>45</v>
      </c>
      <c r="F12" s="70">
        <v>621</v>
      </c>
      <c r="G12" s="116">
        <v>720.50300000000004</v>
      </c>
      <c r="H12" s="121">
        <f>4449+109</f>
        <v>4558</v>
      </c>
      <c r="I12" s="117">
        <v>16668</v>
      </c>
      <c r="J12" s="121">
        <v>62805</v>
      </c>
      <c r="K12" s="118">
        <v>63844</v>
      </c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6" customHeight="1">
      <c r="A13" s="294"/>
      <c r="B13" s="8"/>
      <c r="C13" s="52" t="s">
        <v>55</v>
      </c>
      <c r="D13" s="53"/>
      <c r="E13" s="95" t="s">
        <v>46</v>
      </c>
      <c r="F13" s="68">
        <v>0</v>
      </c>
      <c r="G13" s="151">
        <v>0</v>
      </c>
      <c r="H13" s="119">
        <v>12</v>
      </c>
      <c r="I13" s="120">
        <v>160</v>
      </c>
      <c r="J13" s="119">
        <v>0</v>
      </c>
      <c r="K13" s="120">
        <v>3230</v>
      </c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6" customHeight="1">
      <c r="A14" s="294"/>
      <c r="B14" s="44" t="s">
        <v>56</v>
      </c>
      <c r="C14" s="43"/>
      <c r="D14" s="43"/>
      <c r="E14" s="91" t="s">
        <v>154</v>
      </c>
      <c r="F14" s="69">
        <f t="shared" ref="F14:O15" si="0">F9-F12</f>
        <v>125</v>
      </c>
      <c r="G14" s="128">
        <v>-2.0760000000000218</v>
      </c>
      <c r="H14" s="69">
        <f t="shared" si="0"/>
        <v>-368</v>
      </c>
      <c r="I14" s="128">
        <v>-3954</v>
      </c>
      <c r="J14" s="69">
        <f t="shared" si="0"/>
        <v>-1393</v>
      </c>
      <c r="K14" s="128">
        <v>-2865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6" customHeight="1">
      <c r="A15" s="294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128">
        <v>0</v>
      </c>
      <c r="H15" s="69">
        <f t="shared" si="0"/>
        <v>-12</v>
      </c>
      <c r="I15" s="128">
        <v>-160</v>
      </c>
      <c r="J15" s="69">
        <f t="shared" si="0"/>
        <v>0</v>
      </c>
      <c r="K15" s="128">
        <v>-3230</v>
      </c>
      <c r="L15" s="69">
        <f t="shared" si="0"/>
        <v>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6" customHeight="1">
      <c r="A16" s="294"/>
      <c r="B16" s="44" t="s">
        <v>58</v>
      </c>
      <c r="C16" s="43"/>
      <c r="D16" s="43"/>
      <c r="E16" s="91" t="s">
        <v>156</v>
      </c>
      <c r="F16" s="69">
        <f t="shared" ref="F16:O16" si="1">F8-F11</f>
        <v>125</v>
      </c>
      <c r="G16" s="128">
        <v>-2.0760000000000218</v>
      </c>
      <c r="H16" s="69">
        <f t="shared" si="1"/>
        <v>-380</v>
      </c>
      <c r="I16" s="128">
        <v>-4114</v>
      </c>
      <c r="J16" s="69">
        <f t="shared" si="1"/>
        <v>-1393</v>
      </c>
      <c r="K16" s="128">
        <v>-6095</v>
      </c>
      <c r="L16" s="69">
        <f t="shared" si="1"/>
        <v>0</v>
      </c>
      <c r="M16" s="128">
        <f t="shared" si="1"/>
        <v>0</v>
      </c>
      <c r="N16" s="69">
        <f t="shared" si="1"/>
        <v>0</v>
      </c>
      <c r="O16" s="128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6" customHeight="1">
      <c r="A17" s="294"/>
      <c r="B17" s="44" t="s">
        <v>59</v>
      </c>
      <c r="C17" s="43"/>
      <c r="D17" s="43"/>
      <c r="E17" s="34"/>
      <c r="F17" s="214">
        <v>13926</v>
      </c>
      <c r="G17" s="215">
        <v>14051</v>
      </c>
      <c r="H17" s="119">
        <v>6643</v>
      </c>
      <c r="I17" s="120">
        <v>6263</v>
      </c>
      <c r="J17" s="70">
        <v>7488</v>
      </c>
      <c r="K17" s="118">
        <v>6095</v>
      </c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6" customHeight="1">
      <c r="A18" s="295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6" customHeight="1">
      <c r="A19" s="294" t="s">
        <v>84</v>
      </c>
      <c r="B19" s="50" t="s">
        <v>61</v>
      </c>
      <c r="C19" s="51"/>
      <c r="D19" s="51"/>
      <c r="E19" s="96"/>
      <c r="F19" s="65">
        <v>52</v>
      </c>
      <c r="G19" s="135">
        <v>149.875</v>
      </c>
      <c r="H19" s="66">
        <v>27772</v>
      </c>
      <c r="I19" s="136">
        <v>32572</v>
      </c>
      <c r="J19" s="66">
        <v>34870</v>
      </c>
      <c r="K19" s="137">
        <v>36899</v>
      </c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6" customHeight="1">
      <c r="A20" s="294"/>
      <c r="B20" s="19"/>
      <c r="C20" s="30" t="s">
        <v>62</v>
      </c>
      <c r="D20" s="43"/>
      <c r="E20" s="91"/>
      <c r="F20" s="69">
        <v>2</v>
      </c>
      <c r="G20" s="128">
        <v>103</v>
      </c>
      <c r="H20" s="70">
        <v>27772</v>
      </c>
      <c r="I20" s="117">
        <v>32572</v>
      </c>
      <c r="J20" s="70">
        <v>10963</v>
      </c>
      <c r="K20" s="120">
        <v>14005</v>
      </c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6" customHeight="1">
      <c r="A21" s="294"/>
      <c r="B21" s="9" t="s">
        <v>63</v>
      </c>
      <c r="C21" s="63"/>
      <c r="D21" s="63"/>
      <c r="E21" s="90" t="s">
        <v>157</v>
      </c>
      <c r="F21" s="138">
        <v>52</v>
      </c>
      <c r="G21" s="139">
        <v>149.875</v>
      </c>
      <c r="H21" s="121">
        <v>27772</v>
      </c>
      <c r="I21" s="123">
        <v>32572</v>
      </c>
      <c r="J21" s="121">
        <v>32846</v>
      </c>
      <c r="K21" s="124">
        <v>35504</v>
      </c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6" customHeight="1">
      <c r="A22" s="294"/>
      <c r="B22" s="50" t="s">
        <v>64</v>
      </c>
      <c r="C22" s="51"/>
      <c r="D22" s="51"/>
      <c r="E22" s="96" t="s">
        <v>158</v>
      </c>
      <c r="F22" s="65">
        <v>105</v>
      </c>
      <c r="G22" s="135">
        <v>383.92700000000002</v>
      </c>
      <c r="H22" s="66">
        <v>29942</v>
      </c>
      <c r="I22" s="136">
        <v>38279</v>
      </c>
      <c r="J22" s="66">
        <v>39305</v>
      </c>
      <c r="K22" s="137">
        <v>41618</v>
      </c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6" customHeight="1">
      <c r="A23" s="294"/>
      <c r="B23" s="7" t="s">
        <v>65</v>
      </c>
      <c r="C23" s="52" t="s">
        <v>66</v>
      </c>
      <c r="D23" s="53"/>
      <c r="E23" s="95"/>
      <c r="F23" s="67">
        <v>90</v>
      </c>
      <c r="G23" s="125">
        <v>94</v>
      </c>
      <c r="H23" s="68">
        <v>29942</v>
      </c>
      <c r="I23" s="126">
        <v>38279</v>
      </c>
      <c r="J23" s="68">
        <v>15452</v>
      </c>
      <c r="K23" s="127">
        <v>20723</v>
      </c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6" customHeight="1">
      <c r="A24" s="294"/>
      <c r="B24" s="44" t="s">
        <v>159</v>
      </c>
      <c r="C24" s="43"/>
      <c r="D24" s="43"/>
      <c r="E24" s="91" t="s">
        <v>160</v>
      </c>
      <c r="F24" s="69">
        <f t="shared" ref="F24:O24" si="2">F21-F22</f>
        <v>-53</v>
      </c>
      <c r="G24" s="128">
        <v>-234.05200000000002</v>
      </c>
      <c r="H24" s="69">
        <f t="shared" si="2"/>
        <v>-2170</v>
      </c>
      <c r="I24" s="128">
        <v>-5707</v>
      </c>
      <c r="J24" s="69">
        <f t="shared" si="2"/>
        <v>-6459</v>
      </c>
      <c r="K24" s="128">
        <v>-6114</v>
      </c>
      <c r="L24" s="69">
        <f t="shared" si="2"/>
        <v>0</v>
      </c>
      <c r="M24" s="128">
        <f t="shared" si="2"/>
        <v>0</v>
      </c>
      <c r="N24" s="69">
        <f t="shared" si="2"/>
        <v>0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6" customHeight="1">
      <c r="A25" s="294"/>
      <c r="B25" s="101" t="s">
        <v>67</v>
      </c>
      <c r="C25" s="53"/>
      <c r="D25" s="53"/>
      <c r="E25" s="296" t="s">
        <v>161</v>
      </c>
      <c r="F25" s="276">
        <v>53</v>
      </c>
      <c r="G25" s="268">
        <v>234</v>
      </c>
      <c r="H25" s="266">
        <v>2170</v>
      </c>
      <c r="I25" s="268">
        <v>5707</v>
      </c>
      <c r="J25" s="266">
        <v>6459</v>
      </c>
      <c r="K25" s="268">
        <v>6114</v>
      </c>
      <c r="L25" s="266"/>
      <c r="M25" s="268"/>
      <c r="N25" s="266"/>
      <c r="O25" s="268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6" customHeight="1">
      <c r="A26" s="294"/>
      <c r="B26" s="9" t="s">
        <v>68</v>
      </c>
      <c r="C26" s="63"/>
      <c r="D26" s="63"/>
      <c r="E26" s="297"/>
      <c r="F26" s="277"/>
      <c r="G26" s="269"/>
      <c r="H26" s="267"/>
      <c r="I26" s="269"/>
      <c r="J26" s="267"/>
      <c r="K26" s="269"/>
      <c r="L26" s="267"/>
      <c r="M26" s="269"/>
      <c r="N26" s="267"/>
      <c r="O26" s="269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6" customHeight="1">
      <c r="A27" s="295"/>
      <c r="B27" s="47" t="s">
        <v>162</v>
      </c>
      <c r="C27" s="31"/>
      <c r="D27" s="31"/>
      <c r="E27" s="92" t="s">
        <v>163</v>
      </c>
      <c r="F27" s="73">
        <f t="shared" ref="F27:O27" si="3">F24+F25</f>
        <v>0</v>
      </c>
      <c r="G27" s="255"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6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6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6" customHeight="1">
      <c r="A30" s="287" t="s">
        <v>69</v>
      </c>
      <c r="B30" s="288"/>
      <c r="C30" s="288"/>
      <c r="D30" s="288"/>
      <c r="E30" s="289"/>
      <c r="F30" s="275" t="s">
        <v>258</v>
      </c>
      <c r="G30" s="274"/>
      <c r="H30" s="275" t="s">
        <v>259</v>
      </c>
      <c r="I30" s="274"/>
      <c r="J30" s="275" t="s">
        <v>260</v>
      </c>
      <c r="K30" s="274"/>
      <c r="L30" s="273"/>
      <c r="M30" s="274"/>
      <c r="N30" s="273"/>
      <c r="O30" s="274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6" customHeight="1">
      <c r="A31" s="290"/>
      <c r="B31" s="291"/>
      <c r="C31" s="291"/>
      <c r="D31" s="291"/>
      <c r="E31" s="292"/>
      <c r="F31" s="110" t="s">
        <v>242</v>
      </c>
      <c r="G31" s="38" t="s">
        <v>2</v>
      </c>
      <c r="H31" s="110" t="s">
        <v>242</v>
      </c>
      <c r="I31" s="38" t="s">
        <v>2</v>
      </c>
      <c r="J31" s="110" t="s">
        <v>242</v>
      </c>
      <c r="K31" s="38" t="s">
        <v>2</v>
      </c>
      <c r="L31" s="110" t="s">
        <v>242</v>
      </c>
      <c r="M31" s="38" t="s">
        <v>2</v>
      </c>
      <c r="N31" s="110" t="s">
        <v>242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6" customHeight="1">
      <c r="A32" s="293" t="s">
        <v>85</v>
      </c>
      <c r="B32" s="55" t="s">
        <v>50</v>
      </c>
      <c r="C32" s="56"/>
      <c r="D32" s="56"/>
      <c r="E32" s="15" t="s">
        <v>41</v>
      </c>
      <c r="F32" s="66">
        <v>4139</v>
      </c>
      <c r="G32" s="148">
        <v>4109.5959999999995</v>
      </c>
      <c r="H32" s="111">
        <v>3564</v>
      </c>
      <c r="I32" s="113">
        <v>1613.2660000000001</v>
      </c>
      <c r="J32" s="111">
        <v>873</v>
      </c>
      <c r="K32" s="114">
        <v>7113.89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6" customHeight="1">
      <c r="A33" s="298"/>
      <c r="B33" s="8"/>
      <c r="C33" s="52" t="s">
        <v>70</v>
      </c>
      <c r="D33" s="53"/>
      <c r="E33" s="99"/>
      <c r="F33" s="68">
        <v>4111</v>
      </c>
      <c r="G33" s="151">
        <v>4106.6450000000004</v>
      </c>
      <c r="H33" s="68">
        <v>3552</v>
      </c>
      <c r="I33" s="126">
        <v>1612.671</v>
      </c>
      <c r="J33" s="68">
        <v>873</v>
      </c>
      <c r="K33" s="127">
        <v>7113.89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6" customHeight="1">
      <c r="A34" s="298"/>
      <c r="B34" s="8"/>
      <c r="C34" s="24"/>
      <c r="D34" s="30" t="s">
        <v>71</v>
      </c>
      <c r="E34" s="94"/>
      <c r="F34" s="70">
        <v>4111</v>
      </c>
      <c r="G34" s="116">
        <v>4106.6450000000004</v>
      </c>
      <c r="H34" s="70">
        <v>2410</v>
      </c>
      <c r="I34" s="117">
        <v>568.90200000000004</v>
      </c>
      <c r="J34" s="70">
        <v>836</v>
      </c>
      <c r="K34" s="118">
        <v>7075.8509999999997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6" customHeight="1">
      <c r="A35" s="298"/>
      <c r="B35" s="10"/>
      <c r="C35" s="62" t="s">
        <v>72</v>
      </c>
      <c r="D35" s="63"/>
      <c r="E35" s="100"/>
      <c r="F35" s="121">
        <v>28</v>
      </c>
      <c r="G35" s="122">
        <v>2.9510000000000001</v>
      </c>
      <c r="H35" s="121">
        <v>12</v>
      </c>
      <c r="I35" s="123">
        <v>0.59499999999999997</v>
      </c>
      <c r="J35" s="152">
        <v>0</v>
      </c>
      <c r="K35" s="153">
        <v>0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6" customHeight="1">
      <c r="A36" s="298"/>
      <c r="B36" s="50" t="s">
        <v>53</v>
      </c>
      <c r="C36" s="51"/>
      <c r="D36" s="51"/>
      <c r="E36" s="15" t="s">
        <v>42</v>
      </c>
      <c r="F36" s="66">
        <v>1315</v>
      </c>
      <c r="G36" s="148">
        <v>1398.4760000000001</v>
      </c>
      <c r="H36" s="66">
        <v>482</v>
      </c>
      <c r="I36" s="136">
        <v>547.28300000000002</v>
      </c>
      <c r="J36" s="66">
        <v>69</v>
      </c>
      <c r="K36" s="137">
        <v>79.896000000000001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6" customHeight="1">
      <c r="A37" s="298"/>
      <c r="B37" s="8"/>
      <c r="C37" s="30" t="s">
        <v>73</v>
      </c>
      <c r="D37" s="43"/>
      <c r="E37" s="94"/>
      <c r="F37" s="70">
        <v>1076</v>
      </c>
      <c r="G37" s="116">
        <v>1119.2470000000001</v>
      </c>
      <c r="H37" s="70">
        <v>333</v>
      </c>
      <c r="I37" s="117">
        <v>305.29300000000001</v>
      </c>
      <c r="J37" s="70">
        <v>69</v>
      </c>
      <c r="K37" s="118">
        <v>79.838999999999999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6" customHeight="1">
      <c r="A38" s="298"/>
      <c r="B38" s="10"/>
      <c r="C38" s="30" t="s">
        <v>74</v>
      </c>
      <c r="D38" s="43"/>
      <c r="E38" s="94"/>
      <c r="F38" s="69">
        <v>239</v>
      </c>
      <c r="G38" s="128">
        <v>279.22899999999998</v>
      </c>
      <c r="H38" s="70">
        <v>150</v>
      </c>
      <c r="I38" s="117">
        <v>241.99</v>
      </c>
      <c r="J38" s="70">
        <v>1.7000000000000001E-2</v>
      </c>
      <c r="K38" s="153">
        <v>5.7000000000000002E-2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6" customHeight="1">
      <c r="A39" s="299"/>
      <c r="B39" s="11" t="s">
        <v>75</v>
      </c>
      <c r="C39" s="12"/>
      <c r="D39" s="12"/>
      <c r="E39" s="98" t="s">
        <v>165</v>
      </c>
      <c r="F39" s="73">
        <f t="shared" ref="F39:O39" si="4">F32-F36</f>
        <v>2824</v>
      </c>
      <c r="G39" s="140">
        <v>2711.1199999999994</v>
      </c>
      <c r="H39" s="73">
        <v>3082</v>
      </c>
      <c r="I39" s="140">
        <v>1065.9830000000002</v>
      </c>
      <c r="J39" s="73">
        <v>803</v>
      </c>
      <c r="K39" s="140">
        <v>7033.9940000000006</v>
      </c>
      <c r="L39" s="73"/>
      <c r="M39" s="140">
        <f t="shared" si="4"/>
        <v>0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6" customHeight="1">
      <c r="A40" s="293" t="s">
        <v>86</v>
      </c>
      <c r="B40" s="50" t="s">
        <v>76</v>
      </c>
      <c r="C40" s="51"/>
      <c r="D40" s="51"/>
      <c r="E40" s="15" t="s">
        <v>44</v>
      </c>
      <c r="F40" s="65">
        <v>1152</v>
      </c>
      <c r="G40" s="135">
        <v>1205.231</v>
      </c>
      <c r="H40" s="66">
        <v>5478</v>
      </c>
      <c r="I40" s="136">
        <v>4127.5709999999999</v>
      </c>
      <c r="J40" s="66">
        <v>1397</v>
      </c>
      <c r="K40" s="137">
        <v>9157.4709999999995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6" customHeight="1">
      <c r="A41" s="300"/>
      <c r="B41" s="10"/>
      <c r="C41" s="30" t="s">
        <v>77</v>
      </c>
      <c r="D41" s="43"/>
      <c r="E41" s="94"/>
      <c r="F41" s="154">
        <v>0</v>
      </c>
      <c r="G41" s="155">
        <v>0</v>
      </c>
      <c r="H41" s="152">
        <v>3497</v>
      </c>
      <c r="I41" s="153">
        <v>2092</v>
      </c>
      <c r="J41" s="70">
        <v>7</v>
      </c>
      <c r="K41" s="118">
        <v>4495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6" customHeight="1">
      <c r="A42" s="300"/>
      <c r="B42" s="50" t="s">
        <v>64</v>
      </c>
      <c r="C42" s="51"/>
      <c r="D42" s="51"/>
      <c r="E42" s="15" t="s">
        <v>45</v>
      </c>
      <c r="F42" s="65">
        <v>1910</v>
      </c>
      <c r="G42" s="135">
        <v>1779.942</v>
      </c>
      <c r="H42" s="66">
        <v>5810</v>
      </c>
      <c r="I42" s="136">
        <v>4483.5950000000003</v>
      </c>
      <c r="J42" s="66">
        <v>1227</v>
      </c>
      <c r="K42" s="137">
        <v>12062.044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6" customHeight="1">
      <c r="A43" s="300"/>
      <c r="B43" s="10"/>
      <c r="C43" s="30" t="s">
        <v>78</v>
      </c>
      <c r="D43" s="43"/>
      <c r="E43" s="94"/>
      <c r="F43" s="69">
        <v>1181</v>
      </c>
      <c r="G43" s="128">
        <v>1071</v>
      </c>
      <c r="H43" s="70">
        <v>5335</v>
      </c>
      <c r="I43" s="117">
        <v>3783</v>
      </c>
      <c r="J43" s="152">
        <v>130</v>
      </c>
      <c r="K43" s="153">
        <v>6960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6" customHeight="1">
      <c r="A44" s="301"/>
      <c r="B44" s="47" t="s">
        <v>75</v>
      </c>
      <c r="C44" s="31"/>
      <c r="D44" s="31"/>
      <c r="E44" s="98" t="s">
        <v>166</v>
      </c>
      <c r="F44" s="130">
        <f t="shared" ref="F44:O44" si="5">F40-F42</f>
        <v>-758</v>
      </c>
      <c r="G44" s="131">
        <v>-574.71100000000001</v>
      </c>
      <c r="H44" s="130">
        <f>H40-H42</f>
        <v>-332</v>
      </c>
      <c r="I44" s="131">
        <v>-356.02400000000034</v>
      </c>
      <c r="J44" s="130">
        <f>J40-J42</f>
        <v>170</v>
      </c>
      <c r="K44" s="131">
        <v>-2904.5730000000003</v>
      </c>
      <c r="L44" s="130"/>
      <c r="M44" s="131">
        <f t="shared" si="5"/>
        <v>0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6" customHeight="1">
      <c r="A45" s="278" t="s">
        <v>87</v>
      </c>
      <c r="B45" s="25" t="s">
        <v>79</v>
      </c>
      <c r="C45" s="20"/>
      <c r="D45" s="20"/>
      <c r="E45" s="97" t="s">
        <v>167</v>
      </c>
      <c r="F45" s="156">
        <f t="shared" ref="F45:O45" si="6">F39+F44</f>
        <v>2066</v>
      </c>
      <c r="G45" s="157">
        <v>2136.4089999999997</v>
      </c>
      <c r="H45" s="156">
        <f>H39+H44</f>
        <v>2750</v>
      </c>
      <c r="I45" s="157">
        <v>709.95899999999983</v>
      </c>
      <c r="J45" s="156">
        <f>J39+J44</f>
        <v>973</v>
      </c>
      <c r="K45" s="157">
        <v>4129.4210000000003</v>
      </c>
      <c r="L45" s="156"/>
      <c r="M45" s="157">
        <f t="shared" si="6"/>
        <v>0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6" customHeight="1">
      <c r="A46" s="279"/>
      <c r="B46" s="44" t="s">
        <v>80</v>
      </c>
      <c r="C46" s="43"/>
      <c r="D46" s="43"/>
      <c r="E46" s="43"/>
      <c r="F46" s="154">
        <v>3401</v>
      </c>
      <c r="G46" s="155">
        <v>1324.076</v>
      </c>
      <c r="H46" s="152">
        <v>2677</v>
      </c>
      <c r="I46" s="153">
        <v>608.46600000000001</v>
      </c>
      <c r="J46" s="152">
        <v>1034</v>
      </c>
      <c r="K46" s="153">
        <v>4387.7579999999998</v>
      </c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6" customHeight="1">
      <c r="A47" s="279"/>
      <c r="B47" s="44" t="s">
        <v>81</v>
      </c>
      <c r="C47" s="43"/>
      <c r="D47" s="43"/>
      <c r="E47" s="43"/>
      <c r="F47" s="70">
        <v>213</v>
      </c>
      <c r="G47" s="116">
        <v>1548.242</v>
      </c>
      <c r="H47" s="70">
        <v>312</v>
      </c>
      <c r="I47" s="117">
        <v>239.58600000000001</v>
      </c>
      <c r="J47" s="70">
        <v>369</v>
      </c>
      <c r="K47" s="118">
        <v>429.66699999999997</v>
      </c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6" customHeight="1">
      <c r="A48" s="280"/>
      <c r="B48" s="47" t="s">
        <v>82</v>
      </c>
      <c r="C48" s="31"/>
      <c r="D48" s="31"/>
      <c r="E48" s="31"/>
      <c r="F48" s="74">
        <v>191</v>
      </c>
      <c r="G48" s="158">
        <v>1548.242</v>
      </c>
      <c r="H48" s="74">
        <v>475</v>
      </c>
      <c r="I48" s="159">
        <v>153.49700000000001</v>
      </c>
      <c r="J48" s="74">
        <v>369</v>
      </c>
      <c r="K48" s="160">
        <v>0</v>
      </c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6" customHeight="1">
      <c r="A49" s="13" t="s">
        <v>168</v>
      </c>
      <c r="O49" s="6"/>
    </row>
    <row r="50" spans="1:15" ht="16" customHeight="1">
      <c r="A50" s="13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6" width="12.6328125" style="2" customWidth="1"/>
    <col min="17" max="16384" width="9" style="2"/>
  </cols>
  <sheetData>
    <row r="1" spans="1:16" ht="34" customHeight="1">
      <c r="A1" s="163" t="s">
        <v>0</v>
      </c>
      <c r="B1" s="163"/>
      <c r="C1" s="216" t="s">
        <v>261</v>
      </c>
      <c r="D1" s="217"/>
    </row>
    <row r="3" spans="1:16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6" ht="15" customHeight="1">
      <c r="A4" s="36"/>
      <c r="B4" s="36"/>
      <c r="C4" s="36"/>
      <c r="D4" s="36"/>
      <c r="E4" s="36"/>
      <c r="F4" s="36"/>
      <c r="I4" s="36"/>
      <c r="J4" s="36"/>
    </row>
    <row r="5" spans="1:16" ht="15" customHeight="1">
      <c r="A5" s="218"/>
      <c r="B5" s="218" t="s">
        <v>262</v>
      </c>
      <c r="C5" s="218"/>
      <c r="D5" s="218"/>
      <c r="H5" s="37"/>
      <c r="L5" s="37"/>
      <c r="N5" s="37"/>
      <c r="P5" s="37" t="s">
        <v>170</v>
      </c>
    </row>
    <row r="6" spans="1:16" ht="15" customHeight="1">
      <c r="A6" s="219"/>
      <c r="B6" s="220"/>
      <c r="C6" s="220"/>
      <c r="D6" s="220"/>
      <c r="E6" s="306" t="s">
        <v>263</v>
      </c>
      <c r="F6" s="307"/>
      <c r="G6" s="306" t="s">
        <v>264</v>
      </c>
      <c r="H6" s="307"/>
      <c r="I6" s="306" t="s">
        <v>265</v>
      </c>
      <c r="J6" s="307"/>
      <c r="K6" s="306" t="s">
        <v>266</v>
      </c>
      <c r="L6" s="307"/>
      <c r="M6" s="306" t="s">
        <v>267</v>
      </c>
      <c r="N6" s="307"/>
      <c r="O6" s="306" t="s">
        <v>268</v>
      </c>
      <c r="P6" s="307"/>
    </row>
    <row r="7" spans="1:16" ht="15" customHeight="1">
      <c r="A7" s="59"/>
      <c r="B7" s="60"/>
      <c r="C7" s="60"/>
      <c r="D7" s="60"/>
      <c r="E7" s="221" t="s">
        <v>242</v>
      </c>
      <c r="F7" s="222" t="s">
        <v>2</v>
      </c>
      <c r="G7" s="221" t="s">
        <v>242</v>
      </c>
      <c r="H7" s="222" t="s">
        <v>2</v>
      </c>
      <c r="I7" s="221" t="s">
        <v>242</v>
      </c>
      <c r="J7" s="222" t="s">
        <v>2</v>
      </c>
      <c r="K7" s="221" t="s">
        <v>242</v>
      </c>
      <c r="L7" s="222" t="s">
        <v>2</v>
      </c>
      <c r="M7" s="221" t="s">
        <v>242</v>
      </c>
      <c r="N7" s="252" t="s">
        <v>2</v>
      </c>
      <c r="O7" s="221" t="s">
        <v>242</v>
      </c>
      <c r="P7" s="252" t="s">
        <v>2</v>
      </c>
    </row>
    <row r="8" spans="1:16" ht="18" customHeight="1">
      <c r="A8" s="259" t="s">
        <v>171</v>
      </c>
      <c r="B8" s="223" t="s">
        <v>172</v>
      </c>
      <c r="C8" s="224"/>
      <c r="D8" s="224"/>
      <c r="E8" s="225">
        <v>1</v>
      </c>
      <c r="F8" s="226">
        <v>1</v>
      </c>
      <c r="G8" s="225">
        <v>1</v>
      </c>
      <c r="H8" s="227">
        <v>1</v>
      </c>
      <c r="I8" s="225">
        <v>1</v>
      </c>
      <c r="J8" s="226">
        <v>1</v>
      </c>
      <c r="K8" s="225">
        <v>258</v>
      </c>
      <c r="L8" s="227">
        <v>261</v>
      </c>
      <c r="M8" s="225">
        <v>27</v>
      </c>
      <c r="N8" s="227">
        <v>27</v>
      </c>
      <c r="O8" s="225">
        <v>19</v>
      </c>
      <c r="P8" s="227">
        <v>19</v>
      </c>
    </row>
    <row r="9" spans="1:16" ht="18" customHeight="1">
      <c r="A9" s="260"/>
      <c r="B9" s="259" t="s">
        <v>173</v>
      </c>
      <c r="C9" s="182" t="s">
        <v>174</v>
      </c>
      <c r="D9" s="183"/>
      <c r="E9" s="228">
        <v>30</v>
      </c>
      <c r="F9" s="229">
        <v>30</v>
      </c>
      <c r="G9" s="228">
        <v>31</v>
      </c>
      <c r="H9" s="230">
        <v>31</v>
      </c>
      <c r="I9" s="228">
        <v>50017</v>
      </c>
      <c r="J9" s="229">
        <v>50017</v>
      </c>
      <c r="K9" s="228">
        <v>600</v>
      </c>
      <c r="L9" s="230">
        <v>600</v>
      </c>
      <c r="M9" s="228">
        <v>14538</v>
      </c>
      <c r="N9" s="230">
        <v>14538</v>
      </c>
      <c r="O9" s="228">
        <v>100</v>
      </c>
      <c r="P9" s="230">
        <v>100</v>
      </c>
    </row>
    <row r="10" spans="1:16" ht="18" customHeight="1">
      <c r="A10" s="260"/>
      <c r="B10" s="260"/>
      <c r="C10" s="44" t="s">
        <v>175</v>
      </c>
      <c r="D10" s="43"/>
      <c r="E10" s="231">
        <v>30</v>
      </c>
      <c r="F10" s="232">
        <v>30</v>
      </c>
      <c r="G10" s="231">
        <v>31</v>
      </c>
      <c r="H10" s="233">
        <v>31</v>
      </c>
      <c r="I10" s="231">
        <v>50017</v>
      </c>
      <c r="J10" s="232">
        <v>50017</v>
      </c>
      <c r="K10" s="231">
        <v>300</v>
      </c>
      <c r="L10" s="233">
        <v>300</v>
      </c>
      <c r="M10" s="231">
        <v>9463</v>
      </c>
      <c r="N10" s="233">
        <v>9463</v>
      </c>
      <c r="O10" s="231">
        <v>54</v>
      </c>
      <c r="P10" s="233">
        <v>54</v>
      </c>
    </row>
    <row r="11" spans="1:16" ht="18" customHeight="1">
      <c r="A11" s="260"/>
      <c r="B11" s="260"/>
      <c r="C11" s="44" t="s">
        <v>176</v>
      </c>
      <c r="D11" s="43"/>
      <c r="E11" s="231">
        <v>0</v>
      </c>
      <c r="F11" s="232">
        <v>0</v>
      </c>
      <c r="G11" s="231">
        <v>0</v>
      </c>
      <c r="H11" s="233">
        <v>0</v>
      </c>
      <c r="I11" s="231">
        <v>0</v>
      </c>
      <c r="J11" s="232">
        <v>0</v>
      </c>
      <c r="K11" s="231">
        <v>0</v>
      </c>
      <c r="L11" s="233">
        <v>0</v>
      </c>
      <c r="M11" s="231">
        <v>221</v>
      </c>
      <c r="N11" s="233">
        <v>221</v>
      </c>
      <c r="O11" s="231">
        <v>5</v>
      </c>
      <c r="P11" s="233">
        <v>5</v>
      </c>
    </row>
    <row r="12" spans="1:16" ht="18" customHeight="1">
      <c r="A12" s="260"/>
      <c r="B12" s="260"/>
      <c r="C12" s="44" t="s">
        <v>177</v>
      </c>
      <c r="D12" s="43"/>
      <c r="E12" s="231">
        <v>0</v>
      </c>
      <c r="F12" s="232">
        <v>0</v>
      </c>
      <c r="G12" s="231">
        <v>0</v>
      </c>
      <c r="H12" s="233">
        <v>0</v>
      </c>
      <c r="I12" s="231">
        <v>0</v>
      </c>
      <c r="J12" s="232">
        <v>0</v>
      </c>
      <c r="K12" s="231">
        <v>300</v>
      </c>
      <c r="L12" s="233">
        <v>300</v>
      </c>
      <c r="M12" s="231">
        <v>4854</v>
      </c>
      <c r="N12" s="233">
        <v>4854</v>
      </c>
      <c r="O12" s="231">
        <v>41</v>
      </c>
      <c r="P12" s="233">
        <v>41</v>
      </c>
    </row>
    <row r="13" spans="1:16" ht="18" customHeight="1">
      <c r="A13" s="260"/>
      <c r="B13" s="260"/>
      <c r="C13" s="44" t="s">
        <v>178</v>
      </c>
      <c r="D13" s="43"/>
      <c r="E13" s="231">
        <v>0</v>
      </c>
      <c r="F13" s="232">
        <v>0</v>
      </c>
      <c r="G13" s="231">
        <v>0</v>
      </c>
      <c r="H13" s="233">
        <v>0</v>
      </c>
      <c r="I13" s="231">
        <v>0</v>
      </c>
      <c r="J13" s="232">
        <v>0</v>
      </c>
      <c r="K13" s="231">
        <v>0</v>
      </c>
      <c r="L13" s="233">
        <v>0</v>
      </c>
      <c r="M13" s="231">
        <v>0</v>
      </c>
      <c r="N13" s="233">
        <v>0</v>
      </c>
      <c r="O13" s="231">
        <v>0</v>
      </c>
      <c r="P13" s="233">
        <v>0</v>
      </c>
    </row>
    <row r="14" spans="1:16" ht="18" customHeight="1">
      <c r="A14" s="261"/>
      <c r="B14" s="261"/>
      <c r="C14" s="47" t="s">
        <v>179</v>
      </c>
      <c r="D14" s="31"/>
      <c r="E14" s="234">
        <v>0</v>
      </c>
      <c r="F14" s="235">
        <v>0</v>
      </c>
      <c r="G14" s="234">
        <v>0</v>
      </c>
      <c r="H14" s="236">
        <v>0</v>
      </c>
      <c r="I14" s="234">
        <v>0</v>
      </c>
      <c r="J14" s="235">
        <v>0</v>
      </c>
      <c r="K14" s="234">
        <v>0</v>
      </c>
      <c r="L14" s="236">
        <v>0</v>
      </c>
      <c r="M14" s="234">
        <v>0</v>
      </c>
      <c r="N14" s="236">
        <v>0</v>
      </c>
      <c r="O14" s="234">
        <v>0</v>
      </c>
      <c r="P14" s="236">
        <v>0</v>
      </c>
    </row>
    <row r="15" spans="1:16" ht="18" customHeight="1">
      <c r="A15" s="303" t="s">
        <v>180</v>
      </c>
      <c r="B15" s="259" t="s">
        <v>181</v>
      </c>
      <c r="C15" s="182" t="s">
        <v>182</v>
      </c>
      <c r="D15" s="183"/>
      <c r="E15" s="237">
        <v>9843</v>
      </c>
      <c r="F15" s="238">
        <v>13631</v>
      </c>
      <c r="G15" s="237">
        <v>16166</v>
      </c>
      <c r="H15" s="157">
        <v>13037</v>
      </c>
      <c r="I15" s="237">
        <v>27747</v>
      </c>
      <c r="J15" s="238">
        <v>1812</v>
      </c>
      <c r="K15" s="237">
        <v>3637</v>
      </c>
      <c r="L15" s="157">
        <v>2709</v>
      </c>
      <c r="M15" s="237">
        <v>3119</v>
      </c>
      <c r="N15" s="157">
        <v>3637</v>
      </c>
      <c r="O15" s="237">
        <v>2315</v>
      </c>
      <c r="P15" s="157">
        <v>2263</v>
      </c>
    </row>
    <row r="16" spans="1:16" ht="18" customHeight="1">
      <c r="A16" s="260"/>
      <c r="B16" s="260"/>
      <c r="C16" s="44" t="s">
        <v>183</v>
      </c>
      <c r="D16" s="43"/>
      <c r="E16" s="70">
        <v>40</v>
      </c>
      <c r="F16" s="117">
        <v>50</v>
      </c>
      <c r="G16" s="70">
        <v>210138</v>
      </c>
      <c r="H16" s="128">
        <v>212914</v>
      </c>
      <c r="I16" s="70">
        <v>64509</v>
      </c>
      <c r="J16" s="117">
        <v>189089</v>
      </c>
      <c r="K16" s="70">
        <v>2384</v>
      </c>
      <c r="L16" s="128">
        <v>3115</v>
      </c>
      <c r="M16" s="70">
        <v>38411</v>
      </c>
      <c r="N16" s="128">
        <v>31785</v>
      </c>
      <c r="O16" s="70">
        <v>2337</v>
      </c>
      <c r="P16" s="128">
        <v>2191</v>
      </c>
    </row>
    <row r="17" spans="1:17" ht="18" customHeight="1">
      <c r="A17" s="260"/>
      <c r="B17" s="260"/>
      <c r="C17" s="44" t="s">
        <v>184</v>
      </c>
      <c r="D17" s="43"/>
      <c r="E17" s="70">
        <v>0</v>
      </c>
      <c r="F17" s="117">
        <v>0</v>
      </c>
      <c r="G17" s="70">
        <v>0</v>
      </c>
      <c r="H17" s="128">
        <v>0</v>
      </c>
      <c r="I17" s="70">
        <v>0</v>
      </c>
      <c r="J17" s="117">
        <v>0</v>
      </c>
      <c r="K17" s="70">
        <v>0</v>
      </c>
      <c r="L17" s="128">
        <v>0</v>
      </c>
      <c r="M17" s="70">
        <v>0</v>
      </c>
      <c r="N17" s="128">
        <v>0</v>
      </c>
      <c r="O17" s="70">
        <v>0</v>
      </c>
      <c r="P17" s="128">
        <v>0</v>
      </c>
    </row>
    <row r="18" spans="1:17" ht="18" customHeight="1">
      <c r="A18" s="260"/>
      <c r="B18" s="261"/>
      <c r="C18" s="47" t="s">
        <v>185</v>
      </c>
      <c r="D18" s="31"/>
      <c r="E18" s="73">
        <v>9883</v>
      </c>
      <c r="F18" s="239">
        <v>13681</v>
      </c>
      <c r="G18" s="73">
        <v>226305</v>
      </c>
      <c r="H18" s="239">
        <v>225951</v>
      </c>
      <c r="I18" s="73">
        <v>92256</v>
      </c>
      <c r="J18" s="239">
        <v>190901</v>
      </c>
      <c r="K18" s="73">
        <v>6021</v>
      </c>
      <c r="L18" s="239">
        <v>5824</v>
      </c>
      <c r="M18" s="73">
        <v>41530</v>
      </c>
      <c r="N18" s="239">
        <v>35422</v>
      </c>
      <c r="O18" s="73">
        <v>4652</v>
      </c>
      <c r="P18" s="239">
        <v>4454</v>
      </c>
    </row>
    <row r="19" spans="1:17" ht="18" customHeight="1">
      <c r="A19" s="260"/>
      <c r="B19" s="259" t="s">
        <v>186</v>
      </c>
      <c r="C19" s="182" t="s">
        <v>187</v>
      </c>
      <c r="D19" s="183"/>
      <c r="E19" s="156">
        <v>1596</v>
      </c>
      <c r="F19" s="157">
        <v>1793</v>
      </c>
      <c r="G19" s="156">
        <v>20707</v>
      </c>
      <c r="H19" s="157">
        <v>37110</v>
      </c>
      <c r="I19" s="156">
        <v>2077</v>
      </c>
      <c r="J19" s="157">
        <v>2014</v>
      </c>
      <c r="K19" s="156">
        <v>1532</v>
      </c>
      <c r="L19" s="157">
        <v>1300</v>
      </c>
      <c r="M19" s="156">
        <v>4319</v>
      </c>
      <c r="N19" s="157">
        <v>4705</v>
      </c>
      <c r="O19" s="156">
        <v>340</v>
      </c>
      <c r="P19" s="157">
        <v>438</v>
      </c>
    </row>
    <row r="20" spans="1:17" ht="18" customHeight="1">
      <c r="A20" s="260"/>
      <c r="B20" s="260"/>
      <c r="C20" s="44" t="s">
        <v>188</v>
      </c>
      <c r="D20" s="43"/>
      <c r="E20" s="69">
        <v>7358</v>
      </c>
      <c r="F20" s="128">
        <v>10948</v>
      </c>
      <c r="G20" s="69">
        <v>147173</v>
      </c>
      <c r="H20" s="128">
        <v>132438</v>
      </c>
      <c r="I20" s="69">
        <v>7080</v>
      </c>
      <c r="J20" s="128">
        <v>27892</v>
      </c>
      <c r="K20" s="69">
        <v>71</v>
      </c>
      <c r="L20" s="128">
        <v>61</v>
      </c>
      <c r="M20" s="69">
        <v>13252</v>
      </c>
      <c r="N20" s="128">
        <v>8434</v>
      </c>
      <c r="O20" s="69">
        <v>760</v>
      </c>
      <c r="P20" s="128">
        <v>804</v>
      </c>
    </row>
    <row r="21" spans="1:17" s="244" customFormat="1" ht="18" customHeight="1">
      <c r="A21" s="260"/>
      <c r="B21" s="260"/>
      <c r="C21" s="240" t="s">
        <v>189</v>
      </c>
      <c r="D21" s="241"/>
      <c r="E21" s="242">
        <v>0</v>
      </c>
      <c r="F21" s="243">
        <v>0</v>
      </c>
      <c r="G21" s="242">
        <v>0</v>
      </c>
      <c r="H21" s="243">
        <v>0</v>
      </c>
      <c r="I21" s="242">
        <v>28873</v>
      </c>
      <c r="J21" s="243">
        <v>87191</v>
      </c>
      <c r="K21" s="242">
        <v>0</v>
      </c>
      <c r="L21" s="243">
        <v>0</v>
      </c>
      <c r="M21" s="242">
        <v>0</v>
      </c>
      <c r="N21" s="243">
        <v>0</v>
      </c>
      <c r="O21" s="242">
        <v>0</v>
      </c>
      <c r="P21" s="243">
        <v>0</v>
      </c>
    </row>
    <row r="22" spans="1:17" ht="18" customHeight="1">
      <c r="A22" s="260"/>
      <c r="B22" s="261"/>
      <c r="C22" s="11" t="s">
        <v>190</v>
      </c>
      <c r="D22" s="12"/>
      <c r="E22" s="73">
        <v>8954</v>
      </c>
      <c r="F22" s="140">
        <v>12741</v>
      </c>
      <c r="G22" s="73">
        <v>167881</v>
      </c>
      <c r="H22" s="140">
        <v>169548</v>
      </c>
      <c r="I22" s="73">
        <v>38030</v>
      </c>
      <c r="J22" s="140">
        <v>117097</v>
      </c>
      <c r="K22" s="73">
        <v>1603</v>
      </c>
      <c r="L22" s="140">
        <v>1361</v>
      </c>
      <c r="M22" s="73">
        <v>17571</v>
      </c>
      <c r="N22" s="140">
        <v>13139</v>
      </c>
      <c r="O22" s="73">
        <v>1100</v>
      </c>
      <c r="P22" s="140">
        <v>1242</v>
      </c>
    </row>
    <row r="23" spans="1:17" ht="18" customHeight="1">
      <c r="A23" s="260"/>
      <c r="B23" s="259" t="s">
        <v>191</v>
      </c>
      <c r="C23" s="182" t="s">
        <v>192</v>
      </c>
      <c r="D23" s="183"/>
      <c r="E23" s="156">
        <v>30</v>
      </c>
      <c r="F23" s="157">
        <v>30</v>
      </c>
      <c r="G23" s="156">
        <v>31</v>
      </c>
      <c r="H23" s="157">
        <v>31</v>
      </c>
      <c r="I23" s="156">
        <v>50017</v>
      </c>
      <c r="J23" s="157">
        <v>69595</v>
      </c>
      <c r="K23" s="156">
        <v>600</v>
      </c>
      <c r="L23" s="157">
        <v>600</v>
      </c>
      <c r="M23" s="156">
        <v>14538</v>
      </c>
      <c r="N23" s="157">
        <v>14538</v>
      </c>
      <c r="O23" s="156">
        <v>100</v>
      </c>
      <c r="P23" s="157">
        <v>100</v>
      </c>
    </row>
    <row r="24" spans="1:17" ht="18" customHeight="1">
      <c r="A24" s="260"/>
      <c r="B24" s="260"/>
      <c r="C24" s="44" t="s">
        <v>193</v>
      </c>
      <c r="D24" s="43"/>
      <c r="E24" s="69">
        <v>899</v>
      </c>
      <c r="F24" s="128">
        <v>910</v>
      </c>
      <c r="G24" s="69">
        <v>58393</v>
      </c>
      <c r="H24" s="128">
        <v>56372</v>
      </c>
      <c r="I24" s="69">
        <v>4209</v>
      </c>
      <c r="J24" s="128">
        <v>4209</v>
      </c>
      <c r="K24" s="69">
        <v>3818</v>
      </c>
      <c r="L24" s="128">
        <v>3863</v>
      </c>
      <c r="M24" s="69">
        <v>9454</v>
      </c>
      <c r="N24" s="128">
        <v>7788</v>
      </c>
      <c r="O24" s="69">
        <v>3452</v>
      </c>
      <c r="P24" s="128">
        <v>3112</v>
      </c>
    </row>
    <row r="25" spans="1:17" ht="18" customHeight="1">
      <c r="A25" s="260"/>
      <c r="B25" s="260"/>
      <c r="C25" s="44" t="s">
        <v>194</v>
      </c>
      <c r="D25" s="43"/>
      <c r="E25" s="69">
        <v>0</v>
      </c>
      <c r="F25" s="128">
        <v>0</v>
      </c>
      <c r="G25" s="69">
        <v>0</v>
      </c>
      <c r="H25" s="128">
        <v>0</v>
      </c>
      <c r="I25" s="69">
        <v>0</v>
      </c>
      <c r="J25" s="128">
        <v>0</v>
      </c>
      <c r="K25" s="69">
        <v>0</v>
      </c>
      <c r="L25" s="128">
        <v>0</v>
      </c>
      <c r="M25" s="69">
        <v>0</v>
      </c>
      <c r="N25" s="128">
        <v>0</v>
      </c>
      <c r="O25" s="69">
        <v>25</v>
      </c>
      <c r="P25" s="128">
        <v>25</v>
      </c>
    </row>
    <row r="26" spans="1:17" ht="18" customHeight="1">
      <c r="A26" s="260"/>
      <c r="B26" s="261"/>
      <c r="C26" s="45" t="s">
        <v>195</v>
      </c>
      <c r="D26" s="46"/>
      <c r="E26" s="71">
        <v>929</v>
      </c>
      <c r="F26" s="140">
        <v>940</v>
      </c>
      <c r="G26" s="71">
        <v>58424</v>
      </c>
      <c r="H26" s="140">
        <v>56403</v>
      </c>
      <c r="I26" s="159">
        <v>54226</v>
      </c>
      <c r="J26" s="140">
        <v>73804</v>
      </c>
      <c r="K26" s="71">
        <v>4418</v>
      </c>
      <c r="L26" s="140">
        <v>4463</v>
      </c>
      <c r="M26" s="71">
        <v>23959</v>
      </c>
      <c r="N26" s="140">
        <v>22283</v>
      </c>
      <c r="O26" s="71">
        <v>3552</v>
      </c>
      <c r="P26" s="140">
        <v>3212</v>
      </c>
    </row>
    <row r="27" spans="1:17" ht="18" customHeight="1">
      <c r="A27" s="261"/>
      <c r="B27" s="47" t="s">
        <v>196</v>
      </c>
      <c r="C27" s="31"/>
      <c r="D27" s="31"/>
      <c r="E27" s="245">
        <v>9883</v>
      </c>
      <c r="F27" s="140">
        <v>13681</v>
      </c>
      <c r="G27" s="73">
        <v>226305</v>
      </c>
      <c r="H27" s="140">
        <v>225951</v>
      </c>
      <c r="I27" s="245">
        <v>92256</v>
      </c>
      <c r="J27" s="140">
        <v>190901</v>
      </c>
      <c r="K27" s="73">
        <v>6021</v>
      </c>
      <c r="L27" s="140">
        <v>5824</v>
      </c>
      <c r="M27" s="73">
        <v>41530</v>
      </c>
      <c r="N27" s="140">
        <v>35422</v>
      </c>
      <c r="O27" s="73">
        <v>4652</v>
      </c>
      <c r="P27" s="140">
        <v>4454</v>
      </c>
    </row>
    <row r="28" spans="1:17" ht="18" customHeight="1">
      <c r="A28" s="259" t="s">
        <v>197</v>
      </c>
      <c r="B28" s="259" t="s">
        <v>198</v>
      </c>
      <c r="C28" s="182" t="s">
        <v>199</v>
      </c>
      <c r="D28" s="246" t="s">
        <v>41</v>
      </c>
      <c r="E28" s="156">
        <v>8205</v>
      </c>
      <c r="F28" s="157">
        <v>9097</v>
      </c>
      <c r="G28" s="156">
        <v>23984</v>
      </c>
      <c r="H28" s="157">
        <v>22077</v>
      </c>
      <c r="I28" s="156">
        <v>3873</v>
      </c>
      <c r="J28" s="157">
        <v>7341.4916149999999</v>
      </c>
      <c r="K28" s="156">
        <v>2057</v>
      </c>
      <c r="L28" s="157">
        <v>2160</v>
      </c>
      <c r="M28" s="156">
        <v>11236</v>
      </c>
      <c r="N28" s="157">
        <v>11341</v>
      </c>
      <c r="O28" s="156">
        <v>2590</v>
      </c>
      <c r="P28" s="157">
        <v>2393</v>
      </c>
    </row>
    <row r="29" spans="1:17" ht="18" customHeight="1">
      <c r="A29" s="260"/>
      <c r="B29" s="260"/>
      <c r="C29" s="44" t="s">
        <v>200</v>
      </c>
      <c r="D29" s="247" t="s">
        <v>42</v>
      </c>
      <c r="E29" s="69">
        <v>8196</v>
      </c>
      <c r="F29" s="128">
        <v>9095</v>
      </c>
      <c r="G29" s="69">
        <v>20465</v>
      </c>
      <c r="H29" s="128">
        <v>18546</v>
      </c>
      <c r="I29" s="69">
        <v>3589</v>
      </c>
      <c r="J29" s="128">
        <v>7107.5309139999999</v>
      </c>
      <c r="K29" s="69">
        <v>1848</v>
      </c>
      <c r="L29" s="128">
        <v>1822</v>
      </c>
      <c r="M29" s="69">
        <v>8620</v>
      </c>
      <c r="N29" s="128">
        <v>7996</v>
      </c>
      <c r="O29" s="69">
        <v>2042</v>
      </c>
      <c r="P29" s="128">
        <v>1906</v>
      </c>
    </row>
    <row r="30" spans="1:17" ht="18" customHeight="1">
      <c r="A30" s="260"/>
      <c r="B30" s="260"/>
      <c r="C30" s="44" t="s">
        <v>201</v>
      </c>
      <c r="D30" s="247" t="s">
        <v>202</v>
      </c>
      <c r="E30" s="69">
        <v>20</v>
      </c>
      <c r="F30" s="128">
        <v>16</v>
      </c>
      <c r="G30" s="70">
        <v>1265</v>
      </c>
      <c r="H30" s="128">
        <v>1244</v>
      </c>
      <c r="I30" s="69">
        <v>191</v>
      </c>
      <c r="J30" s="128">
        <v>233.23434499999999</v>
      </c>
      <c r="K30" s="69">
        <v>277</v>
      </c>
      <c r="L30" s="128">
        <v>255</v>
      </c>
      <c r="M30" s="69">
        <v>0</v>
      </c>
      <c r="N30" s="128">
        <v>0</v>
      </c>
      <c r="O30" s="69">
        <v>0</v>
      </c>
      <c r="P30" s="128">
        <v>0</v>
      </c>
    </row>
    <row r="31" spans="1:17" ht="18" customHeight="1">
      <c r="A31" s="260"/>
      <c r="B31" s="260"/>
      <c r="C31" s="11" t="s">
        <v>203</v>
      </c>
      <c r="D31" s="248" t="s">
        <v>204</v>
      </c>
      <c r="E31" s="73">
        <f>E28-E29-E30</f>
        <v>-11</v>
      </c>
      <c r="F31" s="239">
        <v>-14</v>
      </c>
      <c r="G31" s="73">
        <v>2253</v>
      </c>
      <c r="H31" s="239">
        <v>2287</v>
      </c>
      <c r="I31" s="73">
        <v>92</v>
      </c>
      <c r="J31" s="249">
        <v>0.72635599999998135</v>
      </c>
      <c r="K31" s="73">
        <f t="shared" ref="K31" si="0">K28-K29-K30</f>
        <v>-68</v>
      </c>
      <c r="L31" s="249">
        <v>83</v>
      </c>
      <c r="M31" s="73">
        <v>2615</v>
      </c>
      <c r="N31" s="239">
        <v>3345</v>
      </c>
      <c r="O31" s="73">
        <f t="shared" ref="O31" si="1">O28-O29-O30</f>
        <v>548</v>
      </c>
      <c r="P31" s="239">
        <v>487</v>
      </c>
      <c r="Q31" s="7"/>
    </row>
    <row r="32" spans="1:17" ht="18" customHeight="1">
      <c r="A32" s="260"/>
      <c r="B32" s="260"/>
      <c r="C32" s="182" t="s">
        <v>205</v>
      </c>
      <c r="D32" s="246" t="s">
        <v>206</v>
      </c>
      <c r="E32" s="156">
        <v>2.9999999999999997E-4</v>
      </c>
      <c r="F32" s="157">
        <v>0.3</v>
      </c>
      <c r="G32" s="156">
        <v>267</v>
      </c>
      <c r="H32" s="157">
        <v>162</v>
      </c>
      <c r="I32" s="156">
        <v>3</v>
      </c>
      <c r="J32" s="157">
        <v>320.00878999999998</v>
      </c>
      <c r="K32" s="156">
        <v>39</v>
      </c>
      <c r="L32" s="157">
        <v>41</v>
      </c>
      <c r="M32" s="156">
        <v>126</v>
      </c>
      <c r="N32" s="157">
        <v>44</v>
      </c>
      <c r="O32" s="156">
        <v>1.4</v>
      </c>
      <c r="P32" s="157">
        <v>2</v>
      </c>
    </row>
    <row r="33" spans="1:16" ht="18" customHeight="1">
      <c r="A33" s="260"/>
      <c r="B33" s="260"/>
      <c r="C33" s="44" t="s">
        <v>207</v>
      </c>
      <c r="D33" s="247" t="s">
        <v>208</v>
      </c>
      <c r="E33" s="69">
        <v>0</v>
      </c>
      <c r="F33" s="128">
        <v>0</v>
      </c>
      <c r="G33" s="69">
        <v>577</v>
      </c>
      <c r="H33" s="128">
        <v>381</v>
      </c>
      <c r="I33" s="69">
        <v>95</v>
      </c>
      <c r="J33" s="128">
        <v>320.73514599999999</v>
      </c>
      <c r="K33" s="69">
        <v>0.6</v>
      </c>
      <c r="L33" s="128">
        <v>0</v>
      </c>
      <c r="M33" s="69">
        <v>336</v>
      </c>
      <c r="N33" s="128">
        <v>260</v>
      </c>
      <c r="O33" s="69">
        <v>3</v>
      </c>
      <c r="P33" s="128">
        <v>3</v>
      </c>
    </row>
    <row r="34" spans="1:16" ht="18" customHeight="1">
      <c r="A34" s="260"/>
      <c r="B34" s="261"/>
      <c r="C34" s="11" t="s">
        <v>209</v>
      </c>
      <c r="D34" s="248" t="s">
        <v>210</v>
      </c>
      <c r="E34" s="73">
        <f t="shared" ref="E34:K34" si="2">E31+E32-E33</f>
        <v>-10.999700000000001</v>
      </c>
      <c r="F34" s="140">
        <v>-13.7</v>
      </c>
      <c r="G34" s="73">
        <f t="shared" si="2"/>
        <v>1943</v>
      </c>
      <c r="H34" s="140">
        <v>2068</v>
      </c>
      <c r="I34" s="73">
        <f>I31+I32-I33</f>
        <v>0</v>
      </c>
      <c r="J34" s="140">
        <v>0</v>
      </c>
      <c r="K34" s="73">
        <f t="shared" si="2"/>
        <v>-29.6</v>
      </c>
      <c r="L34" s="140">
        <v>124</v>
      </c>
      <c r="M34" s="73">
        <f>M31+M32-M33+1</f>
        <v>2406</v>
      </c>
      <c r="N34" s="140">
        <v>3129</v>
      </c>
      <c r="O34" s="73">
        <f t="shared" ref="O34" si="3">O31+O32-O33</f>
        <v>546.4</v>
      </c>
      <c r="P34" s="140">
        <v>486</v>
      </c>
    </row>
    <row r="35" spans="1:16" ht="18" customHeight="1">
      <c r="A35" s="260"/>
      <c r="B35" s="259" t="s">
        <v>211</v>
      </c>
      <c r="C35" s="182" t="s">
        <v>212</v>
      </c>
      <c r="D35" s="246" t="s">
        <v>213</v>
      </c>
      <c r="E35" s="156">
        <v>0</v>
      </c>
      <c r="F35" s="157">
        <v>0</v>
      </c>
      <c r="G35" s="156">
        <v>215</v>
      </c>
      <c r="H35" s="157">
        <v>559.64749800000004</v>
      </c>
      <c r="I35" s="156">
        <v>0</v>
      </c>
      <c r="J35" s="157">
        <v>0</v>
      </c>
      <c r="K35" s="156">
        <v>107</v>
      </c>
      <c r="L35" s="157">
        <v>0</v>
      </c>
      <c r="M35" s="156">
        <v>76</v>
      </c>
      <c r="N35" s="157">
        <v>106.08799999999999</v>
      </c>
      <c r="O35" s="156">
        <v>0.85</v>
      </c>
      <c r="P35" s="157">
        <v>42</v>
      </c>
    </row>
    <row r="36" spans="1:16" ht="18" customHeight="1">
      <c r="A36" s="260"/>
      <c r="B36" s="260"/>
      <c r="C36" s="44" t="s">
        <v>214</v>
      </c>
      <c r="D36" s="247" t="s">
        <v>215</v>
      </c>
      <c r="E36" s="69">
        <v>0</v>
      </c>
      <c r="F36" s="128">
        <v>0</v>
      </c>
      <c r="G36" s="69">
        <v>137</v>
      </c>
      <c r="H36" s="128">
        <v>451.487571</v>
      </c>
      <c r="I36" s="69">
        <v>0</v>
      </c>
      <c r="J36" s="128">
        <v>0</v>
      </c>
      <c r="K36" s="69">
        <v>3</v>
      </c>
      <c r="L36" s="128">
        <v>0</v>
      </c>
      <c r="M36" s="69">
        <v>76</v>
      </c>
      <c r="N36" s="128">
        <v>231.511</v>
      </c>
      <c r="O36" s="69">
        <v>0.85</v>
      </c>
      <c r="P36" s="128">
        <v>46</v>
      </c>
    </row>
    <row r="37" spans="1:16" ht="18" customHeight="1">
      <c r="A37" s="260"/>
      <c r="B37" s="260"/>
      <c r="C37" s="44" t="s">
        <v>216</v>
      </c>
      <c r="D37" s="247" t="s">
        <v>217</v>
      </c>
      <c r="E37" s="69">
        <f t="shared" ref="E37:M37" si="4">E34+E35-E36</f>
        <v>-10.999700000000001</v>
      </c>
      <c r="F37" s="128">
        <v>-13.7</v>
      </c>
      <c r="G37" s="69">
        <f>G34+G35-G36+1</f>
        <v>2022</v>
      </c>
      <c r="H37" s="128">
        <v>2176.1599270000002</v>
      </c>
      <c r="I37" s="258">
        <v>0</v>
      </c>
      <c r="J37" s="128">
        <v>0</v>
      </c>
      <c r="K37" s="69">
        <v>75</v>
      </c>
      <c r="L37" s="128">
        <v>124</v>
      </c>
      <c r="M37" s="69">
        <f t="shared" si="4"/>
        <v>2406</v>
      </c>
      <c r="N37" s="128">
        <v>3003.5770000000002</v>
      </c>
      <c r="O37" s="69">
        <f t="shared" ref="O37" si="5">O34+O35-O36</f>
        <v>546.4</v>
      </c>
      <c r="P37" s="128">
        <v>482</v>
      </c>
    </row>
    <row r="38" spans="1:16" ht="18" customHeight="1">
      <c r="A38" s="260"/>
      <c r="B38" s="260"/>
      <c r="C38" s="44" t="s">
        <v>218</v>
      </c>
      <c r="D38" s="247" t="s">
        <v>219</v>
      </c>
      <c r="E38" s="69">
        <v>0</v>
      </c>
      <c r="F38" s="128">
        <v>0</v>
      </c>
      <c r="G38" s="69">
        <v>0</v>
      </c>
      <c r="H38" s="128">
        <v>0</v>
      </c>
      <c r="I38" s="69">
        <v>0</v>
      </c>
      <c r="J38" s="128">
        <v>0</v>
      </c>
      <c r="K38" s="69">
        <v>0</v>
      </c>
      <c r="L38" s="128">
        <v>0</v>
      </c>
      <c r="M38" s="69">
        <v>0</v>
      </c>
      <c r="N38" s="128">
        <v>0</v>
      </c>
      <c r="O38" s="69">
        <v>0</v>
      </c>
      <c r="P38" s="128">
        <v>0</v>
      </c>
    </row>
    <row r="39" spans="1:16" ht="18" customHeight="1">
      <c r="A39" s="260"/>
      <c r="B39" s="260"/>
      <c r="C39" s="44" t="s">
        <v>220</v>
      </c>
      <c r="D39" s="247" t="s">
        <v>221</v>
      </c>
      <c r="E39" s="69">
        <v>0</v>
      </c>
      <c r="F39" s="128">
        <v>0</v>
      </c>
      <c r="G39" s="69">
        <v>0</v>
      </c>
      <c r="H39" s="128">
        <v>0</v>
      </c>
      <c r="I39" s="69">
        <v>0</v>
      </c>
      <c r="J39" s="128">
        <v>0</v>
      </c>
      <c r="K39" s="69">
        <v>0</v>
      </c>
      <c r="L39" s="128">
        <v>0</v>
      </c>
      <c r="M39" s="69">
        <v>0</v>
      </c>
      <c r="N39" s="128">
        <v>0</v>
      </c>
      <c r="O39" s="69">
        <v>0</v>
      </c>
      <c r="P39" s="128">
        <v>0</v>
      </c>
    </row>
    <row r="40" spans="1:16" ht="18" customHeight="1">
      <c r="A40" s="260"/>
      <c r="B40" s="260"/>
      <c r="C40" s="44" t="s">
        <v>222</v>
      </c>
      <c r="D40" s="247" t="s">
        <v>223</v>
      </c>
      <c r="E40" s="69">
        <v>0</v>
      </c>
      <c r="F40" s="128">
        <v>0</v>
      </c>
      <c r="G40" s="69">
        <v>0</v>
      </c>
      <c r="H40" s="128">
        <v>0</v>
      </c>
      <c r="I40" s="69">
        <v>0</v>
      </c>
      <c r="J40" s="128">
        <v>0</v>
      </c>
      <c r="K40" s="69">
        <v>41</v>
      </c>
      <c r="L40" s="128">
        <v>16</v>
      </c>
      <c r="M40" s="69">
        <v>741</v>
      </c>
      <c r="N40" s="128">
        <v>925</v>
      </c>
      <c r="O40" s="69">
        <v>189</v>
      </c>
      <c r="P40" s="128">
        <v>166</v>
      </c>
    </row>
    <row r="41" spans="1:16" ht="18" customHeight="1">
      <c r="A41" s="260"/>
      <c r="B41" s="260"/>
      <c r="C41" s="194" t="s">
        <v>224</v>
      </c>
      <c r="D41" s="247" t="s">
        <v>225</v>
      </c>
      <c r="E41" s="69">
        <f t="shared" ref="E41:K41" si="6">E34+E35-E36-E40</f>
        <v>-10.999700000000001</v>
      </c>
      <c r="F41" s="128">
        <v>-13.7</v>
      </c>
      <c r="G41" s="69">
        <v>0</v>
      </c>
      <c r="H41" s="128">
        <v>0</v>
      </c>
      <c r="I41" s="69">
        <f t="shared" si="6"/>
        <v>0</v>
      </c>
      <c r="J41" s="128">
        <v>0</v>
      </c>
      <c r="K41" s="69">
        <f t="shared" si="6"/>
        <v>33.400000000000006</v>
      </c>
      <c r="L41" s="128">
        <v>108</v>
      </c>
      <c r="M41" s="69">
        <v>1666</v>
      </c>
      <c r="N41" s="128">
        <v>2078.5770000000002</v>
      </c>
      <c r="O41" s="69">
        <v>358</v>
      </c>
      <c r="P41" s="128">
        <v>316</v>
      </c>
    </row>
    <row r="42" spans="1:16" ht="18" customHeight="1">
      <c r="A42" s="260"/>
      <c r="B42" s="260"/>
      <c r="C42" s="304" t="s">
        <v>226</v>
      </c>
      <c r="D42" s="305"/>
      <c r="E42" s="70">
        <v>0</v>
      </c>
      <c r="F42" s="116">
        <v>0</v>
      </c>
      <c r="G42" s="70">
        <f t="shared" ref="G42" si="7">G37+G38-G39-G40</f>
        <v>2022</v>
      </c>
      <c r="H42" s="116">
        <v>2176.1599270000002</v>
      </c>
      <c r="I42" s="70">
        <v>0</v>
      </c>
      <c r="J42" s="116">
        <v>0</v>
      </c>
      <c r="K42" s="70">
        <v>0</v>
      </c>
      <c r="L42" s="116">
        <v>0</v>
      </c>
      <c r="M42" s="70">
        <v>0</v>
      </c>
      <c r="N42" s="128">
        <v>0</v>
      </c>
      <c r="O42" s="70">
        <v>0</v>
      </c>
      <c r="P42" s="128">
        <v>0</v>
      </c>
    </row>
    <row r="43" spans="1:16" ht="18" customHeight="1">
      <c r="A43" s="260"/>
      <c r="B43" s="260"/>
      <c r="C43" s="44" t="s">
        <v>227</v>
      </c>
      <c r="D43" s="247" t="s">
        <v>228</v>
      </c>
      <c r="E43" s="69">
        <v>0</v>
      </c>
      <c r="F43" s="128">
        <v>0</v>
      </c>
      <c r="G43" s="69">
        <v>0</v>
      </c>
      <c r="H43" s="128">
        <v>0</v>
      </c>
      <c r="I43" s="69">
        <v>0</v>
      </c>
      <c r="J43" s="128">
        <v>0</v>
      </c>
      <c r="K43" s="69">
        <v>460</v>
      </c>
      <c r="L43" s="128">
        <v>378</v>
      </c>
      <c r="M43" s="69">
        <v>7788</v>
      </c>
      <c r="N43" s="128">
        <v>5709</v>
      </c>
      <c r="O43" s="69">
        <v>3194</v>
      </c>
      <c r="P43" s="128">
        <v>2896</v>
      </c>
    </row>
    <row r="44" spans="1:16" ht="18" customHeight="1">
      <c r="A44" s="261"/>
      <c r="B44" s="261"/>
      <c r="C44" s="11" t="s">
        <v>229</v>
      </c>
      <c r="D44" s="98" t="s">
        <v>230</v>
      </c>
      <c r="E44" s="73">
        <f t="shared" ref="E44:I44" si="8">E41+E43</f>
        <v>-10.999700000000001</v>
      </c>
      <c r="F44" s="140">
        <v>-13.7</v>
      </c>
      <c r="G44" s="73">
        <v>2022</v>
      </c>
      <c r="H44" s="140">
        <v>2176</v>
      </c>
      <c r="I44" s="73">
        <f t="shared" si="8"/>
        <v>0</v>
      </c>
      <c r="J44" s="140">
        <v>0</v>
      </c>
      <c r="K44" s="73">
        <f>K41+K43</f>
        <v>493.4</v>
      </c>
      <c r="L44" s="140">
        <v>486</v>
      </c>
      <c r="M44" s="73">
        <v>9454</v>
      </c>
      <c r="N44" s="140">
        <v>7787.5770000000002</v>
      </c>
      <c r="O44" s="73">
        <f t="shared" ref="O44" si="9">O41+O43</f>
        <v>3552</v>
      </c>
      <c r="P44" s="140">
        <v>3212</v>
      </c>
    </row>
    <row r="45" spans="1:16" ht="14.15" customHeight="1">
      <c r="A45" s="13" t="s">
        <v>231</v>
      </c>
    </row>
    <row r="46" spans="1:16" ht="14.15" customHeight="1">
      <c r="A46" s="13" t="s">
        <v>232</v>
      </c>
    </row>
    <row r="47" spans="1:16">
      <c r="A47" s="250"/>
    </row>
  </sheetData>
  <mergeCells count="16">
    <mergeCell ref="O6:P6"/>
    <mergeCell ref="I6:J6"/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0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2021-08-16T07:52:32Z</cp:lastPrinted>
  <dcterms:created xsi:type="dcterms:W3CDTF">1999-07-06T05:17:05Z</dcterms:created>
  <dcterms:modified xsi:type="dcterms:W3CDTF">2021-09-11T12:23:26Z</dcterms:modified>
</cp:coreProperties>
</file>