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22　静岡県\"/>
    </mc:Choice>
  </mc:AlternateContent>
  <xr:revisionPtr revIDLastSave="0" documentId="8_{2A70B7F3-765E-435A-84E5-0E05C97C3939}" xr6:coauthVersionLast="47" xr6:coauthVersionMax="47" xr10:uidLastSave="{00000000-0000-0000-0000-000000000000}"/>
  <bookViews>
    <workbookView xWindow="-110" yWindow="-110" windowWidth="19420" windowHeight="10420" tabRatio="802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8" l="1"/>
  <c r="M44" i="8"/>
  <c r="L44" i="8"/>
  <c r="K44" i="8"/>
  <c r="J44" i="8"/>
  <c r="I44" i="8"/>
  <c r="H44" i="8"/>
  <c r="G44" i="8"/>
  <c r="F44" i="8"/>
  <c r="E44" i="8"/>
  <c r="N42" i="8"/>
  <c r="M42" i="8"/>
  <c r="L42" i="8"/>
  <c r="K42" i="8"/>
  <c r="J42" i="8"/>
  <c r="I42" i="8"/>
  <c r="H42" i="8"/>
  <c r="G42" i="8"/>
  <c r="F42" i="8"/>
  <c r="E42" i="8"/>
  <c r="N41" i="8"/>
  <c r="M41" i="8"/>
  <c r="L41" i="8"/>
  <c r="K41" i="8"/>
  <c r="J41" i="8"/>
  <c r="I41" i="8"/>
  <c r="H41" i="8"/>
  <c r="G41" i="8"/>
  <c r="F41" i="8"/>
  <c r="E41" i="8"/>
  <c r="N37" i="8"/>
  <c r="M37" i="8"/>
  <c r="L37" i="8"/>
  <c r="K37" i="8"/>
  <c r="J37" i="8"/>
  <c r="I37" i="8"/>
  <c r="H37" i="8"/>
  <c r="G37" i="8"/>
  <c r="F37" i="8"/>
  <c r="E37" i="8"/>
  <c r="N34" i="8"/>
  <c r="M34" i="8"/>
  <c r="L34" i="8"/>
  <c r="K34" i="8"/>
  <c r="J34" i="8"/>
  <c r="I34" i="8"/>
  <c r="F34" i="8"/>
  <c r="E34" i="8"/>
  <c r="N31" i="8"/>
  <c r="M31" i="8"/>
  <c r="L31" i="8"/>
  <c r="K31" i="8"/>
  <c r="J31" i="8"/>
  <c r="I31" i="8"/>
  <c r="H31" i="8"/>
  <c r="G31" i="8"/>
  <c r="F31" i="8"/>
  <c r="E31" i="8"/>
  <c r="O45" i="7"/>
  <c r="N45" i="7"/>
  <c r="M45" i="7"/>
  <c r="L45" i="7"/>
  <c r="K45" i="7"/>
  <c r="J45" i="7"/>
  <c r="I45" i="7"/>
  <c r="H45" i="7"/>
  <c r="G45" i="7"/>
  <c r="F45" i="7"/>
  <c r="O44" i="7"/>
  <c r="N44" i="7"/>
  <c r="M44" i="7"/>
  <c r="L44" i="7"/>
  <c r="K44" i="7"/>
  <c r="J44" i="7"/>
  <c r="I44" i="7"/>
  <c r="H44" i="7"/>
  <c r="G44" i="7"/>
  <c r="F44" i="7"/>
  <c r="O39" i="7"/>
  <c r="N39" i="7"/>
  <c r="M39" i="7"/>
  <c r="L39" i="7"/>
  <c r="K39" i="7"/>
  <c r="J39" i="7"/>
  <c r="I39" i="7"/>
  <c r="H39" i="7"/>
  <c r="G39" i="7"/>
  <c r="F39" i="7"/>
  <c r="O27" i="7"/>
  <c r="N27" i="7"/>
  <c r="M27" i="7"/>
  <c r="L27" i="7"/>
  <c r="K27" i="7"/>
  <c r="J27" i="7"/>
  <c r="I27" i="7"/>
  <c r="H27" i="7"/>
  <c r="G27" i="7"/>
  <c r="F27" i="7"/>
  <c r="O24" i="7"/>
  <c r="N24" i="7"/>
  <c r="L24" i="7"/>
  <c r="K24" i="7"/>
  <c r="J24" i="7"/>
  <c r="I24" i="7"/>
  <c r="H24" i="7"/>
  <c r="G24" i="7"/>
  <c r="F24" i="7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4" i="6"/>
  <c r="H24" i="6"/>
  <c r="G24" i="6"/>
  <c r="F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45" i="5"/>
  <c r="H45" i="5"/>
  <c r="G45" i="5"/>
  <c r="F45" i="5"/>
  <c r="I44" i="5"/>
  <c r="G44" i="5"/>
  <c r="I43" i="5"/>
  <c r="G43" i="5"/>
  <c r="I42" i="5"/>
  <c r="G42" i="5"/>
  <c r="I41" i="5"/>
  <c r="G41" i="5"/>
  <c r="F41" i="5"/>
  <c r="I40" i="5"/>
  <c r="G40" i="5"/>
  <c r="I39" i="5"/>
  <c r="G39" i="5"/>
  <c r="I38" i="5"/>
  <c r="G38" i="5"/>
  <c r="F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H27" i="5"/>
  <c r="G27" i="5"/>
  <c r="F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O45" i="4"/>
  <c r="N45" i="4"/>
  <c r="M45" i="4"/>
  <c r="L45" i="4"/>
  <c r="K45" i="4"/>
  <c r="J45" i="4"/>
  <c r="I45" i="4"/>
  <c r="H45" i="4"/>
  <c r="G45" i="4"/>
  <c r="F45" i="4"/>
  <c r="O44" i="4"/>
  <c r="N44" i="4"/>
  <c r="M44" i="4"/>
  <c r="L44" i="4"/>
  <c r="K44" i="4"/>
  <c r="J44" i="4"/>
  <c r="I44" i="4"/>
  <c r="H44" i="4"/>
  <c r="G44" i="4"/>
  <c r="F44" i="4"/>
  <c r="O39" i="4"/>
  <c r="N39" i="4"/>
  <c r="M39" i="4"/>
  <c r="L39" i="4"/>
  <c r="K39" i="4"/>
  <c r="J39" i="4"/>
  <c r="I39" i="4"/>
  <c r="H39" i="4"/>
  <c r="G39" i="4"/>
  <c r="F39" i="4"/>
  <c r="O27" i="4"/>
  <c r="N27" i="4"/>
  <c r="M27" i="4"/>
  <c r="L27" i="4"/>
  <c r="K27" i="4"/>
  <c r="J27" i="4"/>
  <c r="I27" i="4"/>
  <c r="H27" i="4"/>
  <c r="G27" i="4"/>
  <c r="F27" i="4"/>
  <c r="O24" i="4"/>
  <c r="N24" i="4"/>
  <c r="M24" i="4"/>
  <c r="L24" i="4"/>
  <c r="K24" i="4"/>
  <c r="J24" i="4"/>
  <c r="I24" i="4"/>
  <c r="H24" i="4"/>
  <c r="G24" i="4"/>
  <c r="F24" i="4"/>
  <c r="O17" i="4"/>
  <c r="N17" i="4"/>
  <c r="O16" i="4"/>
  <c r="N16" i="4"/>
  <c r="M16" i="4"/>
  <c r="L16" i="4"/>
  <c r="K16" i="4"/>
  <c r="J16" i="4"/>
  <c r="I16" i="4"/>
  <c r="H16" i="4"/>
  <c r="G16" i="4"/>
  <c r="F16" i="4"/>
  <c r="O15" i="4"/>
  <c r="N15" i="4"/>
  <c r="M15" i="4"/>
  <c r="L15" i="4"/>
  <c r="K15" i="4"/>
  <c r="J15" i="4"/>
  <c r="I15" i="4"/>
  <c r="H15" i="4"/>
  <c r="G15" i="4"/>
  <c r="F15" i="4"/>
  <c r="O14" i="4"/>
  <c r="N14" i="4"/>
  <c r="M14" i="4"/>
  <c r="L14" i="4"/>
  <c r="K14" i="4"/>
  <c r="J14" i="4"/>
  <c r="I14" i="4"/>
  <c r="H14" i="4"/>
  <c r="G14" i="4"/>
  <c r="F14" i="4"/>
  <c r="J12" i="4"/>
  <c r="H12" i="4"/>
  <c r="F12" i="4"/>
  <c r="J9" i="4"/>
  <c r="F9" i="4"/>
  <c r="I45" i="2"/>
  <c r="H45" i="2"/>
  <c r="G45" i="2"/>
  <c r="F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F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H27" i="2"/>
  <c r="G27" i="2"/>
  <c r="F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</calcChain>
</file>

<file path=xl/sharedStrings.xml><?xml version="1.0" encoding="utf-8"?>
<sst xmlns="http://schemas.openxmlformats.org/spreadsheetml/2006/main" count="441" uniqueCount="238">
  <si>
    <t>不良債務</t>
  </si>
  <si>
    <t>(f/b)</t>
  </si>
  <si>
    <t>うち物件費</t>
  </si>
  <si>
    <t>その他</t>
    <rPh sb="2" eb="3">
      <t>タ</t>
    </rPh>
    <phoneticPr fontId="3"/>
  </si>
  <si>
    <t>団体名</t>
  </si>
  <si>
    <t>地方譲与税</t>
  </si>
  <si>
    <t>（単位：百万円、％）</t>
  </si>
  <si>
    <t>構成比</t>
  </si>
  <si>
    <t>うち都道府県民税</t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</si>
  <si>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3"/>
  </si>
  <si>
    <t>2.公営企業会計の状況</t>
  </si>
  <si>
    <t>前年度</t>
  </si>
  <si>
    <t>(f)</t>
  </si>
  <si>
    <t>　　法人分</t>
  </si>
  <si>
    <t>国庫支出金</t>
  </si>
  <si>
    <t>地方交付税</t>
  </si>
  <si>
    <t>対前年度
伸び率</t>
  </si>
  <si>
    <t>　　公債費</t>
  </si>
  <si>
    <t>地方税</t>
  </si>
  <si>
    <t>地方債</t>
  </si>
  <si>
    <t>収支差引</t>
  </si>
  <si>
    <t>その他の収入</t>
  </si>
  <si>
    <t>資本的収入（純計） 　</t>
  </si>
  <si>
    <t>港湾整備事業</t>
  </si>
  <si>
    <t>法適用企業</t>
  </si>
  <si>
    <t>歳　入　合　計</t>
  </si>
  <si>
    <t>うち所得割</t>
  </si>
  <si>
    <t>義務的経費</t>
  </si>
  <si>
    <t>うち人件費</t>
  </si>
  <si>
    <t>その他の経費</t>
  </si>
  <si>
    <t>累積欠損金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</si>
  <si>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</si>
  <si>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</si>
  <si>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</si>
  <si>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</si>
  <si>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</si>
  <si>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(e)</t>
  </si>
  <si>
    <t>(j=g+h-i)</t>
  </si>
  <si>
    <t>うち地方消費税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</si>
  <si>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3"/>
  </si>
  <si>
    <t>（注２）構成比は表内計数により計算している。</t>
  </si>
  <si>
    <t>　　繰出金</t>
  </si>
  <si>
    <t>一人あたり後年度財政負担</t>
  </si>
  <si>
    <t>　　法人税割</t>
  </si>
  <si>
    <t xml:space="preserve">    特別損失</t>
  </si>
  <si>
    <t>　　利子割</t>
  </si>
  <si>
    <t>うち事業税</t>
  </si>
  <si>
    <t>債務負担行為（翌年度以降支出予定額）</t>
  </si>
  <si>
    <t>うち個人分</t>
  </si>
  <si>
    <t>使用料・手数料</t>
  </si>
  <si>
    <t>財産収入</t>
  </si>
  <si>
    <t>（1）令和元年度普通会計決算の状況</t>
  </si>
  <si>
    <t>　　扶助費</t>
  </si>
  <si>
    <t>決算額</t>
  </si>
  <si>
    <t>　　維持補修費</t>
  </si>
  <si>
    <t>５.第三セクター(公社・株式会社形態の三セク)の状況</t>
  </si>
  <si>
    <t>後年度財政負担の一般財源総額比</t>
  </si>
  <si>
    <t>　　投資・出資・貸付金</t>
  </si>
  <si>
    <t>静岡県</t>
    <rPh sb="0" eb="3">
      <t>シズオカケン</t>
    </rPh>
    <phoneticPr fontId="3"/>
  </si>
  <si>
    <t>　　補助費等</t>
  </si>
  <si>
    <t>固定負債</t>
  </si>
  <si>
    <t>うち経常費用</t>
  </si>
  <si>
    <t>　　単独事業</t>
  </si>
  <si>
    <t>　　失業対策事業費</t>
  </si>
  <si>
    <t>資本</t>
    <rPh sb="0" eb="2">
      <t>シホン</t>
    </rPh>
    <phoneticPr fontId="3"/>
  </si>
  <si>
    <t>資本的収入</t>
  </si>
  <si>
    <t>うち災害復旧事業費</t>
  </si>
  <si>
    <t>(a)</t>
  </si>
  <si>
    <t>うち料金収入</t>
  </si>
  <si>
    <t>　　　　　　（単位：百万円）</t>
  </si>
  <si>
    <t>(b)</t>
  </si>
  <si>
    <t>(c)</t>
  </si>
  <si>
    <t>流域下水道事業</t>
  </si>
  <si>
    <t>(d)</t>
  </si>
  <si>
    <t>総収益</t>
  </si>
  <si>
    <t>うち経常収益</t>
  </si>
  <si>
    <t xml:space="preserve">純損益   </t>
  </si>
  <si>
    <t xml:space="preserve">    特別利益</t>
  </si>
  <si>
    <t>総費用</t>
  </si>
  <si>
    <t xml:space="preserve">経常損益 </t>
  </si>
  <si>
    <t xml:space="preserve">特別損益 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</si>
  <si>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</si>
  <si>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うち企業債</t>
  </si>
  <si>
    <t>資本的支出</t>
  </si>
  <si>
    <t>　</t>
  </si>
  <si>
    <t>営業外収益</t>
  </si>
  <si>
    <t>うち企業債償還金</t>
  </si>
  <si>
    <t>資本的収入が資本的支出に</t>
  </si>
  <si>
    <t xml:space="preserve">不足する額の補てん財源　 </t>
  </si>
  <si>
    <t>法非適用企業</t>
  </si>
  <si>
    <t>(g、人)</t>
    <rPh sb="3" eb="4">
      <t>ニン</t>
    </rPh>
    <phoneticPr fontId="14"/>
  </si>
  <si>
    <t>うち営業収益</t>
  </si>
  <si>
    <t>うち営業外収益</t>
  </si>
  <si>
    <t>うち営業費用</t>
  </si>
  <si>
    <t>(e/b)</t>
  </si>
  <si>
    <t>　　営業外費用</t>
  </si>
  <si>
    <t>資本的収入　</t>
  </si>
  <si>
    <t>損益計算書</t>
    <rPh sb="0" eb="2">
      <t>ソンエキ</t>
    </rPh>
    <rPh sb="2" eb="5">
      <t>ケイサンショ</t>
    </rPh>
    <phoneticPr fontId="14"/>
  </si>
  <si>
    <t>うち地方債</t>
  </si>
  <si>
    <t>うち地方債償還金</t>
  </si>
  <si>
    <t>収支再差引</t>
  </si>
  <si>
    <t>積立金</t>
  </si>
  <si>
    <t>形式収支</t>
  </si>
  <si>
    <t>(a-d)</t>
  </si>
  <si>
    <t>実質収支</t>
  </si>
  <si>
    <t>損益収支</t>
    <rPh sb="0" eb="2">
      <t>ソンエキ</t>
    </rPh>
    <rPh sb="2" eb="4">
      <t>シュウシ</t>
    </rPh>
    <phoneticPr fontId="3"/>
  </si>
  <si>
    <t>資本収支</t>
    <rPh sb="0" eb="2">
      <t>シホン</t>
    </rPh>
    <rPh sb="2" eb="4">
      <t>シュウシ</t>
    </rPh>
    <phoneticPr fontId="3"/>
  </si>
  <si>
    <t>1.普通会計の状況</t>
    <rPh sb="2" eb="4">
      <t>フツウ</t>
    </rPh>
    <rPh sb="4" eb="6">
      <t>カイケイ</t>
    </rPh>
    <phoneticPr fontId="3"/>
  </si>
  <si>
    <t>収益的収支</t>
    <rPh sb="0" eb="3">
      <t>シュウエキテキ</t>
    </rPh>
    <rPh sb="3" eb="5">
      <t>シュウシ</t>
    </rPh>
    <phoneticPr fontId="3"/>
  </si>
  <si>
    <t>資本的収支</t>
    <rPh sb="0" eb="2">
      <t>シホン</t>
    </rPh>
    <rPh sb="2" eb="3">
      <t>テキ</t>
    </rPh>
    <rPh sb="3" eb="5">
      <t>シュウシ</t>
    </rPh>
    <phoneticPr fontId="3"/>
  </si>
  <si>
    <t>歳　　　出</t>
    <rPh sb="0" eb="1">
      <t>トシ</t>
    </rPh>
    <rPh sb="4" eb="5">
      <t>デ</t>
    </rPh>
    <phoneticPr fontId="3"/>
  </si>
  <si>
    <t>歳　　　入</t>
    <rPh sb="0" eb="1">
      <t>トシ</t>
    </rPh>
    <rPh sb="4" eb="5">
      <t>イ</t>
    </rPh>
    <phoneticPr fontId="3"/>
  </si>
  <si>
    <t>予算額</t>
    <rPh sb="0" eb="2">
      <t>ヨサン</t>
    </rPh>
    <rPh sb="2" eb="3">
      <t>ガク</t>
    </rPh>
    <phoneticPr fontId="3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</si>
  <si>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3"/>
  </si>
  <si>
    <t>うち不動産取得税</t>
  </si>
  <si>
    <t>うち固定資産税</t>
  </si>
  <si>
    <t xml:space="preserve"> </t>
  </si>
  <si>
    <t>(b-e)</t>
  </si>
  <si>
    <t>(c-f)</t>
  </si>
  <si>
    <t>(g)</t>
  </si>
  <si>
    <t>(h)</t>
  </si>
  <si>
    <t>差引不足額 (▲)</t>
  </si>
  <si>
    <t>(i=g-h)</t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</si>
  <si>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</si>
  <si>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(j)</t>
  </si>
  <si>
    <t>補てん財源不足額(▲)</t>
  </si>
  <si>
    <t xml:space="preserve">歳入総額    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</si>
  <si>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3"/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</si>
  <si>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</si>
  <si>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</si>
  <si>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</si>
  <si>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</si>
  <si>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</si>
  <si>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</si>
  <si>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（2）最近の普通会計決算及び財政指標等の状況</t>
  </si>
  <si>
    <t>(単位:百万円、％)</t>
  </si>
  <si>
    <t>区分</t>
  </si>
  <si>
    <t>うち一般財源総額</t>
  </si>
  <si>
    <t>繰延資産</t>
  </si>
  <si>
    <t>歳出総額</t>
  </si>
  <si>
    <t>歳入歳出差引</t>
  </si>
  <si>
    <t>剰余金</t>
  </si>
  <si>
    <t>翌年度への繰越財源</t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</si>
  <si>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</si>
  <si>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</si>
  <si>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</si>
  <si>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</si>
  <si>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地方債現在高</t>
  </si>
  <si>
    <t>後年度財政負担</t>
  </si>
  <si>
    <t>(f=d+e-c)</t>
  </si>
  <si>
    <t>地方債現在高の一般財源総額比</t>
  </si>
  <si>
    <t>一人あたり地方債現在高</t>
  </si>
  <si>
    <t>(e/g、円)</t>
    <rPh sb="5" eb="6">
      <t>エン</t>
    </rPh>
    <phoneticPr fontId="14"/>
  </si>
  <si>
    <t>(f/g、円)</t>
    <rPh sb="5" eb="6">
      <t>エン</t>
    </rPh>
    <phoneticPr fontId="14"/>
  </si>
  <si>
    <t>人口　（注 1）</t>
    <rPh sb="4" eb="5">
      <t>チュウ</t>
    </rPh>
    <phoneticPr fontId="3"/>
  </si>
  <si>
    <t>流動資産</t>
  </si>
  <si>
    <t xml:space="preserve">標準財政規模  </t>
  </si>
  <si>
    <t>財政力指数</t>
  </si>
  <si>
    <t>民間</t>
  </si>
  <si>
    <t>実質収支比率</t>
  </si>
  <si>
    <t>経常収支比率</t>
  </si>
  <si>
    <t>静岡県立静岡がんセンター事業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</si>
  <si>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</si>
  <si>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</si>
  <si>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14"/>
  </si>
  <si>
    <t>出資団体数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</si>
  <si>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</si>
  <si>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</si>
  <si>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</si>
  <si>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</si>
  <si>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</si>
  <si>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出資金額</t>
    <rPh sb="0" eb="2">
      <t>シュッシ</t>
    </rPh>
    <rPh sb="2" eb="4">
      <t>キンガク</t>
    </rPh>
    <phoneticPr fontId="3"/>
  </si>
  <si>
    <t>営業外費用</t>
  </si>
  <si>
    <t>総額</t>
  </si>
  <si>
    <t>(d=a-b-c)</t>
  </si>
  <si>
    <t>当該団体</t>
  </si>
  <si>
    <t>その他団体</t>
  </si>
  <si>
    <t>国</t>
  </si>
  <si>
    <t>その他</t>
  </si>
  <si>
    <t>貸借対照表</t>
  </si>
  <si>
    <t>資産</t>
    <rPh sb="0" eb="2">
      <t>シサン</t>
    </rPh>
    <phoneticPr fontId="3"/>
  </si>
  <si>
    <t>固定資産</t>
  </si>
  <si>
    <t>資産合計</t>
  </si>
  <si>
    <t>負債</t>
    <rPh sb="0" eb="2">
      <t>フサイ</t>
    </rPh>
    <phoneticPr fontId="3"/>
  </si>
  <si>
    <t>流動負債</t>
  </si>
  <si>
    <t>特別法上の引当金等</t>
  </si>
  <si>
    <t>営業費用</t>
  </si>
  <si>
    <t>負債合計</t>
  </si>
  <si>
    <t>資本金</t>
  </si>
  <si>
    <t>法定準備金</t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</si>
  <si>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3"/>
  </si>
  <si>
    <t>資本合計</t>
  </si>
  <si>
    <t>負債・資本合計</t>
  </si>
  <si>
    <t>事業・経常損益</t>
    <rPh sb="0" eb="2">
      <t>ジギョウ</t>
    </rPh>
    <rPh sb="3" eb="5">
      <t>ケイジョウ</t>
    </rPh>
    <rPh sb="5" eb="7">
      <t>ソンエキ</t>
    </rPh>
    <phoneticPr fontId="3"/>
  </si>
  <si>
    <t>営業収益</t>
  </si>
  <si>
    <t>一般管理費</t>
    <rPh sb="0" eb="2">
      <t>イッパン</t>
    </rPh>
    <rPh sb="2" eb="5">
      <t>カンリヒ</t>
    </rPh>
    <phoneticPr fontId="14"/>
  </si>
  <si>
    <t xml:space="preserve">営業利益          </t>
  </si>
  <si>
    <t xml:space="preserve">経常利益      </t>
  </si>
  <si>
    <t>(g=d+e-f)</t>
  </si>
  <si>
    <t>特別損失</t>
    <rPh sb="0" eb="2">
      <t>トクベツ</t>
    </rPh>
    <rPh sb="2" eb="4">
      <t>ソンシツ</t>
    </rPh>
    <phoneticPr fontId="3"/>
  </si>
  <si>
    <t>特別利益</t>
  </si>
  <si>
    <t>特別損失</t>
  </si>
  <si>
    <t>(i)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</si>
  <si>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</si>
  <si>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(k)</t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</si>
  <si>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</si>
  <si>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</si>
  <si>
    <t>法人税等</t>
  </si>
  <si>
    <t>(m)</t>
  </si>
  <si>
    <t xml:space="preserve">当期利益  </t>
  </si>
  <si>
    <t>(ｎ=g+h-i-m)</t>
  </si>
  <si>
    <t>静岡県土地開発公社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</si>
  <si>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</si>
  <si>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</si>
  <si>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r>
      <t>2</t>
    </r>
    <r>
      <rPr>
        <sz val="11"/>
        <rFont val="Yu Gothic"/>
        <family val="3"/>
        <charset val="128"/>
      </rPr>
      <t>8</t>
    </r>
    <r>
      <rPr>
        <sz val="11"/>
        <rFont val="明朝"/>
      </rPr>
      <t>年度</t>
    </r>
    <rPh sb="2" eb="4">
      <t>ネンド</t>
    </rPh>
    <phoneticPr fontId="14"/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</si>
  <si>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</si>
  <si>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</si>
  <si>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</si>
  <si>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</si>
  <si>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</si>
  <si>
    <t>27年度</t>
    <rPh sb="2" eb="4">
      <t>ネンド</t>
    </rPh>
    <phoneticPr fontId="14"/>
  </si>
  <si>
    <t>令和３年度</t>
  </si>
  <si>
    <t>(令和３年度予算ﾍﾞｰｽ）</t>
    <rPh sb="6" eb="8">
      <t>ヨサン</t>
    </rPh>
    <phoneticPr fontId="14"/>
  </si>
  <si>
    <t>令和元年度</t>
  </si>
  <si>
    <r>
      <t>2</t>
    </r>
    <r>
      <rPr>
        <sz val="11"/>
        <rFont val="Yu Gothic"/>
        <family val="3"/>
        <charset val="128"/>
      </rPr>
      <t>9</t>
    </r>
    <r>
      <rPr>
        <sz val="11"/>
        <rFont val="明朝"/>
      </rPr>
      <t>年度</t>
    </r>
    <rPh sb="2" eb="4">
      <t>ネンド</t>
    </rPh>
    <phoneticPr fontId="14"/>
  </si>
  <si>
    <r>
      <rPr>
        <sz val="11"/>
        <rFont val="Yu Gothic"/>
        <family val="3"/>
        <charset val="128"/>
      </rPr>
      <t>30</t>
    </r>
    <r>
      <rPr>
        <sz val="11"/>
        <rFont val="明朝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</si>
  <si>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</si>
  <si>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</si>
  <si>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(令和元年度決算ﾍﾞｰｽ）</t>
  </si>
  <si>
    <t>(平成元年度決算額）</t>
  </si>
  <si>
    <t>静岡県</t>
    <rPh sb="0" eb="3">
      <t>シズオカケン</t>
    </rPh>
    <phoneticPr fontId="14"/>
  </si>
  <si>
    <t>静岡県住宅供給公社</t>
  </si>
  <si>
    <t>工業用水道事業</t>
  </si>
  <si>
    <t>水道事業</t>
  </si>
  <si>
    <t>地域振興整備事業</t>
  </si>
  <si>
    <t>地域開発事業（臨海）</t>
  </si>
  <si>
    <t>-</t>
  </si>
  <si>
    <t>静岡県道路公社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</si>
</sst>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_ * #,##0_ ;_ * &quot;▲ &quot;#,##0_ ;_ * &quot;－&quot;_ ;_ @_ "/>
    <numFmt numFmtId="177" formatCode="_ * #,##0.0_ ;_ * &quot;▲ &quot;#,##0.0_ ;_ * &quot;－&quot;_ ;_ @_ "/>
    <numFmt numFmtId="178" formatCode="#,##0.0;&quot;▲ &quot;#,##0.0"/>
    <numFmt numFmtId="179" formatCode="#,##0;[Red]&quot;△&quot;#,##0"/>
    <numFmt numFmtId="180" formatCode="#,##0;&quot;△ &quot;#,##0"/>
    <numFmt numFmtId="181" formatCode="_ * #,##0.00_ ;_ * &quot;▲ &quot;#,##0.00_ ;_ * &quot;－&quot;_ ;_ @_ "/>
    <numFmt numFmtId="182" formatCode="_ * #,##0.000_ ;_ * &quot;▲ &quot;#,##0.000_ ;_ * &quot;－&quot;_ ;_ @_ "/>
  </numFmts>
  <fonts count="18">
    <font>
      <sz val="11"/>
      <name val="明朝"/>
      <family val="1"/>
    </font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b/>
      <sz val="12"/>
      <name val="ｺﾞｼｯｸ"/>
      <family val="3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u/>
      <sz val="11"/>
      <name val="明朝"/>
      <family val="1"/>
    </font>
    <font>
      <b/>
      <sz val="12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明朝"/>
      <family val="1"/>
    </font>
    <font>
      <sz val="6"/>
      <name val="明朝"/>
      <family val="1"/>
    </font>
    <font>
      <sz val="8"/>
      <name val="明朝"/>
      <family val="1"/>
    </font>
    <font>
      <sz val="11"/>
      <name val="Yu Gothic"/>
      <family val="3"/>
      <charset val="128"/>
    </font>
    <font>
      <sz val="11"/>
      <name val="明朝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27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1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3" xfId="0" applyNumberFormat="1" applyBorder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left"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2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1" xfId="0" applyNumberForma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 justifyLastLine="1"/>
    </xf>
    <xf numFmtId="41" fontId="0" fillId="0" borderId="20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2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9" fillId="0" borderId="0" xfId="0" applyNumberFormat="1" applyFont="1" applyBorder="1" applyAlignment="1">
      <alignment vertical="center"/>
    </xf>
    <xf numFmtId="0" fontId="0" fillId="0" borderId="25" xfId="0" applyNumberFormat="1" applyBorder="1" applyAlignment="1">
      <alignment horizontal="centerContinuous" vertical="center"/>
    </xf>
    <xf numFmtId="0" fontId="0" fillId="0" borderId="3" xfId="0" applyNumberFormat="1" applyBorder="1" applyAlignment="1">
      <alignment horizontal="center" vertical="center"/>
    </xf>
    <xf numFmtId="176" fontId="0" fillId="0" borderId="8" xfId="3" applyNumberFormat="1" applyFont="1" applyBorder="1" applyAlignment="1">
      <alignment vertical="center"/>
    </xf>
    <xf numFmtId="176" fontId="0" fillId="0" borderId="26" xfId="3" applyNumberFormat="1" applyFont="1" applyBorder="1" applyAlignment="1">
      <alignment vertical="center"/>
    </xf>
    <xf numFmtId="176" fontId="0" fillId="0" borderId="10" xfId="3" applyNumberFormat="1" applyFont="1" applyBorder="1" applyAlignment="1">
      <alignment vertical="center"/>
    </xf>
    <xf numFmtId="176" fontId="0" fillId="0" borderId="11" xfId="3" applyNumberFormat="1" applyFont="1" applyBorder="1" applyAlignment="1">
      <alignment vertical="center"/>
    </xf>
    <xf numFmtId="176" fontId="0" fillId="0" borderId="3" xfId="3" applyNumberFormat="1" applyFont="1" applyBorder="1" applyAlignment="1">
      <alignment vertical="center"/>
    </xf>
    <xf numFmtId="176" fontId="0" fillId="0" borderId="27" xfId="3" applyNumberFormat="1" applyFont="1" applyBorder="1" applyAlignment="1">
      <alignment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" vertical="center"/>
    </xf>
    <xf numFmtId="177" fontId="0" fillId="0" borderId="14" xfId="3" applyNumberFormat="1" applyFont="1" applyBorder="1" applyAlignment="1">
      <alignment vertical="center"/>
    </xf>
    <xf numFmtId="177" fontId="0" fillId="0" borderId="13" xfId="3" applyNumberFormat="1" applyFont="1" applyBorder="1" applyAlignment="1">
      <alignment vertical="center"/>
    </xf>
    <xf numFmtId="177" fontId="0" fillId="0" borderId="16" xfId="3" applyNumberFormat="1" applyFont="1" applyBorder="1" applyAlignment="1">
      <alignment vertical="center"/>
    </xf>
    <xf numFmtId="177" fontId="0" fillId="0" borderId="29" xfId="3" applyNumberFormat="1" applyFont="1" applyBorder="1" applyAlignment="1">
      <alignment vertical="center"/>
    </xf>
    <xf numFmtId="177" fontId="0" fillId="0" borderId="19" xfId="3" applyNumberFormat="1" applyFont="1" applyBorder="1" applyAlignment="1">
      <alignment vertical="center"/>
    </xf>
    <xf numFmtId="177" fontId="0" fillId="0" borderId="30" xfId="3" applyNumberFormat="1" applyFont="1" applyBorder="1" applyAlignment="1">
      <alignment vertical="center"/>
    </xf>
    <xf numFmtId="41" fontId="0" fillId="0" borderId="0" xfId="0" quotePrefix="1" applyNumberFormat="1" applyAlignment="1">
      <alignment vertical="center"/>
    </xf>
    <xf numFmtId="0" fontId="0" fillId="0" borderId="31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176" fontId="0" fillId="0" borderId="32" xfId="3" applyNumberFormat="1" applyFont="1" applyBorder="1" applyAlignment="1">
      <alignment vertical="center"/>
    </xf>
    <xf numFmtId="176" fontId="0" fillId="0" borderId="33" xfId="3" applyNumberFormat="1" applyFont="1" applyBorder="1" applyAlignment="1">
      <alignment vertical="center"/>
    </xf>
    <xf numFmtId="176" fontId="0" fillId="0" borderId="34" xfId="3" applyNumberFormat="1" applyFont="1" applyBorder="1" applyAlignment="1">
      <alignment vertical="center"/>
    </xf>
    <xf numFmtId="176" fontId="0" fillId="0" borderId="35" xfId="3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36" xfId="0" applyNumberFormat="1" applyFont="1" applyBorder="1" applyAlignment="1">
      <alignment horizontal="centerContinuous" vertical="center" wrapText="1"/>
    </xf>
    <xf numFmtId="0" fontId="0" fillId="0" borderId="37" xfId="0" applyNumberFormat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77" fontId="0" fillId="0" borderId="21" xfId="3" applyNumberFormat="1" applyFont="1" applyBorder="1" applyAlignment="1">
      <alignment vertical="center"/>
    </xf>
    <xf numFmtId="177" fontId="0" fillId="0" borderId="22" xfId="3" applyNumberFormat="1" applyFont="1" applyBorder="1" applyAlignment="1">
      <alignment vertical="center"/>
    </xf>
    <xf numFmtId="177" fontId="0" fillId="0" borderId="39" xfId="3" applyNumberFormat="1" applyFont="1" applyBorder="1" applyAlignment="1">
      <alignment vertical="center"/>
    </xf>
    <xf numFmtId="177" fontId="0" fillId="0" borderId="40" xfId="3" applyNumberFormat="1" applyFont="1" applyBorder="1" applyAlignment="1">
      <alignment vertical="center"/>
    </xf>
    <xf numFmtId="177" fontId="0" fillId="0" borderId="41" xfId="3" applyNumberFormat="1" applyFont="1" applyBorder="1" applyAlignment="1">
      <alignment vertical="center"/>
    </xf>
    <xf numFmtId="177" fontId="0" fillId="0" borderId="23" xfId="3" applyNumberFormat="1" applyFont="1" applyBorder="1" applyAlignment="1">
      <alignment vertical="center"/>
    </xf>
    <xf numFmtId="177" fontId="0" fillId="0" borderId="42" xfId="3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41" fontId="1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distributed" vertical="center"/>
    </xf>
    <xf numFmtId="41" fontId="0" fillId="0" borderId="9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43" xfId="0" applyNumberFormat="1" applyBorder="1" applyAlignment="1">
      <alignment horizontal="left" vertical="center"/>
    </xf>
    <xf numFmtId="41" fontId="0" fillId="0" borderId="44" xfId="0" applyNumberFormat="1" applyBorder="1" applyAlignment="1">
      <alignment vertical="center"/>
    </xf>
    <xf numFmtId="41" fontId="0" fillId="0" borderId="44" xfId="0" applyNumberFormat="1" applyBorder="1" applyAlignment="1">
      <alignment horizontal="left" vertical="center"/>
    </xf>
    <xf numFmtId="41" fontId="0" fillId="0" borderId="28" xfId="0" applyNumberFormat="1" applyBorder="1" applyAlignment="1">
      <alignment vertical="center"/>
    </xf>
    <xf numFmtId="0" fontId="13" fillId="0" borderId="1" xfId="0" applyNumberFormat="1" applyFont="1" applyBorder="1" applyAlignment="1">
      <alignment horizontal="distributed" vertical="center" justifyLastLine="1"/>
    </xf>
    <xf numFmtId="41" fontId="13" fillId="0" borderId="0" xfId="0" applyNumberFormat="1" applyFont="1" applyBorder="1" applyAlignment="1">
      <alignment horizontal="distributed" vertical="center"/>
    </xf>
    <xf numFmtId="41" fontId="0" fillId="0" borderId="38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center" vertical="center"/>
    </xf>
    <xf numFmtId="176" fontId="0" fillId="0" borderId="31" xfId="3" applyNumberFormat="1" applyFont="1" applyBorder="1" applyAlignment="1">
      <alignment vertical="center"/>
    </xf>
    <xf numFmtId="176" fontId="0" fillId="0" borderId="12" xfId="3" applyNumberFormat="1" applyFont="1" applyBorder="1" applyAlignment="1">
      <alignment vertical="center"/>
    </xf>
    <xf numFmtId="176" fontId="0" fillId="0" borderId="3" xfId="3" quotePrefix="1" applyNumberFormat="1" applyFont="1" applyBorder="1" applyAlignment="1">
      <alignment horizontal="right" vertical="center"/>
    </xf>
    <xf numFmtId="176" fontId="0" fillId="0" borderId="9" xfId="3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6" fontId="0" fillId="0" borderId="10" xfId="3" quotePrefix="1" applyNumberFormat="1" applyFont="1" applyBorder="1" applyAlignment="1">
      <alignment horizontal="right" vertical="center"/>
    </xf>
    <xf numFmtId="176" fontId="0" fillId="0" borderId="25" xfId="3" applyNumberFormat="1" applyFont="1" applyBorder="1" applyAlignment="1">
      <alignment vertical="center"/>
    </xf>
    <xf numFmtId="176" fontId="0" fillId="0" borderId="7" xfId="3" applyNumberFormat="1" applyFont="1" applyBorder="1" applyAlignment="1">
      <alignment vertical="center"/>
    </xf>
    <xf numFmtId="176" fontId="0" fillId="0" borderId="17" xfId="3" applyNumberFormat="1" applyFont="1" applyBorder="1" applyAlignment="1">
      <alignment vertical="center"/>
    </xf>
    <xf numFmtId="176" fontId="0" fillId="0" borderId="43" xfId="3" applyNumberFormat="1" applyFont="1" applyBorder="1" applyAlignment="1">
      <alignment vertical="center"/>
    </xf>
    <xf numFmtId="176" fontId="0" fillId="0" borderId="42" xfId="3" applyNumberFormat="1" applyFont="1" applyBorder="1" applyAlignment="1">
      <alignment vertical="center"/>
    </xf>
    <xf numFmtId="176" fontId="0" fillId="0" borderId="23" xfId="3" applyNumberFormat="1" applyFont="1" applyBorder="1" applyAlignment="1">
      <alignment vertical="center"/>
    </xf>
    <xf numFmtId="176" fontId="0" fillId="0" borderId="37" xfId="3" quotePrefix="1" applyNumberFormat="1" applyFont="1" applyBorder="1" applyAlignment="1">
      <alignment horizontal="right" vertical="center"/>
    </xf>
    <xf numFmtId="176" fontId="0" fillId="0" borderId="41" xfId="3" applyNumberFormat="1" applyFont="1" applyBorder="1" applyAlignment="1">
      <alignment vertical="center"/>
    </xf>
    <xf numFmtId="176" fontId="0" fillId="0" borderId="47" xfId="3" applyNumberFormat="1" applyFont="1" applyBorder="1" applyAlignment="1">
      <alignment vertical="center"/>
    </xf>
    <xf numFmtId="176" fontId="0" fillId="0" borderId="37" xfId="3" applyNumberFormat="1" applyFont="1" applyBorder="1" applyAlignment="1">
      <alignment vertical="center"/>
    </xf>
    <xf numFmtId="180" fontId="0" fillId="0" borderId="19" xfId="0" applyNumberFormat="1" applyFont="1" applyBorder="1" applyAlignment="1">
      <alignment horizontal="center" vertical="center"/>
    </xf>
    <xf numFmtId="176" fontId="0" fillId="0" borderId="0" xfId="3" applyNumberFormat="1" applyFont="1" applyBorder="1" applyAlignment="1">
      <alignment vertical="center"/>
    </xf>
    <xf numFmtId="176" fontId="0" fillId="0" borderId="20" xfId="3" applyNumberFormat="1" applyFont="1" applyBorder="1" applyAlignment="1">
      <alignment vertical="center"/>
    </xf>
    <xf numFmtId="176" fontId="0" fillId="0" borderId="23" xfId="3" quotePrefix="1" applyNumberFormat="1" applyFont="1" applyBorder="1" applyAlignment="1">
      <alignment horizontal="right" vertical="center"/>
    </xf>
    <xf numFmtId="176" fontId="0" fillId="0" borderId="48" xfId="3" applyNumberFormat="1" applyFont="1" applyBorder="1" applyAlignment="1">
      <alignment vertical="center"/>
    </xf>
    <xf numFmtId="176" fontId="0" fillId="0" borderId="1" xfId="3" applyNumberFormat="1" applyFont="1" applyBorder="1" applyAlignment="1">
      <alignment vertical="center"/>
    </xf>
    <xf numFmtId="176" fontId="0" fillId="0" borderId="34" xfId="0" quotePrefix="1" applyNumberFormat="1" applyBorder="1" applyAlignment="1">
      <alignment horizontal="right" vertical="center"/>
    </xf>
    <xf numFmtId="176" fontId="0" fillId="0" borderId="27" xfId="3" quotePrefix="1" applyNumberFormat="1" applyFont="1" applyBorder="1" applyAlignment="1">
      <alignment horizontal="right" vertical="center"/>
    </xf>
    <xf numFmtId="176" fontId="0" fillId="0" borderId="49" xfId="3" applyNumberFormat="1" applyFont="1" applyBorder="1" applyAlignment="1">
      <alignment vertical="center"/>
    </xf>
    <xf numFmtId="176" fontId="0" fillId="0" borderId="16" xfId="3" applyNumberFormat="1" applyFont="1" applyBorder="1" applyAlignment="1">
      <alignment vertical="center"/>
    </xf>
    <xf numFmtId="176" fontId="0" fillId="0" borderId="44" xfId="3" applyNumberFormat="1" applyFont="1" applyBorder="1" applyAlignment="1">
      <alignment vertical="center"/>
    </xf>
    <xf numFmtId="176" fontId="0" fillId="0" borderId="17" xfId="0" quotePrefix="1" applyNumberFormat="1" applyBorder="1" applyAlignment="1">
      <alignment horizontal="right" vertical="center"/>
    </xf>
    <xf numFmtId="176" fontId="0" fillId="0" borderId="1" xfId="3" quotePrefix="1" applyNumberFormat="1" applyFont="1" applyBorder="1" applyAlignment="1">
      <alignment horizontal="right" vertical="center"/>
    </xf>
    <xf numFmtId="176" fontId="0" fillId="0" borderId="14" xfId="3" applyNumberFormat="1" applyFont="1" applyBorder="1" applyAlignment="1">
      <alignment vertical="center"/>
    </xf>
    <xf numFmtId="176" fontId="0" fillId="0" borderId="13" xfId="3" applyNumberFormat="1" applyFont="1" applyBorder="1" applyAlignment="1">
      <alignment vertical="center"/>
    </xf>
    <xf numFmtId="176" fontId="0" fillId="0" borderId="19" xfId="3" applyNumberFormat="1" applyFont="1" applyBorder="1" applyAlignment="1">
      <alignment vertical="center"/>
    </xf>
    <xf numFmtId="180" fontId="0" fillId="0" borderId="0" xfId="0" quotePrefix="1" applyNumberFormat="1" applyAlignment="1">
      <alignment horizontal="right" vertical="center"/>
    </xf>
    <xf numFmtId="41" fontId="0" fillId="0" borderId="0" xfId="0" quotePrefix="1" applyNumberFormat="1" applyAlignment="1">
      <alignment horizontal="right" vertical="center"/>
    </xf>
    <xf numFmtId="176" fontId="0" fillId="0" borderId="38" xfId="3" applyNumberFormat="1" applyFont="1" applyBorder="1" applyAlignment="1">
      <alignment vertical="center"/>
    </xf>
    <xf numFmtId="176" fontId="0" fillId="0" borderId="22" xfId="3" applyNumberFormat="1" applyFont="1" applyBorder="1" applyAlignment="1">
      <alignment vertical="center"/>
    </xf>
    <xf numFmtId="176" fontId="0" fillId="0" borderId="45" xfId="3" applyNumberFormat="1" applyFont="1" applyBorder="1" applyAlignment="1">
      <alignment vertical="center"/>
    </xf>
    <xf numFmtId="176" fontId="0" fillId="0" borderId="39" xfId="3" applyNumberFormat="1" applyFont="1" applyBorder="1" applyAlignment="1">
      <alignment vertical="center"/>
    </xf>
    <xf numFmtId="176" fontId="0" fillId="0" borderId="21" xfId="3" applyNumberFormat="1" applyFont="1" applyBorder="1" applyAlignment="1">
      <alignment vertical="center"/>
    </xf>
    <xf numFmtId="180" fontId="0" fillId="0" borderId="24" xfId="0" applyNumberFormat="1" applyFont="1" applyBorder="1" applyAlignment="1">
      <alignment horizontal="center" vertical="center"/>
    </xf>
    <xf numFmtId="176" fontId="0" fillId="0" borderId="24" xfId="3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37" xfId="0" applyNumberFormat="1" applyFont="1" applyBorder="1" applyAlignment="1">
      <alignment horizontal="center" vertical="center"/>
    </xf>
    <xf numFmtId="176" fontId="0" fillId="0" borderId="22" xfId="3" quotePrefix="1" applyNumberFormat="1" applyFont="1" applyBorder="1" applyAlignment="1">
      <alignment horizontal="right" vertical="center"/>
    </xf>
    <xf numFmtId="176" fontId="0" fillId="0" borderId="50" xfId="3" quotePrefix="1" applyNumberFormat="1" applyFont="1" applyBorder="1" applyAlignment="1">
      <alignment horizontal="right" vertical="center"/>
    </xf>
    <xf numFmtId="180" fontId="0" fillId="0" borderId="37" xfId="0" applyNumberFormat="1" applyFont="1" applyBorder="1" applyAlignment="1">
      <alignment horizontal="center" vertical="center"/>
    </xf>
    <xf numFmtId="176" fontId="0" fillId="0" borderId="36" xfId="3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0" xfId="3" quotePrefix="1" applyNumberFormat="1" applyFont="1" applyBorder="1" applyAlignment="1">
      <alignment horizontal="right" vertical="center"/>
    </xf>
    <xf numFmtId="177" fontId="0" fillId="0" borderId="37" xfId="3" applyNumberFormat="1" applyFont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41" fontId="0" fillId="0" borderId="51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/>
    </xf>
    <xf numFmtId="0" fontId="0" fillId="0" borderId="52" xfId="0" applyBorder="1" applyAlignment="1">
      <alignment horizontal="centerContinuous" vertical="center"/>
    </xf>
    <xf numFmtId="41" fontId="0" fillId="0" borderId="25" xfId="0" applyNumberForma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28" xfId="0" applyNumberForma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1" fontId="0" fillId="0" borderId="43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4" fillId="0" borderId="0" xfId="0" applyNumberFormat="1" applyFont="1" applyBorder="1" applyAlignment="1">
      <alignment horizontal="distributed" vertical="center"/>
    </xf>
    <xf numFmtId="0" fontId="0" fillId="0" borderId="53" xfId="0" applyBorder="1" applyAlignment="1">
      <alignment horizontal="centerContinuous" vertical="center"/>
    </xf>
    <xf numFmtId="41" fontId="0" fillId="0" borderId="18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54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41" fontId="0" fillId="0" borderId="55" xfId="0" applyNumberFormat="1" applyFont="1" applyBorder="1" applyAlignment="1">
      <alignment vertical="center"/>
    </xf>
    <xf numFmtId="176" fontId="0" fillId="0" borderId="59" xfId="3" applyNumberFormat="1" applyFont="1" applyBorder="1" applyAlignment="1">
      <alignment horizontal="right" vertical="center"/>
    </xf>
    <xf numFmtId="176" fontId="0" fillId="0" borderId="56" xfId="3" applyNumberFormat="1" applyFont="1" applyFill="1" applyBorder="1" applyAlignment="1">
      <alignment horizontal="right" vertical="center"/>
    </xf>
    <xf numFmtId="176" fontId="0" fillId="0" borderId="57" xfId="3" applyNumberFormat="1" applyFont="1" applyBorder="1" applyAlignment="1">
      <alignment horizontal="right" vertical="center"/>
    </xf>
    <xf numFmtId="176" fontId="0" fillId="0" borderId="58" xfId="3" applyNumberFormat="1" applyFont="1" applyBorder="1" applyAlignment="1">
      <alignment horizontal="right" vertical="center"/>
    </xf>
    <xf numFmtId="176" fontId="0" fillId="0" borderId="55" xfId="3" applyNumberFormat="1" applyFont="1" applyBorder="1" applyAlignment="1">
      <alignment horizontal="right" vertical="center"/>
    </xf>
    <xf numFmtId="176" fontId="0" fillId="0" borderId="16" xfId="0" quotePrefix="1" applyNumberFormat="1" applyBorder="1" applyAlignment="1">
      <alignment horizontal="right" vertical="center"/>
    </xf>
    <xf numFmtId="0" fontId="0" fillId="0" borderId="50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5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17" xfId="0" quotePrefix="1" applyNumberFormat="1" applyBorder="1" applyAlignment="1">
      <alignment horizontal="right" vertical="center"/>
    </xf>
    <xf numFmtId="41" fontId="0" fillId="0" borderId="1" xfId="0" quotePrefix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center" vertical="center"/>
    </xf>
    <xf numFmtId="176" fontId="0" fillId="0" borderId="60" xfId="3" applyNumberFormat="1" applyFont="1" applyBorder="1" applyAlignment="1">
      <alignment horizontal="center" vertical="center"/>
    </xf>
    <xf numFmtId="176" fontId="0" fillId="0" borderId="12" xfId="3" applyNumberFormat="1" applyFont="1" applyBorder="1" applyAlignment="1">
      <alignment horizontal="center" vertical="center"/>
    </xf>
    <xf numFmtId="176" fontId="0" fillId="0" borderId="34" xfId="3" applyNumberFormat="1" applyFont="1" applyBorder="1" applyAlignment="1">
      <alignment horizontal="center" vertical="center"/>
    </xf>
    <xf numFmtId="176" fontId="0" fillId="0" borderId="27" xfId="3" applyNumberFormat="1" applyFont="1" applyBorder="1" applyAlignment="1">
      <alignment horizontal="center" vertical="center"/>
    </xf>
    <xf numFmtId="176" fontId="0" fillId="0" borderId="61" xfId="3" applyNumberFormat="1" applyFont="1" applyBorder="1" applyAlignment="1">
      <alignment vertical="center"/>
    </xf>
    <xf numFmtId="176" fontId="0" fillId="0" borderId="51" xfId="3" applyNumberFormat="1" applyFon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176" fontId="0" fillId="0" borderId="62" xfId="3" applyNumberFormat="1" applyFont="1" applyBorder="1" applyAlignment="1">
      <alignment horizontal="center" vertical="center"/>
    </xf>
    <xf numFmtId="176" fontId="0" fillId="0" borderId="44" xfId="3" applyNumberFormat="1" applyFont="1" applyBorder="1" applyAlignment="1">
      <alignment horizontal="center" vertical="center"/>
    </xf>
    <xf numFmtId="176" fontId="0" fillId="0" borderId="16" xfId="3" applyNumberFormat="1" applyFont="1" applyBorder="1" applyAlignment="1">
      <alignment horizontal="center" vertical="center"/>
    </xf>
    <xf numFmtId="176" fontId="0" fillId="0" borderId="19" xfId="3" applyNumberFormat="1" applyFont="1" applyBorder="1" applyAlignment="1">
      <alignment horizontal="center" vertical="center"/>
    </xf>
    <xf numFmtId="176" fontId="0" fillId="0" borderId="63" xfId="3" applyNumberFormat="1" applyFont="1" applyBorder="1" applyAlignment="1">
      <alignment vertical="center"/>
    </xf>
    <xf numFmtId="176" fontId="0" fillId="0" borderId="50" xfId="3" applyNumberFormat="1" applyFont="1" applyBorder="1" applyAlignment="1">
      <alignment vertical="center"/>
    </xf>
    <xf numFmtId="176" fontId="0" fillId="0" borderId="30" xfId="3" applyNumberFormat="1" applyFont="1" applyBorder="1" applyAlignment="1">
      <alignment horizontal="center" vertical="center"/>
    </xf>
    <xf numFmtId="176" fontId="0" fillId="0" borderId="47" xfId="3" applyNumberFormat="1" applyFont="1" applyBorder="1" applyAlignment="1">
      <alignment horizontal="center" vertical="center"/>
    </xf>
    <xf numFmtId="176" fontId="0" fillId="0" borderId="23" xfId="3" applyNumberFormat="1" applyFont="1" applyBorder="1" applyAlignment="1">
      <alignment horizontal="center" vertical="center"/>
    </xf>
    <xf numFmtId="176" fontId="0" fillId="0" borderId="37" xfId="3" applyNumberFormat="1" applyFont="1" applyBorder="1" applyAlignment="1">
      <alignment horizontal="center" vertical="center"/>
    </xf>
    <xf numFmtId="41" fontId="0" fillId="0" borderId="25" xfId="0" applyNumberFormat="1" applyBorder="1" applyAlignment="1">
      <alignment horizontal="centerContinuous" vertical="center"/>
    </xf>
    <xf numFmtId="41" fontId="0" fillId="0" borderId="28" xfId="0" applyNumberFormat="1" applyBorder="1" applyAlignment="1">
      <alignment horizontal="centerContinuous" vertical="center"/>
    </xf>
    <xf numFmtId="176" fontId="0" fillId="0" borderId="29" xfId="3" applyNumberFormat="1" applyFont="1" applyBorder="1" applyAlignment="1">
      <alignment vertical="center"/>
    </xf>
    <xf numFmtId="41" fontId="0" fillId="0" borderId="4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46" xfId="0" applyNumberFormat="1" applyFont="1" applyBorder="1" applyAlignment="1">
      <alignment horizontal="center" vertical="center"/>
    </xf>
    <xf numFmtId="0" fontId="11" fillId="0" borderId="2" xfId="2" applyNumberFormat="1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justifyLastLine="1"/>
    </xf>
    <xf numFmtId="41" fontId="0" fillId="0" borderId="21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6" fontId="0" fillId="0" borderId="26" xfId="3" applyNumberFormat="1" applyFont="1" applyBorder="1" applyAlignment="1">
      <alignment vertical="center"/>
    </xf>
    <xf numFmtId="176" fontId="0" fillId="0" borderId="9" xfId="3" applyNumberFormat="1" applyFont="1" applyBorder="1" applyAlignment="1">
      <alignment vertical="center"/>
    </xf>
    <xf numFmtId="176" fontId="0" fillId="0" borderId="42" xfId="3" applyNumberFormat="1" applyFont="1" applyBorder="1" applyAlignment="1">
      <alignment vertical="center"/>
    </xf>
    <xf numFmtId="176" fontId="0" fillId="0" borderId="47" xfId="3" applyNumberFormat="1" applyFont="1" applyBorder="1" applyAlignment="1">
      <alignment vertical="center"/>
    </xf>
    <xf numFmtId="176" fontId="0" fillId="0" borderId="33" xfId="3" applyNumberFormat="1" applyFont="1" applyBorder="1" applyAlignment="1">
      <alignment vertical="center"/>
    </xf>
    <xf numFmtId="176" fontId="0" fillId="0" borderId="12" xfId="3" applyNumberFormat="1" applyFont="1" applyBorder="1" applyAlignment="1">
      <alignment vertical="center"/>
    </xf>
    <xf numFmtId="179" fontId="12" fillId="0" borderId="4" xfId="3" applyNumberFormat="1" applyFont="1" applyBorder="1" applyAlignment="1">
      <alignment vertical="center" textRotation="255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9" fontId="12" fillId="0" borderId="8" xfId="3" applyNumberFormat="1" applyFont="1" applyBorder="1" applyAlignment="1">
      <alignment vertical="center" textRotation="255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179" fontId="12" fillId="0" borderId="5" xfId="3" applyNumberFormat="1" applyFont="1" applyBorder="1" applyAlignment="1">
      <alignment vertical="center" textRotation="255"/>
    </xf>
    <xf numFmtId="179" fontId="12" fillId="0" borderId="6" xfId="3" applyNumberFormat="1" applyFont="1" applyBorder="1" applyAlignment="1">
      <alignment vertical="center" textRotation="255"/>
    </xf>
    <xf numFmtId="0" fontId="1" fillId="0" borderId="5" xfId="1" applyFont="1" applyBorder="1" applyAlignment="1">
      <alignment vertical="center" textRotation="255"/>
    </xf>
    <xf numFmtId="0" fontId="1" fillId="0" borderId="6" xfId="1" applyFont="1" applyBorder="1" applyAlignment="1">
      <alignment vertical="center" textRotation="255"/>
    </xf>
    <xf numFmtId="0" fontId="0" fillId="0" borderId="22" xfId="0" applyBorder="1" applyAlignment="1">
      <alignment horizontal="left" vertical="center"/>
    </xf>
    <xf numFmtId="41" fontId="0" fillId="0" borderId="2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15" fillId="0" borderId="10" xfId="0" applyNumberFormat="1" applyFont="1" applyBorder="1" applyAlignment="1">
      <alignment horizontal="right" vertical="center"/>
    </xf>
    <xf numFmtId="41" fontId="15" fillId="0" borderId="22" xfId="0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Ｈ１０決算ベース" xfId="2" xr:uid="{00000000-0005-0000-0000-000002000000}"/>
    <cellStyle name="標準_地方債公営企業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>
        <a:xfrm flipH="1">
          <a:off x="4476750" y="1032573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>
        <a:xfrm flipH="1">
          <a:off x="4476750" y="1032573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SheetLayoutView="100" workbookViewId="0">
      <pane xSplit="5" ySplit="8" topLeftCell="F9" activePane="bottomRight" state="frozen"/>
      <selection pane="topRight"/>
      <selection pane="bottomLeft"/>
      <selection pane="bottomRight"/>
    </sheetView>
  </sheetViews>
  <sheetFormatPr defaultColWidth="9" defaultRowHeight="14"/>
  <cols>
    <col min="1" max="2" width="3.6328125" style="1" customWidth="1"/>
    <col min="3" max="4" width="1.6328125" style="1" customWidth="1"/>
    <col min="5" max="5" width="32.6328125" style="1" customWidth="1"/>
    <col min="6" max="6" width="15.6328125" style="1" customWidth="1"/>
    <col min="7" max="7" width="10.6328125" style="1" customWidth="1"/>
    <col min="8" max="8" width="15.6328125" style="1" customWidth="1"/>
    <col min="9" max="9" width="10.6328125" style="1" customWidth="1"/>
    <col min="10" max="11" width="9" style="1" customWidth="1"/>
    <col min="12" max="12" width="9.90625" style="1" customWidth="1"/>
    <col min="13" max="13" width="9" style="1" customWidth="1"/>
    <col min="14" max="16384" width="9" style="1"/>
  </cols>
  <sheetData>
    <row r="1" spans="1:11" ht="34" customHeight="1">
      <c r="A1" s="2" t="s">
        <v>4</v>
      </c>
      <c r="B1" s="2"/>
      <c r="C1" s="2"/>
      <c r="D1" s="2"/>
      <c r="E1" s="33" t="s">
        <v>58</v>
      </c>
      <c r="F1" s="41"/>
    </row>
    <row r="3" spans="1:11">
      <c r="A3" s="3" t="s">
        <v>107</v>
      </c>
    </row>
    <row r="5" spans="1:11">
      <c r="A5" s="4" t="s">
        <v>9</v>
      </c>
      <c r="B5" s="4"/>
      <c r="C5" s="4"/>
      <c r="D5" s="4"/>
      <c r="E5" s="4"/>
    </row>
    <row r="6" spans="1:11" ht="15">
      <c r="A6" s="6"/>
      <c r="H6" s="58"/>
      <c r="I6" s="65" t="s">
        <v>6</v>
      </c>
    </row>
    <row r="7" spans="1:11" ht="27" customHeight="1">
      <c r="A7" s="5"/>
      <c r="B7" s="10"/>
      <c r="C7" s="10"/>
      <c r="D7" s="10"/>
      <c r="E7" s="10"/>
      <c r="F7" s="42" t="s">
        <v>221</v>
      </c>
      <c r="G7" s="50"/>
      <c r="H7" s="59" t="s">
        <v>11</v>
      </c>
      <c r="I7" s="66" t="s">
        <v>16</v>
      </c>
    </row>
    <row r="8" spans="1:11" ht="17.149999999999999" customHeight="1">
      <c r="A8" s="7"/>
      <c r="B8" s="11"/>
      <c r="C8" s="11"/>
      <c r="D8" s="11"/>
      <c r="E8" s="11"/>
      <c r="F8" s="43" t="s">
        <v>112</v>
      </c>
      <c r="G8" s="51" t="s">
        <v>7</v>
      </c>
      <c r="H8" s="60"/>
      <c r="I8" s="67"/>
    </row>
    <row r="9" spans="1:11" ht="18" customHeight="1">
      <c r="A9" s="237" t="s">
        <v>39</v>
      </c>
      <c r="B9" s="237" t="s">
        <v>111</v>
      </c>
      <c r="C9" s="12" t="s">
        <v>18</v>
      </c>
      <c r="D9" s="21"/>
      <c r="E9" s="21"/>
      <c r="F9" s="44">
        <v>517523</v>
      </c>
      <c r="G9" s="52">
        <f t="shared" ref="G9:G27" si="0">F9/$F$27*100</f>
        <v>42.210422860312143</v>
      </c>
      <c r="H9" s="61">
        <v>556944</v>
      </c>
      <c r="I9" s="68">
        <f t="shared" ref="I9:I45" si="1">(F9/H9-1)*100</f>
        <v>-7.0780904363813901</v>
      </c>
      <c r="K9" s="77"/>
    </row>
    <row r="10" spans="1:11" ht="18" customHeight="1">
      <c r="A10" s="238"/>
      <c r="B10" s="238"/>
      <c r="C10" s="13"/>
      <c r="D10" s="22" t="s">
        <v>8</v>
      </c>
      <c r="E10" s="34"/>
      <c r="F10" s="45">
        <v>126206</v>
      </c>
      <c r="G10" s="53">
        <f t="shared" si="0"/>
        <v>10.293665455464886</v>
      </c>
      <c r="H10" s="62">
        <v>133168</v>
      </c>
      <c r="I10" s="69">
        <f t="shared" si="1"/>
        <v>-5.2279826985461959</v>
      </c>
    </row>
    <row r="11" spans="1:11" ht="18" customHeight="1">
      <c r="A11" s="238"/>
      <c r="B11" s="238"/>
      <c r="C11" s="13"/>
      <c r="D11" s="23"/>
      <c r="E11" s="35" t="s">
        <v>26</v>
      </c>
      <c r="F11" s="46">
        <v>117906</v>
      </c>
      <c r="G11" s="54">
        <f t="shared" si="0"/>
        <v>9.616697456476258</v>
      </c>
      <c r="H11" s="63">
        <v>120667</v>
      </c>
      <c r="I11" s="70">
        <f t="shared" si="1"/>
        <v>-2.2881152262010374</v>
      </c>
    </row>
    <row r="12" spans="1:11" ht="18" customHeight="1">
      <c r="A12" s="238"/>
      <c r="B12" s="238"/>
      <c r="C12" s="13"/>
      <c r="D12" s="23"/>
      <c r="E12" s="35" t="s">
        <v>43</v>
      </c>
      <c r="F12" s="46">
        <v>7477</v>
      </c>
      <c r="G12" s="54">
        <f t="shared" si="0"/>
        <v>0.60984213595638048</v>
      </c>
      <c r="H12" s="63">
        <v>11693</v>
      </c>
      <c r="I12" s="70">
        <f t="shared" si="1"/>
        <v>-36.0557598563243</v>
      </c>
    </row>
    <row r="13" spans="1:11" ht="18" customHeight="1">
      <c r="A13" s="238"/>
      <c r="B13" s="238"/>
      <c r="C13" s="13"/>
      <c r="D13" s="24"/>
      <c r="E13" s="35" t="s">
        <v>45</v>
      </c>
      <c r="F13" s="46">
        <v>823</v>
      </c>
      <c r="G13" s="54">
        <f t="shared" si="0"/>
        <v>6.71258630322457E-2</v>
      </c>
      <c r="H13" s="63">
        <v>808</v>
      </c>
      <c r="I13" s="70">
        <f t="shared" si="1"/>
        <v>1.856435643564347</v>
      </c>
    </row>
    <row r="14" spans="1:11" ht="18" customHeight="1">
      <c r="A14" s="238"/>
      <c r="B14" s="238"/>
      <c r="C14" s="13"/>
      <c r="D14" s="25" t="s">
        <v>46</v>
      </c>
      <c r="E14" s="30"/>
      <c r="F14" s="44">
        <v>107777</v>
      </c>
      <c r="G14" s="52">
        <f t="shared" si="0"/>
        <v>8.7905518104815847</v>
      </c>
      <c r="H14" s="61">
        <v>133715</v>
      </c>
      <c r="I14" s="71">
        <f t="shared" si="1"/>
        <v>-19.397973301424678</v>
      </c>
    </row>
    <row r="15" spans="1:11" ht="18" customHeight="1">
      <c r="A15" s="238"/>
      <c r="B15" s="238"/>
      <c r="C15" s="13"/>
      <c r="D15" s="23"/>
      <c r="E15" s="35" t="s">
        <v>48</v>
      </c>
      <c r="F15" s="46">
        <v>4924</v>
      </c>
      <c r="G15" s="54">
        <f t="shared" si="0"/>
        <v>0.40161330446024035</v>
      </c>
      <c r="H15" s="63">
        <v>6083</v>
      </c>
      <c r="I15" s="70">
        <f t="shared" si="1"/>
        <v>-19.053098799934244</v>
      </c>
    </row>
    <row r="16" spans="1:11" ht="18" customHeight="1">
      <c r="A16" s="238"/>
      <c r="B16" s="238"/>
      <c r="C16" s="13"/>
      <c r="D16" s="23"/>
      <c r="E16" s="36" t="s">
        <v>13</v>
      </c>
      <c r="F16" s="45">
        <v>102853</v>
      </c>
      <c r="G16" s="53">
        <f t="shared" si="0"/>
        <v>8.3889385060213435</v>
      </c>
      <c r="H16" s="62">
        <v>127632</v>
      </c>
      <c r="I16" s="69">
        <f t="shared" si="1"/>
        <v>-19.414410179265385</v>
      </c>
      <c r="K16" s="78"/>
    </row>
    <row r="17" spans="1:26" ht="18" customHeight="1">
      <c r="A17" s="238"/>
      <c r="B17" s="238"/>
      <c r="C17" s="13"/>
      <c r="D17" s="233" t="s">
        <v>38</v>
      </c>
      <c r="E17" s="234"/>
      <c r="F17" s="45">
        <v>171560</v>
      </c>
      <c r="G17" s="53">
        <f t="shared" si="0"/>
        <v>13.992846976685385</v>
      </c>
      <c r="H17" s="62">
        <v>176285</v>
      </c>
      <c r="I17" s="69">
        <f t="shared" si="1"/>
        <v>-2.6803188019400404</v>
      </c>
    </row>
    <row r="18" spans="1:26" ht="18" customHeight="1">
      <c r="A18" s="238"/>
      <c r="B18" s="238"/>
      <c r="C18" s="13"/>
      <c r="D18" s="235" t="s">
        <v>114</v>
      </c>
      <c r="E18" s="236"/>
      <c r="F18" s="46">
        <v>10742</v>
      </c>
      <c r="G18" s="54">
        <f t="shared" si="0"/>
        <v>0.87614340302841232</v>
      </c>
      <c r="H18" s="63">
        <v>10708</v>
      </c>
      <c r="I18" s="70">
        <f t="shared" si="1"/>
        <v>0.31751961150541241</v>
      </c>
    </row>
    <row r="19" spans="1:26" ht="18" customHeight="1">
      <c r="A19" s="238"/>
      <c r="B19" s="238"/>
      <c r="C19" s="14"/>
      <c r="D19" s="235" t="s">
        <v>115</v>
      </c>
      <c r="E19" s="236"/>
      <c r="F19" s="46">
        <v>0</v>
      </c>
      <c r="G19" s="54">
        <f t="shared" si="0"/>
        <v>0</v>
      </c>
      <c r="H19" s="63">
        <v>0</v>
      </c>
      <c r="I19" s="70" t="e">
        <f t="shared" si="1"/>
        <v>#DIV/0!</v>
      </c>
      <c r="Z19" s="1" t="s">
        <v>116</v>
      </c>
    </row>
    <row r="20" spans="1:26" ht="18" customHeight="1">
      <c r="A20" s="238"/>
      <c r="B20" s="238"/>
      <c r="C20" s="15" t="s">
        <v>5</v>
      </c>
      <c r="D20" s="27"/>
      <c r="E20" s="27"/>
      <c r="F20" s="46">
        <v>42800</v>
      </c>
      <c r="G20" s="54">
        <f t="shared" si="0"/>
        <v>3.4908711273148429</v>
      </c>
      <c r="H20" s="63">
        <v>66700</v>
      </c>
      <c r="I20" s="70">
        <f t="shared" si="1"/>
        <v>-35.832083958020988</v>
      </c>
    </row>
    <row r="21" spans="1:26" ht="18" customHeight="1">
      <c r="A21" s="238"/>
      <c r="B21" s="238"/>
      <c r="C21" s="15" t="s">
        <v>15</v>
      </c>
      <c r="D21" s="27"/>
      <c r="E21" s="27"/>
      <c r="F21" s="46">
        <v>166900</v>
      </c>
      <c r="G21" s="54">
        <f t="shared" si="0"/>
        <v>13.612766148337554</v>
      </c>
      <c r="H21" s="63">
        <v>151500</v>
      </c>
      <c r="I21" s="70">
        <f t="shared" si="1"/>
        <v>10.165016501650159</v>
      </c>
    </row>
    <row r="22" spans="1:26" ht="18" customHeight="1">
      <c r="A22" s="238"/>
      <c r="B22" s="238"/>
      <c r="C22" s="15" t="s">
        <v>49</v>
      </c>
      <c r="D22" s="27"/>
      <c r="E22" s="27"/>
      <c r="F22" s="46">
        <v>20011</v>
      </c>
      <c r="G22" s="54">
        <f t="shared" si="0"/>
        <v>1.6321453768387224</v>
      </c>
      <c r="H22" s="63">
        <v>20488</v>
      </c>
      <c r="I22" s="70">
        <f t="shared" si="1"/>
        <v>-2.3281921124560734</v>
      </c>
    </row>
    <row r="23" spans="1:26" ht="18" customHeight="1">
      <c r="A23" s="238"/>
      <c r="B23" s="238"/>
      <c r="C23" s="15" t="s">
        <v>14</v>
      </c>
      <c r="D23" s="27"/>
      <c r="E23" s="27"/>
      <c r="F23" s="46">
        <v>169812</v>
      </c>
      <c r="G23" s="54">
        <f t="shared" si="0"/>
        <v>13.850275884850191</v>
      </c>
      <c r="H23" s="63">
        <v>141117</v>
      </c>
      <c r="I23" s="70">
        <f t="shared" si="1"/>
        <v>20.334190777865182</v>
      </c>
    </row>
    <row r="24" spans="1:26" ht="18" customHeight="1">
      <c r="A24" s="238"/>
      <c r="B24" s="238"/>
      <c r="C24" s="15" t="s">
        <v>50</v>
      </c>
      <c r="D24" s="27"/>
      <c r="E24" s="27"/>
      <c r="F24" s="46">
        <v>4167</v>
      </c>
      <c r="G24" s="54">
        <f t="shared" si="0"/>
        <v>0.33987056045609698</v>
      </c>
      <c r="H24" s="63">
        <v>5143</v>
      </c>
      <c r="I24" s="70">
        <f t="shared" si="1"/>
        <v>-18.977250631926889</v>
      </c>
    </row>
    <row r="25" spans="1:26" ht="18" customHeight="1">
      <c r="A25" s="238"/>
      <c r="B25" s="238"/>
      <c r="C25" s="15" t="s">
        <v>19</v>
      </c>
      <c r="D25" s="27"/>
      <c r="E25" s="27"/>
      <c r="F25" s="46">
        <v>216063</v>
      </c>
      <c r="G25" s="54">
        <f t="shared" si="0"/>
        <v>17.622618887407171</v>
      </c>
      <c r="H25" s="63">
        <v>171925</v>
      </c>
      <c r="I25" s="70">
        <f t="shared" si="1"/>
        <v>25.672822451650433</v>
      </c>
    </row>
    <row r="26" spans="1:26" ht="18" customHeight="1">
      <c r="A26" s="238"/>
      <c r="B26" s="238"/>
      <c r="C26" s="16" t="s">
        <v>21</v>
      </c>
      <c r="D26" s="28"/>
      <c r="E26" s="28"/>
      <c r="F26" s="47">
        <v>88779</v>
      </c>
      <c r="G26" s="55">
        <f t="shared" si="0"/>
        <v>7.2410291544832823</v>
      </c>
      <c r="H26" s="64">
        <v>79707</v>
      </c>
      <c r="I26" s="72">
        <f t="shared" si="1"/>
        <v>11.381685422861221</v>
      </c>
    </row>
    <row r="27" spans="1:26" ht="18" customHeight="1">
      <c r="A27" s="238"/>
      <c r="B27" s="239"/>
      <c r="C27" s="17" t="s">
        <v>25</v>
      </c>
      <c r="D27" s="29"/>
      <c r="E27" s="29"/>
      <c r="F27" s="48">
        <f>SUM(F9,F20:F26)</f>
        <v>1226055</v>
      </c>
      <c r="G27" s="56">
        <f t="shared" si="0"/>
        <v>100</v>
      </c>
      <c r="H27" s="48">
        <f>SUM(H9,H20:H26)</f>
        <v>1193524</v>
      </c>
      <c r="I27" s="57">
        <f t="shared" si="1"/>
        <v>2.7256259614385714</v>
      </c>
    </row>
    <row r="28" spans="1:26" ht="18" customHeight="1">
      <c r="A28" s="238"/>
      <c r="B28" s="237" t="s">
        <v>110</v>
      </c>
      <c r="C28" s="12" t="s">
        <v>27</v>
      </c>
      <c r="D28" s="21"/>
      <c r="E28" s="21"/>
      <c r="F28" s="44">
        <v>506087</v>
      </c>
      <c r="G28" s="52">
        <f t="shared" ref="G28:G45" si="2">F28/$F$45*100</f>
        <v>41.277675145079137</v>
      </c>
      <c r="H28" s="44">
        <v>508390</v>
      </c>
      <c r="I28" s="73">
        <f t="shared" si="1"/>
        <v>-0.4529986821141252</v>
      </c>
    </row>
    <row r="29" spans="1:26" ht="18" customHeight="1">
      <c r="A29" s="238"/>
      <c r="B29" s="238"/>
      <c r="C29" s="13"/>
      <c r="D29" s="26" t="s">
        <v>28</v>
      </c>
      <c r="E29" s="27"/>
      <c r="F29" s="46">
        <v>295776</v>
      </c>
      <c r="G29" s="54">
        <f t="shared" si="2"/>
        <v>24.124203237212033</v>
      </c>
      <c r="H29" s="46">
        <v>298565</v>
      </c>
      <c r="I29" s="74">
        <f t="shared" si="1"/>
        <v>-0.93413494548926224</v>
      </c>
    </row>
    <row r="30" spans="1:26" ht="18" customHeight="1">
      <c r="A30" s="238"/>
      <c r="B30" s="238"/>
      <c r="C30" s="13"/>
      <c r="D30" s="26" t="s">
        <v>52</v>
      </c>
      <c r="E30" s="27"/>
      <c r="F30" s="46">
        <v>21564</v>
      </c>
      <c r="G30" s="54">
        <f t="shared" si="2"/>
        <v>1.7588117988181606</v>
      </c>
      <c r="H30" s="46">
        <v>20840</v>
      </c>
      <c r="I30" s="74">
        <f t="shared" si="1"/>
        <v>3.4740882917466465</v>
      </c>
    </row>
    <row r="31" spans="1:26" ht="18" customHeight="1">
      <c r="A31" s="238"/>
      <c r="B31" s="238"/>
      <c r="C31" s="18"/>
      <c r="D31" s="26" t="s">
        <v>17</v>
      </c>
      <c r="E31" s="27"/>
      <c r="F31" s="46">
        <v>188747</v>
      </c>
      <c r="G31" s="54">
        <f t="shared" si="2"/>
        <v>15.394660109048941</v>
      </c>
      <c r="H31" s="46">
        <v>188985</v>
      </c>
      <c r="I31" s="74">
        <f t="shared" si="1"/>
        <v>-0.12593592084028105</v>
      </c>
    </row>
    <row r="32" spans="1:26" ht="18" customHeight="1">
      <c r="A32" s="238"/>
      <c r="B32" s="238"/>
      <c r="C32" s="19" t="s">
        <v>29</v>
      </c>
      <c r="D32" s="30"/>
      <c r="E32" s="30"/>
      <c r="F32" s="44">
        <v>522273</v>
      </c>
      <c r="G32" s="52">
        <f t="shared" si="2"/>
        <v>42.597844305516475</v>
      </c>
      <c r="H32" s="44">
        <v>464402</v>
      </c>
      <c r="I32" s="73">
        <f t="shared" si="1"/>
        <v>12.46140197501302</v>
      </c>
    </row>
    <row r="33" spans="1:9" ht="18" customHeight="1">
      <c r="A33" s="238"/>
      <c r="B33" s="238"/>
      <c r="C33" s="13"/>
      <c r="D33" s="26" t="s">
        <v>2</v>
      </c>
      <c r="E33" s="27"/>
      <c r="F33" s="46">
        <v>56494</v>
      </c>
      <c r="G33" s="54">
        <f t="shared" si="2"/>
        <v>4.6077867632365592</v>
      </c>
      <c r="H33" s="46">
        <v>52661</v>
      </c>
      <c r="I33" s="74">
        <f t="shared" si="1"/>
        <v>7.2786312451339708</v>
      </c>
    </row>
    <row r="34" spans="1:9" ht="18" customHeight="1">
      <c r="A34" s="238"/>
      <c r="B34" s="238"/>
      <c r="C34" s="13"/>
      <c r="D34" s="26" t="s">
        <v>54</v>
      </c>
      <c r="E34" s="27"/>
      <c r="F34" s="46">
        <v>9320</v>
      </c>
      <c r="G34" s="54">
        <f t="shared" si="2"/>
        <v>0.76016165669566205</v>
      </c>
      <c r="H34" s="46">
        <v>9514</v>
      </c>
      <c r="I34" s="74">
        <f t="shared" si="1"/>
        <v>-2.03910027328148</v>
      </c>
    </row>
    <row r="35" spans="1:9" ht="18" customHeight="1">
      <c r="A35" s="238"/>
      <c r="B35" s="238"/>
      <c r="C35" s="13"/>
      <c r="D35" s="26" t="s">
        <v>59</v>
      </c>
      <c r="E35" s="27"/>
      <c r="F35" s="46">
        <v>418918</v>
      </c>
      <c r="G35" s="54">
        <f t="shared" si="2"/>
        <v>34.167961469917749</v>
      </c>
      <c r="H35" s="46">
        <v>363264</v>
      </c>
      <c r="I35" s="74">
        <f t="shared" si="1"/>
        <v>15.320538231148696</v>
      </c>
    </row>
    <row r="36" spans="1:9" ht="18" customHeight="1">
      <c r="A36" s="238"/>
      <c r="B36" s="238"/>
      <c r="C36" s="13"/>
      <c r="D36" s="26" t="s">
        <v>41</v>
      </c>
      <c r="E36" s="27"/>
      <c r="F36" s="46">
        <v>19600</v>
      </c>
      <c r="G36" s="54">
        <f t="shared" si="2"/>
        <v>1.5986232265273581</v>
      </c>
      <c r="H36" s="46">
        <v>20175</v>
      </c>
      <c r="I36" s="74">
        <f t="shared" si="1"/>
        <v>-2.8500619578686548</v>
      </c>
    </row>
    <row r="37" spans="1:9" ht="18" customHeight="1">
      <c r="A37" s="238"/>
      <c r="B37" s="238"/>
      <c r="C37" s="13"/>
      <c r="D37" s="26" t="s">
        <v>31</v>
      </c>
      <c r="E37" s="27"/>
      <c r="F37" s="46">
        <v>7180</v>
      </c>
      <c r="G37" s="54">
        <f t="shared" si="2"/>
        <v>0.58561810032992001</v>
      </c>
      <c r="H37" s="46">
        <v>8694</v>
      </c>
      <c r="I37" s="74">
        <f t="shared" si="1"/>
        <v>-17.414308718656546</v>
      </c>
    </row>
    <row r="38" spans="1:9" ht="18" customHeight="1">
      <c r="A38" s="238"/>
      <c r="B38" s="238"/>
      <c r="C38" s="18"/>
      <c r="D38" s="26" t="s">
        <v>57</v>
      </c>
      <c r="E38" s="27"/>
      <c r="F38" s="46">
        <f>430+8021</f>
        <v>8451</v>
      </c>
      <c r="G38" s="54">
        <f t="shared" si="2"/>
        <v>0.6892839228256481</v>
      </c>
      <c r="H38" s="46">
        <v>9468</v>
      </c>
      <c r="I38" s="74">
        <f t="shared" si="1"/>
        <v>-10.741444866920148</v>
      </c>
    </row>
    <row r="39" spans="1:9" ht="18" customHeight="1">
      <c r="A39" s="238"/>
      <c r="B39" s="238"/>
      <c r="C39" s="19" t="s">
        <v>32</v>
      </c>
      <c r="D39" s="30"/>
      <c r="E39" s="30"/>
      <c r="F39" s="44">
        <v>197695</v>
      </c>
      <c r="G39" s="52">
        <f t="shared" si="2"/>
        <v>16.124480549404392</v>
      </c>
      <c r="H39" s="44">
        <v>220732</v>
      </c>
      <c r="I39" s="73">
        <f t="shared" si="1"/>
        <v>-10.43663809506551</v>
      </c>
    </row>
    <row r="40" spans="1:9" ht="18" customHeight="1">
      <c r="A40" s="238"/>
      <c r="B40" s="238"/>
      <c r="C40" s="13"/>
      <c r="D40" s="22" t="s">
        <v>33</v>
      </c>
      <c r="E40" s="34"/>
      <c r="F40" s="45">
        <v>187081</v>
      </c>
      <c r="G40" s="53">
        <f t="shared" si="2"/>
        <v>15.258777134794116</v>
      </c>
      <c r="H40" s="45">
        <v>206087</v>
      </c>
      <c r="I40" s="75">
        <f t="shared" si="1"/>
        <v>-9.2223187294686255</v>
      </c>
    </row>
    <row r="41" spans="1:9" ht="18" customHeight="1">
      <c r="A41" s="238"/>
      <c r="B41" s="238"/>
      <c r="C41" s="13"/>
      <c r="D41" s="23"/>
      <c r="E41" s="37" t="s">
        <v>113</v>
      </c>
      <c r="F41" s="46">
        <v>105380</v>
      </c>
      <c r="G41" s="54">
        <f t="shared" si="2"/>
        <v>8.5950467148700511</v>
      </c>
      <c r="H41" s="46">
        <v>123202</v>
      </c>
      <c r="I41" s="74">
        <f t="shared" si="1"/>
        <v>-14.465674258534767</v>
      </c>
    </row>
    <row r="42" spans="1:9" ht="18" customHeight="1">
      <c r="A42" s="238"/>
      <c r="B42" s="238"/>
      <c r="C42" s="13"/>
      <c r="D42" s="24"/>
      <c r="E42" s="38" t="s">
        <v>62</v>
      </c>
      <c r="F42" s="46">
        <v>81701</v>
      </c>
      <c r="G42" s="54">
        <f t="shared" si="2"/>
        <v>6.6637304199240663</v>
      </c>
      <c r="H42" s="46">
        <v>82885</v>
      </c>
      <c r="I42" s="74">
        <f t="shared" si="1"/>
        <v>-1.4284852506484924</v>
      </c>
    </row>
    <row r="43" spans="1:9" ht="18" customHeight="1">
      <c r="A43" s="238"/>
      <c r="B43" s="238"/>
      <c r="C43" s="13"/>
      <c r="D43" s="26" t="s">
        <v>66</v>
      </c>
      <c r="E43" s="39"/>
      <c r="F43" s="46">
        <v>10614</v>
      </c>
      <c r="G43" s="54">
        <f t="shared" si="2"/>
        <v>0.86570341461027434</v>
      </c>
      <c r="H43" s="46">
        <v>14645</v>
      </c>
      <c r="I43" s="74">
        <f t="shared" si="1"/>
        <v>-27.524752475247528</v>
      </c>
    </row>
    <row r="44" spans="1:9" ht="18" customHeight="1">
      <c r="A44" s="238"/>
      <c r="B44" s="238"/>
      <c r="C44" s="20"/>
      <c r="D44" s="31" t="s">
        <v>63</v>
      </c>
      <c r="E44" s="40"/>
      <c r="F44" s="48">
        <v>0</v>
      </c>
      <c r="G44" s="56">
        <f t="shared" si="2"/>
        <v>0</v>
      </c>
      <c r="H44" s="64">
        <v>0</v>
      </c>
      <c r="I44" s="72" t="e">
        <f t="shared" si="1"/>
        <v>#DIV/0!</v>
      </c>
    </row>
    <row r="45" spans="1:9" ht="18" customHeight="1">
      <c r="A45" s="239"/>
      <c r="B45" s="239"/>
      <c r="C45" s="20" t="s">
        <v>34</v>
      </c>
      <c r="D45" s="32"/>
      <c r="E45" s="32"/>
      <c r="F45" s="49">
        <f>SUM(F28,F32,F39)</f>
        <v>1226055</v>
      </c>
      <c r="G45" s="57">
        <f t="shared" si="2"/>
        <v>100</v>
      </c>
      <c r="H45" s="49">
        <f>SUM(H28,H32,H39)</f>
        <v>1193524</v>
      </c>
      <c r="I45" s="57">
        <f t="shared" si="1"/>
        <v>2.7256259614385714</v>
      </c>
    </row>
    <row r="46" spans="1:9">
      <c r="A46" s="8" t="s">
        <v>35</v>
      </c>
    </row>
    <row r="47" spans="1:9">
      <c r="A47" s="9" t="s">
        <v>40</v>
      </c>
    </row>
    <row r="48" spans="1:9">
      <c r="A48" s="9"/>
    </row>
    <row r="57" spans="9:9">
      <c r="I57" s="76"/>
    </row>
    <row r="58" spans="9:9">
      <c r="I58" s="76"/>
    </row>
  </sheetData>
  <mergeCells count="6">
    <mergeCell ref="D17:E17"/>
    <mergeCell ref="D18:E18"/>
    <mergeCell ref="D19:E19"/>
    <mergeCell ref="A9:A45"/>
    <mergeCell ref="B9:B27"/>
    <mergeCell ref="B28:B45"/>
  </mergeCells>
  <phoneticPr fontId="3"/>
  <printOptions horizontalCentered="1" verticalCentered="1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SheetLayoutView="10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ColWidth="9" defaultRowHeight="14"/>
  <cols>
    <col min="1" max="1" width="3.6328125" style="1" customWidth="1"/>
    <col min="2" max="3" width="1.6328125" style="1" customWidth="1"/>
    <col min="4" max="4" width="22.6328125" style="1" customWidth="1"/>
    <col min="5" max="5" width="10.6328125" style="1" customWidth="1"/>
    <col min="6" max="21" width="13.6328125" style="1" customWidth="1"/>
    <col min="22" max="25" width="12" style="1" customWidth="1"/>
    <col min="26" max="26" width="9" style="1" customWidth="1"/>
    <col min="27" max="16384" width="9" style="1"/>
  </cols>
  <sheetData>
    <row r="1" spans="1:25" ht="34" customHeight="1">
      <c r="A1" s="79" t="s">
        <v>4</v>
      </c>
      <c r="B1" s="81"/>
      <c r="C1" s="81"/>
      <c r="D1" s="89" t="s">
        <v>58</v>
      </c>
      <c r="E1" s="90"/>
      <c r="F1" s="90"/>
      <c r="G1" s="90"/>
    </row>
    <row r="2" spans="1:25" ht="15" customHeight="1"/>
    <row r="3" spans="1:25" ht="15" customHeight="1">
      <c r="A3" s="80" t="s">
        <v>10</v>
      </c>
      <c r="B3" s="80"/>
      <c r="C3" s="80"/>
      <c r="D3" s="80"/>
    </row>
    <row r="4" spans="1:25" ht="15" customHeight="1">
      <c r="A4" s="80"/>
      <c r="B4" s="80"/>
      <c r="C4" s="80"/>
      <c r="D4" s="80"/>
    </row>
    <row r="5" spans="1:25" ht="16" customHeight="1">
      <c r="A5" s="29" t="s">
        <v>222</v>
      </c>
      <c r="B5" s="29"/>
      <c r="C5" s="29"/>
      <c r="D5" s="29"/>
      <c r="K5" s="139"/>
      <c r="O5" s="139" t="s">
        <v>69</v>
      </c>
    </row>
    <row r="6" spans="1:25" ht="16" customHeight="1">
      <c r="A6" s="244" t="s">
        <v>24</v>
      </c>
      <c r="B6" s="245"/>
      <c r="C6" s="245"/>
      <c r="D6" s="245"/>
      <c r="E6" s="246"/>
      <c r="F6" s="240" t="s">
        <v>232</v>
      </c>
      <c r="G6" s="241"/>
      <c r="H6" s="240" t="s">
        <v>233</v>
      </c>
      <c r="I6" s="241"/>
      <c r="J6" s="240" t="s">
        <v>234</v>
      </c>
      <c r="K6" s="241"/>
      <c r="L6" s="240" t="s">
        <v>72</v>
      </c>
      <c r="M6" s="241"/>
      <c r="N6" s="240" t="s">
        <v>161</v>
      </c>
      <c r="O6" s="241"/>
    </row>
    <row r="7" spans="1:25" ht="16" customHeight="1">
      <c r="A7" s="247"/>
      <c r="B7" s="248"/>
      <c r="C7" s="248"/>
      <c r="D7" s="248"/>
      <c r="E7" s="249"/>
      <c r="F7" s="105" t="s">
        <v>221</v>
      </c>
      <c r="G7" s="51" t="s">
        <v>11</v>
      </c>
      <c r="H7" s="105" t="s">
        <v>221</v>
      </c>
      <c r="I7" s="51" t="s">
        <v>11</v>
      </c>
      <c r="J7" s="105" t="s">
        <v>221</v>
      </c>
      <c r="K7" s="51" t="s">
        <v>11</v>
      </c>
      <c r="L7" s="105" t="s">
        <v>221</v>
      </c>
      <c r="M7" s="51" t="s">
        <v>11</v>
      </c>
      <c r="N7" s="105" t="s">
        <v>221</v>
      </c>
      <c r="O7" s="148" t="s">
        <v>11</v>
      </c>
    </row>
    <row r="8" spans="1:25" ht="16" customHeight="1">
      <c r="A8" s="258" t="s">
        <v>105</v>
      </c>
      <c r="B8" s="12" t="s">
        <v>74</v>
      </c>
      <c r="C8" s="21"/>
      <c r="D8" s="21"/>
      <c r="E8" s="91" t="s">
        <v>67</v>
      </c>
      <c r="F8" s="106">
        <v>4874</v>
      </c>
      <c r="G8" s="113">
        <v>4566</v>
      </c>
      <c r="H8" s="106">
        <v>7093</v>
      </c>
      <c r="I8" s="130">
        <v>7091</v>
      </c>
      <c r="J8" s="106">
        <v>3486</v>
      </c>
      <c r="K8" s="140">
        <v>1191</v>
      </c>
      <c r="L8" s="106">
        <v>5242</v>
      </c>
      <c r="M8" s="130">
        <v>5399</v>
      </c>
      <c r="N8" s="106">
        <v>40762</v>
      </c>
      <c r="O8" s="140">
        <v>38310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6" customHeight="1">
      <c r="A9" s="264"/>
      <c r="B9" s="76"/>
      <c r="C9" s="26" t="s">
        <v>75</v>
      </c>
      <c r="D9" s="27"/>
      <c r="E9" s="92" t="s">
        <v>70</v>
      </c>
      <c r="F9" s="63">
        <f>4407+176</f>
        <v>4583</v>
      </c>
      <c r="G9" s="114">
        <v>4566</v>
      </c>
      <c r="H9" s="63">
        <v>7093</v>
      </c>
      <c r="I9" s="131">
        <v>7091</v>
      </c>
      <c r="J9" s="63">
        <f>3486-48</f>
        <v>3438</v>
      </c>
      <c r="K9" s="141">
        <v>1172</v>
      </c>
      <c r="L9" s="63">
        <v>5242</v>
      </c>
      <c r="M9" s="131">
        <v>5399</v>
      </c>
      <c r="N9" s="63">
        <v>40757</v>
      </c>
      <c r="O9" s="141">
        <v>38305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" customHeight="1">
      <c r="A10" s="264"/>
      <c r="B10" s="14"/>
      <c r="C10" s="26" t="s">
        <v>77</v>
      </c>
      <c r="D10" s="27"/>
      <c r="E10" s="92" t="s">
        <v>71</v>
      </c>
      <c r="F10" s="63">
        <v>291</v>
      </c>
      <c r="G10" s="114">
        <v>0</v>
      </c>
      <c r="H10" s="63">
        <v>0</v>
      </c>
      <c r="I10" s="131">
        <v>0</v>
      </c>
      <c r="J10" s="128">
        <v>48</v>
      </c>
      <c r="K10" s="133">
        <v>19</v>
      </c>
      <c r="L10" s="63">
        <v>0</v>
      </c>
      <c r="M10" s="131">
        <v>0</v>
      </c>
      <c r="N10" s="63">
        <v>5</v>
      </c>
      <c r="O10" s="141">
        <v>5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" customHeight="1">
      <c r="A11" s="264"/>
      <c r="B11" s="19" t="s">
        <v>78</v>
      </c>
      <c r="C11" s="85"/>
      <c r="D11" s="85"/>
      <c r="E11" s="93" t="s">
        <v>73</v>
      </c>
      <c r="F11" s="107">
        <v>4788</v>
      </c>
      <c r="G11" s="115">
        <v>4560</v>
      </c>
      <c r="H11" s="107">
        <v>6434</v>
      </c>
      <c r="I11" s="132">
        <v>6475</v>
      </c>
      <c r="J11" s="107">
        <v>3499</v>
      </c>
      <c r="K11" s="142">
        <v>1164</v>
      </c>
      <c r="L11" s="107">
        <v>4637</v>
      </c>
      <c r="M11" s="132">
        <v>4841</v>
      </c>
      <c r="N11" s="107">
        <v>40918</v>
      </c>
      <c r="O11" s="142">
        <v>38495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6" customHeight="1">
      <c r="A12" s="264"/>
      <c r="B12" s="13"/>
      <c r="C12" s="26" t="s">
        <v>61</v>
      </c>
      <c r="D12" s="27"/>
      <c r="E12" s="92" t="s">
        <v>36</v>
      </c>
      <c r="F12" s="63">
        <f>4788-3</f>
        <v>4785</v>
      </c>
      <c r="G12" s="114">
        <v>4557</v>
      </c>
      <c r="H12" s="107">
        <f>6434-3</f>
        <v>6431</v>
      </c>
      <c r="I12" s="131">
        <v>6472</v>
      </c>
      <c r="J12" s="107">
        <f>3499-3</f>
        <v>3496</v>
      </c>
      <c r="K12" s="141">
        <v>1161</v>
      </c>
      <c r="L12" s="63">
        <v>4637</v>
      </c>
      <c r="M12" s="131">
        <v>4841</v>
      </c>
      <c r="N12" s="63">
        <v>40913</v>
      </c>
      <c r="O12" s="141">
        <v>38490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6" customHeight="1">
      <c r="A13" s="264"/>
      <c r="B13" s="76"/>
      <c r="C13" s="22" t="s">
        <v>44</v>
      </c>
      <c r="D13" s="34"/>
      <c r="E13" s="94" t="s">
        <v>12</v>
      </c>
      <c r="F13" s="45">
        <v>0</v>
      </c>
      <c r="G13" s="116">
        <v>0</v>
      </c>
      <c r="H13" s="128">
        <v>0</v>
      </c>
      <c r="I13" s="133">
        <v>0</v>
      </c>
      <c r="J13" s="128">
        <v>0</v>
      </c>
      <c r="K13" s="133">
        <v>0</v>
      </c>
      <c r="L13" s="62">
        <v>0</v>
      </c>
      <c r="M13" s="136">
        <v>0</v>
      </c>
      <c r="N13" s="62">
        <v>5</v>
      </c>
      <c r="O13" s="144">
        <v>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6" customHeight="1">
      <c r="A14" s="264"/>
      <c r="B14" s="15" t="s">
        <v>79</v>
      </c>
      <c r="C14" s="27"/>
      <c r="D14" s="27"/>
      <c r="E14" s="92" t="s">
        <v>117</v>
      </c>
      <c r="F14" s="46">
        <f t="shared" ref="F14:O15" si="0">F9-F12</f>
        <v>-202</v>
      </c>
      <c r="G14" s="117">
        <f t="shared" si="0"/>
        <v>9</v>
      </c>
      <c r="H14" s="46">
        <f t="shared" si="0"/>
        <v>662</v>
      </c>
      <c r="I14" s="117">
        <f t="shared" si="0"/>
        <v>619</v>
      </c>
      <c r="J14" s="46">
        <f t="shared" si="0"/>
        <v>-58</v>
      </c>
      <c r="K14" s="117">
        <f t="shared" si="0"/>
        <v>11</v>
      </c>
      <c r="L14" s="46">
        <f t="shared" si="0"/>
        <v>605</v>
      </c>
      <c r="M14" s="117">
        <f t="shared" si="0"/>
        <v>558</v>
      </c>
      <c r="N14" s="46">
        <f t="shared" si="0"/>
        <v>-156</v>
      </c>
      <c r="O14" s="117">
        <f t="shared" si="0"/>
        <v>-185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6" customHeight="1">
      <c r="A15" s="264"/>
      <c r="B15" s="15" t="s">
        <v>80</v>
      </c>
      <c r="C15" s="27"/>
      <c r="D15" s="27"/>
      <c r="E15" s="92" t="s">
        <v>118</v>
      </c>
      <c r="F15" s="46">
        <f t="shared" si="0"/>
        <v>291</v>
      </c>
      <c r="G15" s="117">
        <f t="shared" si="0"/>
        <v>0</v>
      </c>
      <c r="H15" s="46">
        <f t="shared" si="0"/>
        <v>0</v>
      </c>
      <c r="I15" s="117">
        <f t="shared" si="0"/>
        <v>0</v>
      </c>
      <c r="J15" s="46">
        <f t="shared" si="0"/>
        <v>48</v>
      </c>
      <c r="K15" s="117">
        <f t="shared" si="0"/>
        <v>19</v>
      </c>
      <c r="L15" s="46">
        <f t="shared" si="0"/>
        <v>0</v>
      </c>
      <c r="M15" s="117">
        <f t="shared" si="0"/>
        <v>0</v>
      </c>
      <c r="N15" s="46">
        <f t="shared" si="0"/>
        <v>0</v>
      </c>
      <c r="O15" s="117">
        <f t="shared" si="0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6" customHeight="1">
      <c r="A16" s="264"/>
      <c r="B16" s="15" t="s">
        <v>76</v>
      </c>
      <c r="C16" s="27"/>
      <c r="D16" s="27"/>
      <c r="E16" s="92" t="s">
        <v>103</v>
      </c>
      <c r="F16" s="45">
        <f t="shared" ref="F16:O16" si="1">F8-F11</f>
        <v>86</v>
      </c>
      <c r="G16" s="116">
        <f t="shared" si="1"/>
        <v>6</v>
      </c>
      <c r="H16" s="45">
        <f t="shared" si="1"/>
        <v>659</v>
      </c>
      <c r="I16" s="116">
        <f t="shared" si="1"/>
        <v>616</v>
      </c>
      <c r="J16" s="45">
        <f t="shared" si="1"/>
        <v>-13</v>
      </c>
      <c r="K16" s="116">
        <f t="shared" si="1"/>
        <v>27</v>
      </c>
      <c r="L16" s="45">
        <f t="shared" si="1"/>
        <v>605</v>
      </c>
      <c r="M16" s="116">
        <f t="shared" si="1"/>
        <v>558</v>
      </c>
      <c r="N16" s="45">
        <f t="shared" si="1"/>
        <v>-156</v>
      </c>
      <c r="O16" s="116">
        <f t="shared" si="1"/>
        <v>-185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6" customHeight="1">
      <c r="A17" s="264"/>
      <c r="B17" s="15" t="s">
        <v>30</v>
      </c>
      <c r="C17" s="27"/>
      <c r="D17" s="27"/>
      <c r="E17" s="95"/>
      <c r="F17" s="46">
        <v>0</v>
      </c>
      <c r="G17" s="117">
        <v>0</v>
      </c>
      <c r="H17" s="128">
        <v>0</v>
      </c>
      <c r="I17" s="133">
        <v>0</v>
      </c>
      <c r="J17" s="63">
        <v>13673</v>
      </c>
      <c r="K17" s="141">
        <v>13778</v>
      </c>
      <c r="L17" s="63">
        <v>0</v>
      </c>
      <c r="M17" s="131">
        <v>0</v>
      </c>
      <c r="N17" s="128">
        <f>4136+156</f>
        <v>4292</v>
      </c>
      <c r="O17" s="149">
        <f>3502+185</f>
        <v>3687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6" customHeight="1">
      <c r="A18" s="265"/>
      <c r="B18" s="17" t="s">
        <v>0</v>
      </c>
      <c r="C18" s="29"/>
      <c r="D18" s="29"/>
      <c r="E18" s="96"/>
      <c r="F18" s="108">
        <v>0</v>
      </c>
      <c r="G18" s="118">
        <v>0</v>
      </c>
      <c r="H18" s="129">
        <v>0</v>
      </c>
      <c r="I18" s="134">
        <v>0</v>
      </c>
      <c r="J18" s="129">
        <v>0</v>
      </c>
      <c r="K18" s="134">
        <v>0</v>
      </c>
      <c r="L18" s="129">
        <v>0</v>
      </c>
      <c r="M18" s="134">
        <v>0</v>
      </c>
      <c r="N18" s="129"/>
      <c r="O18" s="15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6" customHeight="1">
      <c r="A19" s="264" t="s">
        <v>106</v>
      </c>
      <c r="B19" s="19" t="s">
        <v>65</v>
      </c>
      <c r="C19" s="30"/>
      <c r="D19" s="30"/>
      <c r="E19" s="97"/>
      <c r="F19" s="44">
        <v>3097</v>
      </c>
      <c r="G19" s="119">
        <v>2451</v>
      </c>
      <c r="H19" s="61">
        <v>1414</v>
      </c>
      <c r="I19" s="135">
        <v>1187</v>
      </c>
      <c r="J19" s="61">
        <v>937</v>
      </c>
      <c r="K19" s="143">
        <v>2653</v>
      </c>
      <c r="L19" s="61">
        <v>2498</v>
      </c>
      <c r="M19" s="135">
        <v>2055</v>
      </c>
      <c r="N19" s="61">
        <v>3360</v>
      </c>
      <c r="O19" s="143">
        <v>1580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6" customHeight="1">
      <c r="A20" s="264"/>
      <c r="B20" s="18"/>
      <c r="C20" s="26" t="s">
        <v>82</v>
      </c>
      <c r="D20" s="27"/>
      <c r="E20" s="92"/>
      <c r="F20" s="46">
        <v>1639</v>
      </c>
      <c r="G20" s="117">
        <v>2225</v>
      </c>
      <c r="H20" s="63">
        <v>445</v>
      </c>
      <c r="I20" s="131">
        <v>487</v>
      </c>
      <c r="J20" s="63">
        <v>0</v>
      </c>
      <c r="K20" s="133">
        <v>0</v>
      </c>
      <c r="L20" s="63">
        <v>451</v>
      </c>
      <c r="M20" s="131">
        <v>303</v>
      </c>
      <c r="N20" s="63">
        <v>1410</v>
      </c>
      <c r="O20" s="141">
        <v>1298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6" customHeight="1">
      <c r="A21" s="264"/>
      <c r="B21" s="82" t="s">
        <v>22</v>
      </c>
      <c r="C21" s="85"/>
      <c r="D21" s="85"/>
      <c r="E21" s="93" t="s">
        <v>119</v>
      </c>
      <c r="F21" s="109">
        <v>3097</v>
      </c>
      <c r="G21" s="120">
        <v>2451</v>
      </c>
      <c r="H21" s="107">
        <v>1414</v>
      </c>
      <c r="I21" s="132">
        <v>1187</v>
      </c>
      <c r="J21" s="107">
        <v>937</v>
      </c>
      <c r="K21" s="142">
        <v>2653</v>
      </c>
      <c r="L21" s="107">
        <v>2498</v>
      </c>
      <c r="M21" s="132">
        <v>2055</v>
      </c>
      <c r="N21" s="107">
        <v>3360</v>
      </c>
      <c r="O21" s="142">
        <v>1580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6" customHeight="1">
      <c r="A22" s="264"/>
      <c r="B22" s="19" t="s">
        <v>83</v>
      </c>
      <c r="C22" s="30"/>
      <c r="D22" s="30"/>
      <c r="E22" s="97" t="s">
        <v>120</v>
      </c>
      <c r="F22" s="44">
        <v>4763</v>
      </c>
      <c r="G22" s="119">
        <v>5262</v>
      </c>
      <c r="H22" s="61">
        <v>4837</v>
      </c>
      <c r="I22" s="135">
        <v>5491</v>
      </c>
      <c r="J22" s="61">
        <v>2740</v>
      </c>
      <c r="K22" s="143">
        <v>5321</v>
      </c>
      <c r="L22" s="61">
        <v>3512</v>
      </c>
      <c r="M22" s="135">
        <v>2960</v>
      </c>
      <c r="N22" s="61">
        <v>4784</v>
      </c>
      <c r="O22" s="143">
        <v>5546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6" customHeight="1">
      <c r="A23" s="264"/>
      <c r="B23" s="13" t="s">
        <v>84</v>
      </c>
      <c r="C23" s="22" t="s">
        <v>86</v>
      </c>
      <c r="D23" s="34"/>
      <c r="E23" s="94"/>
      <c r="F23" s="45">
        <v>1021</v>
      </c>
      <c r="G23" s="116">
        <v>1078</v>
      </c>
      <c r="H23" s="62">
        <v>1037</v>
      </c>
      <c r="I23" s="136">
        <v>1004</v>
      </c>
      <c r="J23" s="62">
        <v>0</v>
      </c>
      <c r="K23" s="144">
        <v>0</v>
      </c>
      <c r="L23" s="62">
        <v>888</v>
      </c>
      <c r="M23" s="136">
        <v>1346</v>
      </c>
      <c r="N23" s="62">
        <v>3216</v>
      </c>
      <c r="O23" s="144">
        <v>3991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6" customHeight="1">
      <c r="A24" s="264"/>
      <c r="B24" s="15" t="s">
        <v>121</v>
      </c>
      <c r="C24" s="27"/>
      <c r="D24" s="27"/>
      <c r="E24" s="92" t="s">
        <v>122</v>
      </c>
      <c r="F24" s="46">
        <f t="shared" ref="F24:O24" si="2">F21-F22</f>
        <v>-1666</v>
      </c>
      <c r="G24" s="117">
        <f t="shared" si="2"/>
        <v>-2811</v>
      </c>
      <c r="H24" s="46">
        <f t="shared" si="2"/>
        <v>-3423</v>
      </c>
      <c r="I24" s="117">
        <f t="shared" si="2"/>
        <v>-4304</v>
      </c>
      <c r="J24" s="46">
        <f t="shared" si="2"/>
        <v>-1803</v>
      </c>
      <c r="K24" s="117">
        <f t="shared" si="2"/>
        <v>-2668</v>
      </c>
      <c r="L24" s="46">
        <f t="shared" si="2"/>
        <v>-1014</v>
      </c>
      <c r="M24" s="117">
        <f t="shared" si="2"/>
        <v>-905</v>
      </c>
      <c r="N24" s="46">
        <f t="shared" si="2"/>
        <v>-1424</v>
      </c>
      <c r="O24" s="117">
        <f t="shared" si="2"/>
        <v>-3966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6" customHeight="1">
      <c r="A25" s="264"/>
      <c r="B25" s="83" t="s">
        <v>87</v>
      </c>
      <c r="C25" s="34"/>
      <c r="D25" s="34"/>
      <c r="E25" s="250" t="s">
        <v>124</v>
      </c>
      <c r="F25" s="252">
        <v>1666</v>
      </c>
      <c r="G25" s="254">
        <v>2811</v>
      </c>
      <c r="H25" s="256">
        <v>3423</v>
      </c>
      <c r="I25" s="254">
        <v>4304</v>
      </c>
      <c r="J25" s="256">
        <v>1803</v>
      </c>
      <c r="K25" s="254">
        <v>2668</v>
      </c>
      <c r="L25" s="256">
        <v>1014</v>
      </c>
      <c r="M25" s="254">
        <v>905</v>
      </c>
      <c r="N25" s="256">
        <v>1424</v>
      </c>
      <c r="O25" s="254">
        <v>3966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6" customHeight="1">
      <c r="A26" s="264"/>
      <c r="B26" s="82" t="s">
        <v>88</v>
      </c>
      <c r="C26" s="85"/>
      <c r="D26" s="85"/>
      <c r="E26" s="251"/>
      <c r="F26" s="253"/>
      <c r="G26" s="255"/>
      <c r="H26" s="257"/>
      <c r="I26" s="255"/>
      <c r="J26" s="257"/>
      <c r="K26" s="255"/>
      <c r="L26" s="257"/>
      <c r="M26" s="255"/>
      <c r="N26" s="257"/>
      <c r="O26" s="255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6" customHeight="1">
      <c r="A27" s="265"/>
      <c r="B27" s="17" t="s">
        <v>125</v>
      </c>
      <c r="C27" s="29"/>
      <c r="D27" s="29"/>
      <c r="E27" s="98" t="s">
        <v>128</v>
      </c>
      <c r="F27" s="48">
        <f t="shared" ref="F27:O27" si="3">F24+F25</f>
        <v>0</v>
      </c>
      <c r="G27" s="121">
        <f t="shared" si="3"/>
        <v>0</v>
      </c>
      <c r="H27" s="48">
        <f t="shared" si="3"/>
        <v>0</v>
      </c>
      <c r="I27" s="121">
        <f t="shared" si="3"/>
        <v>0</v>
      </c>
      <c r="J27" s="48">
        <f t="shared" si="3"/>
        <v>0</v>
      </c>
      <c r="K27" s="121">
        <f t="shared" si="3"/>
        <v>0</v>
      </c>
      <c r="L27" s="48">
        <f t="shared" si="3"/>
        <v>0</v>
      </c>
      <c r="M27" s="121">
        <f t="shared" si="3"/>
        <v>0</v>
      </c>
      <c r="N27" s="48">
        <f t="shared" si="3"/>
        <v>0</v>
      </c>
      <c r="O27" s="121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6" customHeight="1">
      <c r="F28" s="110"/>
      <c r="G28" s="110"/>
      <c r="H28" s="110"/>
      <c r="I28" s="110"/>
      <c r="J28" s="110"/>
      <c r="K28" s="110"/>
      <c r="L28" s="147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6" customHeight="1">
      <c r="A29" s="29"/>
      <c r="F29" s="110"/>
      <c r="G29" s="110"/>
      <c r="H29" s="110"/>
      <c r="I29" s="110"/>
      <c r="J29" s="138"/>
      <c r="K29" s="138"/>
      <c r="L29" s="147"/>
      <c r="M29" s="110"/>
      <c r="N29" s="110"/>
      <c r="O29" s="138" t="s">
        <v>69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8"/>
    </row>
    <row r="30" spans="1:25" ht="16" customHeight="1">
      <c r="A30" s="244" t="s">
        <v>89</v>
      </c>
      <c r="B30" s="245"/>
      <c r="C30" s="245"/>
      <c r="D30" s="245"/>
      <c r="E30" s="246"/>
      <c r="F30" s="242" t="s">
        <v>23</v>
      </c>
      <c r="G30" s="243"/>
      <c r="H30" s="242" t="s">
        <v>235</v>
      </c>
      <c r="I30" s="243"/>
      <c r="J30" s="242"/>
      <c r="K30" s="243"/>
      <c r="L30" s="242"/>
      <c r="M30" s="243"/>
      <c r="N30" s="242"/>
      <c r="O30" s="243"/>
      <c r="P30" s="147"/>
      <c r="Q30" s="147"/>
      <c r="R30" s="147"/>
      <c r="S30" s="147"/>
      <c r="T30" s="147"/>
      <c r="U30" s="147"/>
      <c r="V30" s="147"/>
      <c r="W30" s="147"/>
      <c r="X30" s="147"/>
      <c r="Y30" s="147"/>
    </row>
    <row r="31" spans="1:25" ht="16" customHeight="1">
      <c r="A31" s="247"/>
      <c r="B31" s="248"/>
      <c r="C31" s="248"/>
      <c r="D31" s="248"/>
      <c r="E31" s="249"/>
      <c r="F31" s="105" t="s">
        <v>221</v>
      </c>
      <c r="G31" s="122" t="s">
        <v>11</v>
      </c>
      <c r="H31" s="105" t="s">
        <v>221</v>
      </c>
      <c r="I31" s="122" t="s">
        <v>11</v>
      </c>
      <c r="J31" s="105" t="s">
        <v>221</v>
      </c>
      <c r="K31" s="145" t="s">
        <v>11</v>
      </c>
      <c r="L31" s="105" t="s">
        <v>221</v>
      </c>
      <c r="M31" s="122" t="s">
        <v>11</v>
      </c>
      <c r="N31" s="105" t="s">
        <v>221</v>
      </c>
      <c r="O31" s="151" t="s">
        <v>11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</row>
    <row r="32" spans="1:25" ht="16" customHeight="1">
      <c r="A32" s="258" t="s">
        <v>108</v>
      </c>
      <c r="B32" s="12" t="s">
        <v>74</v>
      </c>
      <c r="C32" s="21"/>
      <c r="D32" s="21"/>
      <c r="E32" s="99" t="s">
        <v>67</v>
      </c>
      <c r="F32" s="61">
        <v>3611</v>
      </c>
      <c r="G32" s="123">
        <v>3679</v>
      </c>
      <c r="H32" s="106">
        <v>253</v>
      </c>
      <c r="I32" s="130">
        <v>13</v>
      </c>
      <c r="J32" s="106"/>
      <c r="K32" s="140"/>
      <c r="L32" s="61"/>
      <c r="M32" s="123"/>
      <c r="N32" s="106"/>
      <c r="O32" s="152"/>
      <c r="P32" s="123"/>
      <c r="Q32" s="123"/>
      <c r="R32" s="123"/>
      <c r="S32" s="123"/>
      <c r="T32" s="154"/>
      <c r="U32" s="154"/>
      <c r="V32" s="123"/>
      <c r="W32" s="123"/>
      <c r="X32" s="154"/>
      <c r="Y32" s="154"/>
    </row>
    <row r="33" spans="1:25" ht="16" customHeight="1">
      <c r="A33" s="266"/>
      <c r="B33" s="76"/>
      <c r="C33" s="22" t="s">
        <v>91</v>
      </c>
      <c r="D33" s="34"/>
      <c r="E33" s="100"/>
      <c r="F33" s="62">
        <v>3209</v>
      </c>
      <c r="G33" s="124">
        <v>3354</v>
      </c>
      <c r="H33" s="62">
        <v>221</v>
      </c>
      <c r="I33" s="136">
        <v>0</v>
      </c>
      <c r="J33" s="62"/>
      <c r="K33" s="144"/>
      <c r="L33" s="62"/>
      <c r="M33" s="124"/>
      <c r="N33" s="62"/>
      <c r="O33" s="116"/>
      <c r="P33" s="123"/>
      <c r="Q33" s="123"/>
      <c r="R33" s="123"/>
      <c r="S33" s="123"/>
      <c r="T33" s="154"/>
      <c r="U33" s="154"/>
      <c r="V33" s="123"/>
      <c r="W33" s="123"/>
      <c r="X33" s="154"/>
      <c r="Y33" s="154"/>
    </row>
    <row r="34" spans="1:25" ht="16" customHeight="1">
      <c r="A34" s="266"/>
      <c r="B34" s="76"/>
      <c r="C34" s="86"/>
      <c r="D34" s="26" t="s">
        <v>68</v>
      </c>
      <c r="E34" s="101"/>
      <c r="F34" s="63">
        <v>3209</v>
      </c>
      <c r="G34" s="114">
        <v>3354</v>
      </c>
      <c r="H34" s="63">
        <v>221</v>
      </c>
      <c r="I34" s="131">
        <v>0</v>
      </c>
      <c r="J34" s="63"/>
      <c r="K34" s="141"/>
      <c r="L34" s="63"/>
      <c r="M34" s="114"/>
      <c r="N34" s="63"/>
      <c r="O34" s="117"/>
      <c r="P34" s="123"/>
      <c r="Q34" s="123"/>
      <c r="R34" s="123"/>
      <c r="S34" s="123"/>
      <c r="T34" s="154"/>
      <c r="U34" s="154"/>
      <c r="V34" s="123"/>
      <c r="W34" s="123"/>
      <c r="X34" s="154"/>
      <c r="Y34" s="154"/>
    </row>
    <row r="35" spans="1:25" ht="16" customHeight="1">
      <c r="A35" s="266"/>
      <c r="B35" s="14"/>
      <c r="C35" s="87" t="s">
        <v>92</v>
      </c>
      <c r="D35" s="85"/>
      <c r="E35" s="102"/>
      <c r="F35" s="107">
        <v>402</v>
      </c>
      <c r="G35" s="115">
        <v>325</v>
      </c>
      <c r="H35" s="107">
        <v>32</v>
      </c>
      <c r="I35" s="132">
        <v>13</v>
      </c>
      <c r="J35" s="128"/>
      <c r="K35" s="133"/>
      <c r="L35" s="107"/>
      <c r="M35" s="115"/>
      <c r="N35" s="107"/>
      <c r="O35" s="120"/>
      <c r="P35" s="123"/>
      <c r="Q35" s="123"/>
      <c r="R35" s="123"/>
      <c r="S35" s="123"/>
      <c r="T35" s="154"/>
      <c r="U35" s="154"/>
      <c r="V35" s="123"/>
      <c r="W35" s="123"/>
      <c r="X35" s="154"/>
      <c r="Y35" s="154"/>
    </row>
    <row r="36" spans="1:25" ht="16" customHeight="1">
      <c r="A36" s="266"/>
      <c r="B36" s="19" t="s">
        <v>78</v>
      </c>
      <c r="C36" s="30"/>
      <c r="D36" s="30"/>
      <c r="E36" s="99" t="s">
        <v>70</v>
      </c>
      <c r="F36" s="44">
        <v>2053</v>
      </c>
      <c r="G36" s="116">
        <v>2177</v>
      </c>
      <c r="H36" s="61">
        <v>161</v>
      </c>
      <c r="I36" s="135">
        <v>2</v>
      </c>
      <c r="J36" s="61"/>
      <c r="K36" s="143"/>
      <c r="L36" s="61"/>
      <c r="M36" s="123"/>
      <c r="N36" s="61"/>
      <c r="O36" s="119"/>
      <c r="P36" s="123"/>
      <c r="Q36" s="123"/>
      <c r="R36" s="123"/>
      <c r="S36" s="123"/>
      <c r="T36" s="123"/>
      <c r="U36" s="123"/>
      <c r="V36" s="123"/>
      <c r="W36" s="123"/>
      <c r="X36" s="154"/>
      <c r="Y36" s="154"/>
    </row>
    <row r="37" spans="1:25" ht="16" customHeight="1">
      <c r="A37" s="266"/>
      <c r="B37" s="76"/>
      <c r="C37" s="26" t="s">
        <v>93</v>
      </c>
      <c r="D37" s="27"/>
      <c r="E37" s="101"/>
      <c r="F37" s="46">
        <v>2009</v>
      </c>
      <c r="G37" s="117">
        <v>1905</v>
      </c>
      <c r="H37" s="63" t="s">
        <v>236</v>
      </c>
      <c r="I37" s="131">
        <v>0</v>
      </c>
      <c r="J37" s="63"/>
      <c r="K37" s="141"/>
      <c r="L37" s="63"/>
      <c r="M37" s="114"/>
      <c r="N37" s="63"/>
      <c r="O37" s="117"/>
      <c r="P37" s="123"/>
      <c r="Q37" s="123"/>
      <c r="R37" s="123"/>
      <c r="S37" s="123"/>
      <c r="T37" s="123"/>
      <c r="U37" s="123"/>
      <c r="V37" s="123"/>
      <c r="W37" s="123"/>
      <c r="X37" s="154"/>
      <c r="Y37" s="154"/>
    </row>
    <row r="38" spans="1:25" ht="16" customHeight="1">
      <c r="A38" s="266"/>
      <c r="B38" s="14"/>
      <c r="C38" s="26" t="s">
        <v>95</v>
      </c>
      <c r="D38" s="27"/>
      <c r="E38" s="101"/>
      <c r="F38" s="46">
        <v>44</v>
      </c>
      <c r="G38" s="117">
        <v>272</v>
      </c>
      <c r="H38" s="63">
        <v>161</v>
      </c>
      <c r="I38" s="131">
        <v>2</v>
      </c>
      <c r="J38" s="63"/>
      <c r="K38" s="133"/>
      <c r="L38" s="63"/>
      <c r="M38" s="114"/>
      <c r="N38" s="63"/>
      <c r="O38" s="117"/>
      <c r="P38" s="123"/>
      <c r="Q38" s="123"/>
      <c r="R38" s="154"/>
      <c r="S38" s="154"/>
      <c r="T38" s="123"/>
      <c r="U38" s="123"/>
      <c r="V38" s="123"/>
      <c r="W38" s="123"/>
      <c r="X38" s="154"/>
      <c r="Y38" s="154"/>
    </row>
    <row r="39" spans="1:25" ht="16" customHeight="1">
      <c r="A39" s="267"/>
      <c r="B39" s="20" t="s">
        <v>20</v>
      </c>
      <c r="C39" s="32"/>
      <c r="D39" s="32"/>
      <c r="E39" s="103" t="s">
        <v>129</v>
      </c>
      <c r="F39" s="48">
        <f t="shared" ref="F39:O39" si="4">F32-F36</f>
        <v>1558</v>
      </c>
      <c r="G39" s="121">
        <f t="shared" si="4"/>
        <v>1502</v>
      </c>
      <c r="H39" s="48">
        <f t="shared" si="4"/>
        <v>92</v>
      </c>
      <c r="I39" s="121">
        <f t="shared" si="4"/>
        <v>11</v>
      </c>
      <c r="J39" s="48">
        <f t="shared" si="4"/>
        <v>0</v>
      </c>
      <c r="K39" s="121">
        <f t="shared" si="4"/>
        <v>0</v>
      </c>
      <c r="L39" s="48">
        <f t="shared" si="4"/>
        <v>0</v>
      </c>
      <c r="M39" s="121">
        <f t="shared" si="4"/>
        <v>0</v>
      </c>
      <c r="N39" s="48">
        <f t="shared" si="4"/>
        <v>0</v>
      </c>
      <c r="O39" s="121">
        <f t="shared" si="4"/>
        <v>0</v>
      </c>
      <c r="P39" s="123"/>
      <c r="Q39" s="123"/>
      <c r="R39" s="123"/>
      <c r="S39" s="123"/>
      <c r="T39" s="123"/>
      <c r="U39" s="123"/>
      <c r="V39" s="123"/>
      <c r="W39" s="123"/>
      <c r="X39" s="154"/>
      <c r="Y39" s="154"/>
    </row>
    <row r="40" spans="1:25" ht="16" customHeight="1">
      <c r="A40" s="258" t="s">
        <v>109</v>
      </c>
      <c r="B40" s="19" t="s">
        <v>96</v>
      </c>
      <c r="C40" s="30"/>
      <c r="D40" s="30"/>
      <c r="E40" s="99" t="s">
        <v>73</v>
      </c>
      <c r="F40" s="44">
        <v>1229</v>
      </c>
      <c r="G40" s="119">
        <v>1525</v>
      </c>
      <c r="H40" s="61">
        <v>170</v>
      </c>
      <c r="I40" s="135">
        <v>50</v>
      </c>
      <c r="J40" s="61"/>
      <c r="K40" s="143"/>
      <c r="L40" s="61"/>
      <c r="M40" s="123"/>
      <c r="N40" s="61"/>
      <c r="O40" s="119"/>
      <c r="P40" s="123"/>
      <c r="Q40" s="123"/>
      <c r="R40" s="123"/>
      <c r="S40" s="123"/>
      <c r="T40" s="154"/>
      <c r="U40" s="154"/>
      <c r="V40" s="154"/>
      <c r="W40" s="154"/>
      <c r="X40" s="123"/>
      <c r="Y40" s="123"/>
    </row>
    <row r="41" spans="1:25" ht="16" customHeight="1">
      <c r="A41" s="259"/>
      <c r="B41" s="14"/>
      <c r="C41" s="26" t="s">
        <v>98</v>
      </c>
      <c r="D41" s="27"/>
      <c r="E41" s="101"/>
      <c r="F41" s="111">
        <v>1194</v>
      </c>
      <c r="G41" s="125">
        <v>1136</v>
      </c>
      <c r="H41" s="128">
        <v>170</v>
      </c>
      <c r="I41" s="133">
        <v>50</v>
      </c>
      <c r="J41" s="63"/>
      <c r="K41" s="141"/>
      <c r="L41" s="63"/>
      <c r="M41" s="114"/>
      <c r="N41" s="63"/>
      <c r="O41" s="117"/>
      <c r="P41" s="154"/>
      <c r="Q41" s="154"/>
      <c r="R41" s="154"/>
      <c r="S41" s="154"/>
      <c r="T41" s="154"/>
      <c r="U41" s="154"/>
      <c r="V41" s="154"/>
      <c r="W41" s="154"/>
      <c r="X41" s="123"/>
      <c r="Y41" s="123"/>
    </row>
    <row r="42" spans="1:25" ht="16" customHeight="1">
      <c r="A42" s="259"/>
      <c r="B42" s="19" t="s">
        <v>83</v>
      </c>
      <c r="C42" s="30"/>
      <c r="D42" s="30"/>
      <c r="E42" s="99" t="s">
        <v>36</v>
      </c>
      <c r="F42" s="44">
        <v>2787</v>
      </c>
      <c r="G42" s="119">
        <v>3027</v>
      </c>
      <c r="H42" s="61">
        <v>200</v>
      </c>
      <c r="I42" s="135">
        <v>61</v>
      </c>
      <c r="J42" s="61"/>
      <c r="K42" s="143"/>
      <c r="L42" s="61"/>
      <c r="M42" s="123"/>
      <c r="N42" s="61"/>
      <c r="O42" s="119"/>
      <c r="P42" s="123"/>
      <c r="Q42" s="123"/>
      <c r="R42" s="123"/>
      <c r="S42" s="123"/>
      <c r="T42" s="154"/>
      <c r="U42" s="154"/>
      <c r="V42" s="123"/>
      <c r="W42" s="123"/>
      <c r="X42" s="123"/>
      <c r="Y42" s="123"/>
    </row>
    <row r="43" spans="1:25" ht="16" customHeight="1">
      <c r="A43" s="259"/>
      <c r="B43" s="14"/>
      <c r="C43" s="26" t="s">
        <v>99</v>
      </c>
      <c r="D43" s="27"/>
      <c r="E43" s="101"/>
      <c r="F43" s="46">
        <v>2019</v>
      </c>
      <c r="G43" s="117">
        <v>1020</v>
      </c>
      <c r="H43" s="63">
        <v>30</v>
      </c>
      <c r="I43" s="131">
        <v>11</v>
      </c>
      <c r="J43" s="128"/>
      <c r="K43" s="133"/>
      <c r="L43" s="63"/>
      <c r="M43" s="114"/>
      <c r="N43" s="63"/>
      <c r="O43" s="117"/>
      <c r="P43" s="123"/>
      <c r="Q43" s="123"/>
      <c r="R43" s="154"/>
      <c r="S43" s="123"/>
      <c r="T43" s="154"/>
      <c r="U43" s="154"/>
      <c r="V43" s="123"/>
      <c r="W43" s="123"/>
      <c r="X43" s="154"/>
      <c r="Y43" s="154"/>
    </row>
    <row r="44" spans="1:25" ht="16" customHeight="1">
      <c r="A44" s="260"/>
      <c r="B44" s="17" t="s">
        <v>20</v>
      </c>
      <c r="C44" s="29"/>
      <c r="D44" s="29"/>
      <c r="E44" s="103" t="s">
        <v>130</v>
      </c>
      <c r="F44" s="108">
        <f t="shared" ref="F44:O44" si="5">F40-F42</f>
        <v>-1558</v>
      </c>
      <c r="G44" s="118">
        <f t="shared" si="5"/>
        <v>-1502</v>
      </c>
      <c r="H44" s="108">
        <f t="shared" si="5"/>
        <v>-30</v>
      </c>
      <c r="I44" s="118">
        <f t="shared" si="5"/>
        <v>-11</v>
      </c>
      <c r="J44" s="108">
        <f t="shared" si="5"/>
        <v>0</v>
      </c>
      <c r="K44" s="118">
        <f t="shared" si="5"/>
        <v>0</v>
      </c>
      <c r="L44" s="108">
        <f t="shared" si="5"/>
        <v>0</v>
      </c>
      <c r="M44" s="118">
        <f t="shared" si="5"/>
        <v>0</v>
      </c>
      <c r="N44" s="108">
        <f t="shared" si="5"/>
        <v>0</v>
      </c>
      <c r="O44" s="118">
        <f t="shared" si="5"/>
        <v>0</v>
      </c>
      <c r="P44" s="154"/>
      <c r="Q44" s="154"/>
      <c r="R44" s="123"/>
      <c r="S44" s="123"/>
      <c r="T44" s="154"/>
      <c r="U44" s="154"/>
      <c r="V44" s="123"/>
      <c r="W44" s="123"/>
      <c r="X44" s="123"/>
      <c r="Y44" s="123"/>
    </row>
    <row r="45" spans="1:25" ht="16" customHeight="1">
      <c r="A45" s="261" t="s">
        <v>3</v>
      </c>
      <c r="B45" s="84" t="s">
        <v>100</v>
      </c>
      <c r="C45" s="88"/>
      <c r="D45" s="88"/>
      <c r="E45" s="104" t="s">
        <v>131</v>
      </c>
      <c r="F45" s="112">
        <f t="shared" ref="F45:O45" si="6">F39+F44</f>
        <v>0</v>
      </c>
      <c r="G45" s="126">
        <f t="shared" si="6"/>
        <v>0</v>
      </c>
      <c r="H45" s="112">
        <f t="shared" si="6"/>
        <v>62</v>
      </c>
      <c r="I45" s="126">
        <f t="shared" si="6"/>
        <v>0</v>
      </c>
      <c r="J45" s="112">
        <f t="shared" si="6"/>
        <v>0</v>
      </c>
      <c r="K45" s="126">
        <f t="shared" si="6"/>
        <v>0</v>
      </c>
      <c r="L45" s="112">
        <f t="shared" si="6"/>
        <v>0</v>
      </c>
      <c r="M45" s="126">
        <f t="shared" si="6"/>
        <v>0</v>
      </c>
      <c r="N45" s="112">
        <f t="shared" si="6"/>
        <v>0</v>
      </c>
      <c r="O45" s="126">
        <f t="shared" si="6"/>
        <v>0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6" customHeight="1">
      <c r="A46" s="262"/>
      <c r="B46" s="15" t="s">
        <v>101</v>
      </c>
      <c r="C46" s="27"/>
      <c r="D46" s="27"/>
      <c r="E46" s="27"/>
      <c r="F46" s="111">
        <v>42</v>
      </c>
      <c r="G46" s="125">
        <v>0</v>
      </c>
      <c r="H46" s="128" t="s">
        <v>236</v>
      </c>
      <c r="I46" s="133">
        <v>0</v>
      </c>
      <c r="J46" s="128"/>
      <c r="K46" s="133"/>
      <c r="L46" s="63"/>
      <c r="M46" s="114"/>
      <c r="N46" s="128"/>
      <c r="O46" s="149"/>
      <c r="P46" s="154"/>
      <c r="Q46" s="154"/>
      <c r="R46" s="154"/>
      <c r="S46" s="154"/>
      <c r="T46" s="154"/>
      <c r="U46" s="154"/>
      <c r="V46" s="154"/>
      <c r="W46" s="154"/>
      <c r="X46" s="154"/>
      <c r="Y46" s="154"/>
    </row>
    <row r="47" spans="1:25" ht="16" customHeight="1">
      <c r="A47" s="262"/>
      <c r="B47" s="15" t="s">
        <v>102</v>
      </c>
      <c r="C47" s="27"/>
      <c r="D47" s="27"/>
      <c r="E47" s="27"/>
      <c r="F47" s="46">
        <v>-42</v>
      </c>
      <c r="G47" s="117">
        <v>0</v>
      </c>
      <c r="H47" s="63">
        <v>62</v>
      </c>
      <c r="I47" s="131">
        <v>0</v>
      </c>
      <c r="J47" s="63"/>
      <c r="K47" s="141"/>
      <c r="L47" s="63"/>
      <c r="M47" s="114"/>
      <c r="N47" s="63"/>
      <c r="O47" s="117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6" customHeight="1">
      <c r="A48" s="263"/>
      <c r="B48" s="17" t="s">
        <v>104</v>
      </c>
      <c r="C48" s="29"/>
      <c r="D48" s="29"/>
      <c r="E48" s="29"/>
      <c r="F48" s="49">
        <v>-42</v>
      </c>
      <c r="G48" s="127">
        <v>0</v>
      </c>
      <c r="H48" s="49">
        <v>62</v>
      </c>
      <c r="I48" s="137">
        <v>0</v>
      </c>
      <c r="J48" s="49"/>
      <c r="K48" s="146"/>
      <c r="L48" s="49"/>
      <c r="M48" s="127"/>
      <c r="N48" s="49"/>
      <c r="O48" s="121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16" ht="16" customHeight="1">
      <c r="A49" s="1" t="s">
        <v>132</v>
      </c>
      <c r="O49" s="76"/>
      <c r="P49" s="76"/>
    </row>
    <row r="50" spans="1:16" ht="16" customHeight="1">
      <c r="O50" s="76"/>
      <c r="P50" s="76"/>
    </row>
  </sheetData>
  <mergeCells count="28">
    <mergeCell ref="N25:N26"/>
    <mergeCell ref="O25:O26"/>
    <mergeCell ref="A30:E31"/>
    <mergeCell ref="A40:A44"/>
    <mergeCell ref="A45:A48"/>
    <mergeCell ref="A19:A27"/>
    <mergeCell ref="A32:A39"/>
    <mergeCell ref="I25:I26"/>
    <mergeCell ref="J25:J26"/>
    <mergeCell ref="K25:K26"/>
    <mergeCell ref="L25:L26"/>
    <mergeCell ref="M25:M26"/>
    <mergeCell ref="A6:E7"/>
    <mergeCell ref="E25:E26"/>
    <mergeCell ref="F25:F26"/>
    <mergeCell ref="G25:G26"/>
    <mergeCell ref="H25:H26"/>
    <mergeCell ref="A8:A18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6:O6"/>
  </mergeCells>
  <phoneticPr fontId="3"/>
  <printOptions horizontalCentered="1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SheetLayoutView="100" workbookViewId="0">
      <pane xSplit="5" ySplit="8" topLeftCell="F9" activePane="bottomRight" state="frozen"/>
      <selection pane="topRight"/>
      <selection pane="bottomLeft"/>
      <selection pane="bottomRight"/>
    </sheetView>
  </sheetViews>
  <sheetFormatPr defaultColWidth="9" defaultRowHeight="14"/>
  <cols>
    <col min="1" max="2" width="3.6328125" style="1" customWidth="1"/>
    <col min="3" max="4" width="1.6328125" style="1" customWidth="1"/>
    <col min="5" max="5" width="32.6328125" style="1" customWidth="1"/>
    <col min="6" max="6" width="15.6328125" style="1" customWidth="1"/>
    <col min="7" max="7" width="10.6328125" style="1" customWidth="1"/>
    <col min="8" max="8" width="15.6328125" style="1" customWidth="1"/>
    <col min="9" max="9" width="10.6328125" style="1" customWidth="1"/>
    <col min="10" max="11" width="9" style="1" customWidth="1"/>
    <col min="12" max="12" width="9.90625" style="1" customWidth="1"/>
    <col min="13" max="13" width="9" style="1" customWidth="1"/>
    <col min="14" max="16384" width="9" style="1"/>
  </cols>
  <sheetData>
    <row r="1" spans="1:9" ht="34" customHeight="1">
      <c r="A1" s="2" t="s">
        <v>4</v>
      </c>
      <c r="B1" s="2"/>
      <c r="C1" s="2"/>
      <c r="D1" s="2"/>
      <c r="E1" s="33" t="s">
        <v>230</v>
      </c>
      <c r="F1" s="41"/>
    </row>
    <row r="3" spans="1:9">
      <c r="A3" s="3" t="s">
        <v>133</v>
      </c>
    </row>
    <row r="5" spans="1:9">
      <c r="A5" s="4" t="s">
        <v>51</v>
      </c>
      <c r="B5" s="4"/>
      <c r="C5" s="4"/>
      <c r="D5" s="4"/>
      <c r="E5" s="4"/>
    </row>
    <row r="6" spans="1:9" ht="15">
      <c r="A6" s="6"/>
      <c r="H6" s="58"/>
      <c r="I6" s="65" t="s">
        <v>6</v>
      </c>
    </row>
    <row r="7" spans="1:9" ht="27" customHeight="1">
      <c r="A7" s="5"/>
      <c r="B7" s="10"/>
      <c r="C7" s="10"/>
      <c r="D7" s="10"/>
      <c r="E7" s="10"/>
      <c r="F7" s="42" t="s">
        <v>223</v>
      </c>
      <c r="G7" s="50"/>
      <c r="H7" s="59" t="s">
        <v>11</v>
      </c>
      <c r="I7" s="66" t="s">
        <v>16</v>
      </c>
    </row>
    <row r="8" spans="1:9" ht="17.149999999999999" customHeight="1">
      <c r="A8" s="7"/>
      <c r="B8" s="11"/>
      <c r="C8" s="11"/>
      <c r="D8" s="11"/>
      <c r="E8" s="11"/>
      <c r="F8" s="43" t="s">
        <v>53</v>
      </c>
      <c r="G8" s="51" t="s">
        <v>7</v>
      </c>
      <c r="H8" s="60"/>
      <c r="I8" s="67"/>
    </row>
    <row r="9" spans="1:9" ht="18" customHeight="1">
      <c r="A9" s="237" t="s">
        <v>39</v>
      </c>
      <c r="B9" s="237" t="s">
        <v>111</v>
      </c>
      <c r="C9" s="12" t="s">
        <v>18</v>
      </c>
      <c r="D9" s="21"/>
      <c r="E9" s="21"/>
      <c r="F9" s="44">
        <v>526116</v>
      </c>
      <c r="G9" s="52">
        <f t="shared" ref="G9:G27" si="0">F9/$F$27*100</f>
        <v>46.076117427908088</v>
      </c>
      <c r="H9" s="61">
        <v>544837</v>
      </c>
      <c r="I9" s="68">
        <f t="shared" ref="I9:I45" si="1">(F9/H9-1)*100</f>
        <v>-3.4360735412609644</v>
      </c>
    </row>
    <row r="10" spans="1:9" ht="18" customHeight="1">
      <c r="A10" s="238"/>
      <c r="B10" s="238"/>
      <c r="C10" s="13"/>
      <c r="D10" s="22" t="s">
        <v>8</v>
      </c>
      <c r="E10" s="34"/>
      <c r="F10" s="45">
        <v>139880</v>
      </c>
      <c r="G10" s="53">
        <f t="shared" si="0"/>
        <v>12.250392129902501</v>
      </c>
      <c r="H10" s="62">
        <v>145565</v>
      </c>
      <c r="I10" s="69">
        <f t="shared" si="1"/>
        <v>-3.9054717823652663</v>
      </c>
    </row>
    <row r="11" spans="1:9" ht="18" customHeight="1">
      <c r="A11" s="238"/>
      <c r="B11" s="238"/>
      <c r="C11" s="13"/>
      <c r="D11" s="23"/>
      <c r="E11" s="35" t="s">
        <v>26</v>
      </c>
      <c r="F11" s="46">
        <v>121136</v>
      </c>
      <c r="G11" s="54">
        <f t="shared" si="0"/>
        <v>10.608832578266151</v>
      </c>
      <c r="H11" s="63">
        <v>113367</v>
      </c>
      <c r="I11" s="70">
        <f t="shared" si="1"/>
        <v>6.8529642664973078</v>
      </c>
    </row>
    <row r="12" spans="1:9" ht="18" customHeight="1">
      <c r="A12" s="238"/>
      <c r="B12" s="238"/>
      <c r="C12" s="13"/>
      <c r="D12" s="23"/>
      <c r="E12" s="35" t="s">
        <v>43</v>
      </c>
      <c r="F12" s="46">
        <v>17907</v>
      </c>
      <c r="G12" s="54">
        <f t="shared" si="0"/>
        <v>1.5682568763952249</v>
      </c>
      <c r="H12" s="63">
        <v>15626</v>
      </c>
      <c r="I12" s="70">
        <f t="shared" si="1"/>
        <v>14.597465762191231</v>
      </c>
    </row>
    <row r="13" spans="1:9" ht="18" customHeight="1">
      <c r="A13" s="238"/>
      <c r="B13" s="238"/>
      <c r="C13" s="13"/>
      <c r="D13" s="24"/>
      <c r="E13" s="35" t="s">
        <v>45</v>
      </c>
      <c r="F13" s="46">
        <v>837</v>
      </c>
      <c r="G13" s="54">
        <f t="shared" si="0"/>
        <v>7.3302675241123758E-2</v>
      </c>
      <c r="H13" s="63">
        <v>1779</v>
      </c>
      <c r="I13" s="70">
        <f t="shared" si="1"/>
        <v>-52.951096121416526</v>
      </c>
    </row>
    <row r="14" spans="1:9" ht="18" customHeight="1">
      <c r="A14" s="238"/>
      <c r="B14" s="238"/>
      <c r="C14" s="13"/>
      <c r="D14" s="25" t="s">
        <v>46</v>
      </c>
      <c r="E14" s="30"/>
      <c r="F14" s="44">
        <v>132092</v>
      </c>
      <c r="G14" s="52">
        <f t="shared" si="0"/>
        <v>11.568335696476129</v>
      </c>
      <c r="H14" s="61">
        <v>134554</v>
      </c>
      <c r="I14" s="71">
        <f t="shared" si="1"/>
        <v>-1.8297486510991834</v>
      </c>
    </row>
    <row r="15" spans="1:9" ht="18" customHeight="1">
      <c r="A15" s="238"/>
      <c r="B15" s="238"/>
      <c r="C15" s="13"/>
      <c r="D15" s="23"/>
      <c r="E15" s="35" t="s">
        <v>48</v>
      </c>
      <c r="F15" s="46">
        <v>5956</v>
      </c>
      <c r="G15" s="54">
        <f t="shared" si="0"/>
        <v>0.52161377985201096</v>
      </c>
      <c r="H15" s="63">
        <v>5776</v>
      </c>
      <c r="I15" s="70">
        <f t="shared" si="1"/>
        <v>3.1163434903047182</v>
      </c>
    </row>
    <row r="16" spans="1:9" ht="18" customHeight="1">
      <c r="A16" s="238"/>
      <c r="B16" s="238"/>
      <c r="C16" s="13"/>
      <c r="D16" s="23"/>
      <c r="E16" s="36" t="s">
        <v>13</v>
      </c>
      <c r="F16" s="45">
        <v>126136</v>
      </c>
      <c r="G16" s="53">
        <f t="shared" si="0"/>
        <v>11.046721916624119</v>
      </c>
      <c r="H16" s="62">
        <v>128778</v>
      </c>
      <c r="I16" s="69">
        <f t="shared" si="1"/>
        <v>-2.0515926633431159</v>
      </c>
    </row>
    <row r="17" spans="1:9" ht="18" customHeight="1">
      <c r="A17" s="238"/>
      <c r="B17" s="238"/>
      <c r="C17" s="13"/>
      <c r="D17" s="235" t="s">
        <v>38</v>
      </c>
      <c r="E17" s="268"/>
      <c r="F17" s="45">
        <v>139279</v>
      </c>
      <c r="G17" s="53">
        <f t="shared" si="0"/>
        <v>12.197757831431872</v>
      </c>
      <c r="H17" s="62">
        <v>146700</v>
      </c>
      <c r="I17" s="69">
        <f t="shared" si="1"/>
        <v>-5.0586230402181354</v>
      </c>
    </row>
    <row r="18" spans="1:9" ht="18" customHeight="1">
      <c r="A18" s="238"/>
      <c r="B18" s="238"/>
      <c r="C18" s="13"/>
      <c r="D18" s="235" t="s">
        <v>114</v>
      </c>
      <c r="E18" s="236"/>
      <c r="F18" s="46">
        <v>10046</v>
      </c>
      <c r="G18" s="54">
        <f t="shared" si="0"/>
        <v>0.87980725862882836</v>
      </c>
      <c r="H18" s="63">
        <v>10948</v>
      </c>
      <c r="I18" s="70">
        <f t="shared" si="1"/>
        <v>-8.2389477530142479</v>
      </c>
    </row>
    <row r="19" spans="1:9" ht="18" customHeight="1">
      <c r="A19" s="238"/>
      <c r="B19" s="238"/>
      <c r="C19" s="14"/>
      <c r="D19" s="235" t="s">
        <v>115</v>
      </c>
      <c r="E19" s="236"/>
      <c r="F19" s="46">
        <v>0</v>
      </c>
      <c r="G19" s="54">
        <f t="shared" si="0"/>
        <v>0</v>
      </c>
      <c r="H19" s="63">
        <v>0</v>
      </c>
      <c r="I19" s="70" t="e">
        <f t="shared" si="1"/>
        <v>#DIV/0!</v>
      </c>
    </row>
    <row r="20" spans="1:9" ht="18" customHeight="1">
      <c r="A20" s="238"/>
      <c r="B20" s="238"/>
      <c r="C20" s="15" t="s">
        <v>5</v>
      </c>
      <c r="D20" s="27"/>
      <c r="E20" s="27"/>
      <c r="F20" s="46">
        <v>63194</v>
      </c>
      <c r="G20" s="54">
        <f t="shared" si="0"/>
        <v>5.5343957696386799</v>
      </c>
      <c r="H20" s="63">
        <v>64370</v>
      </c>
      <c r="I20" s="70">
        <f t="shared" si="1"/>
        <v>-1.8269380146030745</v>
      </c>
    </row>
    <row r="21" spans="1:9" ht="18" customHeight="1">
      <c r="A21" s="238"/>
      <c r="B21" s="238"/>
      <c r="C21" s="15" t="s">
        <v>15</v>
      </c>
      <c r="D21" s="27"/>
      <c r="E21" s="27"/>
      <c r="F21" s="46">
        <v>145888</v>
      </c>
      <c r="G21" s="54">
        <f t="shared" si="0"/>
        <v>12.776559958873435</v>
      </c>
      <c r="H21" s="63">
        <v>146970</v>
      </c>
      <c r="I21" s="70">
        <f t="shared" si="1"/>
        <v>-0.73620466761924463</v>
      </c>
    </row>
    <row r="22" spans="1:9" ht="18" customHeight="1">
      <c r="A22" s="238"/>
      <c r="B22" s="238"/>
      <c r="C22" s="15" t="s">
        <v>49</v>
      </c>
      <c r="D22" s="27"/>
      <c r="E22" s="27"/>
      <c r="F22" s="46">
        <v>20601</v>
      </c>
      <c r="G22" s="54">
        <f t="shared" si="0"/>
        <v>1.8041916519024976</v>
      </c>
      <c r="H22" s="63">
        <v>20691</v>
      </c>
      <c r="I22" s="70">
        <f t="shared" si="1"/>
        <v>-0.43497172683775176</v>
      </c>
    </row>
    <row r="23" spans="1:9" ht="18" customHeight="1">
      <c r="A23" s="238"/>
      <c r="B23" s="238"/>
      <c r="C23" s="15" t="s">
        <v>14</v>
      </c>
      <c r="D23" s="27"/>
      <c r="E23" s="27"/>
      <c r="F23" s="46">
        <v>122913</v>
      </c>
      <c r="G23" s="54">
        <f t="shared" si="0"/>
        <v>10.764458449118571</v>
      </c>
      <c r="H23" s="63">
        <v>109941</v>
      </c>
      <c r="I23" s="70">
        <f t="shared" si="1"/>
        <v>11.79905585723251</v>
      </c>
    </row>
    <row r="24" spans="1:9" ht="18" customHeight="1">
      <c r="A24" s="238"/>
      <c r="B24" s="238"/>
      <c r="C24" s="15" t="s">
        <v>50</v>
      </c>
      <c r="D24" s="27"/>
      <c r="E24" s="27"/>
      <c r="F24" s="46">
        <v>5092</v>
      </c>
      <c r="G24" s="54">
        <f t="shared" si="0"/>
        <v>0.44594650218375415</v>
      </c>
      <c r="H24" s="63">
        <v>5149</v>
      </c>
      <c r="I24" s="70">
        <f t="shared" si="1"/>
        <v>-1.1070110701106972</v>
      </c>
    </row>
    <row r="25" spans="1:9" ht="18" customHeight="1">
      <c r="A25" s="238"/>
      <c r="B25" s="238"/>
      <c r="C25" s="15" t="s">
        <v>19</v>
      </c>
      <c r="D25" s="27"/>
      <c r="E25" s="27"/>
      <c r="F25" s="46">
        <v>171960</v>
      </c>
      <c r="G25" s="54">
        <f t="shared" si="0"/>
        <v>15.059890124807218</v>
      </c>
      <c r="H25" s="63">
        <v>168487</v>
      </c>
      <c r="I25" s="70">
        <f t="shared" si="1"/>
        <v>2.061286627454928</v>
      </c>
    </row>
    <row r="26" spans="1:9" ht="18" customHeight="1">
      <c r="A26" s="238"/>
      <c r="B26" s="238"/>
      <c r="C26" s="16" t="s">
        <v>21</v>
      </c>
      <c r="D26" s="28"/>
      <c r="E26" s="28"/>
      <c r="F26" s="47">
        <v>86077</v>
      </c>
      <c r="G26" s="55">
        <f t="shared" si="0"/>
        <v>7.5384401155677541</v>
      </c>
      <c r="H26" s="64">
        <v>66927</v>
      </c>
      <c r="I26" s="72">
        <f t="shared" si="1"/>
        <v>28.613265199396352</v>
      </c>
    </row>
    <row r="27" spans="1:9" ht="18" customHeight="1">
      <c r="A27" s="238"/>
      <c r="B27" s="239"/>
      <c r="C27" s="17" t="s">
        <v>25</v>
      </c>
      <c r="D27" s="29"/>
      <c r="E27" s="29"/>
      <c r="F27" s="48">
        <f>SUM(F9,F20:F26)</f>
        <v>1141841</v>
      </c>
      <c r="G27" s="56">
        <f t="shared" si="0"/>
        <v>100</v>
      </c>
      <c r="H27" s="48">
        <f>SUM(H9,H20:H26)</f>
        <v>1127372</v>
      </c>
      <c r="I27" s="57">
        <f t="shared" si="1"/>
        <v>1.2834272981766537</v>
      </c>
    </row>
    <row r="28" spans="1:9" ht="18" customHeight="1">
      <c r="A28" s="238"/>
      <c r="B28" s="237" t="s">
        <v>110</v>
      </c>
      <c r="C28" s="12" t="s">
        <v>27</v>
      </c>
      <c r="D28" s="21"/>
      <c r="E28" s="21"/>
      <c r="F28" s="44">
        <v>501760</v>
      </c>
      <c r="G28" s="52">
        <f t="shared" ref="G28:G45" si="2">F28/$F$45*100</f>
        <v>44.458148593139185</v>
      </c>
      <c r="H28" s="44">
        <v>505077</v>
      </c>
      <c r="I28" s="73">
        <f t="shared" si="1"/>
        <v>-0.6567315478629987</v>
      </c>
    </row>
    <row r="29" spans="1:9" ht="18" customHeight="1">
      <c r="A29" s="238"/>
      <c r="B29" s="238"/>
      <c r="C29" s="13"/>
      <c r="D29" s="26" t="s">
        <v>28</v>
      </c>
      <c r="E29" s="27"/>
      <c r="F29" s="46">
        <v>299198</v>
      </c>
      <c r="G29" s="54">
        <f t="shared" si="2"/>
        <v>26.510262162727315</v>
      </c>
      <c r="H29" s="46">
        <v>300897</v>
      </c>
      <c r="I29" s="74">
        <f t="shared" si="1"/>
        <v>-0.56464504464982523</v>
      </c>
    </row>
    <row r="30" spans="1:9" ht="18" customHeight="1">
      <c r="A30" s="238"/>
      <c r="B30" s="238"/>
      <c r="C30" s="13"/>
      <c r="D30" s="26" t="s">
        <v>52</v>
      </c>
      <c r="E30" s="27"/>
      <c r="F30" s="46">
        <v>16441</v>
      </c>
      <c r="G30" s="54">
        <f t="shared" si="2"/>
        <v>1.4567450992901014</v>
      </c>
      <c r="H30" s="46">
        <v>16216</v>
      </c>
      <c r="I30" s="74">
        <f t="shared" si="1"/>
        <v>1.3875185002466761</v>
      </c>
    </row>
    <row r="31" spans="1:9" ht="18" customHeight="1">
      <c r="A31" s="238"/>
      <c r="B31" s="238"/>
      <c r="C31" s="18"/>
      <c r="D31" s="26" t="s">
        <v>17</v>
      </c>
      <c r="E31" s="27"/>
      <c r="F31" s="46">
        <v>186121</v>
      </c>
      <c r="G31" s="54">
        <f t="shared" si="2"/>
        <v>16.491141331121767</v>
      </c>
      <c r="H31" s="46">
        <v>187964</v>
      </c>
      <c r="I31" s="74">
        <f t="shared" si="1"/>
        <v>-0.98050690557766051</v>
      </c>
    </row>
    <row r="32" spans="1:9" ht="18" customHeight="1">
      <c r="A32" s="238"/>
      <c r="B32" s="238"/>
      <c r="C32" s="19" t="s">
        <v>29</v>
      </c>
      <c r="D32" s="30"/>
      <c r="E32" s="30"/>
      <c r="F32" s="44">
        <v>433261</v>
      </c>
      <c r="G32" s="52">
        <f t="shared" si="2"/>
        <v>38.388835135547026</v>
      </c>
      <c r="H32" s="44">
        <v>431627</v>
      </c>
      <c r="I32" s="73">
        <f t="shared" si="1"/>
        <v>0.37856760582632987</v>
      </c>
    </row>
    <row r="33" spans="1:9" ht="18" customHeight="1">
      <c r="A33" s="238"/>
      <c r="B33" s="238"/>
      <c r="C33" s="13"/>
      <c r="D33" s="26" t="s">
        <v>2</v>
      </c>
      <c r="E33" s="27"/>
      <c r="F33" s="46">
        <v>41277</v>
      </c>
      <c r="G33" s="54">
        <f t="shared" si="2"/>
        <v>3.6573242177116669</v>
      </c>
      <c r="H33" s="46">
        <v>37986</v>
      </c>
      <c r="I33" s="74">
        <f t="shared" si="1"/>
        <v>8.6637182119728262</v>
      </c>
    </row>
    <row r="34" spans="1:9" ht="18" customHeight="1">
      <c r="A34" s="238"/>
      <c r="B34" s="238"/>
      <c r="C34" s="13"/>
      <c r="D34" s="26" t="s">
        <v>54</v>
      </c>
      <c r="E34" s="27"/>
      <c r="F34" s="46">
        <v>8735</v>
      </c>
      <c r="G34" s="54">
        <f t="shared" si="2"/>
        <v>0.77395951841731259</v>
      </c>
      <c r="H34" s="46">
        <v>8182</v>
      </c>
      <c r="I34" s="74">
        <f t="shared" si="1"/>
        <v>6.7587386946956762</v>
      </c>
    </row>
    <row r="35" spans="1:9" ht="18" customHeight="1">
      <c r="A35" s="238"/>
      <c r="B35" s="238"/>
      <c r="C35" s="13"/>
      <c r="D35" s="26" t="s">
        <v>59</v>
      </c>
      <c r="E35" s="27"/>
      <c r="F35" s="46">
        <v>334651</v>
      </c>
      <c r="G35" s="54">
        <f t="shared" si="2"/>
        <v>29.651554298554327</v>
      </c>
      <c r="H35" s="46">
        <v>334619</v>
      </c>
      <c r="I35" s="74">
        <f t="shared" si="1"/>
        <v>9.5631150651920294E-3</v>
      </c>
    </row>
    <row r="36" spans="1:9" ht="18" customHeight="1">
      <c r="A36" s="238"/>
      <c r="B36" s="238"/>
      <c r="C36" s="13"/>
      <c r="D36" s="26" t="s">
        <v>41</v>
      </c>
      <c r="E36" s="27"/>
      <c r="F36" s="46">
        <v>20485</v>
      </c>
      <c r="G36" s="54">
        <f t="shared" si="2"/>
        <v>1.8150613319723694</v>
      </c>
      <c r="H36" s="46">
        <v>20658</v>
      </c>
      <c r="I36" s="74">
        <f t="shared" si="1"/>
        <v>-0.83744796204859862</v>
      </c>
    </row>
    <row r="37" spans="1:9" ht="18" customHeight="1">
      <c r="A37" s="238"/>
      <c r="B37" s="238"/>
      <c r="C37" s="13"/>
      <c r="D37" s="26" t="s">
        <v>31</v>
      </c>
      <c r="E37" s="27"/>
      <c r="F37" s="46">
        <v>19089</v>
      </c>
      <c r="G37" s="54">
        <f t="shared" si="2"/>
        <v>1.6913695760810625</v>
      </c>
      <c r="H37" s="46">
        <v>21432</v>
      </c>
      <c r="I37" s="74">
        <f t="shared" si="1"/>
        <v>-10.93225083986562</v>
      </c>
    </row>
    <row r="38" spans="1:9" ht="18" customHeight="1">
      <c r="A38" s="238"/>
      <c r="B38" s="238"/>
      <c r="C38" s="18"/>
      <c r="D38" s="26" t="s">
        <v>57</v>
      </c>
      <c r="E38" s="27"/>
      <c r="F38" s="46">
        <f>2450+6574</f>
        <v>9024</v>
      </c>
      <c r="G38" s="54">
        <f t="shared" si="2"/>
        <v>0.79956619281028374</v>
      </c>
      <c r="H38" s="46">
        <v>8750</v>
      </c>
      <c r="I38" s="74">
        <f t="shared" si="1"/>
        <v>3.1314285714285628</v>
      </c>
    </row>
    <row r="39" spans="1:9" ht="18" customHeight="1">
      <c r="A39" s="238"/>
      <c r="B39" s="238"/>
      <c r="C39" s="19" t="s">
        <v>32</v>
      </c>
      <c r="D39" s="30"/>
      <c r="E39" s="30"/>
      <c r="F39" s="44">
        <v>193591</v>
      </c>
      <c r="G39" s="52">
        <f t="shared" si="2"/>
        <v>17.153016271313788</v>
      </c>
      <c r="H39" s="44">
        <v>176553</v>
      </c>
      <c r="I39" s="73">
        <f t="shared" si="1"/>
        <v>9.650359948570685</v>
      </c>
    </row>
    <row r="40" spans="1:9" ht="18" customHeight="1">
      <c r="A40" s="238"/>
      <c r="B40" s="238"/>
      <c r="C40" s="13"/>
      <c r="D40" s="22" t="s">
        <v>33</v>
      </c>
      <c r="E40" s="34"/>
      <c r="F40" s="45">
        <v>188944</v>
      </c>
      <c r="G40" s="53">
        <f t="shared" si="2"/>
        <v>16.741271579603971</v>
      </c>
      <c r="H40" s="45">
        <v>173430</v>
      </c>
      <c r="I40" s="75">
        <f t="shared" si="1"/>
        <v>8.9453958369370987</v>
      </c>
    </row>
    <row r="41" spans="1:9" ht="18" customHeight="1">
      <c r="A41" s="238"/>
      <c r="B41" s="238"/>
      <c r="C41" s="13"/>
      <c r="D41" s="23"/>
      <c r="E41" s="37" t="s">
        <v>113</v>
      </c>
      <c r="F41" s="46">
        <f>95559+20251</f>
        <v>115810</v>
      </c>
      <c r="G41" s="54">
        <f t="shared" si="2"/>
        <v>10.261276683217972</v>
      </c>
      <c r="H41" s="46">
        <v>101198</v>
      </c>
      <c r="I41" s="74">
        <f t="shared" si="1"/>
        <v>14.439020534002655</v>
      </c>
    </row>
    <row r="42" spans="1:9" ht="18" customHeight="1">
      <c r="A42" s="238"/>
      <c r="B42" s="238"/>
      <c r="C42" s="13"/>
      <c r="D42" s="24"/>
      <c r="E42" s="38" t="s">
        <v>62</v>
      </c>
      <c r="F42" s="46">
        <v>73134</v>
      </c>
      <c r="G42" s="54">
        <f t="shared" si="2"/>
        <v>6.4799948963860032</v>
      </c>
      <c r="H42" s="46">
        <v>72232</v>
      </c>
      <c r="I42" s="74">
        <f t="shared" si="1"/>
        <v>1.2487540148410581</v>
      </c>
    </row>
    <row r="43" spans="1:9" ht="18" customHeight="1">
      <c r="A43" s="238"/>
      <c r="B43" s="238"/>
      <c r="C43" s="13"/>
      <c r="D43" s="26" t="s">
        <v>66</v>
      </c>
      <c r="E43" s="39"/>
      <c r="F43" s="46">
        <v>4647</v>
      </c>
      <c r="G43" s="54">
        <f t="shared" si="2"/>
        <v>0.41174469170981703</v>
      </c>
      <c r="H43" s="45">
        <v>3123</v>
      </c>
      <c r="I43" s="75">
        <f t="shared" si="1"/>
        <v>48.799231508165228</v>
      </c>
    </row>
    <row r="44" spans="1:9" ht="18" customHeight="1">
      <c r="A44" s="238"/>
      <c r="B44" s="238"/>
      <c r="C44" s="20"/>
      <c r="D44" s="31" t="s">
        <v>63</v>
      </c>
      <c r="E44" s="40"/>
      <c r="F44" s="48">
        <v>0</v>
      </c>
      <c r="G44" s="56">
        <f t="shared" si="2"/>
        <v>0</v>
      </c>
      <c r="H44" s="64">
        <v>0</v>
      </c>
      <c r="I44" s="72" t="e">
        <f t="shared" si="1"/>
        <v>#DIV/0!</v>
      </c>
    </row>
    <row r="45" spans="1:9" ht="18" customHeight="1">
      <c r="A45" s="239"/>
      <c r="B45" s="239"/>
      <c r="C45" s="20" t="s">
        <v>34</v>
      </c>
      <c r="D45" s="32"/>
      <c r="E45" s="32"/>
      <c r="F45" s="49">
        <f>SUM(F28,F32,F39)</f>
        <v>1128612</v>
      </c>
      <c r="G45" s="56">
        <f t="shared" si="2"/>
        <v>100</v>
      </c>
      <c r="H45" s="49">
        <f>SUM(H28,H32,H39)</f>
        <v>1113257</v>
      </c>
      <c r="I45" s="155">
        <f t="shared" si="1"/>
        <v>1.3792861845916882</v>
      </c>
    </row>
    <row r="46" spans="1:9">
      <c r="A46" s="8" t="s">
        <v>35</v>
      </c>
    </row>
    <row r="47" spans="1:9">
      <c r="A47" s="9" t="s">
        <v>40</v>
      </c>
    </row>
    <row r="57" spans="9:9">
      <c r="I57" s="76"/>
    </row>
    <row r="58" spans="9:9">
      <c r="I58" s="76"/>
    </row>
  </sheetData>
  <mergeCells count="6">
    <mergeCell ref="D17:E17"/>
    <mergeCell ref="D18:E18"/>
    <mergeCell ref="D19:E19"/>
    <mergeCell ref="A9:A45"/>
    <mergeCell ref="B9:B27"/>
    <mergeCell ref="B28:B45"/>
  </mergeCells>
  <phoneticPr fontId="14"/>
  <printOptions horizontalCentered="1" verticalCentered="1"/>
  <pageMargins left="0" right="0" top="0.19685039370078741" bottom="0.19685039370078741" header="0.19685039370078741" footer="0.31496062992125984"/>
  <pageSetup paperSize="9" orientation="portrait" horizontalDpi="6553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SheetLayoutView="10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9" defaultRowHeight="14"/>
  <cols>
    <col min="1" max="1" width="5.36328125" style="1" customWidth="1"/>
    <col min="2" max="2" width="3.08984375" style="1" customWidth="1"/>
    <col min="3" max="3" width="34.7265625" style="1" customWidth="1"/>
    <col min="4" max="9" width="11.90625" style="1" customWidth="1"/>
    <col min="10" max="10" width="9" style="1" customWidth="1"/>
    <col min="11" max="16384" width="9" style="1"/>
  </cols>
  <sheetData>
    <row r="1" spans="1:9" ht="34" customHeight="1">
      <c r="A1" s="157" t="s">
        <v>4</v>
      </c>
      <c r="B1" s="157"/>
      <c r="C1" s="33" t="s">
        <v>230</v>
      </c>
      <c r="D1" s="170"/>
      <c r="E1" s="170"/>
    </row>
    <row r="4" spans="1:9">
      <c r="A4" s="158" t="s">
        <v>134</v>
      </c>
    </row>
    <row r="5" spans="1:9">
      <c r="I5" s="65" t="s">
        <v>135</v>
      </c>
    </row>
    <row r="6" spans="1:9" s="156" customFormat="1" ht="29.25" customHeight="1">
      <c r="A6" s="159" t="s">
        <v>136</v>
      </c>
      <c r="B6" s="161"/>
      <c r="C6" s="161"/>
      <c r="D6" s="171"/>
      <c r="E6" s="179" t="s">
        <v>220</v>
      </c>
      <c r="F6" s="179" t="s">
        <v>214</v>
      </c>
      <c r="G6" s="179" t="s">
        <v>224</v>
      </c>
      <c r="H6" s="179" t="s">
        <v>225</v>
      </c>
      <c r="I6" s="179" t="s">
        <v>227</v>
      </c>
    </row>
    <row r="7" spans="1:9" ht="27" customHeight="1">
      <c r="A7" s="237" t="s">
        <v>127</v>
      </c>
      <c r="B7" s="12" t="s">
        <v>126</v>
      </c>
      <c r="C7" s="21"/>
      <c r="D7" s="91" t="s">
        <v>67</v>
      </c>
      <c r="E7" s="180">
        <v>1166550</v>
      </c>
      <c r="F7" s="192">
        <v>1152622</v>
      </c>
      <c r="G7" s="192">
        <v>1171479</v>
      </c>
      <c r="H7" s="192">
        <v>1127372</v>
      </c>
      <c r="I7" s="192">
        <v>1141841</v>
      </c>
    </row>
    <row r="8" spans="1:9" ht="27" customHeight="1">
      <c r="A8" s="238"/>
      <c r="B8" s="82"/>
      <c r="C8" s="26" t="s">
        <v>137</v>
      </c>
      <c r="D8" s="92" t="s">
        <v>70</v>
      </c>
      <c r="E8" s="181">
        <v>770378</v>
      </c>
      <c r="F8" s="181">
        <v>758150</v>
      </c>
      <c r="G8" s="181">
        <v>760993</v>
      </c>
      <c r="H8" s="181">
        <v>757889</v>
      </c>
      <c r="I8" s="194">
        <v>739744</v>
      </c>
    </row>
    <row r="9" spans="1:9" ht="27" customHeight="1">
      <c r="A9" s="238"/>
      <c r="B9" s="15" t="s">
        <v>139</v>
      </c>
      <c r="C9" s="27"/>
      <c r="D9" s="101"/>
      <c r="E9" s="182">
        <v>1146989</v>
      </c>
      <c r="F9" s="182">
        <v>1137270</v>
      </c>
      <c r="G9" s="182">
        <v>1155599</v>
      </c>
      <c r="H9" s="182">
        <v>1113257</v>
      </c>
      <c r="I9" s="195">
        <v>1128612</v>
      </c>
    </row>
    <row r="10" spans="1:9" ht="27" customHeight="1">
      <c r="A10" s="238"/>
      <c r="B10" s="15" t="s">
        <v>140</v>
      </c>
      <c r="C10" s="27"/>
      <c r="D10" s="101"/>
      <c r="E10" s="182">
        <v>19561</v>
      </c>
      <c r="F10" s="182">
        <v>15352</v>
      </c>
      <c r="G10" s="182">
        <v>15880</v>
      </c>
      <c r="H10" s="182">
        <v>14115</v>
      </c>
      <c r="I10" s="195">
        <v>13229</v>
      </c>
    </row>
    <row r="11" spans="1:9" ht="27" customHeight="1">
      <c r="A11" s="238"/>
      <c r="B11" s="15" t="s">
        <v>142</v>
      </c>
      <c r="C11" s="27"/>
      <c r="D11" s="101"/>
      <c r="E11" s="182">
        <v>13419</v>
      </c>
      <c r="F11" s="182">
        <v>8790</v>
      </c>
      <c r="G11" s="182">
        <v>9797</v>
      </c>
      <c r="H11" s="182">
        <v>8159</v>
      </c>
      <c r="I11" s="195">
        <v>7156</v>
      </c>
    </row>
    <row r="12" spans="1:9" ht="27" customHeight="1">
      <c r="A12" s="238"/>
      <c r="B12" s="15" t="s">
        <v>104</v>
      </c>
      <c r="C12" s="27"/>
      <c r="D12" s="101"/>
      <c r="E12" s="182">
        <v>6142</v>
      </c>
      <c r="F12" s="182">
        <v>6562</v>
      </c>
      <c r="G12" s="182">
        <v>6083</v>
      </c>
      <c r="H12" s="182">
        <v>5956</v>
      </c>
      <c r="I12" s="195">
        <v>6073</v>
      </c>
    </row>
    <row r="13" spans="1:9" ht="27" customHeight="1">
      <c r="A13" s="238"/>
      <c r="B13" s="15" t="s">
        <v>143</v>
      </c>
      <c r="C13" s="27"/>
      <c r="D13" s="100"/>
      <c r="E13" s="183">
        <v>-472</v>
      </c>
      <c r="F13" s="183">
        <v>420</v>
      </c>
      <c r="G13" s="183">
        <v>-479</v>
      </c>
      <c r="H13" s="183">
        <v>-127</v>
      </c>
      <c r="I13" s="196">
        <v>117</v>
      </c>
    </row>
    <row r="14" spans="1:9" ht="27" customHeight="1">
      <c r="A14" s="238"/>
      <c r="B14" s="83" t="s">
        <v>144</v>
      </c>
      <c r="C14" s="34"/>
      <c r="D14" s="100"/>
      <c r="E14" s="183">
        <v>0</v>
      </c>
      <c r="F14" s="183">
        <v>0</v>
      </c>
      <c r="G14" s="183">
        <v>0</v>
      </c>
      <c r="H14" s="183">
        <v>0</v>
      </c>
      <c r="I14" s="196">
        <v>0</v>
      </c>
    </row>
    <row r="15" spans="1:9" ht="27" customHeight="1">
      <c r="A15" s="238"/>
      <c r="B15" s="16" t="s">
        <v>145</v>
      </c>
      <c r="C15" s="28"/>
      <c r="D15" s="172"/>
      <c r="E15" s="184">
        <v>-463</v>
      </c>
      <c r="F15" s="184">
        <v>422</v>
      </c>
      <c r="G15" s="184">
        <v>-479</v>
      </c>
      <c r="H15" s="184">
        <v>-127</v>
      </c>
      <c r="I15" s="193">
        <v>117</v>
      </c>
    </row>
    <row r="16" spans="1:9" ht="27" customHeight="1">
      <c r="A16" s="238"/>
      <c r="B16" s="162" t="s">
        <v>146</v>
      </c>
      <c r="C16" s="165"/>
      <c r="D16" s="173" t="s">
        <v>71</v>
      </c>
      <c r="E16" s="185">
        <v>145953</v>
      </c>
      <c r="F16" s="185">
        <v>121133</v>
      </c>
      <c r="G16" s="185">
        <v>125045</v>
      </c>
      <c r="H16" s="185">
        <v>128636</v>
      </c>
      <c r="I16" s="197">
        <v>112043</v>
      </c>
    </row>
    <row r="17" spans="1:9" ht="27" customHeight="1">
      <c r="A17" s="238"/>
      <c r="B17" s="15" t="s">
        <v>47</v>
      </c>
      <c r="C17" s="27"/>
      <c r="D17" s="92" t="s">
        <v>73</v>
      </c>
      <c r="E17" s="182">
        <v>82392</v>
      </c>
      <c r="F17" s="182">
        <v>91121</v>
      </c>
      <c r="G17" s="182">
        <v>90769</v>
      </c>
      <c r="H17" s="182">
        <v>82054</v>
      </c>
      <c r="I17" s="195">
        <v>97696</v>
      </c>
    </row>
    <row r="18" spans="1:9" ht="27" customHeight="1">
      <c r="A18" s="238"/>
      <c r="B18" s="15" t="s">
        <v>147</v>
      </c>
      <c r="C18" s="27"/>
      <c r="D18" s="92" t="s">
        <v>36</v>
      </c>
      <c r="E18" s="182">
        <v>2728101</v>
      </c>
      <c r="F18" s="182">
        <v>2723827</v>
      </c>
      <c r="G18" s="182">
        <v>2744422</v>
      </c>
      <c r="H18" s="182">
        <v>2756161</v>
      </c>
      <c r="I18" s="195">
        <v>2769538</v>
      </c>
    </row>
    <row r="19" spans="1:9" ht="27" customHeight="1">
      <c r="A19" s="238"/>
      <c r="B19" s="15" t="s">
        <v>148</v>
      </c>
      <c r="C19" s="27"/>
      <c r="D19" s="92" t="s">
        <v>149</v>
      </c>
      <c r="E19" s="182">
        <f>E17+E18-E16</f>
        <v>2664540</v>
      </c>
      <c r="F19" s="182">
        <f>F17+F18-F16</f>
        <v>2693815</v>
      </c>
      <c r="G19" s="182">
        <f>G17+G18-G16</f>
        <v>2710146</v>
      </c>
      <c r="H19" s="182">
        <f>H17+H18-H16</f>
        <v>2709579</v>
      </c>
      <c r="I19" s="182">
        <f>I17+I18-I16</f>
        <v>2755191</v>
      </c>
    </row>
    <row r="20" spans="1:9" ht="27" customHeight="1">
      <c r="A20" s="238"/>
      <c r="B20" s="15" t="s">
        <v>150</v>
      </c>
      <c r="C20" s="27"/>
      <c r="D20" s="101" t="s">
        <v>94</v>
      </c>
      <c r="E20" s="186">
        <f>E18/E8</f>
        <v>3.5412498799290737</v>
      </c>
      <c r="F20" s="186">
        <f>F18/F8</f>
        <v>3.592728351909253</v>
      </c>
      <c r="G20" s="186">
        <f>G18/G8</f>
        <v>3.6063695723876568</v>
      </c>
      <c r="H20" s="186">
        <f>H18/H8</f>
        <v>3.6366288467044647</v>
      </c>
      <c r="I20" s="186">
        <f>I18/I8</f>
        <v>3.7439141108275296</v>
      </c>
    </row>
    <row r="21" spans="1:9" ht="27" customHeight="1">
      <c r="A21" s="238"/>
      <c r="B21" s="15" t="s">
        <v>56</v>
      </c>
      <c r="C21" s="27"/>
      <c r="D21" s="101" t="s">
        <v>1</v>
      </c>
      <c r="E21" s="186">
        <f>E19/E8</f>
        <v>3.45874362975059</v>
      </c>
      <c r="F21" s="186">
        <f>F19/F8</f>
        <v>3.5531425179713776</v>
      </c>
      <c r="G21" s="186">
        <f>G19/G8</f>
        <v>3.5613284222062491</v>
      </c>
      <c r="H21" s="186">
        <f>H19/H8</f>
        <v>3.5751660203539042</v>
      </c>
      <c r="I21" s="186">
        <f>I19/I8</f>
        <v>3.7245195635246788</v>
      </c>
    </row>
    <row r="22" spans="1:9" ht="27" customHeight="1">
      <c r="A22" s="238"/>
      <c r="B22" s="15" t="s">
        <v>151</v>
      </c>
      <c r="C22" s="27"/>
      <c r="D22" s="101" t="s">
        <v>152</v>
      </c>
      <c r="E22" s="182">
        <f>E18/E24*1000000</f>
        <v>737263.82014455565</v>
      </c>
      <c r="F22" s="182">
        <f>F18/F24*1000000</f>
        <v>736108.78022217087</v>
      </c>
      <c r="G22" s="182">
        <f>G18/G24*1000000</f>
        <v>741674.53763946495</v>
      </c>
      <c r="H22" s="182">
        <f>H18/H24*1000000</f>
        <v>744846.97883012344</v>
      </c>
      <c r="I22" s="182">
        <f>I18/I24*1000000</f>
        <v>748462.08623343217</v>
      </c>
    </row>
    <row r="23" spans="1:9" ht="27" customHeight="1">
      <c r="A23" s="238"/>
      <c r="B23" s="15" t="s">
        <v>42</v>
      </c>
      <c r="C23" s="27"/>
      <c r="D23" s="101" t="s">
        <v>153</v>
      </c>
      <c r="E23" s="182">
        <f>E19/E24*1000000</f>
        <v>720086.58745697979</v>
      </c>
      <c r="F23" s="182">
        <f>F19/F24*1000000</f>
        <v>727998.09745412879</v>
      </c>
      <c r="G23" s="182">
        <f>G19/G24*1000000</f>
        <v>732411.51742896868</v>
      </c>
      <c r="H23" s="182">
        <f>H19/H24*1000000</f>
        <v>732258.28681689757</v>
      </c>
      <c r="I23" s="182">
        <f>I19/I24*1000000</f>
        <v>744584.8382768447</v>
      </c>
    </row>
    <row r="24" spans="1:9" ht="27" customHeight="1">
      <c r="A24" s="238"/>
      <c r="B24" s="16" t="s">
        <v>154</v>
      </c>
      <c r="C24" s="166"/>
      <c r="D24" s="174" t="s">
        <v>90</v>
      </c>
      <c r="E24" s="184">
        <v>3700305</v>
      </c>
      <c r="F24" s="184">
        <f>E24</f>
        <v>3700305</v>
      </c>
      <c r="G24" s="184">
        <f>F24</f>
        <v>3700305</v>
      </c>
      <c r="H24" s="193">
        <f>G24</f>
        <v>3700305</v>
      </c>
      <c r="I24" s="193">
        <f>H24</f>
        <v>3700305</v>
      </c>
    </row>
    <row r="25" spans="1:9" ht="27" customHeight="1">
      <c r="A25" s="238"/>
      <c r="B25" s="14" t="s">
        <v>156</v>
      </c>
      <c r="C25" s="167"/>
      <c r="D25" s="175"/>
      <c r="E25" s="181">
        <v>754663</v>
      </c>
      <c r="F25" s="181">
        <v>747215</v>
      </c>
      <c r="G25" s="181">
        <v>707240</v>
      </c>
      <c r="H25" s="181">
        <v>708306</v>
      </c>
      <c r="I25" s="181">
        <v>711651</v>
      </c>
    </row>
    <row r="26" spans="1:9" ht="27" customHeight="1">
      <c r="A26" s="238"/>
      <c r="B26" s="163" t="s">
        <v>157</v>
      </c>
      <c r="C26" s="168"/>
      <c r="D26" s="176"/>
      <c r="E26" s="187">
        <v>0.71</v>
      </c>
      <c r="F26" s="187">
        <v>0.72</v>
      </c>
      <c r="G26" s="187">
        <v>0.72799999999999998</v>
      </c>
      <c r="H26" s="187">
        <v>0.72499999999999998</v>
      </c>
      <c r="I26" s="187">
        <v>0.72899999999999998</v>
      </c>
    </row>
    <row r="27" spans="1:9" ht="27" customHeight="1">
      <c r="A27" s="238"/>
      <c r="B27" s="163" t="s">
        <v>159</v>
      </c>
      <c r="C27" s="168"/>
      <c r="D27" s="176"/>
      <c r="E27" s="188">
        <v>0.8</v>
      </c>
      <c r="F27" s="188">
        <v>0.8</v>
      </c>
      <c r="G27" s="188">
        <v>0.9</v>
      </c>
      <c r="H27" s="188">
        <v>0.8</v>
      </c>
      <c r="I27" s="188">
        <v>0.9</v>
      </c>
    </row>
    <row r="28" spans="1:9" ht="27" customHeight="1">
      <c r="A28" s="238"/>
      <c r="B28" s="163" t="s">
        <v>160</v>
      </c>
      <c r="C28" s="168"/>
      <c r="D28" s="176"/>
      <c r="E28" s="188">
        <v>94.9</v>
      </c>
      <c r="F28" s="188">
        <v>97.6</v>
      </c>
      <c r="G28" s="188">
        <v>94.5</v>
      </c>
      <c r="H28" s="188">
        <v>95.2</v>
      </c>
      <c r="I28" s="188">
        <v>97.1</v>
      </c>
    </row>
    <row r="29" spans="1:9" ht="27" customHeight="1">
      <c r="A29" s="238"/>
      <c r="B29" s="164" t="s">
        <v>162</v>
      </c>
      <c r="C29" s="169"/>
      <c r="D29" s="177"/>
      <c r="E29" s="189">
        <v>55.9</v>
      </c>
      <c r="F29" s="189">
        <v>55.9</v>
      </c>
      <c r="G29" s="189">
        <v>59.4</v>
      </c>
      <c r="H29" s="189">
        <v>56.2</v>
      </c>
      <c r="I29" s="189">
        <v>54.7</v>
      </c>
    </row>
    <row r="30" spans="1:9" ht="27" customHeight="1">
      <c r="A30" s="238"/>
      <c r="B30" s="237" t="s">
        <v>163</v>
      </c>
      <c r="C30" s="84" t="s">
        <v>164</v>
      </c>
      <c r="D30" s="178"/>
      <c r="E30" s="190">
        <v>0</v>
      </c>
      <c r="F30" s="190">
        <v>0</v>
      </c>
      <c r="G30" s="190">
        <v>0</v>
      </c>
      <c r="H30" s="190">
        <v>0</v>
      </c>
      <c r="I30" s="190">
        <v>0</v>
      </c>
    </row>
    <row r="31" spans="1:9" ht="27" customHeight="1">
      <c r="A31" s="238"/>
      <c r="B31" s="238"/>
      <c r="C31" s="163" t="s">
        <v>166</v>
      </c>
      <c r="D31" s="176"/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 ht="27" customHeight="1">
      <c r="A32" s="238"/>
      <c r="B32" s="238"/>
      <c r="C32" s="163" t="s">
        <v>81</v>
      </c>
      <c r="D32" s="176"/>
      <c r="E32" s="188">
        <v>14</v>
      </c>
      <c r="F32" s="188">
        <v>13.6</v>
      </c>
      <c r="G32" s="188">
        <v>13.4</v>
      </c>
      <c r="H32" s="188">
        <v>13.4</v>
      </c>
      <c r="I32" s="188">
        <v>13.8</v>
      </c>
    </row>
    <row r="33" spans="1:9" ht="27" customHeight="1">
      <c r="A33" s="239"/>
      <c r="B33" s="239"/>
      <c r="C33" s="164" t="s">
        <v>167</v>
      </c>
      <c r="D33" s="177"/>
      <c r="E33" s="189">
        <v>223.1</v>
      </c>
      <c r="F33" s="189">
        <v>228</v>
      </c>
      <c r="G33" s="189">
        <v>238.4</v>
      </c>
      <c r="H33" s="189">
        <v>240.2</v>
      </c>
      <c r="I33" s="189">
        <v>242.5</v>
      </c>
    </row>
    <row r="34" spans="1:9" ht="27" customHeight="1">
      <c r="A34" s="1" t="s">
        <v>190</v>
      </c>
      <c r="B34" s="76"/>
      <c r="C34" s="76"/>
      <c r="D34" s="76"/>
      <c r="E34" s="191"/>
      <c r="F34" s="191"/>
      <c r="G34" s="191"/>
      <c r="H34" s="191"/>
      <c r="I34" s="191"/>
    </row>
    <row r="35" spans="1:9" ht="27" customHeight="1">
      <c r="A35" s="1" t="s">
        <v>132</v>
      </c>
    </row>
    <row r="36" spans="1:9">
      <c r="A36" s="160"/>
    </row>
  </sheetData>
  <mergeCells count="2">
    <mergeCell ref="B30:B33"/>
    <mergeCell ref="A7:A33"/>
  </mergeCells>
  <phoneticPr fontId="14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horizontalDpi="6553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SheetLayoutView="10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ColWidth="9" defaultRowHeight="14"/>
  <cols>
    <col min="1" max="1" width="3.6328125" style="1" customWidth="1"/>
    <col min="2" max="3" width="1.6328125" style="1" customWidth="1"/>
    <col min="4" max="4" width="22.6328125" style="1" customWidth="1"/>
    <col min="5" max="5" width="10.6328125" style="1" customWidth="1"/>
    <col min="6" max="21" width="13.6328125" style="1" customWidth="1"/>
    <col min="22" max="25" width="12" style="1" customWidth="1"/>
    <col min="26" max="26" width="9" style="1" customWidth="1"/>
    <col min="27" max="16384" width="9" style="1"/>
  </cols>
  <sheetData>
    <row r="1" spans="1:25" ht="34" customHeight="1">
      <c r="A1" s="79" t="s">
        <v>4</v>
      </c>
      <c r="B1" s="81"/>
      <c r="C1" s="81"/>
      <c r="D1" s="89" t="s">
        <v>230</v>
      </c>
      <c r="E1" s="90"/>
      <c r="F1" s="90"/>
      <c r="G1" s="90"/>
    </row>
    <row r="2" spans="1:25" ht="15" customHeight="1"/>
    <row r="3" spans="1:25" ht="15" customHeight="1">
      <c r="A3" s="80" t="s">
        <v>168</v>
      </c>
      <c r="B3" s="80"/>
      <c r="C3" s="80"/>
      <c r="D3" s="80"/>
    </row>
    <row r="4" spans="1:25" ht="15" customHeight="1">
      <c r="A4" s="80"/>
      <c r="B4" s="80"/>
      <c r="C4" s="80"/>
      <c r="D4" s="80"/>
    </row>
    <row r="5" spans="1:25" ht="16" customHeight="1">
      <c r="A5" s="29" t="s">
        <v>228</v>
      </c>
      <c r="B5" s="29"/>
      <c r="C5" s="29"/>
      <c r="D5" s="29"/>
      <c r="K5" s="139"/>
      <c r="O5" s="139" t="s">
        <v>69</v>
      </c>
    </row>
    <row r="6" spans="1:25" ht="16" customHeight="1">
      <c r="A6" s="244" t="s">
        <v>24</v>
      </c>
      <c r="B6" s="245"/>
      <c r="C6" s="245"/>
      <c r="D6" s="245"/>
      <c r="E6" s="246"/>
      <c r="F6" s="240" t="s">
        <v>232</v>
      </c>
      <c r="G6" s="241"/>
      <c r="H6" s="240" t="s">
        <v>233</v>
      </c>
      <c r="I6" s="241"/>
      <c r="J6" s="240" t="s">
        <v>234</v>
      </c>
      <c r="K6" s="241"/>
      <c r="L6" s="240" t="s">
        <v>72</v>
      </c>
      <c r="M6" s="241"/>
      <c r="N6" s="240" t="s">
        <v>161</v>
      </c>
      <c r="O6" s="241"/>
    </row>
    <row r="7" spans="1:25" ht="16" customHeight="1">
      <c r="A7" s="247"/>
      <c r="B7" s="248"/>
      <c r="C7" s="248"/>
      <c r="D7" s="248"/>
      <c r="E7" s="249"/>
      <c r="F7" s="105" t="s">
        <v>226</v>
      </c>
      <c r="G7" s="51" t="s">
        <v>11</v>
      </c>
      <c r="H7" s="105" t="s">
        <v>226</v>
      </c>
      <c r="I7" s="51" t="s">
        <v>11</v>
      </c>
      <c r="J7" s="105" t="s">
        <v>226</v>
      </c>
      <c r="K7" s="51" t="s">
        <v>11</v>
      </c>
      <c r="L7" s="105" t="s">
        <v>226</v>
      </c>
      <c r="M7" s="51" t="s">
        <v>11</v>
      </c>
      <c r="N7" s="105" t="s">
        <v>226</v>
      </c>
      <c r="O7" s="148" t="s">
        <v>11</v>
      </c>
    </row>
    <row r="8" spans="1:25" ht="16" customHeight="1">
      <c r="A8" s="258" t="s">
        <v>105</v>
      </c>
      <c r="B8" s="12" t="s">
        <v>74</v>
      </c>
      <c r="C8" s="21"/>
      <c r="D8" s="21"/>
      <c r="E8" s="91" t="s">
        <v>67</v>
      </c>
      <c r="F8" s="106">
        <v>4299</v>
      </c>
      <c r="G8" s="113">
        <v>4591</v>
      </c>
      <c r="H8" s="106">
        <v>6492</v>
      </c>
      <c r="I8" s="130">
        <v>6490</v>
      </c>
      <c r="J8" s="106">
        <v>1997</v>
      </c>
      <c r="K8" s="140">
        <v>3707</v>
      </c>
      <c r="L8" s="106">
        <v>5212</v>
      </c>
      <c r="M8" s="130">
        <v>0</v>
      </c>
      <c r="N8" s="106">
        <v>37461</v>
      </c>
      <c r="O8" s="140">
        <v>35124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6" customHeight="1">
      <c r="A9" s="264"/>
      <c r="B9" s="76"/>
      <c r="C9" s="26" t="s">
        <v>75</v>
      </c>
      <c r="D9" s="27"/>
      <c r="E9" s="92" t="s">
        <v>70</v>
      </c>
      <c r="F9" s="63">
        <v>4296</v>
      </c>
      <c r="G9" s="114">
        <v>4273</v>
      </c>
      <c r="H9" s="63">
        <v>6492</v>
      </c>
      <c r="I9" s="131">
        <v>6490</v>
      </c>
      <c r="J9" s="63">
        <v>1975</v>
      </c>
      <c r="K9" s="141">
        <v>3707</v>
      </c>
      <c r="L9" s="63">
        <v>5212</v>
      </c>
      <c r="M9" s="131">
        <v>0</v>
      </c>
      <c r="N9" s="63">
        <v>37456</v>
      </c>
      <c r="O9" s="141">
        <v>35117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" customHeight="1">
      <c r="A10" s="264"/>
      <c r="B10" s="14"/>
      <c r="C10" s="26" t="s">
        <v>77</v>
      </c>
      <c r="D10" s="27"/>
      <c r="E10" s="92" t="s">
        <v>71</v>
      </c>
      <c r="F10" s="63">
        <v>3</v>
      </c>
      <c r="G10" s="114">
        <v>318</v>
      </c>
      <c r="H10" s="63">
        <v>0</v>
      </c>
      <c r="I10" s="131">
        <v>0</v>
      </c>
      <c r="J10" s="128">
        <v>22</v>
      </c>
      <c r="K10" s="133">
        <v>0</v>
      </c>
      <c r="L10" s="63">
        <v>0</v>
      </c>
      <c r="M10" s="131">
        <v>0</v>
      </c>
      <c r="N10" s="63">
        <v>5</v>
      </c>
      <c r="O10" s="141">
        <v>7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" customHeight="1">
      <c r="A11" s="264"/>
      <c r="B11" s="19" t="s">
        <v>78</v>
      </c>
      <c r="C11" s="85"/>
      <c r="D11" s="85"/>
      <c r="E11" s="93" t="s">
        <v>73</v>
      </c>
      <c r="F11" s="107">
        <v>4119</v>
      </c>
      <c r="G11" s="115">
        <v>4264</v>
      </c>
      <c r="H11" s="107">
        <v>5324</v>
      </c>
      <c r="I11" s="132">
        <v>5359</v>
      </c>
      <c r="J11" s="107">
        <v>1609</v>
      </c>
      <c r="K11" s="142">
        <v>3159</v>
      </c>
      <c r="L11" s="107">
        <v>4593</v>
      </c>
      <c r="M11" s="132">
        <v>0</v>
      </c>
      <c r="N11" s="107">
        <v>37463</v>
      </c>
      <c r="O11" s="142">
        <v>35250</v>
      </c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6" customHeight="1">
      <c r="A12" s="264"/>
      <c r="B12" s="13"/>
      <c r="C12" s="26" t="s">
        <v>61</v>
      </c>
      <c r="D12" s="27"/>
      <c r="E12" s="92" t="s">
        <v>36</v>
      </c>
      <c r="F12" s="63">
        <v>4119</v>
      </c>
      <c r="G12" s="114">
        <v>4264</v>
      </c>
      <c r="H12" s="107">
        <v>5324</v>
      </c>
      <c r="I12" s="131">
        <v>5359</v>
      </c>
      <c r="J12" s="107">
        <v>1609</v>
      </c>
      <c r="K12" s="141">
        <v>3151</v>
      </c>
      <c r="L12" s="63">
        <v>4583</v>
      </c>
      <c r="M12" s="131">
        <v>0</v>
      </c>
      <c r="N12" s="63">
        <v>37340</v>
      </c>
      <c r="O12" s="141">
        <v>35186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6" customHeight="1">
      <c r="A13" s="264"/>
      <c r="B13" s="76"/>
      <c r="C13" s="22" t="s">
        <v>44</v>
      </c>
      <c r="D13" s="34"/>
      <c r="E13" s="94" t="s">
        <v>12</v>
      </c>
      <c r="F13" s="62">
        <v>0</v>
      </c>
      <c r="G13" s="124">
        <v>0</v>
      </c>
      <c r="H13" s="128">
        <v>0</v>
      </c>
      <c r="I13" s="133">
        <v>0</v>
      </c>
      <c r="J13" s="128">
        <v>0</v>
      </c>
      <c r="K13" s="133">
        <v>9</v>
      </c>
      <c r="L13" s="62">
        <v>10</v>
      </c>
      <c r="M13" s="136">
        <v>0</v>
      </c>
      <c r="N13" s="62">
        <v>123</v>
      </c>
      <c r="O13" s="144">
        <v>64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6" customHeight="1">
      <c r="A14" s="264"/>
      <c r="B14" s="15" t="s">
        <v>79</v>
      </c>
      <c r="C14" s="27"/>
      <c r="D14" s="27"/>
      <c r="E14" s="92" t="s">
        <v>117</v>
      </c>
      <c r="F14" s="46">
        <f t="shared" ref="F14:O15" si="0">F9-F12</f>
        <v>177</v>
      </c>
      <c r="G14" s="117">
        <f t="shared" si="0"/>
        <v>9</v>
      </c>
      <c r="H14" s="46">
        <f t="shared" si="0"/>
        <v>1168</v>
      </c>
      <c r="I14" s="117">
        <f t="shared" si="0"/>
        <v>1131</v>
      </c>
      <c r="J14" s="46">
        <f t="shared" si="0"/>
        <v>366</v>
      </c>
      <c r="K14" s="117">
        <f t="shared" si="0"/>
        <v>556</v>
      </c>
      <c r="L14" s="46">
        <f t="shared" si="0"/>
        <v>629</v>
      </c>
      <c r="M14" s="117">
        <f t="shared" si="0"/>
        <v>0</v>
      </c>
      <c r="N14" s="46">
        <f t="shared" si="0"/>
        <v>116</v>
      </c>
      <c r="O14" s="117">
        <f t="shared" si="0"/>
        <v>-69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6" customHeight="1">
      <c r="A15" s="264"/>
      <c r="B15" s="15" t="s">
        <v>80</v>
      </c>
      <c r="C15" s="27"/>
      <c r="D15" s="27"/>
      <c r="E15" s="92" t="s">
        <v>118</v>
      </c>
      <c r="F15" s="46">
        <f t="shared" si="0"/>
        <v>3</v>
      </c>
      <c r="G15" s="117">
        <f t="shared" si="0"/>
        <v>318</v>
      </c>
      <c r="H15" s="46">
        <f t="shared" si="0"/>
        <v>0</v>
      </c>
      <c r="I15" s="117">
        <f t="shared" si="0"/>
        <v>0</v>
      </c>
      <c r="J15" s="46">
        <f t="shared" si="0"/>
        <v>22</v>
      </c>
      <c r="K15" s="117">
        <f t="shared" si="0"/>
        <v>-9</v>
      </c>
      <c r="L15" s="46">
        <f t="shared" si="0"/>
        <v>-10</v>
      </c>
      <c r="M15" s="117">
        <f t="shared" si="0"/>
        <v>0</v>
      </c>
      <c r="N15" s="46">
        <f t="shared" si="0"/>
        <v>-118</v>
      </c>
      <c r="O15" s="117">
        <f t="shared" si="0"/>
        <v>-57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6" customHeight="1">
      <c r="A16" s="264"/>
      <c r="B16" s="15" t="s">
        <v>76</v>
      </c>
      <c r="C16" s="27"/>
      <c r="D16" s="27"/>
      <c r="E16" s="92" t="s">
        <v>103</v>
      </c>
      <c r="F16" s="46">
        <f t="shared" ref="F16:O16" si="1">F8-F11</f>
        <v>180</v>
      </c>
      <c r="G16" s="117">
        <f t="shared" si="1"/>
        <v>327</v>
      </c>
      <c r="H16" s="46">
        <f t="shared" si="1"/>
        <v>1168</v>
      </c>
      <c r="I16" s="117">
        <f t="shared" si="1"/>
        <v>1131</v>
      </c>
      <c r="J16" s="46">
        <f t="shared" si="1"/>
        <v>388</v>
      </c>
      <c r="K16" s="117">
        <f t="shared" si="1"/>
        <v>548</v>
      </c>
      <c r="L16" s="46">
        <f t="shared" si="1"/>
        <v>619</v>
      </c>
      <c r="M16" s="117">
        <f t="shared" si="1"/>
        <v>0</v>
      </c>
      <c r="N16" s="46">
        <f t="shared" si="1"/>
        <v>-2</v>
      </c>
      <c r="O16" s="117">
        <f t="shared" si="1"/>
        <v>-126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6" customHeight="1">
      <c r="A17" s="264"/>
      <c r="B17" s="15" t="s">
        <v>30</v>
      </c>
      <c r="C17" s="27"/>
      <c r="D17" s="27"/>
      <c r="E17" s="95"/>
      <c r="F17" s="198">
        <v>0</v>
      </c>
      <c r="G17" s="125">
        <v>0</v>
      </c>
      <c r="H17" s="128">
        <v>0</v>
      </c>
      <c r="I17" s="133">
        <v>0</v>
      </c>
      <c r="J17" s="63">
        <v>13747</v>
      </c>
      <c r="K17" s="141">
        <v>14134</v>
      </c>
      <c r="L17" s="63">
        <v>0</v>
      </c>
      <c r="M17" s="131">
        <v>0</v>
      </c>
      <c r="N17" s="128">
        <v>3502</v>
      </c>
      <c r="O17" s="149">
        <v>3500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6" customHeight="1">
      <c r="A18" s="265"/>
      <c r="B18" s="17" t="s">
        <v>0</v>
      </c>
      <c r="C18" s="29"/>
      <c r="D18" s="29"/>
      <c r="E18" s="96"/>
      <c r="F18" s="108">
        <v>0</v>
      </c>
      <c r="G18" s="118">
        <v>0</v>
      </c>
      <c r="H18" s="129">
        <v>0</v>
      </c>
      <c r="I18" s="134">
        <v>0</v>
      </c>
      <c r="J18" s="129">
        <v>0</v>
      </c>
      <c r="K18" s="134">
        <v>0</v>
      </c>
      <c r="L18" s="129">
        <v>0</v>
      </c>
      <c r="M18" s="134">
        <v>0</v>
      </c>
      <c r="N18" s="129"/>
      <c r="O18" s="15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6" customHeight="1">
      <c r="A19" s="264" t="s">
        <v>106</v>
      </c>
      <c r="B19" s="19" t="s">
        <v>65</v>
      </c>
      <c r="C19" s="30"/>
      <c r="D19" s="30"/>
      <c r="E19" s="97"/>
      <c r="F19" s="44">
        <v>1409</v>
      </c>
      <c r="G19" s="119">
        <v>1488</v>
      </c>
      <c r="H19" s="61">
        <v>239</v>
      </c>
      <c r="I19" s="135">
        <v>624</v>
      </c>
      <c r="J19" s="61">
        <v>1300</v>
      </c>
      <c r="K19" s="143">
        <v>1667</v>
      </c>
      <c r="L19" s="61">
        <v>937</v>
      </c>
      <c r="M19" s="135">
        <v>0</v>
      </c>
      <c r="N19" s="61">
        <v>3237</v>
      </c>
      <c r="O19" s="143">
        <v>1567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6" customHeight="1">
      <c r="A20" s="264"/>
      <c r="B20" s="18"/>
      <c r="C20" s="26" t="s">
        <v>82</v>
      </c>
      <c r="D20" s="27"/>
      <c r="E20" s="92"/>
      <c r="F20" s="46">
        <v>1184</v>
      </c>
      <c r="G20" s="117">
        <v>790</v>
      </c>
      <c r="H20" s="63">
        <v>187</v>
      </c>
      <c r="I20" s="131">
        <v>410</v>
      </c>
      <c r="J20" s="63">
        <v>0</v>
      </c>
      <c r="K20" s="133">
        <v>0</v>
      </c>
      <c r="L20" s="63">
        <v>130</v>
      </c>
      <c r="M20" s="131">
        <v>0</v>
      </c>
      <c r="N20" s="63">
        <v>1086</v>
      </c>
      <c r="O20" s="141">
        <v>1328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6" customHeight="1">
      <c r="A21" s="264"/>
      <c r="B21" s="82" t="s">
        <v>22</v>
      </c>
      <c r="C21" s="85"/>
      <c r="D21" s="85"/>
      <c r="E21" s="93" t="s">
        <v>119</v>
      </c>
      <c r="F21" s="109">
        <v>1409</v>
      </c>
      <c r="G21" s="120">
        <v>1488</v>
      </c>
      <c r="H21" s="107">
        <v>239</v>
      </c>
      <c r="I21" s="132">
        <v>624</v>
      </c>
      <c r="J21" s="107">
        <v>1300</v>
      </c>
      <c r="K21" s="142">
        <v>1667</v>
      </c>
      <c r="L21" s="107">
        <v>937</v>
      </c>
      <c r="M21" s="132">
        <v>0</v>
      </c>
      <c r="N21" s="107">
        <v>3237</v>
      </c>
      <c r="O21" s="142">
        <v>1567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6" customHeight="1">
      <c r="A22" s="264"/>
      <c r="B22" s="19" t="s">
        <v>83</v>
      </c>
      <c r="C22" s="30"/>
      <c r="D22" s="30"/>
      <c r="E22" s="97" t="s">
        <v>120</v>
      </c>
      <c r="F22" s="44">
        <v>5916</v>
      </c>
      <c r="G22" s="119">
        <v>3421</v>
      </c>
      <c r="H22" s="61">
        <v>6759</v>
      </c>
      <c r="I22" s="135">
        <v>3859</v>
      </c>
      <c r="J22" s="61">
        <v>1072</v>
      </c>
      <c r="K22" s="143">
        <v>2830</v>
      </c>
      <c r="L22" s="61">
        <v>1666</v>
      </c>
      <c r="M22" s="135">
        <v>0</v>
      </c>
      <c r="N22" s="61">
        <v>6642</v>
      </c>
      <c r="O22" s="143">
        <v>5624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6" customHeight="1">
      <c r="A23" s="264"/>
      <c r="B23" s="13" t="s">
        <v>84</v>
      </c>
      <c r="C23" s="22" t="s">
        <v>86</v>
      </c>
      <c r="D23" s="34"/>
      <c r="E23" s="94"/>
      <c r="F23" s="45">
        <v>984</v>
      </c>
      <c r="G23" s="116">
        <v>980</v>
      </c>
      <c r="H23" s="62">
        <v>968</v>
      </c>
      <c r="I23" s="136">
        <v>1062</v>
      </c>
      <c r="J23" s="62">
        <v>0</v>
      </c>
      <c r="K23" s="144">
        <v>0</v>
      </c>
      <c r="L23" s="62">
        <v>1119</v>
      </c>
      <c r="M23" s="136">
        <v>0</v>
      </c>
      <c r="N23" s="62">
        <v>3946</v>
      </c>
      <c r="O23" s="144">
        <v>4091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6" customHeight="1">
      <c r="A24" s="264"/>
      <c r="B24" s="15" t="s">
        <v>121</v>
      </c>
      <c r="C24" s="27"/>
      <c r="D24" s="27"/>
      <c r="E24" s="92" t="s">
        <v>122</v>
      </c>
      <c r="F24" s="46">
        <f t="shared" ref="F24:L24" si="2">F21-F22</f>
        <v>-4507</v>
      </c>
      <c r="G24" s="117">
        <f t="shared" si="2"/>
        <v>-1933</v>
      </c>
      <c r="H24" s="46">
        <f t="shared" si="2"/>
        <v>-6520</v>
      </c>
      <c r="I24" s="117">
        <f t="shared" si="2"/>
        <v>-3235</v>
      </c>
      <c r="J24" s="46">
        <f t="shared" si="2"/>
        <v>228</v>
      </c>
      <c r="K24" s="117">
        <f t="shared" si="2"/>
        <v>-1163</v>
      </c>
      <c r="L24" s="46">
        <f t="shared" si="2"/>
        <v>-729</v>
      </c>
      <c r="M24" s="117">
        <v>0</v>
      </c>
      <c r="N24" s="46">
        <f>N21-N22</f>
        <v>-3405</v>
      </c>
      <c r="O24" s="117">
        <f>O21-O22</f>
        <v>-4057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6" customHeight="1">
      <c r="A25" s="264"/>
      <c r="B25" s="83" t="s">
        <v>87</v>
      </c>
      <c r="C25" s="34"/>
      <c r="D25" s="34"/>
      <c r="E25" s="250" t="s">
        <v>124</v>
      </c>
      <c r="F25" s="252">
        <v>4507</v>
      </c>
      <c r="G25" s="254">
        <v>1933</v>
      </c>
      <c r="H25" s="256">
        <v>6520</v>
      </c>
      <c r="I25" s="254">
        <v>3235</v>
      </c>
      <c r="J25" s="256">
        <v>0</v>
      </c>
      <c r="K25" s="254">
        <v>1163</v>
      </c>
      <c r="L25" s="256">
        <v>729</v>
      </c>
      <c r="M25" s="254">
        <v>0</v>
      </c>
      <c r="N25" s="256">
        <v>3405</v>
      </c>
      <c r="O25" s="254">
        <v>4057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6" customHeight="1">
      <c r="A26" s="264"/>
      <c r="B26" s="82" t="s">
        <v>88</v>
      </c>
      <c r="C26" s="85"/>
      <c r="D26" s="85"/>
      <c r="E26" s="251"/>
      <c r="F26" s="253"/>
      <c r="G26" s="255"/>
      <c r="H26" s="257"/>
      <c r="I26" s="255"/>
      <c r="J26" s="257"/>
      <c r="K26" s="255"/>
      <c r="L26" s="257"/>
      <c r="M26" s="255"/>
      <c r="N26" s="257"/>
      <c r="O26" s="255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6" customHeight="1">
      <c r="A27" s="265"/>
      <c r="B27" s="17" t="s">
        <v>125</v>
      </c>
      <c r="C27" s="29"/>
      <c r="D27" s="29"/>
      <c r="E27" s="98" t="s">
        <v>128</v>
      </c>
      <c r="F27" s="48">
        <f t="shared" ref="F27:O27" si="3">F24+F25</f>
        <v>0</v>
      </c>
      <c r="G27" s="121">
        <f t="shared" si="3"/>
        <v>0</v>
      </c>
      <c r="H27" s="48">
        <f t="shared" si="3"/>
        <v>0</v>
      </c>
      <c r="I27" s="121">
        <f t="shared" si="3"/>
        <v>0</v>
      </c>
      <c r="J27" s="48">
        <f t="shared" si="3"/>
        <v>228</v>
      </c>
      <c r="K27" s="121">
        <f t="shared" si="3"/>
        <v>0</v>
      </c>
      <c r="L27" s="48">
        <f t="shared" si="3"/>
        <v>0</v>
      </c>
      <c r="M27" s="121">
        <f t="shared" si="3"/>
        <v>0</v>
      </c>
      <c r="N27" s="48">
        <f t="shared" si="3"/>
        <v>0</v>
      </c>
      <c r="O27" s="121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6" customHeight="1">
      <c r="F28" s="110"/>
      <c r="G28" s="110"/>
      <c r="H28" s="110"/>
      <c r="I28" s="110"/>
      <c r="J28" s="110"/>
      <c r="K28" s="110"/>
      <c r="L28" s="147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6" customHeight="1">
      <c r="A29" s="29"/>
      <c r="F29" s="110"/>
      <c r="G29" s="110"/>
      <c r="H29" s="110"/>
      <c r="I29" s="110"/>
      <c r="J29" s="138"/>
      <c r="K29" s="138"/>
      <c r="L29" s="147"/>
      <c r="M29" s="110"/>
      <c r="N29" s="110"/>
      <c r="O29" s="138" t="s">
        <v>69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8"/>
    </row>
    <row r="30" spans="1:25" ht="16" customHeight="1">
      <c r="A30" s="244" t="s">
        <v>89</v>
      </c>
      <c r="B30" s="245"/>
      <c r="C30" s="245"/>
      <c r="D30" s="245"/>
      <c r="E30" s="246"/>
      <c r="F30" s="242" t="s">
        <v>23</v>
      </c>
      <c r="G30" s="243"/>
      <c r="H30" s="242" t="s">
        <v>235</v>
      </c>
      <c r="I30" s="243"/>
      <c r="J30" s="242"/>
      <c r="K30" s="243"/>
      <c r="L30" s="242"/>
      <c r="M30" s="243"/>
      <c r="N30" s="242"/>
      <c r="O30" s="243"/>
      <c r="P30" s="147"/>
      <c r="Q30" s="147"/>
      <c r="R30" s="147"/>
      <c r="S30" s="147"/>
      <c r="T30" s="147"/>
      <c r="U30" s="147"/>
      <c r="V30" s="147"/>
      <c r="W30" s="147"/>
      <c r="X30" s="147"/>
      <c r="Y30" s="147"/>
    </row>
    <row r="31" spans="1:25" ht="16" customHeight="1">
      <c r="A31" s="247"/>
      <c r="B31" s="248"/>
      <c r="C31" s="248"/>
      <c r="D31" s="248"/>
      <c r="E31" s="249"/>
      <c r="F31" s="105" t="s">
        <v>226</v>
      </c>
      <c r="G31" s="51" t="s">
        <v>11</v>
      </c>
      <c r="H31" s="105" t="s">
        <v>226</v>
      </c>
      <c r="I31" s="51" t="s">
        <v>11</v>
      </c>
      <c r="J31" s="105" t="s">
        <v>226</v>
      </c>
      <c r="K31" s="51" t="s">
        <v>11</v>
      </c>
      <c r="L31" s="105" t="s">
        <v>226</v>
      </c>
      <c r="M31" s="51" t="s">
        <v>11</v>
      </c>
      <c r="N31" s="105" t="s">
        <v>226</v>
      </c>
      <c r="O31" s="199" t="s">
        <v>11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</row>
    <row r="32" spans="1:25" ht="16" customHeight="1">
      <c r="A32" s="258" t="s">
        <v>108</v>
      </c>
      <c r="B32" s="12" t="s">
        <v>74</v>
      </c>
      <c r="C32" s="21"/>
      <c r="D32" s="21"/>
      <c r="E32" s="99" t="s">
        <v>67</v>
      </c>
      <c r="F32" s="61">
        <v>3570</v>
      </c>
      <c r="G32" s="123">
        <v>3647</v>
      </c>
      <c r="H32" s="106">
        <v>186</v>
      </c>
      <c r="I32" s="130">
        <v>318</v>
      </c>
      <c r="J32" s="106"/>
      <c r="K32" s="140"/>
      <c r="L32" s="61"/>
      <c r="M32" s="123"/>
      <c r="N32" s="106"/>
      <c r="O32" s="152"/>
      <c r="P32" s="123"/>
      <c r="Q32" s="123"/>
      <c r="R32" s="123"/>
      <c r="S32" s="123"/>
      <c r="T32" s="154"/>
      <c r="U32" s="154"/>
      <c r="V32" s="123"/>
      <c r="W32" s="123"/>
      <c r="X32" s="154"/>
      <c r="Y32" s="154"/>
    </row>
    <row r="33" spans="1:25" ht="16" customHeight="1">
      <c r="A33" s="266"/>
      <c r="B33" s="76"/>
      <c r="C33" s="22" t="s">
        <v>91</v>
      </c>
      <c r="D33" s="34"/>
      <c r="E33" s="100"/>
      <c r="F33" s="62">
        <v>3350</v>
      </c>
      <c r="G33" s="124">
        <v>3333</v>
      </c>
      <c r="H33" s="62">
        <v>0</v>
      </c>
      <c r="I33" s="136">
        <v>290</v>
      </c>
      <c r="J33" s="62"/>
      <c r="K33" s="144"/>
      <c r="L33" s="62"/>
      <c r="M33" s="124"/>
      <c r="N33" s="62"/>
      <c r="O33" s="116"/>
      <c r="P33" s="123"/>
      <c r="Q33" s="123"/>
      <c r="R33" s="123"/>
      <c r="S33" s="123"/>
      <c r="T33" s="154"/>
      <c r="U33" s="154"/>
      <c r="V33" s="123"/>
      <c r="W33" s="123"/>
      <c r="X33" s="154"/>
      <c r="Y33" s="154"/>
    </row>
    <row r="34" spans="1:25" ht="16" customHeight="1">
      <c r="A34" s="266"/>
      <c r="B34" s="76"/>
      <c r="C34" s="86"/>
      <c r="D34" s="26" t="s">
        <v>68</v>
      </c>
      <c r="E34" s="101"/>
      <c r="F34" s="63">
        <v>3350</v>
      </c>
      <c r="G34" s="114">
        <v>3333</v>
      </c>
      <c r="H34" s="63">
        <v>0</v>
      </c>
      <c r="I34" s="131">
        <v>290</v>
      </c>
      <c r="J34" s="63"/>
      <c r="K34" s="141"/>
      <c r="L34" s="63"/>
      <c r="M34" s="114"/>
      <c r="N34" s="63"/>
      <c r="O34" s="117"/>
      <c r="P34" s="123"/>
      <c r="Q34" s="123"/>
      <c r="R34" s="123"/>
      <c r="S34" s="123"/>
      <c r="T34" s="154"/>
      <c r="U34" s="154"/>
      <c r="V34" s="123"/>
      <c r="W34" s="123"/>
      <c r="X34" s="154"/>
      <c r="Y34" s="154"/>
    </row>
    <row r="35" spans="1:25" ht="16" customHeight="1">
      <c r="A35" s="266"/>
      <c r="B35" s="14"/>
      <c r="C35" s="87" t="s">
        <v>92</v>
      </c>
      <c r="D35" s="85"/>
      <c r="E35" s="102"/>
      <c r="F35" s="107">
        <v>220</v>
      </c>
      <c r="G35" s="115">
        <v>314</v>
      </c>
      <c r="H35" s="107">
        <v>186</v>
      </c>
      <c r="I35" s="132">
        <v>28</v>
      </c>
      <c r="J35" s="128"/>
      <c r="K35" s="133"/>
      <c r="L35" s="107"/>
      <c r="M35" s="115"/>
      <c r="N35" s="107"/>
      <c r="O35" s="120"/>
      <c r="P35" s="123"/>
      <c r="Q35" s="123"/>
      <c r="R35" s="123"/>
      <c r="S35" s="123"/>
      <c r="T35" s="154"/>
      <c r="U35" s="154"/>
      <c r="V35" s="123"/>
      <c r="W35" s="123"/>
      <c r="X35" s="154"/>
      <c r="Y35" s="154"/>
    </row>
    <row r="36" spans="1:25" ht="16" customHeight="1">
      <c r="A36" s="266"/>
      <c r="B36" s="19" t="s">
        <v>78</v>
      </c>
      <c r="C36" s="30"/>
      <c r="D36" s="30"/>
      <c r="E36" s="99" t="s">
        <v>70</v>
      </c>
      <c r="F36" s="61">
        <v>2188</v>
      </c>
      <c r="G36" s="123">
        <v>1907</v>
      </c>
      <c r="H36" s="61">
        <v>4</v>
      </c>
      <c r="I36" s="135">
        <v>8</v>
      </c>
      <c r="J36" s="61"/>
      <c r="K36" s="143"/>
      <c r="L36" s="61"/>
      <c r="M36" s="123"/>
      <c r="N36" s="61"/>
      <c r="O36" s="119"/>
      <c r="P36" s="123"/>
      <c r="Q36" s="123"/>
      <c r="R36" s="123"/>
      <c r="S36" s="123"/>
      <c r="T36" s="123"/>
      <c r="U36" s="123"/>
      <c r="V36" s="123"/>
      <c r="W36" s="123"/>
      <c r="X36" s="154"/>
      <c r="Y36" s="154"/>
    </row>
    <row r="37" spans="1:25" ht="16" customHeight="1">
      <c r="A37" s="266"/>
      <c r="B37" s="76"/>
      <c r="C37" s="26" t="s">
        <v>93</v>
      </c>
      <c r="D37" s="27"/>
      <c r="E37" s="101"/>
      <c r="F37" s="63">
        <v>1791</v>
      </c>
      <c r="G37" s="114">
        <v>1635</v>
      </c>
      <c r="H37" s="63">
        <v>0</v>
      </c>
      <c r="I37" s="131">
        <v>0</v>
      </c>
      <c r="J37" s="63"/>
      <c r="K37" s="141"/>
      <c r="L37" s="63"/>
      <c r="M37" s="114"/>
      <c r="N37" s="63"/>
      <c r="O37" s="117"/>
      <c r="P37" s="123"/>
      <c r="Q37" s="123"/>
      <c r="R37" s="123"/>
      <c r="S37" s="123"/>
      <c r="T37" s="123"/>
      <c r="U37" s="123"/>
      <c r="V37" s="123"/>
      <c r="W37" s="123"/>
      <c r="X37" s="154"/>
      <c r="Y37" s="154"/>
    </row>
    <row r="38" spans="1:25" ht="16" customHeight="1">
      <c r="A38" s="266"/>
      <c r="B38" s="14"/>
      <c r="C38" s="26" t="s">
        <v>95</v>
      </c>
      <c r="D38" s="27"/>
      <c r="E38" s="101"/>
      <c r="F38" s="46">
        <v>397</v>
      </c>
      <c r="G38" s="117">
        <v>271</v>
      </c>
      <c r="H38" s="63">
        <v>4</v>
      </c>
      <c r="I38" s="131">
        <v>8</v>
      </c>
      <c r="J38" s="63"/>
      <c r="K38" s="133"/>
      <c r="L38" s="63"/>
      <c r="M38" s="114"/>
      <c r="N38" s="63"/>
      <c r="O38" s="117"/>
      <c r="P38" s="123"/>
      <c r="Q38" s="123"/>
      <c r="R38" s="154"/>
      <c r="S38" s="154"/>
      <c r="T38" s="123"/>
      <c r="U38" s="123"/>
      <c r="V38" s="123"/>
      <c r="W38" s="123"/>
      <c r="X38" s="154"/>
      <c r="Y38" s="154"/>
    </row>
    <row r="39" spans="1:25" ht="16" customHeight="1">
      <c r="A39" s="267"/>
      <c r="B39" s="20" t="s">
        <v>20</v>
      </c>
      <c r="C39" s="32"/>
      <c r="D39" s="32"/>
      <c r="E39" s="103" t="s">
        <v>129</v>
      </c>
      <c r="F39" s="48">
        <f t="shared" ref="F39:O39" si="4">F32-F36</f>
        <v>1382</v>
      </c>
      <c r="G39" s="121">
        <f t="shared" si="4"/>
        <v>1740</v>
      </c>
      <c r="H39" s="48">
        <f t="shared" si="4"/>
        <v>182</v>
      </c>
      <c r="I39" s="121">
        <f t="shared" si="4"/>
        <v>310</v>
      </c>
      <c r="J39" s="48">
        <f t="shared" si="4"/>
        <v>0</v>
      </c>
      <c r="K39" s="121">
        <f t="shared" si="4"/>
        <v>0</v>
      </c>
      <c r="L39" s="48">
        <f t="shared" si="4"/>
        <v>0</v>
      </c>
      <c r="M39" s="121">
        <f t="shared" si="4"/>
        <v>0</v>
      </c>
      <c r="N39" s="48">
        <f t="shared" si="4"/>
        <v>0</v>
      </c>
      <c r="O39" s="121">
        <f t="shared" si="4"/>
        <v>0</v>
      </c>
      <c r="P39" s="123"/>
      <c r="Q39" s="123"/>
      <c r="R39" s="123"/>
      <c r="S39" s="123"/>
      <c r="T39" s="123"/>
      <c r="U39" s="123"/>
      <c r="V39" s="123"/>
      <c r="W39" s="123"/>
      <c r="X39" s="154"/>
      <c r="Y39" s="154"/>
    </row>
    <row r="40" spans="1:25" ht="16" customHeight="1">
      <c r="A40" s="258" t="s">
        <v>109</v>
      </c>
      <c r="B40" s="19" t="s">
        <v>96</v>
      </c>
      <c r="C40" s="30"/>
      <c r="D40" s="30"/>
      <c r="E40" s="99" t="s">
        <v>73</v>
      </c>
      <c r="F40" s="44">
        <v>3628</v>
      </c>
      <c r="G40" s="119">
        <v>1805</v>
      </c>
      <c r="H40" s="61">
        <v>15</v>
      </c>
      <c r="I40" s="135">
        <v>136</v>
      </c>
      <c r="J40" s="61"/>
      <c r="K40" s="143"/>
      <c r="L40" s="61"/>
      <c r="M40" s="123"/>
      <c r="N40" s="61"/>
      <c r="O40" s="119"/>
      <c r="P40" s="123"/>
      <c r="Q40" s="123"/>
      <c r="R40" s="123"/>
      <c r="S40" s="123"/>
      <c r="T40" s="154"/>
      <c r="U40" s="154"/>
      <c r="V40" s="154"/>
      <c r="W40" s="154"/>
      <c r="X40" s="123"/>
      <c r="Y40" s="123"/>
    </row>
    <row r="41" spans="1:25" ht="16" customHeight="1">
      <c r="A41" s="259"/>
      <c r="B41" s="14"/>
      <c r="C41" s="26" t="s">
        <v>98</v>
      </c>
      <c r="D41" s="27"/>
      <c r="E41" s="101"/>
      <c r="F41" s="111">
        <v>3272</v>
      </c>
      <c r="G41" s="125">
        <v>1689</v>
      </c>
      <c r="H41" s="128">
        <v>15</v>
      </c>
      <c r="I41" s="133">
        <v>136</v>
      </c>
      <c r="J41" s="63"/>
      <c r="K41" s="141"/>
      <c r="L41" s="63"/>
      <c r="M41" s="114"/>
      <c r="N41" s="63"/>
      <c r="O41" s="117"/>
      <c r="P41" s="154"/>
      <c r="Q41" s="154"/>
      <c r="R41" s="154"/>
      <c r="S41" s="154"/>
      <c r="T41" s="154"/>
      <c r="U41" s="154"/>
      <c r="V41" s="154"/>
      <c r="W41" s="154"/>
      <c r="X41" s="123"/>
      <c r="Y41" s="123"/>
    </row>
    <row r="42" spans="1:25" ht="16" customHeight="1">
      <c r="A42" s="259"/>
      <c r="B42" s="19" t="s">
        <v>83</v>
      </c>
      <c r="C42" s="30"/>
      <c r="D42" s="30"/>
      <c r="E42" s="99" t="s">
        <v>36</v>
      </c>
      <c r="F42" s="44">
        <v>5108</v>
      </c>
      <c r="G42" s="119">
        <v>3004</v>
      </c>
      <c r="H42" s="61">
        <v>197</v>
      </c>
      <c r="I42" s="135">
        <v>446</v>
      </c>
      <c r="J42" s="61"/>
      <c r="K42" s="143"/>
      <c r="L42" s="61"/>
      <c r="M42" s="123"/>
      <c r="N42" s="61"/>
      <c r="O42" s="119"/>
      <c r="P42" s="123"/>
      <c r="Q42" s="123"/>
      <c r="R42" s="123"/>
      <c r="S42" s="123"/>
      <c r="T42" s="154"/>
      <c r="U42" s="154"/>
      <c r="V42" s="123"/>
      <c r="W42" s="123"/>
      <c r="X42" s="123"/>
      <c r="Y42" s="123"/>
    </row>
    <row r="43" spans="1:25" ht="16" customHeight="1">
      <c r="A43" s="259"/>
      <c r="B43" s="14"/>
      <c r="C43" s="26" t="s">
        <v>99</v>
      </c>
      <c r="D43" s="27"/>
      <c r="E43" s="101"/>
      <c r="F43" s="46">
        <v>2316</v>
      </c>
      <c r="G43" s="117">
        <v>2036</v>
      </c>
      <c r="H43" s="63">
        <v>182</v>
      </c>
      <c r="I43" s="131">
        <v>310</v>
      </c>
      <c r="J43" s="128"/>
      <c r="K43" s="133"/>
      <c r="L43" s="63"/>
      <c r="M43" s="114"/>
      <c r="N43" s="63"/>
      <c r="O43" s="117"/>
      <c r="P43" s="123"/>
      <c r="Q43" s="123"/>
      <c r="R43" s="154"/>
      <c r="S43" s="123"/>
      <c r="T43" s="154"/>
      <c r="U43" s="154"/>
      <c r="V43" s="123"/>
      <c r="W43" s="123"/>
      <c r="X43" s="154"/>
      <c r="Y43" s="154"/>
    </row>
    <row r="44" spans="1:25" ht="16" customHeight="1">
      <c r="A44" s="260"/>
      <c r="B44" s="17" t="s">
        <v>20</v>
      </c>
      <c r="C44" s="29"/>
      <c r="D44" s="29"/>
      <c r="E44" s="103" t="s">
        <v>130</v>
      </c>
      <c r="F44" s="108">
        <f t="shared" ref="F44:O44" si="5">F40-F42</f>
        <v>-1480</v>
      </c>
      <c r="G44" s="118">
        <f t="shared" si="5"/>
        <v>-1199</v>
      </c>
      <c r="H44" s="108">
        <f t="shared" si="5"/>
        <v>-182</v>
      </c>
      <c r="I44" s="118">
        <f t="shared" si="5"/>
        <v>-310</v>
      </c>
      <c r="J44" s="108">
        <f t="shared" si="5"/>
        <v>0</v>
      </c>
      <c r="K44" s="118">
        <f t="shared" si="5"/>
        <v>0</v>
      </c>
      <c r="L44" s="108">
        <f t="shared" si="5"/>
        <v>0</v>
      </c>
      <c r="M44" s="118">
        <f t="shared" si="5"/>
        <v>0</v>
      </c>
      <c r="N44" s="108">
        <f t="shared" si="5"/>
        <v>0</v>
      </c>
      <c r="O44" s="118">
        <f t="shared" si="5"/>
        <v>0</v>
      </c>
      <c r="P44" s="154"/>
      <c r="Q44" s="154"/>
      <c r="R44" s="123"/>
      <c r="S44" s="123"/>
      <c r="T44" s="154"/>
      <c r="U44" s="154"/>
      <c r="V44" s="123"/>
      <c r="W44" s="123"/>
      <c r="X44" s="123"/>
      <c r="Y44" s="123"/>
    </row>
    <row r="45" spans="1:25" ht="16" customHeight="1">
      <c r="A45" s="261" t="s">
        <v>3</v>
      </c>
      <c r="B45" s="84" t="s">
        <v>100</v>
      </c>
      <c r="C45" s="88"/>
      <c r="D45" s="88"/>
      <c r="E45" s="104" t="s">
        <v>131</v>
      </c>
      <c r="F45" s="112">
        <f t="shared" ref="F45:O45" si="6">F39+F44</f>
        <v>-98</v>
      </c>
      <c r="G45" s="126">
        <f t="shared" si="6"/>
        <v>541</v>
      </c>
      <c r="H45" s="112">
        <f t="shared" si="6"/>
        <v>0</v>
      </c>
      <c r="I45" s="126">
        <f t="shared" si="6"/>
        <v>0</v>
      </c>
      <c r="J45" s="112">
        <f t="shared" si="6"/>
        <v>0</v>
      </c>
      <c r="K45" s="126">
        <f t="shared" si="6"/>
        <v>0</v>
      </c>
      <c r="L45" s="112">
        <f t="shared" si="6"/>
        <v>0</v>
      </c>
      <c r="M45" s="126">
        <f t="shared" si="6"/>
        <v>0</v>
      </c>
      <c r="N45" s="112">
        <f t="shared" si="6"/>
        <v>0</v>
      </c>
      <c r="O45" s="126">
        <f t="shared" si="6"/>
        <v>0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6" customHeight="1">
      <c r="A46" s="262"/>
      <c r="B46" s="15" t="s">
        <v>101</v>
      </c>
      <c r="C46" s="27"/>
      <c r="D46" s="27"/>
      <c r="E46" s="27"/>
      <c r="F46" s="111">
        <v>0</v>
      </c>
      <c r="G46" s="125">
        <v>366</v>
      </c>
      <c r="H46" s="128">
        <v>0</v>
      </c>
      <c r="I46" s="133">
        <v>0</v>
      </c>
      <c r="J46" s="128"/>
      <c r="K46" s="133"/>
      <c r="L46" s="63"/>
      <c r="M46" s="114"/>
      <c r="N46" s="128"/>
      <c r="O46" s="149"/>
      <c r="P46" s="154"/>
      <c r="Q46" s="154"/>
      <c r="R46" s="154"/>
      <c r="S46" s="154"/>
      <c r="T46" s="154"/>
      <c r="U46" s="154"/>
      <c r="V46" s="154"/>
      <c r="W46" s="154"/>
      <c r="X46" s="154"/>
      <c r="Y46" s="154"/>
    </row>
    <row r="47" spans="1:25" ht="16" customHeight="1">
      <c r="A47" s="262"/>
      <c r="B47" s="15" t="s">
        <v>102</v>
      </c>
      <c r="C47" s="27"/>
      <c r="D47" s="27"/>
      <c r="E47" s="27"/>
      <c r="F47" s="63">
        <v>209</v>
      </c>
      <c r="G47" s="114">
        <v>307</v>
      </c>
      <c r="H47" s="63">
        <v>0</v>
      </c>
      <c r="I47" s="131">
        <v>0</v>
      </c>
      <c r="J47" s="63"/>
      <c r="K47" s="141"/>
      <c r="L47" s="63"/>
      <c r="M47" s="114"/>
      <c r="N47" s="63"/>
      <c r="O47" s="117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6" customHeight="1">
      <c r="A48" s="263"/>
      <c r="B48" s="17" t="s">
        <v>104</v>
      </c>
      <c r="C48" s="29"/>
      <c r="D48" s="29"/>
      <c r="E48" s="29"/>
      <c r="F48" s="49">
        <v>14</v>
      </c>
      <c r="G48" s="127">
        <v>113</v>
      </c>
      <c r="H48" s="49">
        <v>0</v>
      </c>
      <c r="I48" s="137">
        <v>0</v>
      </c>
      <c r="J48" s="49"/>
      <c r="K48" s="146"/>
      <c r="L48" s="49"/>
      <c r="M48" s="127"/>
      <c r="N48" s="49"/>
      <c r="O48" s="121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15" ht="16" customHeight="1">
      <c r="A49" s="1" t="s">
        <v>132</v>
      </c>
      <c r="O49" s="10"/>
    </row>
    <row r="50" spans="1:15" ht="16" customHeight="1">
      <c r="O50" s="76"/>
    </row>
  </sheetData>
  <mergeCells count="28">
    <mergeCell ref="N25:N26"/>
    <mergeCell ref="O25:O26"/>
    <mergeCell ref="A30:E31"/>
    <mergeCell ref="A40:A44"/>
    <mergeCell ref="A45:A48"/>
    <mergeCell ref="A19:A27"/>
    <mergeCell ref="A32:A39"/>
    <mergeCell ref="I25:I26"/>
    <mergeCell ref="J25:J26"/>
    <mergeCell ref="K25:K26"/>
    <mergeCell ref="L25:L26"/>
    <mergeCell ref="M25:M26"/>
    <mergeCell ref="A6:E7"/>
    <mergeCell ref="E25:E26"/>
    <mergeCell ref="F25:F26"/>
    <mergeCell ref="G25:G26"/>
    <mergeCell ref="H25:H26"/>
    <mergeCell ref="A8:A18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6:O6"/>
  </mergeCells>
  <phoneticPr fontId="14"/>
  <printOptions horizontalCentered="1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SheetLayoutView="100" workbookViewId="0"/>
  </sheetViews>
  <sheetFormatPr defaultColWidth="9" defaultRowHeight="14"/>
  <cols>
    <col min="1" max="2" width="3.6328125" style="1" customWidth="1"/>
    <col min="3" max="3" width="21.36328125" style="1" customWidth="1"/>
    <col min="4" max="4" width="20" style="1" customWidth="1"/>
    <col min="5" max="14" width="12.6328125" style="1" customWidth="1"/>
    <col min="15" max="15" width="9" style="1" customWidth="1"/>
    <col min="16" max="16384" width="9" style="1"/>
  </cols>
  <sheetData>
    <row r="1" spans="1:14" ht="34" customHeight="1">
      <c r="A1" s="157" t="s">
        <v>4</v>
      </c>
      <c r="B1" s="157"/>
      <c r="C1" s="205" t="s">
        <v>230</v>
      </c>
      <c r="D1" s="207"/>
    </row>
    <row r="3" spans="1:14" ht="15" customHeight="1">
      <c r="A3" s="80" t="s">
        <v>55</v>
      </c>
      <c r="B3" s="80"/>
      <c r="C3" s="80"/>
      <c r="D3" s="80"/>
      <c r="E3" s="80"/>
      <c r="F3" s="80"/>
      <c r="I3" s="80"/>
      <c r="J3" s="80"/>
    </row>
    <row r="4" spans="1:14" ht="15" customHeight="1">
      <c r="A4" s="80"/>
      <c r="B4" s="80"/>
      <c r="C4" s="80"/>
      <c r="D4" s="80"/>
      <c r="E4" s="80"/>
      <c r="F4" s="80"/>
      <c r="I4" s="80"/>
      <c r="J4" s="80"/>
    </row>
    <row r="5" spans="1:14" ht="15" customHeight="1">
      <c r="A5" s="200"/>
      <c r="B5" s="200" t="s">
        <v>229</v>
      </c>
      <c r="C5" s="200"/>
      <c r="D5" s="200"/>
      <c r="H5" s="139"/>
      <c r="L5" s="139"/>
      <c r="N5" s="139" t="s">
        <v>169</v>
      </c>
    </row>
    <row r="6" spans="1:14" ht="15" customHeight="1">
      <c r="A6" s="201"/>
      <c r="B6" s="203"/>
      <c r="C6" s="203"/>
      <c r="D6" s="203"/>
      <c r="E6" s="269" t="s">
        <v>237</v>
      </c>
      <c r="F6" s="270"/>
      <c r="G6" s="269" t="s">
        <v>211</v>
      </c>
      <c r="H6" s="270"/>
      <c r="I6" s="229" t="s">
        <v>231</v>
      </c>
      <c r="J6" s="230"/>
      <c r="K6" s="269"/>
      <c r="L6" s="270"/>
      <c r="M6" s="269"/>
      <c r="N6" s="270"/>
    </row>
    <row r="7" spans="1:14" ht="15" customHeight="1">
      <c r="A7" s="7"/>
      <c r="B7" s="11"/>
      <c r="C7" s="11"/>
      <c r="D7" s="11"/>
      <c r="E7" s="211" t="s">
        <v>226</v>
      </c>
      <c r="F7" s="218" t="s">
        <v>11</v>
      </c>
      <c r="G7" s="211" t="s">
        <v>226</v>
      </c>
      <c r="H7" s="218" t="s">
        <v>11</v>
      </c>
      <c r="I7" s="211" t="s">
        <v>226</v>
      </c>
      <c r="J7" s="218" t="s">
        <v>11</v>
      </c>
      <c r="K7" s="211" t="s">
        <v>226</v>
      </c>
      <c r="L7" s="218" t="s">
        <v>11</v>
      </c>
      <c r="M7" s="211" t="s">
        <v>226</v>
      </c>
      <c r="N7" s="232" t="s">
        <v>11</v>
      </c>
    </row>
    <row r="8" spans="1:14" ht="18" customHeight="1">
      <c r="A8" s="237" t="s">
        <v>170</v>
      </c>
      <c r="B8" s="204" t="s">
        <v>165</v>
      </c>
      <c r="C8" s="206"/>
      <c r="D8" s="206"/>
      <c r="E8" s="212">
        <v>15</v>
      </c>
      <c r="F8" s="219">
        <v>15</v>
      </c>
      <c r="G8" s="212">
        <v>1</v>
      </c>
      <c r="H8" s="225">
        <v>1</v>
      </c>
      <c r="I8" s="212">
        <v>4</v>
      </c>
      <c r="J8" s="219">
        <v>4</v>
      </c>
      <c r="K8" s="212"/>
      <c r="L8" s="225"/>
      <c r="M8" s="212"/>
      <c r="N8" s="225"/>
    </row>
    <row r="9" spans="1:14" ht="18" customHeight="1">
      <c r="A9" s="238"/>
      <c r="B9" s="237" t="s">
        <v>171</v>
      </c>
      <c r="C9" s="162" t="s">
        <v>173</v>
      </c>
      <c r="D9" s="165"/>
      <c r="E9" s="213">
        <v>7545</v>
      </c>
      <c r="F9" s="220">
        <v>7545</v>
      </c>
      <c r="G9" s="213">
        <v>20</v>
      </c>
      <c r="H9" s="226">
        <v>20</v>
      </c>
      <c r="I9" s="213">
        <v>15</v>
      </c>
      <c r="J9" s="220">
        <v>15</v>
      </c>
      <c r="K9" s="213"/>
      <c r="L9" s="226"/>
      <c r="M9" s="213"/>
      <c r="N9" s="226"/>
    </row>
    <row r="10" spans="1:14" ht="18" customHeight="1">
      <c r="A10" s="238"/>
      <c r="B10" s="238"/>
      <c r="C10" s="15" t="s">
        <v>175</v>
      </c>
      <c r="D10" s="27"/>
      <c r="E10" s="214">
        <v>7523</v>
      </c>
      <c r="F10" s="221">
        <v>7523</v>
      </c>
      <c r="G10" s="214">
        <v>20</v>
      </c>
      <c r="H10" s="227">
        <v>20</v>
      </c>
      <c r="I10" s="214">
        <v>10</v>
      </c>
      <c r="J10" s="221">
        <v>10</v>
      </c>
      <c r="K10" s="214"/>
      <c r="L10" s="227"/>
      <c r="M10" s="214"/>
      <c r="N10" s="227"/>
    </row>
    <row r="11" spans="1:14" ht="18" customHeight="1">
      <c r="A11" s="238"/>
      <c r="B11" s="238"/>
      <c r="C11" s="15" t="s">
        <v>176</v>
      </c>
      <c r="D11" s="27"/>
      <c r="E11" s="214">
        <v>22</v>
      </c>
      <c r="F11" s="221">
        <v>22</v>
      </c>
      <c r="G11" s="214">
        <v>0</v>
      </c>
      <c r="H11" s="227">
        <v>0</v>
      </c>
      <c r="I11" s="214">
        <v>5</v>
      </c>
      <c r="J11" s="221">
        <v>5</v>
      </c>
      <c r="K11" s="214"/>
      <c r="L11" s="227"/>
      <c r="M11" s="214"/>
      <c r="N11" s="227"/>
    </row>
    <row r="12" spans="1:14" ht="18" customHeight="1">
      <c r="A12" s="238"/>
      <c r="B12" s="238"/>
      <c r="C12" s="15" t="s">
        <v>158</v>
      </c>
      <c r="D12" s="27"/>
      <c r="E12" s="214">
        <v>0</v>
      </c>
      <c r="F12" s="221">
        <v>0</v>
      </c>
      <c r="G12" s="214">
        <v>0</v>
      </c>
      <c r="H12" s="227">
        <v>0</v>
      </c>
      <c r="I12" s="214">
        <v>0</v>
      </c>
      <c r="J12" s="221">
        <v>0</v>
      </c>
      <c r="K12" s="214"/>
      <c r="L12" s="227"/>
      <c r="M12" s="214"/>
      <c r="N12" s="227"/>
    </row>
    <row r="13" spans="1:14" ht="18" customHeight="1">
      <c r="A13" s="238"/>
      <c r="B13" s="238"/>
      <c r="C13" s="15" t="s">
        <v>177</v>
      </c>
      <c r="D13" s="27"/>
      <c r="E13" s="214">
        <v>0</v>
      </c>
      <c r="F13" s="221">
        <v>0</v>
      </c>
      <c r="G13" s="214">
        <v>0</v>
      </c>
      <c r="H13" s="227">
        <v>0</v>
      </c>
      <c r="I13" s="214">
        <v>0</v>
      </c>
      <c r="J13" s="221">
        <v>0</v>
      </c>
      <c r="K13" s="214"/>
      <c r="L13" s="227"/>
      <c r="M13" s="214"/>
      <c r="N13" s="227"/>
    </row>
    <row r="14" spans="1:14" ht="18" customHeight="1">
      <c r="A14" s="239"/>
      <c r="B14" s="239"/>
      <c r="C14" s="17" t="s">
        <v>178</v>
      </c>
      <c r="D14" s="29"/>
      <c r="E14" s="215">
        <v>0</v>
      </c>
      <c r="F14" s="222">
        <v>0</v>
      </c>
      <c r="G14" s="215">
        <v>0</v>
      </c>
      <c r="H14" s="228">
        <v>0</v>
      </c>
      <c r="I14" s="215">
        <v>0</v>
      </c>
      <c r="J14" s="222">
        <v>0</v>
      </c>
      <c r="K14" s="215"/>
      <c r="L14" s="228"/>
      <c r="M14" s="215"/>
      <c r="N14" s="228"/>
    </row>
    <row r="15" spans="1:14" ht="18" customHeight="1">
      <c r="A15" s="237" t="s">
        <v>179</v>
      </c>
      <c r="B15" s="237" t="s">
        <v>180</v>
      </c>
      <c r="C15" s="162" t="s">
        <v>155</v>
      </c>
      <c r="D15" s="165"/>
      <c r="E15" s="216">
        <v>5280</v>
      </c>
      <c r="F15" s="223">
        <v>4363</v>
      </c>
      <c r="G15" s="216">
        <v>3719</v>
      </c>
      <c r="H15" s="126">
        <v>2890</v>
      </c>
      <c r="I15" s="216">
        <v>1636</v>
      </c>
      <c r="J15" s="223">
        <v>1730</v>
      </c>
      <c r="K15" s="216"/>
      <c r="L15" s="126"/>
      <c r="M15" s="216"/>
      <c r="N15" s="126"/>
    </row>
    <row r="16" spans="1:14" ht="18" customHeight="1">
      <c r="A16" s="238"/>
      <c r="B16" s="238"/>
      <c r="C16" s="15" t="s">
        <v>181</v>
      </c>
      <c r="D16" s="27"/>
      <c r="E16" s="63">
        <v>29149</v>
      </c>
      <c r="F16" s="131">
        <v>34354</v>
      </c>
      <c r="G16" s="63">
        <v>2193</v>
      </c>
      <c r="H16" s="117">
        <v>2220</v>
      </c>
      <c r="I16" s="63">
        <v>1432</v>
      </c>
      <c r="J16" s="131">
        <v>1589</v>
      </c>
      <c r="K16" s="63"/>
      <c r="L16" s="117"/>
      <c r="M16" s="63"/>
      <c r="N16" s="117"/>
    </row>
    <row r="17" spans="1:15" ht="18" customHeight="1">
      <c r="A17" s="238"/>
      <c r="B17" s="238"/>
      <c r="C17" s="15" t="s">
        <v>138</v>
      </c>
      <c r="D17" s="27"/>
      <c r="E17" s="63">
        <v>0</v>
      </c>
      <c r="F17" s="131">
        <v>6</v>
      </c>
      <c r="G17" s="63">
        <v>0</v>
      </c>
      <c r="H17" s="117">
        <v>0</v>
      </c>
      <c r="I17" s="63">
        <v>0</v>
      </c>
      <c r="J17" s="131">
        <v>0</v>
      </c>
      <c r="K17" s="63"/>
      <c r="L17" s="117"/>
      <c r="M17" s="63"/>
      <c r="N17" s="117"/>
    </row>
    <row r="18" spans="1:15" ht="18" customHeight="1">
      <c r="A18" s="238"/>
      <c r="B18" s="239"/>
      <c r="C18" s="17" t="s">
        <v>182</v>
      </c>
      <c r="D18" s="29"/>
      <c r="E18" s="48">
        <v>34429</v>
      </c>
      <c r="F18" s="224">
        <v>38722</v>
      </c>
      <c r="G18" s="48">
        <v>5912</v>
      </c>
      <c r="H18" s="224">
        <v>5110</v>
      </c>
      <c r="I18" s="48">
        <v>3068</v>
      </c>
      <c r="J18" s="224">
        <v>3319</v>
      </c>
      <c r="K18" s="48"/>
      <c r="L18" s="224"/>
      <c r="M18" s="48"/>
      <c r="N18" s="224"/>
    </row>
    <row r="19" spans="1:15" ht="18" customHeight="1">
      <c r="A19" s="238"/>
      <c r="B19" s="237" t="s">
        <v>183</v>
      </c>
      <c r="C19" s="162" t="s">
        <v>184</v>
      </c>
      <c r="D19" s="165"/>
      <c r="E19" s="112">
        <v>301</v>
      </c>
      <c r="F19" s="126">
        <v>130</v>
      </c>
      <c r="G19" s="112">
        <v>22</v>
      </c>
      <c r="H19" s="126">
        <v>22</v>
      </c>
      <c r="I19" s="112">
        <v>558</v>
      </c>
      <c r="J19" s="126">
        <v>632</v>
      </c>
      <c r="K19" s="112"/>
      <c r="L19" s="126"/>
      <c r="M19" s="112"/>
      <c r="N19" s="126"/>
    </row>
    <row r="20" spans="1:15" ht="18" customHeight="1">
      <c r="A20" s="238"/>
      <c r="B20" s="238"/>
      <c r="C20" s="15" t="s">
        <v>60</v>
      </c>
      <c r="D20" s="27"/>
      <c r="E20" s="46">
        <v>1787</v>
      </c>
      <c r="F20" s="117">
        <v>1591</v>
      </c>
      <c r="G20" s="46">
        <v>3415</v>
      </c>
      <c r="H20" s="117">
        <v>2590</v>
      </c>
      <c r="I20" s="46">
        <v>1069</v>
      </c>
      <c r="J20" s="117">
        <v>1293</v>
      </c>
      <c r="K20" s="46"/>
      <c r="L20" s="117"/>
      <c r="M20" s="46"/>
      <c r="N20" s="117"/>
    </row>
    <row r="21" spans="1:15" ht="18" customHeight="1">
      <c r="A21" s="238"/>
      <c r="B21" s="238"/>
      <c r="C21" s="15" t="s">
        <v>185</v>
      </c>
      <c r="D21" s="27"/>
      <c r="E21" s="46">
        <v>18748</v>
      </c>
      <c r="F21" s="117">
        <v>23035</v>
      </c>
      <c r="G21" s="46">
        <v>0</v>
      </c>
      <c r="H21" s="117">
        <v>0</v>
      </c>
      <c r="I21" s="46">
        <v>0</v>
      </c>
      <c r="J21" s="117">
        <v>0</v>
      </c>
      <c r="K21" s="46"/>
      <c r="L21" s="117"/>
      <c r="M21" s="46"/>
      <c r="N21" s="117"/>
    </row>
    <row r="22" spans="1:15" ht="18" customHeight="1">
      <c r="A22" s="238"/>
      <c r="B22" s="239"/>
      <c r="C22" s="20" t="s">
        <v>187</v>
      </c>
      <c r="D22" s="32"/>
      <c r="E22" s="48">
        <v>20836</v>
      </c>
      <c r="F22" s="121">
        <v>24756</v>
      </c>
      <c r="G22" s="48">
        <v>3437</v>
      </c>
      <c r="H22" s="121">
        <v>2612</v>
      </c>
      <c r="I22" s="48">
        <v>1627</v>
      </c>
      <c r="J22" s="121">
        <v>1925</v>
      </c>
      <c r="K22" s="48"/>
      <c r="L22" s="121"/>
      <c r="M22" s="48"/>
      <c r="N22" s="121"/>
    </row>
    <row r="23" spans="1:15" ht="18" customHeight="1">
      <c r="A23" s="238"/>
      <c r="B23" s="237" t="s">
        <v>64</v>
      </c>
      <c r="C23" s="162" t="s">
        <v>188</v>
      </c>
      <c r="D23" s="165"/>
      <c r="E23" s="112">
        <v>7545</v>
      </c>
      <c r="F23" s="126">
        <v>7545</v>
      </c>
      <c r="G23" s="112">
        <v>20</v>
      </c>
      <c r="H23" s="126">
        <v>20</v>
      </c>
      <c r="I23" s="112">
        <v>15</v>
      </c>
      <c r="J23" s="126">
        <v>15</v>
      </c>
      <c r="K23" s="112"/>
      <c r="L23" s="126"/>
      <c r="M23" s="112"/>
      <c r="N23" s="126"/>
    </row>
    <row r="24" spans="1:15" ht="18" customHeight="1">
      <c r="A24" s="238"/>
      <c r="B24" s="238"/>
      <c r="C24" s="15" t="s">
        <v>141</v>
      </c>
      <c r="D24" s="27"/>
      <c r="E24" s="46">
        <v>6048</v>
      </c>
      <c r="F24" s="117">
        <v>6421</v>
      </c>
      <c r="G24" s="46">
        <v>0</v>
      </c>
      <c r="H24" s="117">
        <v>0</v>
      </c>
      <c r="I24" s="46">
        <v>1426</v>
      </c>
      <c r="J24" s="117">
        <v>1379</v>
      </c>
      <c r="K24" s="46"/>
      <c r="L24" s="117"/>
      <c r="M24" s="46"/>
      <c r="N24" s="117"/>
    </row>
    <row r="25" spans="1:15" ht="18" customHeight="1">
      <c r="A25" s="238"/>
      <c r="B25" s="238"/>
      <c r="C25" s="15" t="s">
        <v>189</v>
      </c>
      <c r="D25" s="27"/>
      <c r="E25" s="46">
        <v>0</v>
      </c>
      <c r="F25" s="117">
        <v>0</v>
      </c>
      <c r="G25" s="46">
        <v>2455</v>
      </c>
      <c r="H25" s="117">
        <v>2478</v>
      </c>
      <c r="I25" s="46">
        <v>0</v>
      </c>
      <c r="J25" s="117">
        <v>0</v>
      </c>
      <c r="K25" s="46"/>
      <c r="L25" s="117"/>
      <c r="M25" s="46"/>
      <c r="N25" s="117"/>
    </row>
    <row r="26" spans="1:15" ht="18" customHeight="1">
      <c r="A26" s="238"/>
      <c r="B26" s="239"/>
      <c r="C26" s="16" t="s">
        <v>191</v>
      </c>
      <c r="D26" s="28"/>
      <c r="E26" s="47">
        <v>13593</v>
      </c>
      <c r="F26" s="121">
        <v>13966</v>
      </c>
      <c r="G26" s="47">
        <v>2475</v>
      </c>
      <c r="H26" s="121">
        <v>2498</v>
      </c>
      <c r="I26" s="137">
        <v>1441</v>
      </c>
      <c r="J26" s="121">
        <v>1394</v>
      </c>
      <c r="K26" s="47"/>
      <c r="L26" s="121"/>
      <c r="M26" s="47"/>
      <c r="N26" s="121"/>
    </row>
    <row r="27" spans="1:15" ht="18" customHeight="1">
      <c r="A27" s="239"/>
      <c r="B27" s="17" t="s">
        <v>192</v>
      </c>
      <c r="C27" s="29"/>
      <c r="D27" s="29"/>
      <c r="E27" s="217">
        <v>34429</v>
      </c>
      <c r="F27" s="121">
        <v>38722</v>
      </c>
      <c r="G27" s="48">
        <v>5912</v>
      </c>
      <c r="H27" s="121">
        <v>5110</v>
      </c>
      <c r="I27" s="217">
        <v>3068</v>
      </c>
      <c r="J27" s="121">
        <v>3319</v>
      </c>
      <c r="K27" s="48"/>
      <c r="L27" s="121"/>
      <c r="M27" s="48"/>
      <c r="N27" s="121"/>
    </row>
    <row r="28" spans="1:15" ht="18" customHeight="1">
      <c r="A28" s="237" t="s">
        <v>97</v>
      </c>
      <c r="B28" s="237" t="s">
        <v>193</v>
      </c>
      <c r="C28" s="162" t="s">
        <v>194</v>
      </c>
      <c r="D28" s="208" t="s">
        <v>67</v>
      </c>
      <c r="E28" s="112">
        <v>2372</v>
      </c>
      <c r="F28" s="126">
        <v>2402</v>
      </c>
      <c r="G28" s="112">
        <v>1479</v>
      </c>
      <c r="H28" s="126">
        <v>1323</v>
      </c>
      <c r="I28" s="112">
        <v>2269</v>
      </c>
      <c r="J28" s="126">
        <v>2449</v>
      </c>
      <c r="K28" s="112"/>
      <c r="L28" s="126"/>
      <c r="M28" s="112"/>
      <c r="N28" s="126"/>
    </row>
    <row r="29" spans="1:15" ht="18" customHeight="1">
      <c r="A29" s="238"/>
      <c r="B29" s="238"/>
      <c r="C29" s="15" t="s">
        <v>186</v>
      </c>
      <c r="D29" s="209" t="s">
        <v>70</v>
      </c>
      <c r="E29" s="46">
        <v>1684</v>
      </c>
      <c r="F29" s="117">
        <v>1129</v>
      </c>
      <c r="G29" s="46">
        <v>1471</v>
      </c>
      <c r="H29" s="117">
        <v>1315</v>
      </c>
      <c r="I29" s="46">
        <v>2201</v>
      </c>
      <c r="J29" s="117">
        <v>2361</v>
      </c>
      <c r="K29" s="46"/>
      <c r="L29" s="117"/>
      <c r="M29" s="46"/>
      <c r="N29" s="117"/>
    </row>
    <row r="30" spans="1:15" ht="18" customHeight="1">
      <c r="A30" s="238"/>
      <c r="B30" s="238"/>
      <c r="C30" s="15" t="s">
        <v>195</v>
      </c>
      <c r="D30" s="209" t="s">
        <v>71</v>
      </c>
      <c r="E30" s="46">
        <v>230</v>
      </c>
      <c r="F30" s="117">
        <v>239</v>
      </c>
      <c r="G30" s="63">
        <v>32</v>
      </c>
      <c r="H30" s="117">
        <v>32</v>
      </c>
      <c r="I30" s="46">
        <v>53</v>
      </c>
      <c r="J30" s="117">
        <v>50</v>
      </c>
      <c r="K30" s="46"/>
      <c r="L30" s="117"/>
      <c r="M30" s="46"/>
      <c r="N30" s="117"/>
    </row>
    <row r="31" spans="1:15" ht="18" customHeight="1">
      <c r="A31" s="238"/>
      <c r="B31" s="238"/>
      <c r="C31" s="20" t="s">
        <v>196</v>
      </c>
      <c r="D31" s="210" t="s">
        <v>174</v>
      </c>
      <c r="E31" s="48">
        <f t="shared" ref="E31:N31" si="0">E28-E29-E30</f>
        <v>458</v>
      </c>
      <c r="F31" s="224">
        <f t="shared" si="0"/>
        <v>1034</v>
      </c>
      <c r="G31" s="48">
        <f t="shared" si="0"/>
        <v>-24</v>
      </c>
      <c r="H31" s="224">
        <f t="shared" si="0"/>
        <v>-24</v>
      </c>
      <c r="I31" s="48">
        <f t="shared" si="0"/>
        <v>15</v>
      </c>
      <c r="J31" s="231">
        <f t="shared" si="0"/>
        <v>38</v>
      </c>
      <c r="K31" s="48">
        <f t="shared" si="0"/>
        <v>0</v>
      </c>
      <c r="L31" s="231">
        <f t="shared" si="0"/>
        <v>0</v>
      </c>
      <c r="M31" s="48">
        <f t="shared" si="0"/>
        <v>0</v>
      </c>
      <c r="N31" s="224">
        <f t="shared" si="0"/>
        <v>0</v>
      </c>
      <c r="O31" s="13"/>
    </row>
    <row r="32" spans="1:15" ht="18" customHeight="1">
      <c r="A32" s="238"/>
      <c r="B32" s="238"/>
      <c r="C32" s="162" t="s">
        <v>85</v>
      </c>
      <c r="D32" s="208" t="s">
        <v>36</v>
      </c>
      <c r="E32" s="112">
        <v>210</v>
      </c>
      <c r="F32" s="126">
        <v>89</v>
      </c>
      <c r="G32" s="112">
        <v>29</v>
      </c>
      <c r="H32" s="126">
        <v>28</v>
      </c>
      <c r="I32" s="112">
        <v>35</v>
      </c>
      <c r="J32" s="126">
        <v>25</v>
      </c>
      <c r="K32" s="112"/>
      <c r="L32" s="126"/>
      <c r="M32" s="112"/>
      <c r="N32" s="126"/>
    </row>
    <row r="33" spans="1:14" ht="18" customHeight="1">
      <c r="A33" s="238"/>
      <c r="B33" s="238"/>
      <c r="C33" s="15" t="s">
        <v>172</v>
      </c>
      <c r="D33" s="209" t="s">
        <v>12</v>
      </c>
      <c r="E33" s="46">
        <v>130</v>
      </c>
      <c r="F33" s="117">
        <v>12</v>
      </c>
      <c r="G33" s="46">
        <v>0.1</v>
      </c>
      <c r="H33" s="117">
        <v>1</v>
      </c>
      <c r="I33" s="46">
        <v>3</v>
      </c>
      <c r="J33" s="117">
        <v>5</v>
      </c>
      <c r="K33" s="46"/>
      <c r="L33" s="117"/>
      <c r="M33" s="46"/>
      <c r="N33" s="117"/>
    </row>
    <row r="34" spans="1:14" ht="18" customHeight="1">
      <c r="A34" s="238"/>
      <c r="B34" s="239"/>
      <c r="C34" s="20" t="s">
        <v>197</v>
      </c>
      <c r="D34" s="210" t="s">
        <v>198</v>
      </c>
      <c r="E34" s="48">
        <f>E31+E32-E33</f>
        <v>538</v>
      </c>
      <c r="F34" s="121">
        <f>F31+F32-F33</f>
        <v>1111</v>
      </c>
      <c r="G34" s="48">
        <v>4</v>
      </c>
      <c r="H34" s="121">
        <v>4</v>
      </c>
      <c r="I34" s="48">
        <f t="shared" ref="I34:N34" si="1">I31+I32-I33</f>
        <v>47</v>
      </c>
      <c r="J34" s="121">
        <f t="shared" si="1"/>
        <v>58</v>
      </c>
      <c r="K34" s="48">
        <f t="shared" si="1"/>
        <v>0</v>
      </c>
      <c r="L34" s="121">
        <f t="shared" si="1"/>
        <v>0</v>
      </c>
      <c r="M34" s="48">
        <f t="shared" si="1"/>
        <v>0</v>
      </c>
      <c r="N34" s="121">
        <f t="shared" si="1"/>
        <v>0</v>
      </c>
    </row>
    <row r="35" spans="1:14" ht="18" customHeight="1">
      <c r="A35" s="238"/>
      <c r="B35" s="237" t="s">
        <v>199</v>
      </c>
      <c r="C35" s="162" t="s">
        <v>200</v>
      </c>
      <c r="D35" s="208" t="s">
        <v>120</v>
      </c>
      <c r="E35" s="112">
        <v>0</v>
      </c>
      <c r="F35" s="126">
        <v>0</v>
      </c>
      <c r="G35" s="112"/>
      <c r="H35" s="126">
        <v>0</v>
      </c>
      <c r="I35" s="112">
        <v>0</v>
      </c>
      <c r="J35" s="126">
        <v>0</v>
      </c>
      <c r="K35" s="112"/>
      <c r="L35" s="126"/>
      <c r="M35" s="112"/>
      <c r="N35" s="126"/>
    </row>
    <row r="36" spans="1:14" ht="18" customHeight="1">
      <c r="A36" s="238"/>
      <c r="B36" s="238"/>
      <c r="C36" s="15" t="s">
        <v>201</v>
      </c>
      <c r="D36" s="209" t="s">
        <v>202</v>
      </c>
      <c r="E36" s="46">
        <v>0</v>
      </c>
      <c r="F36" s="117">
        <v>0</v>
      </c>
      <c r="G36" s="46"/>
      <c r="H36" s="117">
        <v>0</v>
      </c>
      <c r="I36" s="46">
        <v>1</v>
      </c>
      <c r="J36" s="117">
        <v>0</v>
      </c>
      <c r="K36" s="46"/>
      <c r="L36" s="117"/>
      <c r="M36" s="46"/>
      <c r="N36" s="117"/>
    </row>
    <row r="37" spans="1:14" ht="18" customHeight="1">
      <c r="A37" s="238"/>
      <c r="B37" s="238"/>
      <c r="C37" s="15" t="s">
        <v>203</v>
      </c>
      <c r="D37" s="209" t="s">
        <v>37</v>
      </c>
      <c r="E37" s="46">
        <f t="shared" ref="E37:N37" si="2">E34+E35-E36</f>
        <v>538</v>
      </c>
      <c r="F37" s="117">
        <f t="shared" si="2"/>
        <v>1111</v>
      </c>
      <c r="G37" s="46">
        <f t="shared" si="2"/>
        <v>4</v>
      </c>
      <c r="H37" s="117">
        <f t="shared" si="2"/>
        <v>4</v>
      </c>
      <c r="I37" s="46">
        <f t="shared" si="2"/>
        <v>46</v>
      </c>
      <c r="J37" s="117">
        <f t="shared" si="2"/>
        <v>58</v>
      </c>
      <c r="K37" s="46">
        <f t="shared" si="2"/>
        <v>0</v>
      </c>
      <c r="L37" s="117">
        <f t="shared" si="2"/>
        <v>0</v>
      </c>
      <c r="M37" s="46">
        <f t="shared" si="2"/>
        <v>0</v>
      </c>
      <c r="N37" s="117">
        <f t="shared" si="2"/>
        <v>0</v>
      </c>
    </row>
    <row r="38" spans="1:14" ht="18" customHeight="1">
      <c r="A38" s="238"/>
      <c r="B38" s="238"/>
      <c r="C38" s="15" t="s">
        <v>123</v>
      </c>
      <c r="D38" s="209" t="s">
        <v>204</v>
      </c>
      <c r="E38" s="46">
        <v>0</v>
      </c>
      <c r="F38" s="117">
        <v>0</v>
      </c>
      <c r="G38" s="46"/>
      <c r="H38" s="117">
        <v>0</v>
      </c>
      <c r="I38" s="46">
        <v>0</v>
      </c>
      <c r="J38" s="117">
        <v>0</v>
      </c>
      <c r="K38" s="46"/>
      <c r="L38" s="117"/>
      <c r="M38" s="46"/>
      <c r="N38" s="117"/>
    </row>
    <row r="39" spans="1:14" ht="18" customHeight="1">
      <c r="A39" s="238"/>
      <c r="B39" s="238"/>
      <c r="C39" s="15" t="s">
        <v>205</v>
      </c>
      <c r="D39" s="209" t="s">
        <v>206</v>
      </c>
      <c r="E39" s="46">
        <v>912</v>
      </c>
      <c r="F39" s="117">
        <v>1170</v>
      </c>
      <c r="G39" s="46"/>
      <c r="H39" s="117">
        <v>0</v>
      </c>
      <c r="I39" s="46">
        <v>0</v>
      </c>
      <c r="J39" s="117">
        <v>0</v>
      </c>
      <c r="K39" s="46"/>
      <c r="L39" s="117"/>
      <c r="M39" s="46"/>
      <c r="N39" s="117"/>
    </row>
    <row r="40" spans="1:14" ht="18" customHeight="1">
      <c r="A40" s="238"/>
      <c r="B40" s="238"/>
      <c r="C40" s="15" t="s">
        <v>207</v>
      </c>
      <c r="D40" s="209" t="s">
        <v>208</v>
      </c>
      <c r="E40" s="46">
        <v>0</v>
      </c>
      <c r="F40" s="117">
        <v>0</v>
      </c>
      <c r="G40" s="46"/>
      <c r="H40" s="117">
        <v>0</v>
      </c>
      <c r="I40" s="46">
        <v>0</v>
      </c>
      <c r="J40" s="117">
        <v>0</v>
      </c>
      <c r="K40" s="46"/>
      <c r="L40" s="117"/>
      <c r="M40" s="46"/>
      <c r="N40" s="117"/>
    </row>
    <row r="41" spans="1:14" ht="18" customHeight="1">
      <c r="A41" s="238"/>
      <c r="B41" s="238"/>
      <c r="C41" s="163" t="s">
        <v>209</v>
      </c>
      <c r="D41" s="209" t="s">
        <v>210</v>
      </c>
      <c r="E41" s="46">
        <f t="shared" ref="E41:N41" si="3">E34+E35-E36-E40</f>
        <v>538</v>
      </c>
      <c r="F41" s="117">
        <f t="shared" si="3"/>
        <v>1111</v>
      </c>
      <c r="G41" s="46">
        <f t="shared" si="3"/>
        <v>4</v>
      </c>
      <c r="H41" s="117">
        <f t="shared" si="3"/>
        <v>4</v>
      </c>
      <c r="I41" s="46">
        <f t="shared" si="3"/>
        <v>46</v>
      </c>
      <c r="J41" s="117">
        <f t="shared" si="3"/>
        <v>58</v>
      </c>
      <c r="K41" s="46">
        <f t="shared" si="3"/>
        <v>0</v>
      </c>
      <c r="L41" s="117">
        <f t="shared" si="3"/>
        <v>0</v>
      </c>
      <c r="M41" s="46">
        <f t="shared" si="3"/>
        <v>0</v>
      </c>
      <c r="N41" s="117">
        <f t="shared" si="3"/>
        <v>0</v>
      </c>
    </row>
    <row r="42" spans="1:14" ht="18" customHeight="1">
      <c r="A42" s="238"/>
      <c r="B42" s="238"/>
      <c r="C42" s="271" t="s">
        <v>212</v>
      </c>
      <c r="D42" s="272"/>
      <c r="E42" s="63">
        <f t="shared" ref="E42:N42" si="4">E37+E38-E39-E40</f>
        <v>-374</v>
      </c>
      <c r="F42" s="114">
        <f t="shared" si="4"/>
        <v>-59</v>
      </c>
      <c r="G42" s="63">
        <f t="shared" si="4"/>
        <v>4</v>
      </c>
      <c r="H42" s="114">
        <f t="shared" si="4"/>
        <v>4</v>
      </c>
      <c r="I42" s="63">
        <f t="shared" si="4"/>
        <v>46</v>
      </c>
      <c r="J42" s="114">
        <f t="shared" si="4"/>
        <v>58</v>
      </c>
      <c r="K42" s="63">
        <f t="shared" si="4"/>
        <v>0</v>
      </c>
      <c r="L42" s="114">
        <f t="shared" si="4"/>
        <v>0</v>
      </c>
      <c r="M42" s="63">
        <f t="shared" si="4"/>
        <v>0</v>
      </c>
      <c r="N42" s="117">
        <f t="shared" si="4"/>
        <v>0</v>
      </c>
    </row>
    <row r="43" spans="1:14" ht="18" customHeight="1">
      <c r="A43" s="238"/>
      <c r="B43" s="238"/>
      <c r="C43" s="15" t="s">
        <v>213</v>
      </c>
      <c r="D43" s="209" t="s">
        <v>215</v>
      </c>
      <c r="E43" s="46">
        <v>0</v>
      </c>
      <c r="F43" s="117">
        <v>0</v>
      </c>
      <c r="G43" s="46"/>
      <c r="H43" s="117">
        <v>0</v>
      </c>
      <c r="I43" s="46">
        <v>0</v>
      </c>
      <c r="J43" s="117">
        <v>0</v>
      </c>
      <c r="K43" s="46"/>
      <c r="L43" s="117"/>
      <c r="M43" s="46"/>
      <c r="N43" s="117"/>
    </row>
    <row r="44" spans="1:14" ht="18" customHeight="1">
      <c r="A44" s="239"/>
      <c r="B44" s="239"/>
      <c r="C44" s="20" t="s">
        <v>216</v>
      </c>
      <c r="D44" s="103" t="s">
        <v>217</v>
      </c>
      <c r="E44" s="48">
        <f t="shared" ref="E44:N44" si="5">E41+E43</f>
        <v>538</v>
      </c>
      <c r="F44" s="121">
        <f t="shared" si="5"/>
        <v>1111</v>
      </c>
      <c r="G44" s="48">
        <f t="shared" si="5"/>
        <v>4</v>
      </c>
      <c r="H44" s="121">
        <f t="shared" si="5"/>
        <v>4</v>
      </c>
      <c r="I44" s="48">
        <f t="shared" si="5"/>
        <v>46</v>
      </c>
      <c r="J44" s="121">
        <f t="shared" si="5"/>
        <v>58</v>
      </c>
      <c r="K44" s="48">
        <f t="shared" si="5"/>
        <v>0</v>
      </c>
      <c r="L44" s="121">
        <f t="shared" si="5"/>
        <v>0</v>
      </c>
      <c r="M44" s="48">
        <f t="shared" si="5"/>
        <v>0</v>
      </c>
      <c r="N44" s="121">
        <f t="shared" si="5"/>
        <v>0</v>
      </c>
    </row>
    <row r="45" spans="1:14" ht="14.15" customHeight="1">
      <c r="A45" s="1" t="s">
        <v>218</v>
      </c>
    </row>
    <row r="46" spans="1:14" ht="14.15" customHeight="1">
      <c r="A46" s="1" t="s">
        <v>219</v>
      </c>
    </row>
    <row r="47" spans="1:14">
      <c r="A47" s="202"/>
    </row>
  </sheetData>
  <mergeCells count="14">
    <mergeCell ref="A28:A44"/>
    <mergeCell ref="B28:B34"/>
    <mergeCell ref="B35:B44"/>
    <mergeCell ref="B9:B14"/>
    <mergeCell ref="B15:B18"/>
    <mergeCell ref="B19:B22"/>
    <mergeCell ref="B23:B26"/>
    <mergeCell ref="A8:A14"/>
    <mergeCell ref="A15:A27"/>
    <mergeCell ref="E6:F6"/>
    <mergeCell ref="G6:H6"/>
    <mergeCell ref="K6:L6"/>
    <mergeCell ref="M6:N6"/>
    <mergeCell ref="C42:D42"/>
  </mergeCells>
  <phoneticPr fontId="14"/>
  <pageMargins left="0.70866141732283472" right="0.23622047244094491" top="0.19685039370078741" bottom="0.23622047244094491" header="0.19685039370078741" footer="0.19685039370078741"/>
  <pageSetup paperSize="9" scale="69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dcterms:created xsi:type="dcterms:W3CDTF">2021-08-05T06:27:01Z</dcterms:created>
  <dcterms:modified xsi:type="dcterms:W3CDTF">2021-09-11T11:51:38Z</dcterms:modified>
</cp:coreProperties>
</file>