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17　石川県\"/>
    </mc:Choice>
  </mc:AlternateContent>
  <xr:revisionPtr revIDLastSave="0" documentId="8_{554A5846-B4F2-4ABF-9371-C9A83C22C29C}" xr6:coauthVersionLast="47" xr6:coauthVersionMax="47" xr10:uidLastSave="{00000000-0000-0000-0000-000000000000}"/>
  <bookViews>
    <workbookView xWindow="-110" yWindow="-110" windowWidth="19420" windowHeight="10420" tabRatio="695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14" i="2" l="1"/>
  <c r="F39" i="2" l="1"/>
  <c r="F28" i="2"/>
  <c r="F32" i="2" s="1"/>
  <c r="F26" i="2"/>
  <c r="I44" i="5" l="1"/>
  <c r="E31" i="8" l="1"/>
  <c r="E34" i="8" s="1"/>
  <c r="F31" i="8"/>
  <c r="F34" i="8" s="1"/>
  <c r="F37" i="8" s="1"/>
  <c r="E37" i="8" l="1"/>
  <c r="E42" i="8" s="1"/>
  <c r="E41" i="8"/>
  <c r="E44" i="8" s="1"/>
  <c r="F41" i="8"/>
  <c r="F44" i="8" s="1"/>
  <c r="F42" i="8"/>
  <c r="F24" i="6"/>
  <c r="F22" i="6" s="1"/>
  <c r="E22" i="6"/>
  <c r="E19" i="6"/>
  <c r="E23" i="6"/>
  <c r="H45" i="5"/>
  <c r="F45" i="5"/>
  <c r="G44" i="5" s="1"/>
  <c r="H27" i="5"/>
  <c r="F27" i="5"/>
  <c r="G19" i="5" s="1"/>
  <c r="F44" i="4"/>
  <c r="F39" i="4"/>
  <c r="G18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O44" i="7"/>
  <c r="O45" i="7"/>
  <c r="N44" i="7"/>
  <c r="N45" i="7" s="1"/>
  <c r="M44" i="7"/>
  <c r="L44" i="7"/>
  <c r="K44" i="7"/>
  <c r="J44" i="7"/>
  <c r="I44" i="7"/>
  <c r="H44" i="7"/>
  <c r="G44" i="7"/>
  <c r="F44" i="7"/>
  <c r="O39" i="7"/>
  <c r="N39" i="7"/>
  <c r="M39" i="7"/>
  <c r="M45" i="7" s="1"/>
  <c r="L39" i="7"/>
  <c r="L45" i="7" s="1"/>
  <c r="K39" i="7"/>
  <c r="K45" i="7" s="1"/>
  <c r="J39" i="7"/>
  <c r="I39" i="7"/>
  <c r="I45" i="7" s="1"/>
  <c r="H39" i="7"/>
  <c r="G39" i="7"/>
  <c r="F39" i="7"/>
  <c r="O24" i="7"/>
  <c r="O27" i="7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G43" i="2"/>
  <c r="G38" i="2"/>
  <c r="G36" i="2"/>
  <c r="I24" i="2"/>
  <c r="O39" i="4"/>
  <c r="O44" i="4"/>
  <c r="O45" i="4" s="1"/>
  <c r="N39" i="4"/>
  <c r="N45" i="4" s="1"/>
  <c r="N44" i="4"/>
  <c r="M39" i="4"/>
  <c r="M45" i="4" s="1"/>
  <c r="M44" i="4"/>
  <c r="L39" i="4"/>
  <c r="L44" i="4"/>
  <c r="L45" i="4" s="1"/>
  <c r="K39" i="4"/>
  <c r="K44" i="4"/>
  <c r="K45" i="4"/>
  <c r="J39" i="4"/>
  <c r="J44" i="4"/>
  <c r="I39" i="4"/>
  <c r="I44" i="4"/>
  <c r="I45" i="4" s="1"/>
  <c r="H39" i="4"/>
  <c r="H44" i="4"/>
  <c r="H45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/>
  <c r="G16" i="4"/>
  <c r="G15" i="4"/>
  <c r="G14" i="4"/>
  <c r="F24" i="4"/>
  <c r="F27" i="4" s="1"/>
  <c r="F16" i="4"/>
  <c r="F15" i="4"/>
  <c r="F14" i="4"/>
  <c r="G14" i="2"/>
  <c r="G10" i="2"/>
  <c r="G16" i="2"/>
  <c r="G15" i="2"/>
  <c r="E21" i="6"/>
  <c r="G9" i="2"/>
  <c r="G17" i="2"/>
  <c r="G32" i="2"/>
  <c r="G30" i="2"/>
  <c r="G41" i="2"/>
  <c r="G39" i="2"/>
  <c r="G12" i="2"/>
  <c r="G19" i="2"/>
  <c r="G26" i="2"/>
  <c r="G29" i="2"/>
  <c r="J41" i="8" l="1"/>
  <c r="J44" i="8" s="1"/>
  <c r="J37" i="8"/>
  <c r="J42" i="8" s="1"/>
  <c r="G41" i="8"/>
  <c r="G44" i="8" s="1"/>
  <c r="G37" i="8"/>
  <c r="G42" i="8" s="1"/>
  <c r="J45" i="4"/>
  <c r="J45" i="7"/>
  <c r="G45" i="7"/>
  <c r="H45" i="7"/>
  <c r="F45" i="7"/>
  <c r="G45" i="2"/>
  <c r="G20" i="2"/>
  <c r="G22" i="2"/>
  <c r="G25" i="2"/>
  <c r="G27" i="2"/>
  <c r="G24" i="2"/>
  <c r="I27" i="2"/>
  <c r="G21" i="2"/>
  <c r="G11" i="2"/>
  <c r="G13" i="2"/>
  <c r="G23" i="2"/>
  <c r="G45" i="4"/>
  <c r="F45" i="4"/>
  <c r="G36" i="5"/>
  <c r="G33" i="5"/>
  <c r="I45" i="5"/>
  <c r="G42" i="5"/>
  <c r="G43" i="5"/>
  <c r="G41" i="5"/>
  <c r="G38" i="5"/>
  <c r="G30" i="5"/>
  <c r="G37" i="5"/>
  <c r="G29" i="5"/>
  <c r="G28" i="5"/>
  <c r="G34" i="5"/>
  <c r="G45" i="5"/>
  <c r="G31" i="5"/>
  <c r="G40" i="5"/>
  <c r="G32" i="5"/>
  <c r="G39" i="5"/>
  <c r="G35" i="5"/>
  <c r="G24" i="6"/>
  <c r="H24" i="6" s="1"/>
  <c r="F23" i="6"/>
  <c r="I24" i="6"/>
  <c r="I22" i="6" s="1"/>
  <c r="H22" i="6"/>
  <c r="H23" i="6"/>
  <c r="G23" i="6"/>
  <c r="G22" i="6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17" i="5"/>
  <c r="I41" i="8"/>
  <c r="I44" i="8" s="1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<sst xmlns="http://schemas.openxmlformats.org/spreadsheetml/2006/main" count="437" uniqueCount="266">
  <si>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</si>
  <si>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</si>
  <si>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</si>
  <si>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</si>
  <si>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</si>
  <si>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</si>
  <si>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</si>
  <si>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</si>
  <si>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</si>
  <si>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</si>
  <si>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</si>
  <si>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</si>
  <si>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</si>
  <si>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</si>
  <si>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</si>
  <si>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</si>
  <si>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</si>
  <si>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</si>
  <si>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</si>
  <si>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</si>
  <si>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</si>
  <si>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</si>
  <si>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</si>
  <si>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</si>
  <si>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</si>
  <si>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</si>
  <si>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</si>
  <si>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</si>
  <si>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</si>
  <si>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</si>
  <si>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</si>
  <si>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</si>
  <si>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</si>
  <si>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</si>
  <si>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</si>
  <si>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</si>
  <si>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</si>
  <si>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</si>
  <si>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</si>
  <si>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</si>
  <si>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</si>
  <si>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</si>
  <si>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</si>
  <si>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</si>
  <si>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</si>
  <si>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</si>
  <si>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</si>
  <si>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</si>
  <si>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</si>
  <si>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</si>
  <si>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</si>
  <si>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</si>
  <si>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</si>
  <si>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</si>
  <si>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</si>
  <si>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</si>
  <si>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</si>
  <si>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</si>
  <si>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</si>
  <si>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</si>
  <si>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</si>
  <si>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</si>
  <si>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</si>
  <si>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</si>
  <si>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</si>
  <si>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</si>
  <si>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</si>
  <si>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</si>
  <si>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</si>
  <si>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</si>
  <si>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</si>
  <si>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</si>
  <si>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</si>
  <si>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</si>
  <si>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</si>
  <si>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</si>
  <si>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</si>
  <si>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</si>
  <si>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</si>
  <si>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</si>
  <si>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</si>
  <si>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</si>
  <si>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</si>
  <si>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</si>
  <si>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</si>
  <si>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</si>
  <si>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</si>
  <si>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</si>
  <si>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</si>
  <si>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</si>
  <si>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</si>
  <si>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</si>
  <si>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</si>
  <si>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</si>
  <si>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</si>
  <si>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</si>
  <si>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</si>
  <si>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</si>
  <si>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</si>
  <si>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</si>
  <si>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</si>
  <si>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</si>
  <si>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</si>
  <si>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</si>
  <si>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</si>
  <si>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</si>
  <si>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</si>
  <si>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</si>
  <si>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</si>
  <si>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</si>
  <si>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</si>
  <si>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</si>
  <si>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</si>
  <si>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</si>
  <si>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</si>
  <si>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</si>
  <si>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</si>
  <si>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</si>
  <si>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</si>
  <si>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</si>
  <si>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</si>
  <si>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</si>
  <si>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</si>
  <si>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</si>
  <si>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</si>
  <si>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</si>
  <si>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</si>
  <si>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</si>
  <si>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</si>
  <si>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</si>
  <si>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</si>
  <si>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</si>
  <si>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</si>
  <si>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</si>
  <si>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</si>
  <si>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</si>
  <si>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</si>
  <si>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</si>
  <si>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</si>
  <si>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</si>
  <si>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</si>
  <si>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</si>
  <si>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</si>
  <si>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</si>
  <si>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</si>
  <si>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</si>
  <si>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</si>
  <si>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</si>
  <si>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</si>
  <si>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</si>
  <si>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</si>
  <si>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</si>
  <si>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</si>
  <si>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</si>
  <si>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</si>
  <si>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</si>
  <si>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</si>
  <si>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</si>
  <si>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</si>
  <si>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</si>
  <si>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</si>
  <si>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</si>
  <si>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</si>
  <si>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</si>
  <si>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</si>
  <si>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</si>
  <si>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</si>
  <si>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</si>
  <si>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</si>
  <si>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</si>
  <si>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</si>
  <si>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</si>
  <si>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</si>
  <si>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</si>
  <si>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</si>
  <si>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</si>
  <si>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</si>
  <si>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</si>
  <si>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</si>
  <si>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</si>
  <si>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</si>
  <si>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</si>
  <si>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</si>
  <si>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</si>
  <si>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</si>
  <si>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</si>
  <si>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</si>
  <si>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</si>
  <si>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</si>
  <si>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</si>
  <si>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</si>
  <si>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</si>
  <si>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</si>
  <si>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</si>
  <si>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</si>
  <si>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</si>
  <si>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</si>
  <si>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</si>
  <si>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</si>
  <si>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</si>
  <si>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</si>
  <si>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</si>
  <si>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</si>
  <si>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</si>
  <si>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</si>
  <si>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</si>
  <si>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</si>
  <si>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</si>
  <si>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</si>
  <si>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</si>
  <si>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</si>
  <si>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</si>
  <si>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</si>
  <si>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</si>
  <si>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</si>
  <si>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</si>
  <si>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</si>
  <si>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</si>
  <si>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</si>
  <si>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</si>
  <si>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</si>
  <si>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</si>
  <si>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</si>
  <si>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</si>
  <si>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</si>
  <si>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</si>
  <si>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</si>
  <si>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</si>
  <si>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</si>
  <si>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</si>
  <si>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</si>
  <si>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</si>
  <si>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</si>
  <si>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</si>
  <si>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</si>
  <si>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</si>
  <si>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</si>
  <si>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</si>
  <si>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</si>
  <si>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</si>
  <si>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</si>
  <si>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</si>
  <si>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</si>
  <si>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</si>
  <si>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</si>
  <si>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</si>
  <si>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</si>
  <si>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ＩＲいしかわ鉄道</t>
    <rPh sb="6" eb="8">
      <t>テツドウ</t>
    </rPh>
    <phoneticPr fontId="8"/>
  </si>
  <si>
    <t>石川県</t>
    <rPh sb="0" eb="3">
      <t>イシカワケン</t>
    </rPh>
    <phoneticPr fontId="16"/>
  </si>
  <si>
    <t>石川県</t>
    <rPh sb="0" eb="3">
      <t>イシカワケン</t>
    </rPh>
    <phoneticPr fontId="9"/>
  </si>
  <si>
    <t>水道用水供給事業会計</t>
    <phoneticPr fontId="9"/>
  </si>
  <si>
    <t>中央病院事業会計</t>
    <phoneticPr fontId="9"/>
  </si>
  <si>
    <t>高松病院事業会計</t>
    <phoneticPr fontId="9"/>
  </si>
  <si>
    <t>港湾土地造成事業会計</t>
    <phoneticPr fontId="9"/>
  </si>
  <si>
    <t>港湾整備事業特別会計</t>
    <rPh sb="6" eb="8">
      <t>トクベツ</t>
    </rPh>
    <rPh sb="8" eb="10">
      <t>カイケイ</t>
    </rPh>
    <phoneticPr fontId="9"/>
  </si>
  <si>
    <t>流域下水道事業会計</t>
    <rPh sb="7" eb="9">
      <t>カイケイ</t>
    </rPh>
    <phoneticPr fontId="9"/>
  </si>
  <si>
    <t>-</t>
    <phoneticPr fontId="9"/>
  </si>
  <si>
    <t>石川県</t>
    <rPh sb="0" eb="3">
      <t>イシカワケン</t>
    </rPh>
    <phoneticPr fontId="9"/>
  </si>
  <si>
    <t>石川県</t>
    <rPh sb="0" eb="3">
      <t>イシカワケン</t>
    </rPh>
    <phoneticPr fontId="16"/>
  </si>
  <si>
    <t>団体名　</t>
    <phoneticPr fontId="16"/>
  </si>
  <si>
    <t>水道用水供給事業会計</t>
    <rPh sb="0" eb="2">
      <t>スイドウ</t>
    </rPh>
    <rPh sb="2" eb="4">
      <t>ヨウスイ</t>
    </rPh>
    <rPh sb="4" eb="6">
      <t>キョウキュウ</t>
    </rPh>
    <rPh sb="6" eb="8">
      <t>ジギョウ</t>
    </rPh>
    <rPh sb="8" eb="10">
      <t>カイケイ</t>
    </rPh>
    <phoneticPr fontId="4"/>
  </si>
  <si>
    <t>中央病院事業会計</t>
    <rPh sb="0" eb="2">
      <t>チュウオウ</t>
    </rPh>
    <rPh sb="2" eb="4">
      <t>ビョウイン</t>
    </rPh>
    <rPh sb="4" eb="6">
      <t>ジギョウ</t>
    </rPh>
    <rPh sb="6" eb="8">
      <t>カイケイ</t>
    </rPh>
    <phoneticPr fontId="4"/>
  </si>
  <si>
    <t>高松病院事業会計</t>
    <rPh sb="0" eb="2">
      <t>タカマツ</t>
    </rPh>
    <rPh sb="2" eb="4">
      <t>ビョウイン</t>
    </rPh>
    <rPh sb="4" eb="6">
      <t>ジギョウ</t>
    </rPh>
    <rPh sb="6" eb="8">
      <t>カイケイ</t>
    </rPh>
    <phoneticPr fontId="4"/>
  </si>
  <si>
    <t>港湾土地造成事業会計</t>
    <rPh sb="0" eb="2">
      <t>コウワン</t>
    </rPh>
    <rPh sb="2" eb="4">
      <t>トチ</t>
    </rPh>
    <rPh sb="4" eb="6">
      <t>ゾウセイ</t>
    </rPh>
    <rPh sb="6" eb="8">
      <t>ジギョウ</t>
    </rPh>
    <rPh sb="8" eb="10">
      <t>カイケイ</t>
    </rPh>
    <phoneticPr fontId="4"/>
  </si>
  <si>
    <t>港湾整備事業会計</t>
    <rPh sb="0" eb="2">
      <t>コウワン</t>
    </rPh>
    <rPh sb="2" eb="4">
      <t>セイビ</t>
    </rPh>
    <rPh sb="4" eb="6">
      <t>ジギョウ</t>
    </rPh>
    <rPh sb="6" eb="8">
      <t>カイケイ</t>
    </rPh>
    <phoneticPr fontId="4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</si>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</sst>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8" fontId="0" fillId="0" borderId="51" xfId="0" applyNumberFormat="1" applyFont="1" applyBorder="1" applyAlignment="1">
      <alignment vertical="center"/>
    </xf>
    <xf numFmtId="178" fontId="0" fillId="0" borderId="51" xfId="1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3" xfId="1" applyNumberFormat="1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55" xfId="1" applyNumberFormat="1" applyFont="1" applyFill="1" applyBorder="1" applyAlignment="1">
      <alignment vertical="center"/>
    </xf>
    <xf numFmtId="177" fontId="0" fillId="0" borderId="5" xfId="1" applyNumberFormat="1" applyFont="1" applyBorder="1" applyAlignment="1">
      <alignment horizontal="right" vertical="center"/>
    </xf>
    <xf numFmtId="177" fontId="0" fillId="0" borderId="12" xfId="1" applyNumberFormat="1" applyFon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257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157900</v>
      </c>
      <c r="G9" s="75">
        <f>F9/$F$27*100</f>
        <v>27.229912550420178</v>
      </c>
      <c r="H9" s="66">
        <v>169200</v>
      </c>
      <c r="I9" s="80">
        <f>(F9/H9-1)*100</f>
        <v>-6.6784869976359351</v>
      </c>
      <c r="K9" s="107"/>
    </row>
    <row r="10" spans="1:11" ht="18" customHeight="1">
      <c r="A10" s="261"/>
      <c r="B10" s="261"/>
      <c r="C10" s="7"/>
      <c r="D10" s="52" t="s">
        <v>23</v>
      </c>
      <c r="E10" s="53"/>
      <c r="F10" s="67">
        <v>44309</v>
      </c>
      <c r="G10" s="76">
        <f t="shared" ref="G10:G27" si="0">F10/$F$27*100</f>
        <v>7.6411031994716119</v>
      </c>
      <c r="H10" s="68">
        <v>47981</v>
      </c>
      <c r="I10" s="81">
        <f t="shared" ref="I10:I27" si="1">(F10/H10-1)*100</f>
        <v>-7.6530293241074627</v>
      </c>
    </row>
    <row r="11" spans="1:11" ht="18" customHeight="1">
      <c r="A11" s="261"/>
      <c r="B11" s="261"/>
      <c r="C11" s="7"/>
      <c r="D11" s="16"/>
      <c r="E11" s="23" t="s">
        <v>24</v>
      </c>
      <c r="F11" s="69">
        <v>38514</v>
      </c>
      <c r="G11" s="77">
        <f t="shared" si="0"/>
        <v>6.6417533373456781</v>
      </c>
      <c r="H11" s="70">
        <v>42921</v>
      </c>
      <c r="I11" s="82">
        <f t="shared" si="1"/>
        <v>-10.267701125323271</v>
      </c>
    </row>
    <row r="12" spans="1:11" ht="18" customHeight="1">
      <c r="A12" s="261"/>
      <c r="B12" s="261"/>
      <c r="C12" s="7"/>
      <c r="D12" s="16"/>
      <c r="E12" s="23" t="s">
        <v>25</v>
      </c>
      <c r="F12" s="69">
        <v>1015</v>
      </c>
      <c r="G12" s="77">
        <f t="shared" si="0"/>
        <v>0.175037119940953</v>
      </c>
      <c r="H12" s="70">
        <v>4890</v>
      </c>
      <c r="I12" s="82">
        <f t="shared" si="1"/>
        <v>-79.243353783231086</v>
      </c>
    </row>
    <row r="13" spans="1:11" ht="18" customHeight="1">
      <c r="A13" s="261"/>
      <c r="B13" s="261"/>
      <c r="C13" s="7"/>
      <c r="D13" s="33"/>
      <c r="E13" s="23" t="s">
        <v>26</v>
      </c>
      <c r="F13" s="69">
        <v>170</v>
      </c>
      <c r="G13" s="77">
        <f t="shared" si="0"/>
        <v>2.9316561960553704E-2</v>
      </c>
      <c r="H13" s="70">
        <v>170</v>
      </c>
      <c r="I13" s="82">
        <f t="shared" si="1"/>
        <v>0</v>
      </c>
    </row>
    <row r="14" spans="1:11" ht="18" customHeight="1">
      <c r="A14" s="261"/>
      <c r="B14" s="261"/>
      <c r="C14" s="7"/>
      <c r="D14" s="61" t="s">
        <v>27</v>
      </c>
      <c r="E14" s="51"/>
      <c r="F14" s="65">
        <f>F15+F16</f>
        <v>28800</v>
      </c>
      <c r="G14" s="75">
        <f t="shared" si="0"/>
        <v>4.966570496846745</v>
      </c>
      <c r="H14" s="66">
        <v>34910</v>
      </c>
      <c r="I14" s="83">
        <f t="shared" si="1"/>
        <v>-17.502148381552562</v>
      </c>
    </row>
    <row r="15" spans="1:11" ht="18" customHeight="1">
      <c r="A15" s="261"/>
      <c r="B15" s="261"/>
      <c r="C15" s="7"/>
      <c r="D15" s="16"/>
      <c r="E15" s="23" t="s">
        <v>28</v>
      </c>
      <c r="F15" s="69">
        <v>1300</v>
      </c>
      <c r="G15" s="77">
        <f t="shared" si="0"/>
        <v>0.2241854738159989</v>
      </c>
      <c r="H15" s="70">
        <v>1500</v>
      </c>
      <c r="I15" s="82">
        <f t="shared" si="1"/>
        <v>-13.33333333333333</v>
      </c>
    </row>
    <row r="16" spans="1:11" ht="18" customHeight="1">
      <c r="A16" s="261"/>
      <c r="B16" s="261"/>
      <c r="C16" s="7"/>
      <c r="D16" s="16"/>
      <c r="E16" s="29" t="s">
        <v>29</v>
      </c>
      <c r="F16" s="67">
        <v>27500</v>
      </c>
      <c r="G16" s="76">
        <f t="shared" si="0"/>
        <v>4.7423850230307467</v>
      </c>
      <c r="H16" s="68">
        <v>33410</v>
      </c>
      <c r="I16" s="81">
        <f t="shared" si="1"/>
        <v>-17.689314576474114</v>
      </c>
      <c r="K16" s="108"/>
    </row>
    <row r="17" spans="1:26" ht="18" customHeight="1">
      <c r="A17" s="261"/>
      <c r="B17" s="261"/>
      <c r="C17" s="7"/>
      <c r="D17" s="263" t="s">
        <v>30</v>
      </c>
      <c r="E17" s="264"/>
      <c r="F17" s="67">
        <v>52200</v>
      </c>
      <c r="G17" s="76">
        <f t="shared" si="0"/>
        <v>9.0019090255347258</v>
      </c>
      <c r="H17" s="68">
        <v>52300</v>
      </c>
      <c r="I17" s="81">
        <f t="shared" si="1"/>
        <v>-0.19120458891013214</v>
      </c>
    </row>
    <row r="18" spans="1:26" ht="18" customHeight="1">
      <c r="A18" s="261"/>
      <c r="B18" s="261"/>
      <c r="C18" s="7"/>
      <c r="D18" s="265" t="s">
        <v>94</v>
      </c>
      <c r="E18" s="266"/>
      <c r="F18" s="69">
        <v>2600</v>
      </c>
      <c r="G18" s="77">
        <f t="shared" si="0"/>
        <v>0.44837094763199781</v>
      </c>
      <c r="H18" s="70">
        <v>2870</v>
      </c>
      <c r="I18" s="82">
        <f t="shared" si="1"/>
        <v>-9.4076655052264808</v>
      </c>
    </row>
    <row r="19" spans="1:26" ht="18" customHeight="1">
      <c r="A19" s="261"/>
      <c r="B19" s="261"/>
      <c r="C19" s="10"/>
      <c r="D19" s="265" t="s">
        <v>95</v>
      </c>
      <c r="E19" s="266"/>
      <c r="F19" s="70">
        <v>0</v>
      </c>
      <c r="G19" s="77">
        <f t="shared" si="0"/>
        <v>0</v>
      </c>
      <c r="H19" s="70">
        <v>0</v>
      </c>
      <c r="I19" s="70">
        <v>0</v>
      </c>
      <c r="Z19" s="2" t="s">
        <v>96</v>
      </c>
    </row>
    <row r="20" spans="1:26" ht="18" customHeight="1">
      <c r="A20" s="261"/>
      <c r="B20" s="261"/>
      <c r="C20" s="44" t="s">
        <v>5</v>
      </c>
      <c r="D20" s="43"/>
      <c r="E20" s="43"/>
      <c r="F20" s="69">
        <v>13843</v>
      </c>
      <c r="G20" s="77">
        <f t="shared" si="0"/>
        <v>2.3872303954114407</v>
      </c>
      <c r="H20" s="70">
        <v>21463</v>
      </c>
      <c r="I20" s="82">
        <f t="shared" si="1"/>
        <v>-35.502958579881664</v>
      </c>
    </row>
    <row r="21" spans="1:26" ht="18" customHeight="1">
      <c r="A21" s="261"/>
      <c r="B21" s="261"/>
      <c r="C21" s="44" t="s">
        <v>6</v>
      </c>
      <c r="D21" s="43"/>
      <c r="E21" s="43"/>
      <c r="F21" s="69">
        <v>123770</v>
      </c>
      <c r="G21" s="77">
        <f t="shared" si="0"/>
        <v>21.344181610927834</v>
      </c>
      <c r="H21" s="70">
        <v>123600</v>
      </c>
      <c r="I21" s="82">
        <f t="shared" si="1"/>
        <v>0.13754045307443619</v>
      </c>
    </row>
    <row r="22" spans="1:26" ht="18" customHeight="1">
      <c r="A22" s="261"/>
      <c r="B22" s="261"/>
      <c r="C22" s="44" t="s">
        <v>31</v>
      </c>
      <c r="D22" s="43"/>
      <c r="E22" s="43"/>
      <c r="F22" s="69">
        <v>7496</v>
      </c>
      <c r="G22" s="77">
        <f t="shared" si="0"/>
        <v>1.2926879320959446</v>
      </c>
      <c r="H22" s="70">
        <v>7836</v>
      </c>
      <c r="I22" s="82">
        <f t="shared" si="1"/>
        <v>-4.3389484430832015</v>
      </c>
    </row>
    <row r="23" spans="1:26" ht="18" customHeight="1">
      <c r="A23" s="261"/>
      <c r="B23" s="261"/>
      <c r="C23" s="44" t="s">
        <v>7</v>
      </c>
      <c r="D23" s="43"/>
      <c r="E23" s="43"/>
      <c r="F23" s="69">
        <v>91458</v>
      </c>
      <c r="G23" s="77">
        <f t="shared" si="0"/>
        <v>15.771965434048946</v>
      </c>
      <c r="H23" s="70">
        <v>62936</v>
      </c>
      <c r="I23" s="82">
        <f t="shared" si="1"/>
        <v>45.31905427736114</v>
      </c>
    </row>
    <row r="24" spans="1:26" ht="18" customHeight="1">
      <c r="A24" s="261"/>
      <c r="B24" s="261"/>
      <c r="C24" s="44" t="s">
        <v>32</v>
      </c>
      <c r="D24" s="43"/>
      <c r="E24" s="43"/>
      <c r="F24" s="69">
        <v>466</v>
      </c>
      <c r="G24" s="77">
        <f t="shared" si="0"/>
        <v>8.0361869844811917E-2</v>
      </c>
      <c r="H24" s="70">
        <v>467</v>
      </c>
      <c r="I24" s="82">
        <f t="shared" si="1"/>
        <v>-0.21413276231263545</v>
      </c>
    </row>
    <row r="25" spans="1:26" ht="18" customHeight="1">
      <c r="A25" s="261"/>
      <c r="B25" s="261"/>
      <c r="C25" s="44" t="s">
        <v>8</v>
      </c>
      <c r="D25" s="43"/>
      <c r="E25" s="43"/>
      <c r="F25" s="69">
        <v>91718</v>
      </c>
      <c r="G25" s="77">
        <f t="shared" si="0"/>
        <v>15.816802528812143</v>
      </c>
      <c r="H25" s="70">
        <v>81956</v>
      </c>
      <c r="I25" s="82">
        <f t="shared" si="1"/>
        <v>11.911269461662366</v>
      </c>
    </row>
    <row r="26" spans="1:26" ht="18" customHeight="1">
      <c r="A26" s="261"/>
      <c r="B26" s="261"/>
      <c r="C26" s="45" t="s">
        <v>9</v>
      </c>
      <c r="D26" s="46"/>
      <c r="E26" s="46"/>
      <c r="F26" s="71">
        <f>F27-SUM(F9,F20:F25)</f>
        <v>93226</v>
      </c>
      <c r="G26" s="78">
        <f t="shared" si="0"/>
        <v>16.076857678438703</v>
      </c>
      <c r="H26" s="72">
        <v>71928</v>
      </c>
      <c r="I26" s="84">
        <f t="shared" si="1"/>
        <v>29.610165721276836</v>
      </c>
    </row>
    <row r="27" spans="1:26" ht="18" customHeight="1">
      <c r="A27" s="261"/>
      <c r="B27" s="262"/>
      <c r="C27" s="47" t="s">
        <v>10</v>
      </c>
      <c r="D27" s="31"/>
      <c r="E27" s="31"/>
      <c r="F27" s="73">
        <v>579877</v>
      </c>
      <c r="G27" s="79">
        <f t="shared" si="0"/>
        <v>100</v>
      </c>
      <c r="H27" s="73">
        <v>539386</v>
      </c>
      <c r="I27" s="85">
        <f t="shared" si="1"/>
        <v>7.5068689213290574</v>
      </c>
    </row>
    <row r="28" spans="1:26" ht="18" customHeight="1">
      <c r="A28" s="261"/>
      <c r="B28" s="260" t="s">
        <v>89</v>
      </c>
      <c r="C28" s="55" t="s">
        <v>11</v>
      </c>
      <c r="D28" s="56"/>
      <c r="E28" s="56"/>
      <c r="F28" s="65">
        <f>SUM(F29:F31)</f>
        <v>234491</v>
      </c>
      <c r="G28" s="75">
        <f>F28/$F$45*100</f>
        <v>40.438058415836466</v>
      </c>
      <c r="H28" s="65">
        <v>235212</v>
      </c>
      <c r="I28" s="86">
        <f>(F28/H28-1)*100</f>
        <v>-0.30653197966090673</v>
      </c>
    </row>
    <row r="29" spans="1:26" ht="18" customHeight="1">
      <c r="A29" s="261"/>
      <c r="B29" s="261"/>
      <c r="C29" s="7"/>
      <c r="D29" s="30" t="s">
        <v>12</v>
      </c>
      <c r="E29" s="43"/>
      <c r="F29" s="69">
        <v>130810</v>
      </c>
      <c r="G29" s="77">
        <f t="shared" ref="G29:G45" si="2">F29/$F$45*100</f>
        <v>22.558232176823704</v>
      </c>
      <c r="H29" s="69">
        <v>133425</v>
      </c>
      <c r="I29" s="87">
        <f t="shared" ref="I29:I45" si="3">(F29/H29-1)*100</f>
        <v>-1.9599025669851944</v>
      </c>
    </row>
    <row r="30" spans="1:26" ht="18" customHeight="1">
      <c r="A30" s="261"/>
      <c r="B30" s="261"/>
      <c r="C30" s="7"/>
      <c r="D30" s="30" t="s">
        <v>33</v>
      </c>
      <c r="E30" s="43"/>
      <c r="F30" s="69">
        <v>12493</v>
      </c>
      <c r="G30" s="77">
        <f t="shared" si="2"/>
        <v>2.1544224033717496</v>
      </c>
      <c r="H30" s="69">
        <v>10843</v>
      </c>
      <c r="I30" s="87">
        <f t="shared" si="3"/>
        <v>15.217190814350268</v>
      </c>
    </row>
    <row r="31" spans="1:26" ht="18" customHeight="1">
      <c r="A31" s="261"/>
      <c r="B31" s="261"/>
      <c r="C31" s="19"/>
      <c r="D31" s="30" t="s">
        <v>13</v>
      </c>
      <c r="E31" s="43"/>
      <c r="F31" s="69">
        <v>91188</v>
      </c>
      <c r="G31" s="77">
        <f t="shared" si="2"/>
        <v>15.725403835641005</v>
      </c>
      <c r="H31" s="69">
        <v>90944</v>
      </c>
      <c r="I31" s="87">
        <f t="shared" si="3"/>
        <v>0.26829697396200114</v>
      </c>
    </row>
    <row r="32" spans="1:26" ht="18" customHeight="1">
      <c r="A32" s="261"/>
      <c r="B32" s="261"/>
      <c r="C32" s="50" t="s">
        <v>14</v>
      </c>
      <c r="D32" s="51"/>
      <c r="E32" s="51"/>
      <c r="F32" s="65">
        <f>F45-F28-F39</f>
        <v>246217</v>
      </c>
      <c r="G32" s="75">
        <f t="shared" si="2"/>
        <v>42.46021138965677</v>
      </c>
      <c r="H32" s="65">
        <v>195731</v>
      </c>
      <c r="I32" s="86">
        <f t="shared" si="3"/>
        <v>25.793563615370061</v>
      </c>
    </row>
    <row r="33" spans="1:9" ht="18" customHeight="1">
      <c r="A33" s="261"/>
      <c r="B33" s="261"/>
      <c r="C33" s="7"/>
      <c r="D33" s="30" t="s">
        <v>15</v>
      </c>
      <c r="E33" s="43"/>
      <c r="F33" s="69">
        <v>23186</v>
      </c>
      <c r="G33" s="77">
        <f t="shared" si="2"/>
        <v>3.9984341506905774</v>
      </c>
      <c r="H33" s="69">
        <v>20286</v>
      </c>
      <c r="I33" s="87">
        <f t="shared" si="3"/>
        <v>14.295573301784481</v>
      </c>
    </row>
    <row r="34" spans="1:9" ht="18" customHeight="1">
      <c r="A34" s="261"/>
      <c r="B34" s="261"/>
      <c r="C34" s="7"/>
      <c r="D34" s="30" t="s">
        <v>34</v>
      </c>
      <c r="E34" s="43"/>
      <c r="F34" s="69">
        <v>3844</v>
      </c>
      <c r="G34" s="77">
        <f t="shared" si="2"/>
        <v>0.66289920103746136</v>
      </c>
      <c r="H34" s="69">
        <v>3828</v>
      </c>
      <c r="I34" s="87">
        <f t="shared" si="3"/>
        <v>0.4179728317659448</v>
      </c>
    </row>
    <row r="35" spans="1:9" ht="18" customHeight="1">
      <c r="A35" s="261"/>
      <c r="B35" s="261"/>
      <c r="C35" s="7"/>
      <c r="D35" s="30" t="s">
        <v>35</v>
      </c>
      <c r="E35" s="43"/>
      <c r="F35" s="69">
        <v>155233</v>
      </c>
      <c r="G35" s="77">
        <f t="shared" si="2"/>
        <v>26.769987428368431</v>
      </c>
      <c r="H35" s="69">
        <v>124900</v>
      </c>
      <c r="I35" s="87">
        <f t="shared" si="3"/>
        <v>24.285828662930342</v>
      </c>
    </row>
    <row r="36" spans="1:9" ht="18" customHeight="1">
      <c r="A36" s="261"/>
      <c r="B36" s="261"/>
      <c r="C36" s="7"/>
      <c r="D36" s="30" t="s">
        <v>36</v>
      </c>
      <c r="E36" s="43"/>
      <c r="F36" s="69">
        <v>636</v>
      </c>
      <c r="G36" s="77">
        <f t="shared" si="2"/>
        <v>0.10967843180536563</v>
      </c>
      <c r="H36" s="69">
        <v>636</v>
      </c>
      <c r="I36" s="87">
        <f t="shared" si="3"/>
        <v>0</v>
      </c>
    </row>
    <row r="37" spans="1:9" ht="18" customHeight="1">
      <c r="A37" s="261"/>
      <c r="B37" s="261"/>
      <c r="C37" s="7"/>
      <c r="D37" s="30" t="s">
        <v>16</v>
      </c>
      <c r="E37" s="43"/>
      <c r="F37" s="69">
        <v>1658</v>
      </c>
      <c r="G37" s="77">
        <f t="shared" si="2"/>
        <v>0.28592270429763555</v>
      </c>
      <c r="H37" s="69">
        <v>1802</v>
      </c>
      <c r="I37" s="87">
        <f t="shared" si="3"/>
        <v>-7.9911209766925673</v>
      </c>
    </row>
    <row r="38" spans="1:9" ht="18" customHeight="1">
      <c r="A38" s="261"/>
      <c r="B38" s="261"/>
      <c r="C38" s="19"/>
      <c r="D38" s="30" t="s">
        <v>37</v>
      </c>
      <c r="E38" s="43"/>
      <c r="F38" s="69">
        <v>60462</v>
      </c>
      <c r="G38" s="77">
        <f t="shared" si="2"/>
        <v>10.426693936817635</v>
      </c>
      <c r="H38" s="69">
        <v>44079</v>
      </c>
      <c r="I38" s="87">
        <f t="shared" si="3"/>
        <v>37.167358606138976</v>
      </c>
    </row>
    <row r="39" spans="1:9" ht="18" customHeight="1">
      <c r="A39" s="261"/>
      <c r="B39" s="261"/>
      <c r="C39" s="50" t="s">
        <v>17</v>
      </c>
      <c r="D39" s="51"/>
      <c r="E39" s="51"/>
      <c r="F39" s="65">
        <f>F40+F43</f>
        <v>99169</v>
      </c>
      <c r="G39" s="75">
        <f t="shared" si="2"/>
        <v>17.101730194506768</v>
      </c>
      <c r="H39" s="65">
        <v>108442</v>
      </c>
      <c r="I39" s="86">
        <f t="shared" si="3"/>
        <v>-8.551114881687905</v>
      </c>
    </row>
    <row r="40" spans="1:9" ht="18" customHeight="1">
      <c r="A40" s="261"/>
      <c r="B40" s="261"/>
      <c r="C40" s="7"/>
      <c r="D40" s="52" t="s">
        <v>18</v>
      </c>
      <c r="E40" s="53"/>
      <c r="F40" s="67">
        <v>95411</v>
      </c>
      <c r="G40" s="76">
        <f t="shared" si="2"/>
        <v>16.453661724814054</v>
      </c>
      <c r="H40" s="67">
        <v>104684</v>
      </c>
      <c r="I40" s="88">
        <f t="shared" si="3"/>
        <v>-8.8580871957510183</v>
      </c>
    </row>
    <row r="41" spans="1:9" ht="18" customHeight="1">
      <c r="A41" s="261"/>
      <c r="B41" s="261"/>
      <c r="C41" s="7"/>
      <c r="D41" s="16"/>
      <c r="E41" s="104" t="s">
        <v>92</v>
      </c>
      <c r="F41" s="69">
        <v>65126</v>
      </c>
      <c r="G41" s="77">
        <f t="shared" si="2"/>
        <v>11.231002436723649</v>
      </c>
      <c r="H41" s="69">
        <v>74304</v>
      </c>
      <c r="I41" s="89">
        <f t="shared" si="3"/>
        <v>-12.351959517657196</v>
      </c>
    </row>
    <row r="42" spans="1:9" ht="18" customHeight="1">
      <c r="A42" s="261"/>
      <c r="B42" s="261"/>
      <c r="C42" s="7"/>
      <c r="D42" s="33"/>
      <c r="E42" s="32" t="s">
        <v>38</v>
      </c>
      <c r="F42" s="69">
        <v>30285</v>
      </c>
      <c r="G42" s="77">
        <f t="shared" si="2"/>
        <v>5.222659288090405</v>
      </c>
      <c r="H42" s="69">
        <v>30380</v>
      </c>
      <c r="I42" s="89">
        <f t="shared" si="3"/>
        <v>-0.3127057274522671</v>
      </c>
    </row>
    <row r="43" spans="1:9" ht="18" customHeight="1">
      <c r="A43" s="261"/>
      <c r="B43" s="261"/>
      <c r="C43" s="7"/>
      <c r="D43" s="30" t="s">
        <v>39</v>
      </c>
      <c r="E43" s="54"/>
      <c r="F43" s="69">
        <v>3758</v>
      </c>
      <c r="G43" s="77">
        <f t="shared" si="2"/>
        <v>0.6480684696927107</v>
      </c>
      <c r="H43" s="69">
        <v>3758</v>
      </c>
      <c r="I43" s="89">
        <f t="shared" si="3"/>
        <v>0</v>
      </c>
    </row>
    <row r="44" spans="1:9" ht="18" customHeight="1">
      <c r="A44" s="261"/>
      <c r="B44" s="261"/>
      <c r="C44" s="11"/>
      <c r="D44" s="48" t="s">
        <v>40</v>
      </c>
      <c r="E44" s="49"/>
      <c r="F44" s="258" t="s">
        <v>256</v>
      </c>
      <c r="G44" s="258" t="s">
        <v>256</v>
      </c>
      <c r="H44" s="72">
        <v>0</v>
      </c>
      <c r="I44" s="72">
        <v>0</v>
      </c>
    </row>
    <row r="45" spans="1:9" ht="18" customHeight="1">
      <c r="A45" s="262"/>
      <c r="B45" s="262"/>
      <c r="C45" s="11" t="s">
        <v>19</v>
      </c>
      <c r="D45" s="12"/>
      <c r="E45" s="12"/>
      <c r="F45" s="74">
        <v>579877</v>
      </c>
      <c r="G45" s="85">
        <f t="shared" si="2"/>
        <v>100</v>
      </c>
      <c r="H45" s="74">
        <v>539386</v>
      </c>
      <c r="I45" s="85">
        <f t="shared" si="3"/>
        <v>7.5068689213290574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81" t="s">
        <v>49</v>
      </c>
      <c r="B6" s="282"/>
      <c r="C6" s="282"/>
      <c r="D6" s="282"/>
      <c r="E6" s="283"/>
      <c r="F6" s="271" t="s">
        <v>250</v>
      </c>
      <c r="G6" s="272"/>
      <c r="H6" s="271" t="s">
        <v>251</v>
      </c>
      <c r="I6" s="272"/>
      <c r="J6" s="271" t="s">
        <v>252</v>
      </c>
      <c r="K6" s="272"/>
      <c r="L6" s="271" t="s">
        <v>253</v>
      </c>
      <c r="M6" s="272"/>
      <c r="N6" s="271" t="s">
        <v>255</v>
      </c>
      <c r="O6" s="272"/>
    </row>
    <row r="7" spans="1:25" ht="16" customHeight="1">
      <c r="A7" s="284"/>
      <c r="B7" s="285"/>
      <c r="C7" s="285"/>
      <c r="D7" s="285"/>
      <c r="E7" s="286"/>
      <c r="F7" s="109" t="s">
        <v>235</v>
      </c>
      <c r="G7" s="38" t="s">
        <v>2</v>
      </c>
      <c r="H7" s="109" t="s">
        <v>235</v>
      </c>
      <c r="I7" s="38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250" t="s">
        <v>2</v>
      </c>
    </row>
    <row r="8" spans="1:25" ht="16" customHeight="1">
      <c r="A8" s="293" t="s">
        <v>83</v>
      </c>
      <c r="B8" s="55" t="s">
        <v>50</v>
      </c>
      <c r="C8" s="56"/>
      <c r="D8" s="56"/>
      <c r="E8" s="93" t="s">
        <v>41</v>
      </c>
      <c r="F8" s="110">
        <v>5897</v>
      </c>
      <c r="G8" s="111">
        <v>5983</v>
      </c>
      <c r="H8" s="110">
        <v>24353</v>
      </c>
      <c r="I8" s="112">
        <v>24653</v>
      </c>
      <c r="J8" s="110">
        <v>3457</v>
      </c>
      <c r="K8" s="113">
        <v>3432</v>
      </c>
      <c r="L8" s="110">
        <v>13</v>
      </c>
      <c r="M8" s="112">
        <v>13</v>
      </c>
      <c r="N8" s="110">
        <v>3807</v>
      </c>
      <c r="O8" s="113">
        <v>4061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94"/>
      <c r="B9" s="8"/>
      <c r="C9" s="30" t="s">
        <v>51</v>
      </c>
      <c r="D9" s="43"/>
      <c r="E9" s="91" t="s">
        <v>42</v>
      </c>
      <c r="F9" s="70">
        <v>5897</v>
      </c>
      <c r="G9" s="115">
        <v>5983</v>
      </c>
      <c r="H9" s="70">
        <v>22853</v>
      </c>
      <c r="I9" s="116">
        <v>24653</v>
      </c>
      <c r="J9" s="70">
        <v>3457</v>
      </c>
      <c r="K9" s="117">
        <v>3432</v>
      </c>
      <c r="L9" s="70">
        <v>13</v>
      </c>
      <c r="M9" s="116">
        <v>13</v>
      </c>
      <c r="N9" s="70">
        <v>3807</v>
      </c>
      <c r="O9" s="117">
        <v>4061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94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1500</v>
      </c>
      <c r="I10" s="116">
        <v>0</v>
      </c>
      <c r="J10" s="118">
        <v>0</v>
      </c>
      <c r="K10" s="119">
        <v>0</v>
      </c>
      <c r="L10" s="70">
        <v>0</v>
      </c>
      <c r="M10" s="116">
        <v>0</v>
      </c>
      <c r="N10" s="70">
        <v>0</v>
      </c>
      <c r="O10" s="117">
        <v>0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94"/>
      <c r="B11" s="50" t="s">
        <v>53</v>
      </c>
      <c r="C11" s="63"/>
      <c r="D11" s="63"/>
      <c r="E11" s="90" t="s">
        <v>44</v>
      </c>
      <c r="F11" s="120">
        <v>5660</v>
      </c>
      <c r="G11" s="121">
        <v>5747</v>
      </c>
      <c r="H11" s="120">
        <v>24142</v>
      </c>
      <c r="I11" s="122">
        <v>24441</v>
      </c>
      <c r="J11" s="120">
        <v>3449</v>
      </c>
      <c r="K11" s="123">
        <v>3370</v>
      </c>
      <c r="L11" s="120">
        <v>9</v>
      </c>
      <c r="M11" s="122">
        <v>9</v>
      </c>
      <c r="N11" s="120">
        <v>3475</v>
      </c>
      <c r="O11" s="123">
        <v>3846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94"/>
      <c r="B12" s="7"/>
      <c r="C12" s="30" t="s">
        <v>54</v>
      </c>
      <c r="D12" s="43"/>
      <c r="E12" s="91" t="s">
        <v>45</v>
      </c>
      <c r="F12" s="70">
        <v>5660</v>
      </c>
      <c r="G12" s="115">
        <v>5747</v>
      </c>
      <c r="H12" s="120">
        <v>24142</v>
      </c>
      <c r="I12" s="116">
        <v>24441</v>
      </c>
      <c r="J12" s="120">
        <v>3440</v>
      </c>
      <c r="K12" s="117">
        <v>3344</v>
      </c>
      <c r="L12" s="70">
        <v>9</v>
      </c>
      <c r="M12" s="116">
        <v>9</v>
      </c>
      <c r="N12" s="70">
        <v>3475</v>
      </c>
      <c r="O12" s="117">
        <v>3846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94"/>
      <c r="B13" s="8"/>
      <c r="C13" s="52" t="s">
        <v>55</v>
      </c>
      <c r="D13" s="53"/>
      <c r="E13" s="95" t="s">
        <v>46</v>
      </c>
      <c r="F13" s="67">
        <v>0</v>
      </c>
      <c r="G13" s="124">
        <v>0</v>
      </c>
      <c r="H13" s="118">
        <v>0</v>
      </c>
      <c r="I13" s="119">
        <v>0</v>
      </c>
      <c r="J13" s="118">
        <v>9</v>
      </c>
      <c r="K13" s="119">
        <v>27</v>
      </c>
      <c r="L13" s="68">
        <v>0</v>
      </c>
      <c r="M13" s="125">
        <v>0</v>
      </c>
      <c r="N13" s="68">
        <v>0</v>
      </c>
      <c r="O13" s="126">
        <v>87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94"/>
      <c r="B14" s="44" t="s">
        <v>56</v>
      </c>
      <c r="C14" s="43"/>
      <c r="D14" s="43"/>
      <c r="E14" s="91" t="s">
        <v>97</v>
      </c>
      <c r="F14" s="69">
        <f t="shared" ref="F14:O14" si="0">F9-F12</f>
        <v>237</v>
      </c>
      <c r="G14" s="127">
        <f t="shared" si="0"/>
        <v>236</v>
      </c>
      <c r="H14" s="69">
        <f t="shared" si="0"/>
        <v>-1289</v>
      </c>
      <c r="I14" s="127">
        <f t="shared" si="0"/>
        <v>212</v>
      </c>
      <c r="J14" s="69">
        <f t="shared" si="0"/>
        <v>17</v>
      </c>
      <c r="K14" s="127">
        <f t="shared" si="0"/>
        <v>88</v>
      </c>
      <c r="L14" s="69">
        <f t="shared" si="0"/>
        <v>4</v>
      </c>
      <c r="M14" s="127">
        <f t="shared" si="0"/>
        <v>4</v>
      </c>
      <c r="N14" s="69">
        <f t="shared" si="0"/>
        <v>332</v>
      </c>
      <c r="O14" s="127">
        <f t="shared" si="0"/>
        <v>215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94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7">
        <f t="shared" si="1"/>
        <v>0</v>
      </c>
      <c r="H15" s="69">
        <f t="shared" si="1"/>
        <v>1500</v>
      </c>
      <c r="I15" s="127">
        <f t="shared" si="1"/>
        <v>0</v>
      </c>
      <c r="J15" s="69">
        <f t="shared" si="1"/>
        <v>-9</v>
      </c>
      <c r="K15" s="127">
        <f t="shared" si="1"/>
        <v>-27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-87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94"/>
      <c r="B16" s="44" t="s">
        <v>58</v>
      </c>
      <c r="C16" s="43"/>
      <c r="D16" s="43"/>
      <c r="E16" s="91" t="s">
        <v>99</v>
      </c>
      <c r="F16" s="67">
        <f t="shared" ref="F16:O16" si="2">F8-F11</f>
        <v>237</v>
      </c>
      <c r="G16" s="124">
        <f t="shared" si="2"/>
        <v>236</v>
      </c>
      <c r="H16" s="67">
        <f t="shared" si="2"/>
        <v>211</v>
      </c>
      <c r="I16" s="124">
        <f t="shared" si="2"/>
        <v>212</v>
      </c>
      <c r="J16" s="67">
        <f t="shared" si="2"/>
        <v>8</v>
      </c>
      <c r="K16" s="124">
        <f t="shared" si="2"/>
        <v>62</v>
      </c>
      <c r="L16" s="67">
        <f t="shared" si="2"/>
        <v>4</v>
      </c>
      <c r="M16" s="124">
        <f t="shared" si="2"/>
        <v>4</v>
      </c>
      <c r="N16" s="67">
        <f t="shared" si="2"/>
        <v>332</v>
      </c>
      <c r="O16" s="124">
        <f t="shared" si="2"/>
        <v>215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94"/>
      <c r="B17" s="44" t="s">
        <v>59</v>
      </c>
      <c r="C17" s="43"/>
      <c r="D17" s="43"/>
      <c r="E17" s="34"/>
      <c r="F17" s="69">
        <v>0</v>
      </c>
      <c r="G17" s="127">
        <v>0</v>
      </c>
      <c r="H17" s="118">
        <v>1210</v>
      </c>
      <c r="I17" s="119">
        <v>1421</v>
      </c>
      <c r="J17" s="70">
        <v>0</v>
      </c>
      <c r="K17" s="117">
        <v>0</v>
      </c>
      <c r="L17" s="70">
        <v>0</v>
      </c>
      <c r="M17" s="116">
        <v>0</v>
      </c>
      <c r="N17" s="118">
        <v>0</v>
      </c>
      <c r="O17" s="128">
        <v>0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95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>
        <v>0</v>
      </c>
      <c r="O18" s="133">
        <v>0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94" t="s">
        <v>84</v>
      </c>
      <c r="B19" s="50" t="s">
        <v>61</v>
      </c>
      <c r="C19" s="51"/>
      <c r="D19" s="51"/>
      <c r="E19" s="96"/>
      <c r="F19" s="65">
        <v>2020</v>
      </c>
      <c r="G19" s="134">
        <v>2020</v>
      </c>
      <c r="H19" s="66">
        <v>2294</v>
      </c>
      <c r="I19" s="135">
        <v>2332</v>
      </c>
      <c r="J19" s="66">
        <v>1499</v>
      </c>
      <c r="K19" s="136">
        <v>1436</v>
      </c>
      <c r="L19" s="66">
        <v>0</v>
      </c>
      <c r="M19" s="135">
        <v>0</v>
      </c>
      <c r="N19" s="66">
        <v>1369</v>
      </c>
      <c r="O19" s="136">
        <v>1388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94"/>
      <c r="B20" s="19"/>
      <c r="C20" s="30" t="s">
        <v>62</v>
      </c>
      <c r="D20" s="43"/>
      <c r="E20" s="91"/>
      <c r="F20" s="69">
        <v>2020</v>
      </c>
      <c r="G20" s="127">
        <v>2020</v>
      </c>
      <c r="H20" s="70">
        <v>587</v>
      </c>
      <c r="I20" s="116">
        <v>592</v>
      </c>
      <c r="J20" s="70">
        <v>1325</v>
      </c>
      <c r="K20" s="119">
        <v>1281</v>
      </c>
      <c r="L20" s="70">
        <v>0</v>
      </c>
      <c r="M20" s="116">
        <v>0</v>
      </c>
      <c r="N20" s="70">
        <v>314</v>
      </c>
      <c r="O20" s="117">
        <v>326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94"/>
      <c r="B21" s="9" t="s">
        <v>63</v>
      </c>
      <c r="C21" s="63"/>
      <c r="D21" s="63"/>
      <c r="E21" s="90" t="s">
        <v>100</v>
      </c>
      <c r="F21" s="137">
        <v>2020</v>
      </c>
      <c r="G21" s="138">
        <v>2020</v>
      </c>
      <c r="H21" s="120">
        <v>2294</v>
      </c>
      <c r="I21" s="122">
        <v>2332</v>
      </c>
      <c r="J21" s="120">
        <v>1499</v>
      </c>
      <c r="K21" s="123">
        <v>1436</v>
      </c>
      <c r="L21" s="120">
        <v>0</v>
      </c>
      <c r="M21" s="122">
        <v>0</v>
      </c>
      <c r="N21" s="120">
        <v>1369</v>
      </c>
      <c r="O21" s="123">
        <v>1388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94"/>
      <c r="B22" s="50" t="s">
        <v>64</v>
      </c>
      <c r="C22" s="51"/>
      <c r="D22" s="51"/>
      <c r="E22" s="96" t="s">
        <v>101</v>
      </c>
      <c r="F22" s="65">
        <v>6885</v>
      </c>
      <c r="G22" s="134">
        <v>5840</v>
      </c>
      <c r="H22" s="66">
        <v>3934</v>
      </c>
      <c r="I22" s="135">
        <v>4039</v>
      </c>
      <c r="J22" s="66">
        <v>1662</v>
      </c>
      <c r="K22" s="136">
        <v>1577</v>
      </c>
      <c r="L22" s="66">
        <v>0</v>
      </c>
      <c r="M22" s="135">
        <v>0</v>
      </c>
      <c r="N22" s="66">
        <v>1984</v>
      </c>
      <c r="O22" s="136">
        <v>2008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94"/>
      <c r="B23" s="7" t="s">
        <v>65</v>
      </c>
      <c r="C23" s="52" t="s">
        <v>66</v>
      </c>
      <c r="D23" s="53"/>
      <c r="E23" s="95"/>
      <c r="F23" s="67">
        <v>3262</v>
      </c>
      <c r="G23" s="124">
        <v>3202</v>
      </c>
      <c r="H23" s="68">
        <v>3335</v>
      </c>
      <c r="I23" s="125">
        <v>3435</v>
      </c>
      <c r="J23" s="68">
        <v>337</v>
      </c>
      <c r="K23" s="126">
        <v>295</v>
      </c>
      <c r="L23" s="68">
        <v>0</v>
      </c>
      <c r="M23" s="125">
        <v>0</v>
      </c>
      <c r="N23" s="68">
        <v>594</v>
      </c>
      <c r="O23" s="126">
        <v>595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94"/>
      <c r="B24" s="44" t="s">
        <v>102</v>
      </c>
      <c r="C24" s="43"/>
      <c r="D24" s="43"/>
      <c r="E24" s="91" t="s">
        <v>103</v>
      </c>
      <c r="F24" s="69">
        <f t="shared" ref="F24:O24" si="3">F21-F22</f>
        <v>-4865</v>
      </c>
      <c r="G24" s="127">
        <f t="shared" si="3"/>
        <v>-3820</v>
      </c>
      <c r="H24" s="69">
        <f t="shared" si="3"/>
        <v>-1640</v>
      </c>
      <c r="I24" s="127">
        <f t="shared" si="3"/>
        <v>-1707</v>
      </c>
      <c r="J24" s="69">
        <f t="shared" si="3"/>
        <v>-163</v>
      </c>
      <c r="K24" s="127">
        <f t="shared" si="3"/>
        <v>-141</v>
      </c>
      <c r="L24" s="69">
        <f t="shared" si="3"/>
        <v>0</v>
      </c>
      <c r="M24" s="127">
        <f t="shared" si="3"/>
        <v>0</v>
      </c>
      <c r="N24" s="69">
        <f t="shared" si="3"/>
        <v>-615</v>
      </c>
      <c r="O24" s="127">
        <f t="shared" si="3"/>
        <v>-620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94"/>
      <c r="B25" s="101" t="s">
        <v>67</v>
      </c>
      <c r="C25" s="53"/>
      <c r="D25" s="53"/>
      <c r="E25" s="296" t="s">
        <v>104</v>
      </c>
      <c r="F25" s="276">
        <v>4865</v>
      </c>
      <c r="G25" s="269">
        <v>3820</v>
      </c>
      <c r="H25" s="267">
        <v>1640</v>
      </c>
      <c r="I25" s="269">
        <v>1707</v>
      </c>
      <c r="J25" s="267">
        <v>163</v>
      </c>
      <c r="K25" s="269">
        <v>141</v>
      </c>
      <c r="L25" s="267">
        <v>0</v>
      </c>
      <c r="M25" s="269">
        <v>0</v>
      </c>
      <c r="N25" s="267">
        <v>615</v>
      </c>
      <c r="O25" s="269">
        <v>620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94"/>
      <c r="B26" s="9" t="s">
        <v>68</v>
      </c>
      <c r="C26" s="63"/>
      <c r="D26" s="63"/>
      <c r="E26" s="297"/>
      <c r="F26" s="277"/>
      <c r="G26" s="270"/>
      <c r="H26" s="268"/>
      <c r="I26" s="270"/>
      <c r="J26" s="268"/>
      <c r="K26" s="270"/>
      <c r="L26" s="268"/>
      <c r="M26" s="270"/>
      <c r="N26" s="268"/>
      <c r="O26" s="270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95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39">
        <f t="shared" si="4"/>
        <v>0</v>
      </c>
      <c r="H27" s="73">
        <f t="shared" si="4"/>
        <v>0</v>
      </c>
      <c r="I27" s="139">
        <f t="shared" si="4"/>
        <v>0</v>
      </c>
      <c r="J27" s="73">
        <f t="shared" si="4"/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87" t="s">
        <v>69</v>
      </c>
      <c r="B30" s="288"/>
      <c r="C30" s="288"/>
      <c r="D30" s="288"/>
      <c r="E30" s="289"/>
      <c r="F30" s="275" t="s">
        <v>254</v>
      </c>
      <c r="G30" s="274"/>
      <c r="H30" s="273"/>
      <c r="I30" s="274"/>
      <c r="J30" s="273"/>
      <c r="K30" s="274"/>
      <c r="L30" s="273"/>
      <c r="M30" s="274"/>
      <c r="N30" s="273"/>
      <c r="O30" s="274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90"/>
      <c r="B31" s="291"/>
      <c r="C31" s="291"/>
      <c r="D31" s="291"/>
      <c r="E31" s="292"/>
      <c r="F31" s="109" t="s">
        <v>235</v>
      </c>
      <c r="G31" s="143" t="s">
        <v>2</v>
      </c>
      <c r="H31" s="109" t="s">
        <v>235</v>
      </c>
      <c r="I31" s="143" t="s">
        <v>2</v>
      </c>
      <c r="J31" s="109" t="s">
        <v>235</v>
      </c>
      <c r="K31" s="144" t="s">
        <v>2</v>
      </c>
      <c r="L31" s="109" t="s">
        <v>235</v>
      </c>
      <c r="M31" s="143" t="s">
        <v>2</v>
      </c>
      <c r="N31" s="109" t="s">
        <v>235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93" t="s">
        <v>85</v>
      </c>
      <c r="B32" s="55" t="s">
        <v>50</v>
      </c>
      <c r="C32" s="56"/>
      <c r="D32" s="56"/>
      <c r="E32" s="15" t="s">
        <v>41</v>
      </c>
      <c r="F32" s="66">
        <v>307</v>
      </c>
      <c r="G32" s="147">
        <v>394</v>
      </c>
      <c r="H32" s="110"/>
      <c r="I32" s="112"/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98"/>
      <c r="B33" s="8"/>
      <c r="C33" s="52" t="s">
        <v>70</v>
      </c>
      <c r="D33" s="53"/>
      <c r="E33" s="99"/>
      <c r="F33" s="68">
        <v>291</v>
      </c>
      <c r="G33" s="150">
        <v>318</v>
      </c>
      <c r="H33" s="68"/>
      <c r="I33" s="125"/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98"/>
      <c r="B34" s="8"/>
      <c r="C34" s="24"/>
      <c r="D34" s="30" t="s">
        <v>71</v>
      </c>
      <c r="E34" s="94"/>
      <c r="F34" s="70">
        <v>291</v>
      </c>
      <c r="G34" s="115">
        <v>318</v>
      </c>
      <c r="H34" s="70"/>
      <c r="I34" s="116"/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98"/>
      <c r="B35" s="10"/>
      <c r="C35" s="62" t="s">
        <v>72</v>
      </c>
      <c r="D35" s="63"/>
      <c r="E35" s="100"/>
      <c r="F35" s="120">
        <v>16</v>
      </c>
      <c r="G35" s="121">
        <v>76</v>
      </c>
      <c r="H35" s="120"/>
      <c r="I35" s="122"/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98"/>
      <c r="B36" s="50" t="s">
        <v>53</v>
      </c>
      <c r="C36" s="51"/>
      <c r="D36" s="51"/>
      <c r="E36" s="15" t="s">
        <v>42</v>
      </c>
      <c r="F36" s="65">
        <v>202</v>
      </c>
      <c r="G36" s="124">
        <v>247</v>
      </c>
      <c r="H36" s="66"/>
      <c r="I36" s="135"/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98"/>
      <c r="B37" s="8"/>
      <c r="C37" s="30" t="s">
        <v>73</v>
      </c>
      <c r="D37" s="43"/>
      <c r="E37" s="94"/>
      <c r="F37" s="69">
        <v>178</v>
      </c>
      <c r="G37" s="127">
        <v>222</v>
      </c>
      <c r="H37" s="70"/>
      <c r="I37" s="116"/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98"/>
      <c r="B38" s="10"/>
      <c r="C38" s="30" t="s">
        <v>74</v>
      </c>
      <c r="D38" s="43"/>
      <c r="E38" s="94"/>
      <c r="F38" s="69">
        <v>24</v>
      </c>
      <c r="G38" s="127">
        <v>25</v>
      </c>
      <c r="H38" s="70"/>
      <c r="I38" s="116"/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99"/>
      <c r="B39" s="11" t="s">
        <v>75</v>
      </c>
      <c r="C39" s="12"/>
      <c r="D39" s="12"/>
      <c r="E39" s="98" t="s">
        <v>108</v>
      </c>
      <c r="F39" s="73">
        <f>F32-F36</f>
        <v>105</v>
      </c>
      <c r="G39" s="139">
        <f t="shared" ref="G39:O39" si="5">G32-G36</f>
        <v>147</v>
      </c>
      <c r="H39" s="73">
        <f t="shared" si="5"/>
        <v>0</v>
      </c>
      <c r="I39" s="139">
        <f t="shared" si="5"/>
        <v>0</v>
      </c>
      <c r="J39" s="73">
        <f t="shared" si="5"/>
        <v>0</v>
      </c>
      <c r="K39" s="139">
        <f t="shared" si="5"/>
        <v>0</v>
      </c>
      <c r="L39" s="73">
        <f t="shared" si="5"/>
        <v>0</v>
      </c>
      <c r="M39" s="139">
        <f t="shared" si="5"/>
        <v>0</v>
      </c>
      <c r="N39" s="73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93" t="s">
        <v>86</v>
      </c>
      <c r="B40" s="50" t="s">
        <v>76</v>
      </c>
      <c r="C40" s="51"/>
      <c r="D40" s="51"/>
      <c r="E40" s="15" t="s">
        <v>44</v>
      </c>
      <c r="F40" s="65">
        <v>1206</v>
      </c>
      <c r="G40" s="134">
        <v>1346</v>
      </c>
      <c r="H40" s="66"/>
      <c r="I40" s="135"/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300"/>
      <c r="B41" s="10"/>
      <c r="C41" s="30" t="s">
        <v>77</v>
      </c>
      <c r="D41" s="43"/>
      <c r="E41" s="94"/>
      <c r="F41" s="153">
        <v>966</v>
      </c>
      <c r="G41" s="154">
        <v>1186</v>
      </c>
      <c r="H41" s="151"/>
      <c r="I41" s="152"/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300"/>
      <c r="B42" s="50" t="s">
        <v>64</v>
      </c>
      <c r="C42" s="51"/>
      <c r="D42" s="51"/>
      <c r="E42" s="15" t="s">
        <v>45</v>
      </c>
      <c r="F42" s="65">
        <v>1311</v>
      </c>
      <c r="G42" s="134">
        <v>1493</v>
      </c>
      <c r="H42" s="66"/>
      <c r="I42" s="135"/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300"/>
      <c r="B43" s="10"/>
      <c r="C43" s="30" t="s">
        <v>78</v>
      </c>
      <c r="D43" s="43"/>
      <c r="E43" s="94"/>
      <c r="F43" s="69">
        <v>633</v>
      </c>
      <c r="G43" s="127">
        <v>640</v>
      </c>
      <c r="H43" s="70"/>
      <c r="I43" s="116"/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301"/>
      <c r="B44" s="47" t="s">
        <v>75</v>
      </c>
      <c r="C44" s="31"/>
      <c r="D44" s="31"/>
      <c r="E44" s="98" t="s">
        <v>109</v>
      </c>
      <c r="F44" s="129">
        <f>F40-F42</f>
        <v>-105</v>
      </c>
      <c r="G44" s="130">
        <f t="shared" ref="G44:O44" si="6">G40-G42</f>
        <v>-147</v>
      </c>
      <c r="H44" s="129">
        <f t="shared" si="6"/>
        <v>0</v>
      </c>
      <c r="I44" s="130">
        <f t="shared" si="6"/>
        <v>0</v>
      </c>
      <c r="J44" s="129">
        <f t="shared" si="6"/>
        <v>0</v>
      </c>
      <c r="K44" s="130">
        <f t="shared" si="6"/>
        <v>0</v>
      </c>
      <c r="L44" s="129">
        <f t="shared" si="6"/>
        <v>0</v>
      </c>
      <c r="M44" s="130">
        <f t="shared" si="6"/>
        <v>0</v>
      </c>
      <c r="N44" s="129">
        <f t="shared" si="6"/>
        <v>0</v>
      </c>
      <c r="O44" s="130">
        <f t="shared" si="6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78" t="s">
        <v>87</v>
      </c>
      <c r="B45" s="25" t="s">
        <v>79</v>
      </c>
      <c r="C45" s="20"/>
      <c r="D45" s="20"/>
      <c r="E45" s="97" t="s">
        <v>110</v>
      </c>
      <c r="F45" s="155">
        <f>F39+F44</f>
        <v>0</v>
      </c>
      <c r="G45" s="156">
        <f t="shared" ref="G45:O45" si="7">G39+G44</f>
        <v>0</v>
      </c>
      <c r="H45" s="155">
        <f t="shared" si="7"/>
        <v>0</v>
      </c>
      <c r="I45" s="156">
        <f t="shared" si="7"/>
        <v>0</v>
      </c>
      <c r="J45" s="155">
        <f t="shared" si="7"/>
        <v>0</v>
      </c>
      <c r="K45" s="156">
        <f t="shared" si="7"/>
        <v>0</v>
      </c>
      <c r="L45" s="155">
        <f t="shared" si="7"/>
        <v>0</v>
      </c>
      <c r="M45" s="156">
        <f t="shared" si="7"/>
        <v>0</v>
      </c>
      <c r="N45" s="155">
        <f t="shared" si="7"/>
        <v>0</v>
      </c>
      <c r="O45" s="156">
        <f t="shared" si="7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79"/>
      <c r="B46" s="44" t="s">
        <v>80</v>
      </c>
      <c r="C46" s="43"/>
      <c r="D46" s="43"/>
      <c r="E46" s="43"/>
      <c r="F46" s="153">
        <v>0</v>
      </c>
      <c r="G46" s="154">
        <v>0</v>
      </c>
      <c r="H46" s="151"/>
      <c r="I46" s="152"/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79"/>
      <c r="B47" s="44" t="s">
        <v>81</v>
      </c>
      <c r="C47" s="43"/>
      <c r="D47" s="43"/>
      <c r="E47" s="43"/>
      <c r="F47" s="69">
        <v>0</v>
      </c>
      <c r="G47" s="127">
        <v>0</v>
      </c>
      <c r="H47" s="70"/>
      <c r="I47" s="116"/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80"/>
      <c r="B48" s="47" t="s">
        <v>82</v>
      </c>
      <c r="C48" s="31"/>
      <c r="D48" s="31"/>
      <c r="E48" s="31"/>
      <c r="F48" s="74">
        <v>0</v>
      </c>
      <c r="G48" s="157">
        <v>0</v>
      </c>
      <c r="H48" s="74"/>
      <c r="I48" s="158"/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53" orientation="portrait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248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167528</v>
      </c>
      <c r="G9" s="75">
        <f>F9/$F$27*100</f>
        <v>30.925144124004795</v>
      </c>
      <c r="H9" s="66">
        <v>168910</v>
      </c>
      <c r="I9" s="80">
        <f t="shared" ref="I9:I45" si="0">(F9/H9-1)*100</f>
        <v>-0.81818720028417058</v>
      </c>
    </row>
    <row r="10" spans="1:9" ht="18" customHeight="1">
      <c r="A10" s="261"/>
      <c r="B10" s="261"/>
      <c r="C10" s="7"/>
      <c r="D10" s="52" t="s">
        <v>23</v>
      </c>
      <c r="E10" s="53"/>
      <c r="F10" s="67">
        <v>49926</v>
      </c>
      <c r="G10" s="76">
        <f t="shared" ref="G10:G27" si="1">F10/$F$27*100</f>
        <v>9.21618323823518</v>
      </c>
      <c r="H10" s="68">
        <v>50226</v>
      </c>
      <c r="I10" s="81">
        <f t="shared" si="0"/>
        <v>-0.59730020308207399</v>
      </c>
    </row>
    <row r="11" spans="1:9" ht="18" customHeight="1">
      <c r="A11" s="261"/>
      <c r="B11" s="261"/>
      <c r="C11" s="7"/>
      <c r="D11" s="16"/>
      <c r="E11" s="23" t="s">
        <v>24</v>
      </c>
      <c r="F11" s="69">
        <v>39954</v>
      </c>
      <c r="G11" s="77">
        <f t="shared" si="1"/>
        <v>7.3753832692474539</v>
      </c>
      <c r="H11" s="70">
        <v>39803</v>
      </c>
      <c r="I11" s="82">
        <f t="shared" si="0"/>
        <v>0.37936838931738048</v>
      </c>
    </row>
    <row r="12" spans="1:9" ht="18" customHeight="1">
      <c r="A12" s="261"/>
      <c r="B12" s="261"/>
      <c r="C12" s="7"/>
      <c r="D12" s="16"/>
      <c r="E12" s="23" t="s">
        <v>25</v>
      </c>
      <c r="F12" s="69">
        <v>4911</v>
      </c>
      <c r="G12" s="77">
        <f t="shared" si="1"/>
        <v>0.90655521938414785</v>
      </c>
      <c r="H12" s="70">
        <v>5036</v>
      </c>
      <c r="I12" s="82">
        <f t="shared" si="0"/>
        <v>-2.4821286735504322</v>
      </c>
    </row>
    <row r="13" spans="1:9" ht="18" customHeight="1">
      <c r="A13" s="261"/>
      <c r="B13" s="261"/>
      <c r="C13" s="7"/>
      <c r="D13" s="33"/>
      <c r="E13" s="23" t="s">
        <v>26</v>
      </c>
      <c r="F13" s="69">
        <v>217</v>
      </c>
      <c r="G13" s="77">
        <f t="shared" si="1"/>
        <v>4.0057520384109167E-2</v>
      </c>
      <c r="H13" s="70">
        <v>438</v>
      </c>
      <c r="I13" s="82">
        <f t="shared" si="0"/>
        <v>-50.456621004566202</v>
      </c>
    </row>
    <row r="14" spans="1:9" ht="18" customHeight="1">
      <c r="A14" s="261"/>
      <c r="B14" s="261"/>
      <c r="C14" s="7"/>
      <c r="D14" s="61" t="s">
        <v>27</v>
      </c>
      <c r="E14" s="51"/>
      <c r="F14" s="65">
        <v>37998</v>
      </c>
      <c r="G14" s="75">
        <f t="shared" si="1"/>
        <v>7.0143117951860834</v>
      </c>
      <c r="H14" s="66">
        <v>36931</v>
      </c>
      <c r="I14" s="83">
        <f t="shared" si="0"/>
        <v>2.889171698573012</v>
      </c>
    </row>
    <row r="15" spans="1:9" ht="18" customHeight="1">
      <c r="A15" s="261"/>
      <c r="B15" s="261"/>
      <c r="C15" s="7"/>
      <c r="D15" s="16"/>
      <c r="E15" s="23" t="s">
        <v>28</v>
      </c>
      <c r="F15" s="69">
        <v>1655</v>
      </c>
      <c r="G15" s="77">
        <f t="shared" si="1"/>
        <v>0.30550781675438093</v>
      </c>
      <c r="H15" s="70">
        <v>1557</v>
      </c>
      <c r="I15" s="82">
        <f t="shared" si="0"/>
        <v>6.2941554271034095</v>
      </c>
    </row>
    <row r="16" spans="1:9" ht="18" customHeight="1">
      <c r="A16" s="261"/>
      <c r="B16" s="261"/>
      <c r="C16" s="7"/>
      <c r="D16" s="16"/>
      <c r="E16" s="29" t="s">
        <v>29</v>
      </c>
      <c r="F16" s="67">
        <v>36343</v>
      </c>
      <c r="G16" s="76">
        <f t="shared" si="1"/>
        <v>6.7088039784317015</v>
      </c>
      <c r="H16" s="68">
        <v>35374</v>
      </c>
      <c r="I16" s="81">
        <f t="shared" si="0"/>
        <v>2.7393000508848298</v>
      </c>
    </row>
    <row r="17" spans="1:9" ht="18" customHeight="1">
      <c r="A17" s="261"/>
      <c r="B17" s="261"/>
      <c r="C17" s="7"/>
      <c r="D17" s="265" t="s">
        <v>30</v>
      </c>
      <c r="E17" s="302"/>
      <c r="F17" s="67">
        <v>31567</v>
      </c>
      <c r="G17" s="76">
        <f t="shared" si="1"/>
        <v>5.8271693362450412</v>
      </c>
      <c r="H17" s="68">
        <v>31937</v>
      </c>
      <c r="I17" s="81">
        <f t="shared" si="0"/>
        <v>-1.1585308576259501</v>
      </c>
    </row>
    <row r="18" spans="1:9" ht="18" customHeight="1">
      <c r="A18" s="261"/>
      <c r="B18" s="261"/>
      <c r="C18" s="7"/>
      <c r="D18" s="265" t="s">
        <v>94</v>
      </c>
      <c r="E18" s="266"/>
      <c r="F18" s="69">
        <v>3138</v>
      </c>
      <c r="G18" s="77">
        <f t="shared" si="1"/>
        <v>0.5792649721904819</v>
      </c>
      <c r="H18" s="70">
        <v>3045</v>
      </c>
      <c r="I18" s="82">
        <f t="shared" si="0"/>
        <v>3.0541871921182295</v>
      </c>
    </row>
    <row r="19" spans="1:9" ht="18" customHeight="1">
      <c r="A19" s="261"/>
      <c r="B19" s="261"/>
      <c r="C19" s="10"/>
      <c r="D19" s="265" t="s">
        <v>95</v>
      </c>
      <c r="E19" s="266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1"/>
      <c r="B20" s="261"/>
      <c r="C20" s="44" t="s">
        <v>5</v>
      </c>
      <c r="D20" s="43"/>
      <c r="E20" s="43"/>
      <c r="F20" s="69">
        <v>21151</v>
      </c>
      <c r="G20" s="77">
        <f t="shared" si="1"/>
        <v>3.9044083578078017</v>
      </c>
      <c r="H20" s="70">
        <v>21655</v>
      </c>
      <c r="I20" s="82">
        <f t="shared" si="0"/>
        <v>-2.3274070653428791</v>
      </c>
    </row>
    <row r="21" spans="1:9" ht="18" customHeight="1">
      <c r="A21" s="261"/>
      <c r="B21" s="261"/>
      <c r="C21" s="44" t="s">
        <v>6</v>
      </c>
      <c r="D21" s="43"/>
      <c r="E21" s="43"/>
      <c r="F21" s="69">
        <v>122532</v>
      </c>
      <c r="G21" s="77">
        <f t="shared" si="1"/>
        <v>22.619023445648221</v>
      </c>
      <c r="H21" s="70">
        <v>125469</v>
      </c>
      <c r="I21" s="82">
        <f t="shared" si="0"/>
        <v>-2.3408172536642513</v>
      </c>
    </row>
    <row r="22" spans="1:9" ht="18" customHeight="1">
      <c r="A22" s="261"/>
      <c r="B22" s="261"/>
      <c r="C22" s="44" t="s">
        <v>31</v>
      </c>
      <c r="D22" s="43"/>
      <c r="E22" s="43"/>
      <c r="F22" s="69">
        <v>7716</v>
      </c>
      <c r="G22" s="77">
        <f t="shared" si="1"/>
        <v>1.4243494344874945</v>
      </c>
      <c r="H22" s="70">
        <v>7829</v>
      </c>
      <c r="I22" s="82">
        <f t="shared" si="0"/>
        <v>-1.4433516413335012</v>
      </c>
    </row>
    <row r="23" spans="1:9" ht="18" customHeight="1">
      <c r="A23" s="261"/>
      <c r="B23" s="261"/>
      <c r="C23" s="44" t="s">
        <v>7</v>
      </c>
      <c r="D23" s="43"/>
      <c r="E23" s="43"/>
      <c r="F23" s="69">
        <v>67282</v>
      </c>
      <c r="G23" s="77">
        <f t="shared" si="1"/>
        <v>12.420046481491395</v>
      </c>
      <c r="H23" s="70">
        <v>62816</v>
      </c>
      <c r="I23" s="82">
        <f t="shared" si="0"/>
        <v>7.109653591441667</v>
      </c>
    </row>
    <row r="24" spans="1:9" ht="18" customHeight="1">
      <c r="A24" s="261"/>
      <c r="B24" s="261"/>
      <c r="C24" s="44" t="s">
        <v>32</v>
      </c>
      <c r="D24" s="43"/>
      <c r="E24" s="43"/>
      <c r="F24" s="69">
        <v>735</v>
      </c>
      <c r="G24" s="77">
        <f t="shared" si="1"/>
        <v>0.13567869807520846</v>
      </c>
      <c r="H24" s="70">
        <v>872</v>
      </c>
      <c r="I24" s="82">
        <f t="shared" si="0"/>
        <v>-15.711009174311929</v>
      </c>
    </row>
    <row r="25" spans="1:9" ht="18" customHeight="1">
      <c r="A25" s="261"/>
      <c r="B25" s="261"/>
      <c r="C25" s="44" t="s">
        <v>8</v>
      </c>
      <c r="D25" s="43"/>
      <c r="E25" s="43"/>
      <c r="F25" s="69">
        <v>76403</v>
      </c>
      <c r="G25" s="77">
        <f t="shared" si="1"/>
        <v>14.103754515700887</v>
      </c>
      <c r="H25" s="70">
        <v>79287</v>
      </c>
      <c r="I25" s="82">
        <f t="shared" si="0"/>
        <v>-3.6374184923127384</v>
      </c>
    </row>
    <row r="26" spans="1:9" ht="18" customHeight="1">
      <c r="A26" s="261"/>
      <c r="B26" s="261"/>
      <c r="C26" s="45" t="s">
        <v>9</v>
      </c>
      <c r="D26" s="46"/>
      <c r="E26" s="46"/>
      <c r="F26" s="71">
        <v>78374</v>
      </c>
      <c r="G26" s="78">
        <f t="shared" si="1"/>
        <v>14.467594942784201</v>
      </c>
      <c r="H26" s="72">
        <v>69089</v>
      </c>
      <c r="I26" s="84">
        <f t="shared" si="0"/>
        <v>13.439187135434016</v>
      </c>
    </row>
    <row r="27" spans="1:9" ht="18" customHeight="1">
      <c r="A27" s="261"/>
      <c r="B27" s="262"/>
      <c r="C27" s="47" t="s">
        <v>10</v>
      </c>
      <c r="D27" s="31"/>
      <c r="E27" s="31"/>
      <c r="F27" s="73">
        <f>SUM(F9,F20:F26)</f>
        <v>541721</v>
      </c>
      <c r="G27" s="79">
        <f t="shared" si="1"/>
        <v>100</v>
      </c>
      <c r="H27" s="73">
        <f>SUM(H9,H20:H26)</f>
        <v>535927</v>
      </c>
      <c r="I27" s="85">
        <f t="shared" si="0"/>
        <v>1.0811173909879512</v>
      </c>
    </row>
    <row r="28" spans="1:9" ht="18" customHeight="1">
      <c r="A28" s="261"/>
      <c r="B28" s="260" t="s">
        <v>89</v>
      </c>
      <c r="C28" s="55" t="s">
        <v>11</v>
      </c>
      <c r="D28" s="56"/>
      <c r="E28" s="56"/>
      <c r="F28" s="65">
        <v>231052</v>
      </c>
      <c r="G28" s="75">
        <f t="shared" ref="G28:G45" si="2">F28/$F$45*100</f>
        <v>43.531391127246962</v>
      </c>
      <c r="H28" s="65">
        <v>233297</v>
      </c>
      <c r="I28" s="86">
        <f t="shared" si="0"/>
        <v>-0.96229269986326527</v>
      </c>
    </row>
    <row r="29" spans="1:9" ht="18" customHeight="1">
      <c r="A29" s="261"/>
      <c r="B29" s="261"/>
      <c r="C29" s="7"/>
      <c r="D29" s="30" t="s">
        <v>12</v>
      </c>
      <c r="E29" s="43"/>
      <c r="F29" s="69">
        <v>129043</v>
      </c>
      <c r="G29" s="77">
        <f t="shared" si="2"/>
        <v>24.312368234134869</v>
      </c>
      <c r="H29" s="69">
        <v>130075</v>
      </c>
      <c r="I29" s="87">
        <f t="shared" si="0"/>
        <v>-0.79338842975206214</v>
      </c>
    </row>
    <row r="30" spans="1:9" ht="18" customHeight="1">
      <c r="A30" s="261"/>
      <c r="B30" s="261"/>
      <c r="C30" s="7"/>
      <c r="D30" s="30" t="s">
        <v>33</v>
      </c>
      <c r="E30" s="43"/>
      <c r="F30" s="69">
        <v>10811</v>
      </c>
      <c r="G30" s="77">
        <f t="shared" si="2"/>
        <v>2.0368482829694918</v>
      </c>
      <c r="H30" s="69">
        <v>10690</v>
      </c>
      <c r="I30" s="87">
        <f t="shared" si="0"/>
        <v>1.1318989710009442</v>
      </c>
    </row>
    <row r="31" spans="1:9" ht="18" customHeight="1">
      <c r="A31" s="261"/>
      <c r="B31" s="261"/>
      <c r="C31" s="19"/>
      <c r="D31" s="30" t="s">
        <v>13</v>
      </c>
      <c r="E31" s="43"/>
      <c r="F31" s="69">
        <v>91198</v>
      </c>
      <c r="G31" s="77">
        <f t="shared" si="2"/>
        <v>17.182174610142603</v>
      </c>
      <c r="H31" s="69">
        <v>92532</v>
      </c>
      <c r="I31" s="87">
        <f t="shared" si="0"/>
        <v>-1.4416634245450255</v>
      </c>
    </row>
    <row r="32" spans="1:9" ht="18" customHeight="1">
      <c r="A32" s="261"/>
      <c r="B32" s="261"/>
      <c r="C32" s="50" t="s">
        <v>14</v>
      </c>
      <c r="D32" s="51"/>
      <c r="E32" s="51"/>
      <c r="F32" s="65">
        <v>184195</v>
      </c>
      <c r="G32" s="75">
        <f t="shared" si="2"/>
        <v>34.703290119467717</v>
      </c>
      <c r="H32" s="65">
        <v>179670</v>
      </c>
      <c r="I32" s="86">
        <f t="shared" si="0"/>
        <v>2.5185061501641792</v>
      </c>
    </row>
    <row r="33" spans="1:9" ht="18" customHeight="1">
      <c r="A33" s="261"/>
      <c r="B33" s="261"/>
      <c r="C33" s="7"/>
      <c r="D33" s="30" t="s">
        <v>15</v>
      </c>
      <c r="E33" s="43"/>
      <c r="F33" s="69">
        <v>19990</v>
      </c>
      <c r="G33" s="77">
        <f t="shared" si="2"/>
        <v>3.7662193299935378</v>
      </c>
      <c r="H33" s="69">
        <v>19554</v>
      </c>
      <c r="I33" s="87">
        <f t="shared" si="0"/>
        <v>2.2297228188606022</v>
      </c>
    </row>
    <row r="34" spans="1:9" ht="18" customHeight="1">
      <c r="A34" s="261"/>
      <c r="B34" s="261"/>
      <c r="C34" s="7"/>
      <c r="D34" s="30" t="s">
        <v>34</v>
      </c>
      <c r="E34" s="43"/>
      <c r="F34" s="69">
        <v>4843</v>
      </c>
      <c r="G34" s="77">
        <f t="shared" si="2"/>
        <v>0.91244623387487256</v>
      </c>
      <c r="H34" s="69">
        <v>4870</v>
      </c>
      <c r="I34" s="87">
        <f t="shared" si="0"/>
        <v>-0.55441478439425262</v>
      </c>
    </row>
    <row r="35" spans="1:9" ht="18" customHeight="1">
      <c r="A35" s="261"/>
      <c r="B35" s="261"/>
      <c r="C35" s="7"/>
      <c r="D35" s="30" t="s">
        <v>35</v>
      </c>
      <c r="E35" s="43"/>
      <c r="F35" s="69">
        <v>109101</v>
      </c>
      <c r="G35" s="77">
        <f t="shared" si="2"/>
        <v>20.555192352257375</v>
      </c>
      <c r="H35" s="69">
        <v>106721</v>
      </c>
      <c r="I35" s="87">
        <f t="shared" si="0"/>
        <v>2.2301140356630889</v>
      </c>
    </row>
    <row r="36" spans="1:9" ht="18" customHeight="1">
      <c r="A36" s="261"/>
      <c r="B36" s="261"/>
      <c r="C36" s="7"/>
      <c r="D36" s="30" t="s">
        <v>36</v>
      </c>
      <c r="E36" s="43"/>
      <c r="F36" s="69">
        <v>6914</v>
      </c>
      <c r="G36" s="77">
        <f t="shared" si="2"/>
        <v>1.30263333904829</v>
      </c>
      <c r="H36" s="69">
        <v>6474</v>
      </c>
      <c r="I36" s="87">
        <f t="shared" si="0"/>
        <v>6.7964164349706424</v>
      </c>
    </row>
    <row r="37" spans="1:9" ht="18" customHeight="1">
      <c r="A37" s="261"/>
      <c r="B37" s="261"/>
      <c r="C37" s="7"/>
      <c r="D37" s="30" t="s">
        <v>16</v>
      </c>
      <c r="E37" s="43"/>
      <c r="F37" s="69">
        <v>2174</v>
      </c>
      <c r="G37" s="77">
        <f t="shared" si="2"/>
        <v>0.40959283758909215</v>
      </c>
      <c r="H37" s="69">
        <v>4052</v>
      </c>
      <c r="I37" s="87">
        <f t="shared" si="0"/>
        <v>-46.347482724580459</v>
      </c>
    </row>
    <row r="38" spans="1:9" ht="18" customHeight="1">
      <c r="A38" s="261"/>
      <c r="B38" s="261"/>
      <c r="C38" s="19"/>
      <c r="D38" s="30" t="s">
        <v>37</v>
      </c>
      <c r="E38" s="43"/>
      <c r="F38" s="69">
        <v>41173</v>
      </c>
      <c r="G38" s="77">
        <f t="shared" si="2"/>
        <v>7.757206026704548</v>
      </c>
      <c r="H38" s="69">
        <v>37999</v>
      </c>
      <c r="I38" s="87">
        <f t="shared" si="0"/>
        <v>8.352851390826066</v>
      </c>
    </row>
    <row r="39" spans="1:9" ht="18" customHeight="1">
      <c r="A39" s="261"/>
      <c r="B39" s="261"/>
      <c r="C39" s="50" t="s">
        <v>17</v>
      </c>
      <c r="D39" s="51"/>
      <c r="E39" s="51"/>
      <c r="F39" s="65">
        <v>115524</v>
      </c>
      <c r="G39" s="75">
        <f t="shared" si="2"/>
        <v>21.765318753285314</v>
      </c>
      <c r="H39" s="65">
        <v>108746</v>
      </c>
      <c r="I39" s="86">
        <f t="shared" si="0"/>
        <v>6.2328729332573163</v>
      </c>
    </row>
    <row r="40" spans="1:9" ht="18" customHeight="1">
      <c r="A40" s="261"/>
      <c r="B40" s="261"/>
      <c r="C40" s="7"/>
      <c r="D40" s="52" t="s">
        <v>18</v>
      </c>
      <c r="E40" s="53"/>
      <c r="F40" s="67">
        <v>113083</v>
      </c>
      <c r="G40" s="76">
        <f t="shared" si="2"/>
        <v>21.305421735550738</v>
      </c>
      <c r="H40" s="67">
        <v>105572</v>
      </c>
      <c r="I40" s="88">
        <f t="shared" si="0"/>
        <v>7.1145758345015686</v>
      </c>
    </row>
    <row r="41" spans="1:9" ht="18" customHeight="1">
      <c r="A41" s="261"/>
      <c r="B41" s="261"/>
      <c r="C41" s="7"/>
      <c r="D41" s="16"/>
      <c r="E41" s="104" t="s">
        <v>92</v>
      </c>
      <c r="F41" s="69">
        <v>76292</v>
      </c>
      <c r="G41" s="77">
        <f t="shared" si="2"/>
        <v>14.373807159773236</v>
      </c>
      <c r="H41" s="69">
        <v>69049</v>
      </c>
      <c r="I41" s="89">
        <f t="shared" si="0"/>
        <v>10.489652275920003</v>
      </c>
    </row>
    <row r="42" spans="1:9" ht="18" customHeight="1">
      <c r="A42" s="261"/>
      <c r="B42" s="261"/>
      <c r="C42" s="7"/>
      <c r="D42" s="33"/>
      <c r="E42" s="32" t="s">
        <v>38</v>
      </c>
      <c r="F42" s="69">
        <v>36791</v>
      </c>
      <c r="G42" s="77">
        <f t="shared" si="2"/>
        <v>6.9316145757775001</v>
      </c>
      <c r="H42" s="69">
        <v>36523</v>
      </c>
      <c r="I42" s="89">
        <f t="shared" si="0"/>
        <v>0.73378419078389268</v>
      </c>
    </row>
    <row r="43" spans="1:9" ht="18" customHeight="1">
      <c r="A43" s="261"/>
      <c r="B43" s="261"/>
      <c r="C43" s="7"/>
      <c r="D43" s="30" t="s">
        <v>39</v>
      </c>
      <c r="E43" s="54"/>
      <c r="F43" s="69">
        <v>2441</v>
      </c>
      <c r="G43" s="77">
        <f t="shared" si="2"/>
        <v>0.45989701773457858</v>
      </c>
      <c r="H43" s="67">
        <v>3174</v>
      </c>
      <c r="I43" s="160">
        <f t="shared" si="0"/>
        <v>-23.093887838689355</v>
      </c>
    </row>
    <row r="44" spans="1:9" ht="18" customHeight="1">
      <c r="A44" s="261"/>
      <c r="B44" s="26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>(F44/H44-1)*100</f>
        <v>#DIV/0!</v>
      </c>
    </row>
    <row r="45" spans="1:9" ht="18" customHeight="1">
      <c r="A45" s="262"/>
      <c r="B45" s="262"/>
      <c r="C45" s="11" t="s">
        <v>19</v>
      </c>
      <c r="D45" s="12"/>
      <c r="E45" s="12"/>
      <c r="F45" s="74">
        <f>SUM(F28,F32,F39)</f>
        <v>530771</v>
      </c>
      <c r="G45" s="79">
        <f t="shared" si="2"/>
        <v>100</v>
      </c>
      <c r="H45" s="74">
        <f>SUM(H28,H32,H39)</f>
        <v>521713</v>
      </c>
      <c r="I45" s="161">
        <f t="shared" si="0"/>
        <v>1.7362036215313736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2" t="s">
        <v>0</v>
      </c>
      <c r="B1" s="162"/>
      <c r="C1" s="102" t="s">
        <v>248</v>
      </c>
      <c r="D1" s="163"/>
      <c r="E1" s="163"/>
    </row>
    <row r="4" spans="1:9">
      <c r="A4" s="164" t="s">
        <v>114</v>
      </c>
    </row>
    <row r="5" spans="1:9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239</v>
      </c>
      <c r="G6" s="168" t="s">
        <v>240</v>
      </c>
      <c r="H6" s="168" t="s">
        <v>241</v>
      </c>
      <c r="I6" s="168" t="s">
        <v>243</v>
      </c>
    </row>
    <row r="7" spans="1:9" ht="27" customHeight="1">
      <c r="A7" s="303" t="s">
        <v>117</v>
      </c>
      <c r="B7" s="55" t="s">
        <v>118</v>
      </c>
      <c r="C7" s="56"/>
      <c r="D7" s="93" t="s">
        <v>119</v>
      </c>
      <c r="E7" s="170">
        <v>534389</v>
      </c>
      <c r="F7" s="171">
        <v>567889</v>
      </c>
      <c r="G7" s="171">
        <v>537053</v>
      </c>
      <c r="H7" s="171">
        <v>535927</v>
      </c>
      <c r="I7" s="171">
        <v>541721</v>
      </c>
    </row>
    <row r="8" spans="1:9" ht="27" customHeight="1">
      <c r="A8" s="261"/>
      <c r="B8" s="9"/>
      <c r="C8" s="30" t="s">
        <v>120</v>
      </c>
      <c r="D8" s="91" t="s">
        <v>42</v>
      </c>
      <c r="E8" s="172">
        <v>311361</v>
      </c>
      <c r="F8" s="172">
        <v>310947</v>
      </c>
      <c r="G8" s="172">
        <v>310920</v>
      </c>
      <c r="H8" s="172">
        <v>316606</v>
      </c>
      <c r="I8" s="173">
        <v>312916</v>
      </c>
    </row>
    <row r="9" spans="1:9" ht="27" customHeight="1">
      <c r="A9" s="261"/>
      <c r="B9" s="44" t="s">
        <v>121</v>
      </c>
      <c r="C9" s="43"/>
      <c r="D9" s="94"/>
      <c r="E9" s="174">
        <v>520979</v>
      </c>
      <c r="F9" s="174">
        <v>559373</v>
      </c>
      <c r="G9" s="174">
        <v>527265</v>
      </c>
      <c r="H9" s="174">
        <v>521713</v>
      </c>
      <c r="I9" s="175">
        <v>530771</v>
      </c>
    </row>
    <row r="10" spans="1:9" ht="27" customHeight="1">
      <c r="A10" s="261"/>
      <c r="B10" s="44" t="s">
        <v>122</v>
      </c>
      <c r="C10" s="43"/>
      <c r="D10" s="94"/>
      <c r="E10" s="174">
        <v>13409</v>
      </c>
      <c r="F10" s="174">
        <v>8516</v>
      </c>
      <c r="G10" s="174">
        <v>9788</v>
      </c>
      <c r="H10" s="174">
        <v>14214</v>
      </c>
      <c r="I10" s="175">
        <v>10950</v>
      </c>
    </row>
    <row r="11" spans="1:9" ht="27" customHeight="1">
      <c r="A11" s="261"/>
      <c r="B11" s="44" t="s">
        <v>123</v>
      </c>
      <c r="C11" s="43"/>
      <c r="D11" s="94"/>
      <c r="E11" s="174">
        <v>12634</v>
      </c>
      <c r="F11" s="174">
        <v>7759</v>
      </c>
      <c r="G11" s="174">
        <v>8997</v>
      </c>
      <c r="H11" s="174">
        <v>13477</v>
      </c>
      <c r="I11" s="175">
        <v>10207</v>
      </c>
    </row>
    <row r="12" spans="1:9" ht="27" customHeight="1">
      <c r="A12" s="261"/>
      <c r="B12" s="44" t="s">
        <v>124</v>
      </c>
      <c r="C12" s="43"/>
      <c r="D12" s="94"/>
      <c r="E12" s="174">
        <v>775</v>
      </c>
      <c r="F12" s="174">
        <v>757</v>
      </c>
      <c r="G12" s="174">
        <v>790</v>
      </c>
      <c r="H12" s="174">
        <v>737</v>
      </c>
      <c r="I12" s="175">
        <v>743</v>
      </c>
    </row>
    <row r="13" spans="1:9" ht="27" customHeight="1">
      <c r="A13" s="261"/>
      <c r="B13" s="44" t="s">
        <v>125</v>
      </c>
      <c r="C13" s="43"/>
      <c r="D13" s="99"/>
      <c r="E13" s="176">
        <v>11</v>
      </c>
      <c r="F13" s="176">
        <v>-18</v>
      </c>
      <c r="G13" s="176">
        <v>33</v>
      </c>
      <c r="H13" s="176">
        <v>-53</v>
      </c>
      <c r="I13" s="177">
        <v>6</v>
      </c>
    </row>
    <row r="14" spans="1:9" ht="27" customHeight="1">
      <c r="A14" s="261"/>
      <c r="B14" s="101" t="s">
        <v>126</v>
      </c>
      <c r="C14" s="53"/>
      <c r="D14" s="99"/>
      <c r="E14" s="176">
        <v>5736</v>
      </c>
      <c r="F14" s="176">
        <v>3945</v>
      </c>
      <c r="G14" s="176">
        <v>3000</v>
      </c>
      <c r="H14" s="176">
        <v>3000</v>
      </c>
      <c r="I14" s="177">
        <v>3064</v>
      </c>
    </row>
    <row r="15" spans="1:9" ht="27" customHeight="1">
      <c r="A15" s="261"/>
      <c r="B15" s="45" t="s">
        <v>127</v>
      </c>
      <c r="C15" s="46"/>
      <c r="D15" s="178"/>
      <c r="E15" s="179">
        <v>5751</v>
      </c>
      <c r="F15" s="179">
        <v>3929</v>
      </c>
      <c r="G15" s="179">
        <v>3033</v>
      </c>
      <c r="H15" s="179">
        <v>2948</v>
      </c>
      <c r="I15" s="180">
        <v>3070</v>
      </c>
    </row>
    <row r="16" spans="1:9" ht="27" customHeight="1">
      <c r="A16" s="261"/>
      <c r="B16" s="181" t="s">
        <v>128</v>
      </c>
      <c r="C16" s="182"/>
      <c r="D16" s="183" t="s">
        <v>43</v>
      </c>
      <c r="E16" s="184">
        <v>111304</v>
      </c>
      <c r="F16" s="184">
        <v>116670</v>
      </c>
      <c r="G16" s="184">
        <v>122467</v>
      </c>
      <c r="H16" s="184">
        <v>118132</v>
      </c>
      <c r="I16" s="185">
        <v>116650</v>
      </c>
    </row>
    <row r="17" spans="1:9" ht="27" customHeight="1">
      <c r="A17" s="261"/>
      <c r="B17" s="44" t="s">
        <v>129</v>
      </c>
      <c r="C17" s="43"/>
      <c r="D17" s="91" t="s">
        <v>44</v>
      </c>
      <c r="E17" s="174">
        <v>16204</v>
      </c>
      <c r="F17" s="174">
        <v>17822</v>
      </c>
      <c r="G17" s="174">
        <v>31219</v>
      </c>
      <c r="H17" s="174">
        <v>35917</v>
      </c>
      <c r="I17" s="175">
        <v>40763</v>
      </c>
    </row>
    <row r="18" spans="1:9" ht="27" customHeight="1">
      <c r="A18" s="261"/>
      <c r="B18" s="44" t="s">
        <v>130</v>
      </c>
      <c r="C18" s="43"/>
      <c r="D18" s="91" t="s">
        <v>45</v>
      </c>
      <c r="E18" s="174">
        <v>1252311</v>
      </c>
      <c r="F18" s="174">
        <v>1217391</v>
      </c>
      <c r="G18" s="174">
        <v>1214948</v>
      </c>
      <c r="H18" s="174">
        <v>1208580</v>
      </c>
      <c r="I18" s="175">
        <v>1199880</v>
      </c>
    </row>
    <row r="19" spans="1:9" ht="27" customHeight="1">
      <c r="A19" s="261"/>
      <c r="B19" s="44" t="s">
        <v>131</v>
      </c>
      <c r="C19" s="43"/>
      <c r="D19" s="91" t="s">
        <v>132</v>
      </c>
      <c r="E19" s="174">
        <f>E17+E18-E16</f>
        <v>1157211</v>
      </c>
      <c r="F19" s="174">
        <f>F17+F18-F16</f>
        <v>1118543</v>
      </c>
      <c r="G19" s="174">
        <f>G17+G18-G16</f>
        <v>1123700</v>
      </c>
      <c r="H19" s="174">
        <f>H17+H18-H16</f>
        <v>1126365</v>
      </c>
      <c r="I19" s="174">
        <f>I17+I18-I16</f>
        <v>1123993</v>
      </c>
    </row>
    <row r="20" spans="1:9" ht="27" customHeight="1">
      <c r="A20" s="261"/>
      <c r="B20" s="44" t="s">
        <v>133</v>
      </c>
      <c r="C20" s="43"/>
      <c r="D20" s="94" t="s">
        <v>134</v>
      </c>
      <c r="E20" s="186">
        <f>E18/E8</f>
        <v>4.0220547852813935</v>
      </c>
      <c r="F20" s="186">
        <f>F18/F8</f>
        <v>3.9151077193219423</v>
      </c>
      <c r="G20" s="186">
        <f>G18/G8</f>
        <v>3.907590376945838</v>
      </c>
      <c r="H20" s="186">
        <f>H18/H8</f>
        <v>3.8172997353177136</v>
      </c>
      <c r="I20" s="186">
        <f>I18/I8</f>
        <v>3.8345114982934718</v>
      </c>
    </row>
    <row r="21" spans="1:9" ht="27" customHeight="1">
      <c r="A21" s="261"/>
      <c r="B21" s="44" t="s">
        <v>135</v>
      </c>
      <c r="C21" s="43"/>
      <c r="D21" s="94" t="s">
        <v>136</v>
      </c>
      <c r="E21" s="186">
        <f>E19/E8</f>
        <v>3.7166215421969997</v>
      </c>
      <c r="F21" s="186">
        <f>F19/F8</f>
        <v>3.5972143162661161</v>
      </c>
      <c r="G21" s="186">
        <f>G19/G8</f>
        <v>3.6141129551009907</v>
      </c>
      <c r="H21" s="186">
        <f>H19/H8</f>
        <v>3.5576236710611928</v>
      </c>
      <c r="I21" s="186">
        <f>I19/I8</f>
        <v>3.5919959350113131</v>
      </c>
    </row>
    <row r="22" spans="1:9" ht="27" customHeight="1">
      <c r="A22" s="261"/>
      <c r="B22" s="44" t="s">
        <v>137</v>
      </c>
      <c r="C22" s="43"/>
      <c r="D22" s="94" t="s">
        <v>138</v>
      </c>
      <c r="E22" s="174">
        <f>E18/E24*1000000</f>
        <v>1085183.9848597238</v>
      </c>
      <c r="F22" s="174">
        <f>F18/F24*1000000</f>
        <v>1054924.2292947709</v>
      </c>
      <c r="G22" s="174">
        <f>G18/G24*1000000</f>
        <v>1052807.2595683914</v>
      </c>
      <c r="H22" s="174">
        <f>H18/H24*1000000</f>
        <v>1047289.1002488718</v>
      </c>
      <c r="I22" s="174">
        <f>I18/I24*1000000</f>
        <v>1039750.1577112116</v>
      </c>
    </row>
    <row r="23" spans="1:9" ht="27" customHeight="1">
      <c r="A23" s="261"/>
      <c r="B23" s="44" t="s">
        <v>139</v>
      </c>
      <c r="C23" s="43"/>
      <c r="D23" s="94" t="s">
        <v>140</v>
      </c>
      <c r="E23" s="174">
        <f>E19/E24*1000000</f>
        <v>1002775.5440170259</v>
      </c>
      <c r="F23" s="174">
        <f>F19/F24*1000000</f>
        <v>969267.97734504449</v>
      </c>
      <c r="G23" s="174">
        <f>G19/G24*1000000</f>
        <v>973736.75052512635</v>
      </c>
      <c r="H23" s="174">
        <f>H19/H24*1000000</f>
        <v>976046.09326798434</v>
      </c>
      <c r="I23" s="174">
        <f>I19/I24*1000000</f>
        <v>973990.64824507281</v>
      </c>
    </row>
    <row r="24" spans="1:9" ht="27" customHeight="1">
      <c r="A24" s="261"/>
      <c r="B24" s="187" t="s">
        <v>141</v>
      </c>
      <c r="C24" s="188"/>
      <c r="D24" s="189" t="s">
        <v>142</v>
      </c>
      <c r="E24" s="179">
        <v>1154008</v>
      </c>
      <c r="F24" s="179">
        <f>E24</f>
        <v>1154008</v>
      </c>
      <c r="G24" s="179">
        <f>F24</f>
        <v>1154008</v>
      </c>
      <c r="H24" s="180">
        <f>G24</f>
        <v>1154008</v>
      </c>
      <c r="I24" s="180">
        <f>H24</f>
        <v>1154008</v>
      </c>
    </row>
    <row r="25" spans="1:9" ht="27" customHeight="1">
      <c r="A25" s="261"/>
      <c r="B25" s="10" t="s">
        <v>143</v>
      </c>
      <c r="C25" s="190"/>
      <c r="D25" s="191"/>
      <c r="E25" s="172">
        <v>312583</v>
      </c>
      <c r="F25" s="172">
        <v>308801</v>
      </c>
      <c r="G25" s="172">
        <v>307934</v>
      </c>
      <c r="H25" s="172">
        <v>306528</v>
      </c>
      <c r="I25" s="192">
        <v>306234</v>
      </c>
    </row>
    <row r="26" spans="1:9" ht="27" customHeight="1">
      <c r="A26" s="261"/>
      <c r="B26" s="193" t="s">
        <v>144</v>
      </c>
      <c r="C26" s="194"/>
      <c r="D26" s="195"/>
      <c r="E26" s="196">
        <v>0.46811999999999998</v>
      </c>
      <c r="F26" s="196">
        <v>0.48498999999999998</v>
      </c>
      <c r="G26" s="196">
        <v>0.50200999999999996</v>
      </c>
      <c r="H26" s="196">
        <v>0.50341999999999998</v>
      </c>
      <c r="I26" s="197">
        <v>0.51283999999999996</v>
      </c>
    </row>
    <row r="27" spans="1:9" ht="27" customHeight="1">
      <c r="A27" s="261"/>
      <c r="B27" s="193" t="s">
        <v>145</v>
      </c>
      <c r="C27" s="194"/>
      <c r="D27" s="195"/>
      <c r="E27" s="198">
        <v>0.3</v>
      </c>
      <c r="F27" s="198">
        <v>0.3</v>
      </c>
      <c r="G27" s="198">
        <v>0.3</v>
      </c>
      <c r="H27" s="198">
        <v>0.2</v>
      </c>
      <c r="I27" s="199">
        <v>0.24199999999999999</v>
      </c>
    </row>
    <row r="28" spans="1:9" ht="27" customHeight="1">
      <c r="A28" s="261"/>
      <c r="B28" s="193" t="s">
        <v>146</v>
      </c>
      <c r="C28" s="194"/>
      <c r="D28" s="195"/>
      <c r="E28" s="198">
        <v>94.1</v>
      </c>
      <c r="F28" s="198">
        <v>95.2</v>
      </c>
      <c r="G28" s="198">
        <v>94.2</v>
      </c>
      <c r="H28" s="198">
        <v>93.5</v>
      </c>
      <c r="I28" s="199">
        <v>95.8</v>
      </c>
    </row>
    <row r="29" spans="1:9" ht="27" customHeight="1">
      <c r="A29" s="261"/>
      <c r="B29" s="200" t="s">
        <v>147</v>
      </c>
      <c r="C29" s="201"/>
      <c r="D29" s="202"/>
      <c r="E29" s="203">
        <v>45.6</v>
      </c>
      <c r="F29" s="203">
        <v>48.9</v>
      </c>
      <c r="G29" s="203">
        <v>43.7</v>
      </c>
      <c r="H29" s="203">
        <v>45.9</v>
      </c>
      <c r="I29" s="204">
        <v>46.6</v>
      </c>
    </row>
    <row r="30" spans="1:9" ht="27" customHeight="1">
      <c r="A30" s="261"/>
      <c r="B30" s="303" t="s">
        <v>148</v>
      </c>
      <c r="C30" s="25" t="s">
        <v>149</v>
      </c>
      <c r="D30" s="205"/>
      <c r="E30" s="252">
        <v>0</v>
      </c>
      <c r="F30" s="252">
        <v>0</v>
      </c>
      <c r="G30" s="252">
        <v>0</v>
      </c>
      <c r="H30" s="253">
        <v>0</v>
      </c>
      <c r="I30" s="253">
        <v>0</v>
      </c>
    </row>
    <row r="31" spans="1:9" ht="27" customHeight="1">
      <c r="A31" s="261"/>
      <c r="B31" s="261"/>
      <c r="C31" s="193" t="s">
        <v>150</v>
      </c>
      <c r="D31" s="195"/>
      <c r="E31" s="254">
        <v>0</v>
      </c>
      <c r="F31" s="254">
        <v>0</v>
      </c>
      <c r="G31" s="254">
        <v>0</v>
      </c>
      <c r="H31" s="255">
        <v>0</v>
      </c>
      <c r="I31" s="255">
        <v>0</v>
      </c>
    </row>
    <row r="32" spans="1:9" ht="27" customHeight="1">
      <c r="A32" s="261"/>
      <c r="B32" s="261"/>
      <c r="C32" s="193" t="s">
        <v>151</v>
      </c>
      <c r="D32" s="195"/>
      <c r="E32" s="254">
        <v>14.3</v>
      </c>
      <c r="F32" s="254">
        <v>13.9</v>
      </c>
      <c r="G32" s="254">
        <v>13.5</v>
      </c>
      <c r="H32" s="255">
        <v>13.2</v>
      </c>
      <c r="I32" s="199">
        <v>12.9</v>
      </c>
    </row>
    <row r="33" spans="1:9" ht="27" customHeight="1">
      <c r="A33" s="262"/>
      <c r="B33" s="262"/>
      <c r="C33" s="200" t="s">
        <v>152</v>
      </c>
      <c r="D33" s="202"/>
      <c r="E33" s="256">
        <v>210.6</v>
      </c>
      <c r="F33" s="256">
        <v>214.3</v>
      </c>
      <c r="G33" s="256">
        <v>214.9</v>
      </c>
      <c r="H33" s="257">
        <v>217.1</v>
      </c>
      <c r="I33" s="206">
        <v>215.9</v>
      </c>
    </row>
    <row r="34" spans="1:9" ht="27" customHeight="1">
      <c r="A34" s="2" t="s">
        <v>244</v>
      </c>
      <c r="B34" s="8"/>
      <c r="C34" s="8"/>
      <c r="D34" s="8"/>
      <c r="E34" s="207"/>
      <c r="F34" s="207"/>
      <c r="G34" s="207"/>
      <c r="H34" s="207"/>
      <c r="I34" s="208"/>
    </row>
    <row r="35" spans="1:9" ht="27" customHeight="1">
      <c r="A35" s="13" t="s">
        <v>111</v>
      </c>
    </row>
    <row r="36" spans="1:9">
      <c r="A36" s="209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8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259</v>
      </c>
      <c r="B1" s="28"/>
      <c r="C1" s="28"/>
      <c r="D1" s="103" t="s">
        <v>258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81" t="s">
        <v>49</v>
      </c>
      <c r="B6" s="282"/>
      <c r="C6" s="282"/>
      <c r="D6" s="282"/>
      <c r="E6" s="283"/>
      <c r="F6" s="304" t="s">
        <v>260</v>
      </c>
      <c r="G6" s="272"/>
      <c r="H6" s="304" t="s">
        <v>261</v>
      </c>
      <c r="I6" s="272"/>
      <c r="J6" s="304" t="s">
        <v>262</v>
      </c>
      <c r="K6" s="272"/>
      <c r="L6" s="304" t="s">
        <v>263</v>
      </c>
      <c r="M6" s="272"/>
      <c r="N6" s="304"/>
      <c r="O6" s="272"/>
    </row>
    <row r="7" spans="1:25" ht="16" customHeight="1">
      <c r="A7" s="284"/>
      <c r="B7" s="285"/>
      <c r="C7" s="285"/>
      <c r="D7" s="285"/>
      <c r="E7" s="286"/>
      <c r="F7" s="109" t="s">
        <v>242</v>
      </c>
      <c r="G7" s="38" t="s">
        <v>2</v>
      </c>
      <c r="H7" s="109" t="s">
        <v>242</v>
      </c>
      <c r="I7" s="38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250" t="s">
        <v>2</v>
      </c>
    </row>
    <row r="8" spans="1:25" ht="16" customHeight="1">
      <c r="A8" s="293" t="s">
        <v>83</v>
      </c>
      <c r="B8" s="55" t="s">
        <v>50</v>
      </c>
      <c r="C8" s="56"/>
      <c r="D8" s="56"/>
      <c r="E8" s="93" t="s">
        <v>41</v>
      </c>
      <c r="F8" s="110">
        <v>5611</v>
      </c>
      <c r="G8" s="111">
        <v>5711</v>
      </c>
      <c r="H8" s="110">
        <v>24059</v>
      </c>
      <c r="I8" s="112">
        <v>24364</v>
      </c>
      <c r="J8" s="110">
        <v>3467</v>
      </c>
      <c r="K8" s="113">
        <v>3368</v>
      </c>
      <c r="L8" s="110">
        <v>4</v>
      </c>
      <c r="M8" s="112">
        <v>18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94"/>
      <c r="B9" s="8"/>
      <c r="C9" s="30" t="s">
        <v>51</v>
      </c>
      <c r="D9" s="43"/>
      <c r="E9" s="91" t="s">
        <v>42</v>
      </c>
      <c r="F9" s="259">
        <v>5611</v>
      </c>
      <c r="G9" s="115">
        <v>5711</v>
      </c>
      <c r="H9" s="70">
        <v>24059</v>
      </c>
      <c r="I9" s="116">
        <v>24364</v>
      </c>
      <c r="J9" s="70">
        <v>3467</v>
      </c>
      <c r="K9" s="117">
        <v>3367</v>
      </c>
      <c r="L9" s="70">
        <v>4</v>
      </c>
      <c r="M9" s="116">
        <v>18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94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1</v>
      </c>
      <c r="L10" s="70">
        <v>0</v>
      </c>
      <c r="M10" s="116">
        <v>0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94"/>
      <c r="B11" s="50" t="s">
        <v>53</v>
      </c>
      <c r="C11" s="63"/>
      <c r="D11" s="63"/>
      <c r="E11" s="90" t="s">
        <v>44</v>
      </c>
      <c r="F11" s="120">
        <v>5610</v>
      </c>
      <c r="G11" s="121">
        <v>5710</v>
      </c>
      <c r="H11" s="120">
        <v>23926</v>
      </c>
      <c r="I11" s="122">
        <v>24228</v>
      </c>
      <c r="J11" s="120">
        <v>3316</v>
      </c>
      <c r="K11" s="123">
        <v>3205</v>
      </c>
      <c r="L11" s="120">
        <v>2</v>
      </c>
      <c r="M11" s="122">
        <v>29</v>
      </c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94"/>
      <c r="B12" s="7"/>
      <c r="C12" s="30" t="s">
        <v>54</v>
      </c>
      <c r="D12" s="43"/>
      <c r="E12" s="91" t="s">
        <v>45</v>
      </c>
      <c r="F12" s="259">
        <v>5610</v>
      </c>
      <c r="G12" s="115">
        <v>5710</v>
      </c>
      <c r="H12" s="120">
        <v>23920</v>
      </c>
      <c r="I12" s="116">
        <v>21589</v>
      </c>
      <c r="J12" s="120">
        <v>3315</v>
      </c>
      <c r="K12" s="117">
        <v>3180</v>
      </c>
      <c r="L12" s="70">
        <v>2</v>
      </c>
      <c r="M12" s="116">
        <v>29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94"/>
      <c r="B13" s="8"/>
      <c r="C13" s="52" t="s">
        <v>55</v>
      </c>
      <c r="D13" s="53"/>
      <c r="E13" s="95" t="s">
        <v>46</v>
      </c>
      <c r="F13" s="68">
        <v>0</v>
      </c>
      <c r="G13" s="150">
        <v>0</v>
      </c>
      <c r="H13" s="118">
        <v>6</v>
      </c>
      <c r="I13" s="119">
        <v>2639</v>
      </c>
      <c r="J13" s="118">
        <v>1</v>
      </c>
      <c r="K13" s="119">
        <v>25</v>
      </c>
      <c r="L13" s="68">
        <v>0</v>
      </c>
      <c r="M13" s="125">
        <v>0</v>
      </c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94"/>
      <c r="B14" s="44" t="s">
        <v>56</v>
      </c>
      <c r="C14" s="43"/>
      <c r="D14" s="43"/>
      <c r="E14" s="91" t="s">
        <v>154</v>
      </c>
      <c r="F14" s="69">
        <f t="shared" ref="F14:O15" si="0">F9-F12</f>
        <v>1</v>
      </c>
      <c r="G14" s="127">
        <f t="shared" si="0"/>
        <v>1</v>
      </c>
      <c r="H14" s="69">
        <f t="shared" si="0"/>
        <v>139</v>
      </c>
      <c r="I14" s="127">
        <f t="shared" si="0"/>
        <v>2775</v>
      </c>
      <c r="J14" s="69">
        <f t="shared" si="0"/>
        <v>152</v>
      </c>
      <c r="K14" s="127">
        <f t="shared" si="0"/>
        <v>187</v>
      </c>
      <c r="L14" s="69">
        <f t="shared" si="0"/>
        <v>2</v>
      </c>
      <c r="M14" s="127">
        <f t="shared" si="0"/>
        <v>-11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94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7">
        <f t="shared" si="0"/>
        <v>0</v>
      </c>
      <c r="H15" s="69">
        <f t="shared" si="0"/>
        <v>-6</v>
      </c>
      <c r="I15" s="127">
        <f t="shared" si="0"/>
        <v>-2639</v>
      </c>
      <c r="J15" s="69">
        <f t="shared" si="0"/>
        <v>-1</v>
      </c>
      <c r="K15" s="127">
        <f t="shared" si="0"/>
        <v>-24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94"/>
      <c r="B16" s="44" t="s">
        <v>58</v>
      </c>
      <c r="C16" s="43"/>
      <c r="D16" s="43"/>
      <c r="E16" s="91" t="s">
        <v>156</v>
      </c>
      <c r="F16" s="69">
        <f t="shared" ref="F16:O16" si="1">F8-F11</f>
        <v>1</v>
      </c>
      <c r="G16" s="127">
        <f t="shared" si="1"/>
        <v>1</v>
      </c>
      <c r="H16" s="69">
        <f t="shared" si="1"/>
        <v>133</v>
      </c>
      <c r="I16" s="127">
        <f t="shared" si="1"/>
        <v>136</v>
      </c>
      <c r="J16" s="69">
        <f t="shared" si="1"/>
        <v>151</v>
      </c>
      <c r="K16" s="127">
        <f t="shared" si="1"/>
        <v>163</v>
      </c>
      <c r="L16" s="69">
        <f t="shared" si="1"/>
        <v>2</v>
      </c>
      <c r="M16" s="127">
        <f t="shared" si="1"/>
        <v>-11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94"/>
      <c r="B17" s="44" t="s">
        <v>59</v>
      </c>
      <c r="C17" s="43"/>
      <c r="D17" s="43"/>
      <c r="E17" s="34"/>
      <c r="F17" s="211">
        <v>0</v>
      </c>
      <c r="G17" s="212">
        <v>0</v>
      </c>
      <c r="H17" s="118">
        <v>1442</v>
      </c>
      <c r="I17" s="119">
        <v>1575</v>
      </c>
      <c r="J17" s="70">
        <v>0</v>
      </c>
      <c r="K17" s="117">
        <v>0</v>
      </c>
      <c r="L17" s="70">
        <v>0</v>
      </c>
      <c r="M17" s="116">
        <v>0</v>
      </c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95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94" t="s">
        <v>84</v>
      </c>
      <c r="B19" s="50" t="s">
        <v>61</v>
      </c>
      <c r="C19" s="51"/>
      <c r="D19" s="51"/>
      <c r="E19" s="96"/>
      <c r="F19" s="65">
        <v>3014</v>
      </c>
      <c r="G19" s="134">
        <v>3918</v>
      </c>
      <c r="H19" s="66">
        <v>3904</v>
      </c>
      <c r="I19" s="135">
        <v>2812</v>
      </c>
      <c r="J19" s="66">
        <v>710</v>
      </c>
      <c r="K19" s="136">
        <v>426</v>
      </c>
      <c r="L19" s="66">
        <v>0</v>
      </c>
      <c r="M19" s="135">
        <v>0</v>
      </c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94"/>
      <c r="B20" s="19"/>
      <c r="C20" s="30" t="s">
        <v>62</v>
      </c>
      <c r="D20" s="43"/>
      <c r="E20" s="91"/>
      <c r="F20" s="69">
        <v>3014</v>
      </c>
      <c r="G20" s="127">
        <v>3906</v>
      </c>
      <c r="H20" s="70">
        <v>2260</v>
      </c>
      <c r="I20" s="116">
        <v>1185</v>
      </c>
      <c r="J20" s="70">
        <v>573</v>
      </c>
      <c r="K20" s="119">
        <v>299</v>
      </c>
      <c r="L20" s="70">
        <v>0</v>
      </c>
      <c r="M20" s="116">
        <v>0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94"/>
      <c r="B21" s="9" t="s">
        <v>63</v>
      </c>
      <c r="C21" s="63"/>
      <c r="D21" s="63"/>
      <c r="E21" s="90" t="s">
        <v>157</v>
      </c>
      <c r="F21" s="137">
        <v>3014</v>
      </c>
      <c r="G21" s="138">
        <v>3918</v>
      </c>
      <c r="H21" s="120">
        <v>3904</v>
      </c>
      <c r="I21" s="122">
        <v>2812</v>
      </c>
      <c r="J21" s="120">
        <v>710</v>
      </c>
      <c r="K21" s="123">
        <v>426</v>
      </c>
      <c r="L21" s="120">
        <v>0</v>
      </c>
      <c r="M21" s="122">
        <v>0</v>
      </c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94"/>
      <c r="B22" s="50" t="s">
        <v>64</v>
      </c>
      <c r="C22" s="51"/>
      <c r="D22" s="51"/>
      <c r="E22" s="96" t="s">
        <v>158</v>
      </c>
      <c r="F22" s="65">
        <v>6831</v>
      </c>
      <c r="G22" s="134">
        <v>7581</v>
      </c>
      <c r="H22" s="66">
        <v>5522</v>
      </c>
      <c r="I22" s="135">
        <v>4616</v>
      </c>
      <c r="J22" s="66">
        <v>846</v>
      </c>
      <c r="K22" s="136">
        <v>516</v>
      </c>
      <c r="L22" s="66">
        <v>0</v>
      </c>
      <c r="M22" s="135">
        <v>2000</v>
      </c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94"/>
      <c r="B23" s="7" t="s">
        <v>65</v>
      </c>
      <c r="C23" s="52" t="s">
        <v>66</v>
      </c>
      <c r="D23" s="53"/>
      <c r="E23" s="95"/>
      <c r="F23" s="67">
        <v>3137</v>
      </c>
      <c r="G23" s="124">
        <v>3095</v>
      </c>
      <c r="H23" s="68">
        <v>3232</v>
      </c>
      <c r="I23" s="125">
        <v>3300</v>
      </c>
      <c r="J23" s="68">
        <v>259</v>
      </c>
      <c r="K23" s="126">
        <v>217</v>
      </c>
      <c r="L23" s="68">
        <v>0</v>
      </c>
      <c r="M23" s="125">
        <v>0</v>
      </c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94"/>
      <c r="B24" s="44" t="s">
        <v>159</v>
      </c>
      <c r="C24" s="43"/>
      <c r="D24" s="43"/>
      <c r="E24" s="91" t="s">
        <v>160</v>
      </c>
      <c r="F24" s="69">
        <f t="shared" ref="F24:O24" si="2">F21-F22</f>
        <v>-3817</v>
      </c>
      <c r="G24" s="127">
        <f t="shared" si="2"/>
        <v>-3663</v>
      </c>
      <c r="H24" s="69">
        <f t="shared" si="2"/>
        <v>-1618</v>
      </c>
      <c r="I24" s="127">
        <f t="shared" si="2"/>
        <v>-1804</v>
      </c>
      <c r="J24" s="69">
        <f t="shared" si="2"/>
        <v>-136</v>
      </c>
      <c r="K24" s="127">
        <f t="shared" si="2"/>
        <v>-90</v>
      </c>
      <c r="L24" s="69">
        <f t="shared" si="2"/>
        <v>0</v>
      </c>
      <c r="M24" s="127">
        <f t="shared" si="2"/>
        <v>-2000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94"/>
      <c r="B25" s="101" t="s">
        <v>67</v>
      </c>
      <c r="C25" s="53"/>
      <c r="D25" s="53"/>
      <c r="E25" s="296" t="s">
        <v>161</v>
      </c>
      <c r="F25" s="276">
        <v>3817</v>
      </c>
      <c r="G25" s="269">
        <v>3663</v>
      </c>
      <c r="H25" s="267">
        <v>1618</v>
      </c>
      <c r="I25" s="269">
        <v>1804</v>
      </c>
      <c r="J25" s="267">
        <v>136</v>
      </c>
      <c r="K25" s="269">
        <v>90</v>
      </c>
      <c r="L25" s="267">
        <v>0</v>
      </c>
      <c r="M25" s="269">
        <v>2000</v>
      </c>
      <c r="N25" s="267"/>
      <c r="O25" s="269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94"/>
      <c r="B26" s="9" t="s">
        <v>68</v>
      </c>
      <c r="C26" s="63"/>
      <c r="D26" s="63"/>
      <c r="E26" s="297"/>
      <c r="F26" s="277"/>
      <c r="G26" s="270"/>
      <c r="H26" s="268"/>
      <c r="I26" s="270"/>
      <c r="J26" s="268"/>
      <c r="K26" s="270"/>
      <c r="L26" s="268"/>
      <c r="M26" s="270"/>
      <c r="N26" s="268"/>
      <c r="O26" s="270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95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39">
        <f t="shared" si="3"/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87" t="s">
        <v>69</v>
      </c>
      <c r="B30" s="288"/>
      <c r="C30" s="288"/>
      <c r="D30" s="288"/>
      <c r="E30" s="289"/>
      <c r="F30" s="275" t="s">
        <v>264</v>
      </c>
      <c r="G30" s="274"/>
      <c r="H30" s="275" t="s">
        <v>265</v>
      </c>
      <c r="I30" s="274"/>
      <c r="J30" s="273"/>
      <c r="K30" s="274"/>
      <c r="L30" s="273"/>
      <c r="M30" s="274"/>
      <c r="N30" s="273"/>
      <c r="O30" s="274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90"/>
      <c r="B31" s="291"/>
      <c r="C31" s="291"/>
      <c r="D31" s="291"/>
      <c r="E31" s="292"/>
      <c r="F31" s="109" t="s">
        <v>242</v>
      </c>
      <c r="G31" s="38" t="s">
        <v>2</v>
      </c>
      <c r="H31" s="109" t="s">
        <v>242</v>
      </c>
      <c r="I31" s="38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210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93" t="s">
        <v>85</v>
      </c>
      <c r="B32" s="55" t="s">
        <v>50</v>
      </c>
      <c r="C32" s="56"/>
      <c r="D32" s="56"/>
      <c r="E32" s="15" t="s">
        <v>41</v>
      </c>
      <c r="F32" s="66">
        <v>371</v>
      </c>
      <c r="G32" s="147">
        <v>372</v>
      </c>
      <c r="H32" s="110">
        <v>1746</v>
      </c>
      <c r="I32" s="112">
        <v>1479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98"/>
      <c r="B33" s="8"/>
      <c r="C33" s="52" t="s">
        <v>70</v>
      </c>
      <c r="D33" s="53"/>
      <c r="E33" s="99"/>
      <c r="F33" s="68">
        <v>252</v>
      </c>
      <c r="G33" s="150">
        <v>310</v>
      </c>
      <c r="H33" s="68">
        <v>1296</v>
      </c>
      <c r="I33" s="125">
        <v>1112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98"/>
      <c r="B34" s="8"/>
      <c r="C34" s="24"/>
      <c r="D34" s="30" t="s">
        <v>71</v>
      </c>
      <c r="E34" s="94"/>
      <c r="F34" s="70">
        <v>252</v>
      </c>
      <c r="G34" s="115">
        <v>310</v>
      </c>
      <c r="H34" s="70">
        <v>0</v>
      </c>
      <c r="I34" s="116">
        <v>0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98"/>
      <c r="B35" s="10"/>
      <c r="C35" s="62" t="s">
        <v>72</v>
      </c>
      <c r="D35" s="63"/>
      <c r="E35" s="100"/>
      <c r="F35" s="120">
        <v>120</v>
      </c>
      <c r="G35" s="121">
        <v>62</v>
      </c>
      <c r="H35" s="120">
        <v>450</v>
      </c>
      <c r="I35" s="122">
        <v>367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98"/>
      <c r="B36" s="50" t="s">
        <v>53</v>
      </c>
      <c r="C36" s="51"/>
      <c r="D36" s="51"/>
      <c r="E36" s="15" t="s">
        <v>42</v>
      </c>
      <c r="F36" s="66">
        <v>236</v>
      </c>
      <c r="G36" s="147">
        <v>180</v>
      </c>
      <c r="H36" s="66">
        <v>1104</v>
      </c>
      <c r="I36" s="135">
        <v>1426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98"/>
      <c r="B37" s="8"/>
      <c r="C37" s="30" t="s">
        <v>73</v>
      </c>
      <c r="D37" s="43"/>
      <c r="E37" s="94"/>
      <c r="F37" s="70">
        <v>209</v>
      </c>
      <c r="G37" s="115">
        <v>150</v>
      </c>
      <c r="H37" s="70">
        <v>949</v>
      </c>
      <c r="I37" s="116">
        <v>1243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98"/>
      <c r="B38" s="10"/>
      <c r="C38" s="30" t="s">
        <v>74</v>
      </c>
      <c r="D38" s="43"/>
      <c r="E38" s="94"/>
      <c r="F38" s="69">
        <v>27</v>
      </c>
      <c r="G38" s="127">
        <v>30</v>
      </c>
      <c r="H38" s="70">
        <v>155</v>
      </c>
      <c r="I38" s="116">
        <v>183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99"/>
      <c r="B39" s="11" t="s">
        <v>75</v>
      </c>
      <c r="C39" s="12"/>
      <c r="D39" s="12"/>
      <c r="E39" s="98" t="s">
        <v>165</v>
      </c>
      <c r="F39" s="73">
        <f t="shared" ref="F39:O39" si="4">F32-F36</f>
        <v>135</v>
      </c>
      <c r="G39" s="139">
        <f t="shared" si="4"/>
        <v>192</v>
      </c>
      <c r="H39" s="73">
        <f t="shared" si="4"/>
        <v>642</v>
      </c>
      <c r="I39" s="139">
        <f t="shared" si="4"/>
        <v>53</v>
      </c>
      <c r="J39" s="73">
        <f t="shared" si="4"/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93" t="s">
        <v>86</v>
      </c>
      <c r="B40" s="50" t="s">
        <v>76</v>
      </c>
      <c r="C40" s="51"/>
      <c r="D40" s="51"/>
      <c r="E40" s="15" t="s">
        <v>44</v>
      </c>
      <c r="F40" s="65">
        <v>1647</v>
      </c>
      <c r="G40" s="134">
        <v>2338</v>
      </c>
      <c r="H40" s="66">
        <v>1692</v>
      </c>
      <c r="I40" s="135">
        <v>1238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300"/>
      <c r="B41" s="10"/>
      <c r="C41" s="30" t="s">
        <v>77</v>
      </c>
      <c r="D41" s="43"/>
      <c r="E41" s="94"/>
      <c r="F41" s="153">
        <v>1437</v>
      </c>
      <c r="G41" s="154">
        <v>2143</v>
      </c>
      <c r="H41" s="151">
        <v>277</v>
      </c>
      <c r="I41" s="152">
        <v>177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300"/>
      <c r="B42" s="50" t="s">
        <v>64</v>
      </c>
      <c r="C42" s="51"/>
      <c r="D42" s="51"/>
      <c r="E42" s="15" t="s">
        <v>45</v>
      </c>
      <c r="F42" s="65">
        <v>1793</v>
      </c>
      <c r="G42" s="134">
        <v>2546</v>
      </c>
      <c r="H42" s="66">
        <v>1756</v>
      </c>
      <c r="I42" s="135">
        <v>1291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300"/>
      <c r="B43" s="10"/>
      <c r="C43" s="30" t="s">
        <v>78</v>
      </c>
      <c r="D43" s="43"/>
      <c r="E43" s="94"/>
      <c r="F43" s="69">
        <v>1302</v>
      </c>
      <c r="G43" s="127">
        <v>952</v>
      </c>
      <c r="H43" s="70">
        <v>625</v>
      </c>
      <c r="I43" s="116">
        <v>648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301"/>
      <c r="B44" s="47" t="s">
        <v>75</v>
      </c>
      <c r="C44" s="31"/>
      <c r="D44" s="31"/>
      <c r="E44" s="98" t="s">
        <v>166</v>
      </c>
      <c r="F44" s="129">
        <f t="shared" ref="F44:O44" si="5">F40-F42</f>
        <v>-146</v>
      </c>
      <c r="G44" s="130">
        <f t="shared" si="5"/>
        <v>-208</v>
      </c>
      <c r="H44" s="129">
        <f t="shared" si="5"/>
        <v>-64</v>
      </c>
      <c r="I44" s="130">
        <f t="shared" si="5"/>
        <v>-53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78" t="s">
        <v>87</v>
      </c>
      <c r="B45" s="25" t="s">
        <v>79</v>
      </c>
      <c r="C45" s="20"/>
      <c r="D45" s="20"/>
      <c r="E45" s="97" t="s">
        <v>167</v>
      </c>
      <c r="F45" s="155">
        <f t="shared" ref="F45:O45" si="6">F39+F44</f>
        <v>-11</v>
      </c>
      <c r="G45" s="156">
        <f t="shared" si="6"/>
        <v>-16</v>
      </c>
      <c r="H45" s="155">
        <f t="shared" si="6"/>
        <v>578</v>
      </c>
      <c r="I45" s="156">
        <f t="shared" si="6"/>
        <v>0</v>
      </c>
      <c r="J45" s="155">
        <f t="shared" si="6"/>
        <v>0</v>
      </c>
      <c r="K45" s="156">
        <f t="shared" si="6"/>
        <v>0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79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79"/>
      <c r="B47" s="44" t="s">
        <v>81</v>
      </c>
      <c r="C47" s="43"/>
      <c r="D47" s="43"/>
      <c r="E47" s="43"/>
      <c r="F47" s="70">
        <v>5</v>
      </c>
      <c r="G47" s="115">
        <v>16</v>
      </c>
      <c r="H47" s="70">
        <v>578</v>
      </c>
      <c r="I47" s="116">
        <v>0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80"/>
      <c r="B48" s="47" t="s">
        <v>82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53" orientation="portrait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2" t="s">
        <v>0</v>
      </c>
      <c r="B1" s="162"/>
      <c r="C1" s="213" t="s">
        <v>258</v>
      </c>
      <c r="D1" s="214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5"/>
      <c r="B5" s="215" t="s">
        <v>246</v>
      </c>
      <c r="C5" s="215"/>
      <c r="D5" s="215"/>
      <c r="H5" s="37"/>
      <c r="L5" s="37"/>
      <c r="N5" s="37" t="s">
        <v>170</v>
      </c>
    </row>
    <row r="6" spans="1:14" ht="15" customHeight="1">
      <c r="A6" s="216"/>
      <c r="B6" s="217"/>
      <c r="C6" s="217"/>
      <c r="D6" s="217"/>
      <c r="E6" s="307" t="s">
        <v>247</v>
      </c>
      <c r="F6" s="308"/>
      <c r="G6" s="307"/>
      <c r="H6" s="308"/>
      <c r="I6" s="218"/>
      <c r="J6" s="219"/>
      <c r="K6" s="307"/>
      <c r="L6" s="308"/>
      <c r="M6" s="307"/>
      <c r="N6" s="308"/>
    </row>
    <row r="7" spans="1:14" ht="15" customHeight="1">
      <c r="A7" s="59"/>
      <c r="B7" s="60"/>
      <c r="C7" s="60"/>
      <c r="D7" s="60"/>
      <c r="E7" s="220" t="s">
        <v>242</v>
      </c>
      <c r="F7" s="221" t="s">
        <v>2</v>
      </c>
      <c r="G7" s="220" t="s">
        <v>242</v>
      </c>
      <c r="H7" s="221" t="s">
        <v>2</v>
      </c>
      <c r="I7" s="220" t="s">
        <v>242</v>
      </c>
      <c r="J7" s="221" t="s">
        <v>2</v>
      </c>
      <c r="K7" s="220" t="s">
        <v>242</v>
      </c>
      <c r="L7" s="221" t="s">
        <v>2</v>
      </c>
      <c r="M7" s="220" t="s">
        <v>242</v>
      </c>
      <c r="N7" s="251" t="s">
        <v>2</v>
      </c>
    </row>
    <row r="8" spans="1:14" ht="18" customHeight="1">
      <c r="A8" s="260" t="s">
        <v>171</v>
      </c>
      <c r="B8" s="222" t="s">
        <v>172</v>
      </c>
      <c r="C8" s="223"/>
      <c r="D8" s="223"/>
      <c r="E8" s="224">
        <v>3</v>
      </c>
      <c r="F8" s="225">
        <v>3</v>
      </c>
      <c r="G8" s="224"/>
      <c r="H8" s="226"/>
      <c r="I8" s="224"/>
      <c r="J8" s="225"/>
      <c r="K8" s="224"/>
      <c r="L8" s="226"/>
      <c r="M8" s="224"/>
      <c r="N8" s="226"/>
    </row>
    <row r="9" spans="1:14" ht="18" customHeight="1">
      <c r="A9" s="261"/>
      <c r="B9" s="260" t="s">
        <v>173</v>
      </c>
      <c r="C9" s="181" t="s">
        <v>174</v>
      </c>
      <c r="D9" s="182"/>
      <c r="E9" s="227">
        <v>2006</v>
      </c>
      <c r="F9" s="228">
        <v>2006</v>
      </c>
      <c r="G9" s="227"/>
      <c r="H9" s="229"/>
      <c r="I9" s="227"/>
      <c r="J9" s="228"/>
      <c r="K9" s="227"/>
      <c r="L9" s="229"/>
      <c r="M9" s="227"/>
      <c r="N9" s="229"/>
    </row>
    <row r="10" spans="1:14" ht="18" customHeight="1">
      <c r="A10" s="261"/>
      <c r="B10" s="261"/>
      <c r="C10" s="44" t="s">
        <v>175</v>
      </c>
      <c r="D10" s="43"/>
      <c r="E10" s="230">
        <v>1400</v>
      </c>
      <c r="F10" s="231">
        <v>1400</v>
      </c>
      <c r="G10" s="230"/>
      <c r="H10" s="232"/>
      <c r="I10" s="230"/>
      <c r="J10" s="231"/>
      <c r="K10" s="230"/>
      <c r="L10" s="232"/>
      <c r="M10" s="230"/>
      <c r="N10" s="232"/>
    </row>
    <row r="11" spans="1:14" ht="18" customHeight="1">
      <c r="A11" s="261"/>
      <c r="B11" s="261"/>
      <c r="C11" s="44" t="s">
        <v>176</v>
      </c>
      <c r="D11" s="43"/>
      <c r="E11" s="230">
        <v>300</v>
      </c>
      <c r="F11" s="231">
        <v>300</v>
      </c>
      <c r="G11" s="230"/>
      <c r="H11" s="232"/>
      <c r="I11" s="230"/>
      <c r="J11" s="231"/>
      <c r="K11" s="230"/>
      <c r="L11" s="232"/>
      <c r="M11" s="230"/>
      <c r="N11" s="232"/>
    </row>
    <row r="12" spans="1:14" ht="18" customHeight="1">
      <c r="A12" s="261"/>
      <c r="B12" s="261"/>
      <c r="C12" s="44" t="s">
        <v>177</v>
      </c>
      <c r="D12" s="43"/>
      <c r="E12" s="230">
        <v>306</v>
      </c>
      <c r="F12" s="231">
        <v>306</v>
      </c>
      <c r="G12" s="230"/>
      <c r="H12" s="232"/>
      <c r="I12" s="230"/>
      <c r="J12" s="231"/>
      <c r="K12" s="230"/>
      <c r="L12" s="232"/>
      <c r="M12" s="230"/>
      <c r="N12" s="232"/>
    </row>
    <row r="13" spans="1:14" ht="18" customHeight="1">
      <c r="A13" s="261"/>
      <c r="B13" s="261"/>
      <c r="C13" s="44" t="s">
        <v>178</v>
      </c>
      <c r="D13" s="43"/>
      <c r="E13" s="230">
        <v>0</v>
      </c>
      <c r="F13" s="231">
        <v>0</v>
      </c>
      <c r="G13" s="230"/>
      <c r="H13" s="232"/>
      <c r="I13" s="230"/>
      <c r="J13" s="231"/>
      <c r="K13" s="230"/>
      <c r="L13" s="232"/>
      <c r="M13" s="230"/>
      <c r="N13" s="232"/>
    </row>
    <row r="14" spans="1:14" ht="18" customHeight="1">
      <c r="A14" s="262"/>
      <c r="B14" s="262"/>
      <c r="C14" s="47" t="s">
        <v>179</v>
      </c>
      <c r="D14" s="31"/>
      <c r="E14" s="233">
        <v>0</v>
      </c>
      <c r="F14" s="234">
        <v>0</v>
      </c>
      <c r="G14" s="233"/>
      <c r="H14" s="235"/>
      <c r="I14" s="233"/>
      <c r="J14" s="234"/>
      <c r="K14" s="233"/>
      <c r="L14" s="235"/>
      <c r="M14" s="233"/>
      <c r="N14" s="235"/>
    </row>
    <row r="15" spans="1:14" ht="18" customHeight="1">
      <c r="A15" s="303" t="s">
        <v>180</v>
      </c>
      <c r="B15" s="260" t="s">
        <v>181</v>
      </c>
      <c r="C15" s="181" t="s">
        <v>182</v>
      </c>
      <c r="D15" s="182"/>
      <c r="E15" s="236">
        <v>3233</v>
      </c>
      <c r="F15" s="237">
        <v>3090</v>
      </c>
      <c r="G15" s="236"/>
      <c r="H15" s="156"/>
      <c r="I15" s="236"/>
      <c r="J15" s="237"/>
      <c r="K15" s="236"/>
      <c r="L15" s="156"/>
      <c r="M15" s="236"/>
      <c r="N15" s="156"/>
    </row>
    <row r="16" spans="1:14" ht="18" customHeight="1">
      <c r="A16" s="261"/>
      <c r="B16" s="261"/>
      <c r="C16" s="44" t="s">
        <v>183</v>
      </c>
      <c r="D16" s="43"/>
      <c r="E16" s="70">
        <v>385</v>
      </c>
      <c r="F16" s="116">
        <v>324</v>
      </c>
      <c r="G16" s="70"/>
      <c r="H16" s="127"/>
      <c r="I16" s="70"/>
      <c r="J16" s="116"/>
      <c r="K16" s="70"/>
      <c r="L16" s="127"/>
      <c r="M16" s="70"/>
      <c r="N16" s="127"/>
    </row>
    <row r="17" spans="1:15" ht="18" customHeight="1">
      <c r="A17" s="261"/>
      <c r="B17" s="261"/>
      <c r="C17" s="44" t="s">
        <v>184</v>
      </c>
      <c r="D17" s="43"/>
      <c r="E17" s="230">
        <v>0</v>
      </c>
      <c r="F17" s="116">
        <v>60</v>
      </c>
      <c r="G17" s="70"/>
      <c r="H17" s="127"/>
      <c r="I17" s="70"/>
      <c r="J17" s="116"/>
      <c r="K17" s="70"/>
      <c r="L17" s="127"/>
      <c r="M17" s="70"/>
      <c r="N17" s="127"/>
    </row>
    <row r="18" spans="1:15" ht="18" customHeight="1">
      <c r="A18" s="261"/>
      <c r="B18" s="262"/>
      <c r="C18" s="47" t="s">
        <v>185</v>
      </c>
      <c r="D18" s="31"/>
      <c r="E18" s="73">
        <v>3618</v>
      </c>
      <c r="F18" s="238">
        <v>3474</v>
      </c>
      <c r="G18" s="73"/>
      <c r="H18" s="238"/>
      <c r="I18" s="73"/>
      <c r="J18" s="238"/>
      <c r="K18" s="73"/>
      <c r="L18" s="238"/>
      <c r="M18" s="73"/>
      <c r="N18" s="238"/>
    </row>
    <row r="19" spans="1:15" ht="18" customHeight="1">
      <c r="A19" s="261"/>
      <c r="B19" s="260" t="s">
        <v>186</v>
      </c>
      <c r="C19" s="181" t="s">
        <v>187</v>
      </c>
      <c r="D19" s="182"/>
      <c r="E19" s="155">
        <v>674</v>
      </c>
      <c r="F19" s="156">
        <v>702</v>
      </c>
      <c r="G19" s="155"/>
      <c r="H19" s="156"/>
      <c r="I19" s="155"/>
      <c r="J19" s="156"/>
      <c r="K19" s="155"/>
      <c r="L19" s="156"/>
      <c r="M19" s="155"/>
      <c r="N19" s="156"/>
    </row>
    <row r="20" spans="1:15" ht="18" customHeight="1">
      <c r="A20" s="261"/>
      <c r="B20" s="261"/>
      <c r="C20" s="44" t="s">
        <v>188</v>
      </c>
      <c r="D20" s="43"/>
      <c r="E20" s="69">
        <v>105</v>
      </c>
      <c r="F20" s="127">
        <v>96</v>
      </c>
      <c r="G20" s="69"/>
      <c r="H20" s="127"/>
      <c r="I20" s="69"/>
      <c r="J20" s="127"/>
      <c r="K20" s="69"/>
      <c r="L20" s="127"/>
      <c r="M20" s="69"/>
      <c r="N20" s="127"/>
    </row>
    <row r="21" spans="1:15" s="243" customFormat="1" ht="18" customHeight="1">
      <c r="A21" s="261"/>
      <c r="B21" s="261"/>
      <c r="C21" s="239" t="s">
        <v>189</v>
      </c>
      <c r="D21" s="240"/>
      <c r="E21" s="230">
        <v>0</v>
      </c>
      <c r="F21" s="242">
        <v>0</v>
      </c>
      <c r="G21" s="241"/>
      <c r="H21" s="242"/>
      <c r="I21" s="241"/>
      <c r="J21" s="242"/>
      <c r="K21" s="241"/>
      <c r="L21" s="242"/>
      <c r="M21" s="241"/>
      <c r="N21" s="242"/>
    </row>
    <row r="22" spans="1:15" ht="18" customHeight="1">
      <c r="A22" s="261"/>
      <c r="B22" s="262"/>
      <c r="C22" s="11" t="s">
        <v>190</v>
      </c>
      <c r="D22" s="12"/>
      <c r="E22" s="73">
        <v>779</v>
      </c>
      <c r="F22" s="139">
        <v>798</v>
      </c>
      <c r="G22" s="73"/>
      <c r="H22" s="139"/>
      <c r="I22" s="73"/>
      <c r="J22" s="139"/>
      <c r="K22" s="73"/>
      <c r="L22" s="139"/>
      <c r="M22" s="73"/>
      <c r="N22" s="139"/>
    </row>
    <row r="23" spans="1:15" ht="18" customHeight="1">
      <c r="A23" s="261"/>
      <c r="B23" s="260" t="s">
        <v>191</v>
      </c>
      <c r="C23" s="181" t="s">
        <v>192</v>
      </c>
      <c r="D23" s="182"/>
      <c r="E23" s="155">
        <v>2006</v>
      </c>
      <c r="F23" s="156">
        <v>2006</v>
      </c>
      <c r="G23" s="155"/>
      <c r="H23" s="156"/>
      <c r="I23" s="155"/>
      <c r="J23" s="156"/>
      <c r="K23" s="155"/>
      <c r="L23" s="156"/>
      <c r="M23" s="155"/>
      <c r="N23" s="156"/>
    </row>
    <row r="24" spans="1:15" ht="18" customHeight="1">
      <c r="A24" s="261"/>
      <c r="B24" s="261"/>
      <c r="C24" s="44" t="s">
        <v>193</v>
      </c>
      <c r="D24" s="43"/>
      <c r="E24" s="69">
        <v>833</v>
      </c>
      <c r="F24" s="127">
        <v>670</v>
      </c>
      <c r="G24" s="69"/>
      <c r="H24" s="127"/>
      <c r="I24" s="69"/>
      <c r="J24" s="127"/>
      <c r="K24" s="69"/>
      <c r="L24" s="127"/>
      <c r="M24" s="69"/>
      <c r="N24" s="127"/>
    </row>
    <row r="25" spans="1:15" ht="18" customHeight="1">
      <c r="A25" s="261"/>
      <c r="B25" s="261"/>
      <c r="C25" s="44" t="s">
        <v>194</v>
      </c>
      <c r="D25" s="43"/>
      <c r="E25" s="230">
        <v>0</v>
      </c>
      <c r="F25" s="127">
        <v>0</v>
      </c>
      <c r="G25" s="69"/>
      <c r="H25" s="127"/>
      <c r="I25" s="69"/>
      <c r="J25" s="127"/>
      <c r="K25" s="69"/>
      <c r="L25" s="127"/>
      <c r="M25" s="69"/>
      <c r="N25" s="127"/>
    </row>
    <row r="26" spans="1:15" ht="18" customHeight="1">
      <c r="A26" s="261"/>
      <c r="B26" s="262"/>
      <c r="C26" s="45" t="s">
        <v>195</v>
      </c>
      <c r="D26" s="46"/>
      <c r="E26" s="71">
        <v>2839</v>
      </c>
      <c r="F26" s="139">
        <v>2676</v>
      </c>
      <c r="G26" s="71"/>
      <c r="H26" s="139"/>
      <c r="I26" s="158"/>
      <c r="J26" s="139"/>
      <c r="K26" s="71"/>
      <c r="L26" s="139"/>
      <c r="M26" s="71"/>
      <c r="N26" s="139"/>
    </row>
    <row r="27" spans="1:15" ht="18" customHeight="1">
      <c r="A27" s="262"/>
      <c r="B27" s="47" t="s">
        <v>196</v>
      </c>
      <c r="C27" s="31"/>
      <c r="D27" s="31"/>
      <c r="E27" s="244">
        <v>3618</v>
      </c>
      <c r="F27" s="139">
        <v>3474</v>
      </c>
      <c r="G27" s="73"/>
      <c r="H27" s="139"/>
      <c r="I27" s="244"/>
      <c r="J27" s="139"/>
      <c r="K27" s="73"/>
      <c r="L27" s="139"/>
      <c r="M27" s="73"/>
      <c r="N27" s="139"/>
    </row>
    <row r="28" spans="1:15" ht="18" customHeight="1">
      <c r="A28" s="260" t="s">
        <v>197</v>
      </c>
      <c r="B28" s="260" t="s">
        <v>198</v>
      </c>
      <c r="C28" s="181" t="s">
        <v>199</v>
      </c>
      <c r="D28" s="245" t="s">
        <v>41</v>
      </c>
      <c r="E28" s="155">
        <v>2362</v>
      </c>
      <c r="F28" s="156">
        <v>2429</v>
      </c>
      <c r="G28" s="155"/>
      <c r="H28" s="156"/>
      <c r="I28" s="155"/>
      <c r="J28" s="156"/>
      <c r="K28" s="155"/>
      <c r="L28" s="156"/>
      <c r="M28" s="155"/>
      <c r="N28" s="156"/>
    </row>
    <row r="29" spans="1:15" ht="18" customHeight="1">
      <c r="A29" s="261"/>
      <c r="B29" s="261"/>
      <c r="C29" s="44" t="s">
        <v>200</v>
      </c>
      <c r="D29" s="246" t="s">
        <v>42</v>
      </c>
      <c r="E29" s="69">
        <v>1800</v>
      </c>
      <c r="F29" s="127">
        <v>1816</v>
      </c>
      <c r="G29" s="69"/>
      <c r="H29" s="127"/>
      <c r="I29" s="69"/>
      <c r="J29" s="127"/>
      <c r="K29" s="69"/>
      <c r="L29" s="127"/>
      <c r="M29" s="69"/>
      <c r="N29" s="127"/>
    </row>
    <row r="30" spans="1:15" ht="18" customHeight="1">
      <c r="A30" s="261"/>
      <c r="B30" s="261"/>
      <c r="C30" s="44" t="s">
        <v>201</v>
      </c>
      <c r="D30" s="246" t="s">
        <v>202</v>
      </c>
      <c r="E30" s="69">
        <v>239</v>
      </c>
      <c r="F30" s="127">
        <v>206</v>
      </c>
      <c r="G30" s="70"/>
      <c r="H30" s="127"/>
      <c r="I30" s="69"/>
      <c r="J30" s="127"/>
      <c r="K30" s="69"/>
      <c r="L30" s="127"/>
      <c r="M30" s="69"/>
      <c r="N30" s="127"/>
    </row>
    <row r="31" spans="1:15" ht="18" customHeight="1">
      <c r="A31" s="261"/>
      <c r="B31" s="261"/>
      <c r="C31" s="11" t="s">
        <v>203</v>
      </c>
      <c r="D31" s="247" t="s">
        <v>204</v>
      </c>
      <c r="E31" s="73">
        <f t="shared" ref="E31:F31" si="0">E28-E29-E30</f>
        <v>323</v>
      </c>
      <c r="F31" s="238">
        <f t="shared" si="0"/>
        <v>407</v>
      </c>
      <c r="G31" s="73">
        <f t="shared" ref="G31:N31" si="1">G28-G29-G30</f>
        <v>0</v>
      </c>
      <c r="H31" s="238">
        <f t="shared" si="1"/>
        <v>0</v>
      </c>
      <c r="I31" s="73">
        <f t="shared" si="1"/>
        <v>0</v>
      </c>
      <c r="J31" s="248">
        <f t="shared" si="1"/>
        <v>0</v>
      </c>
      <c r="K31" s="73">
        <f t="shared" si="1"/>
        <v>0</v>
      </c>
      <c r="L31" s="248">
        <f t="shared" si="1"/>
        <v>0</v>
      </c>
      <c r="M31" s="73">
        <f t="shared" si="1"/>
        <v>0</v>
      </c>
      <c r="N31" s="238">
        <f t="shared" si="1"/>
        <v>0</v>
      </c>
      <c r="O31" s="7"/>
    </row>
    <row r="32" spans="1:15" ht="18" customHeight="1">
      <c r="A32" s="261"/>
      <c r="B32" s="261"/>
      <c r="C32" s="181" t="s">
        <v>205</v>
      </c>
      <c r="D32" s="245" t="s">
        <v>206</v>
      </c>
      <c r="E32" s="155">
        <v>11</v>
      </c>
      <c r="F32" s="156">
        <v>16</v>
      </c>
      <c r="G32" s="155"/>
      <c r="H32" s="156"/>
      <c r="I32" s="155"/>
      <c r="J32" s="156"/>
      <c r="K32" s="155"/>
      <c r="L32" s="156"/>
      <c r="M32" s="155"/>
      <c r="N32" s="156"/>
    </row>
    <row r="33" spans="1:14" ht="18" customHeight="1">
      <c r="A33" s="261"/>
      <c r="B33" s="261"/>
      <c r="C33" s="44" t="s">
        <v>207</v>
      </c>
      <c r="D33" s="246" t="s">
        <v>208</v>
      </c>
      <c r="E33" s="69">
        <v>60</v>
      </c>
      <c r="F33" s="127">
        <v>65</v>
      </c>
      <c r="G33" s="69"/>
      <c r="H33" s="127"/>
      <c r="I33" s="69"/>
      <c r="J33" s="127"/>
      <c r="K33" s="69"/>
      <c r="L33" s="127"/>
      <c r="M33" s="69"/>
      <c r="N33" s="127"/>
    </row>
    <row r="34" spans="1:14" ht="18" customHeight="1">
      <c r="A34" s="261"/>
      <c r="B34" s="262"/>
      <c r="C34" s="11" t="s">
        <v>209</v>
      </c>
      <c r="D34" s="247" t="s">
        <v>210</v>
      </c>
      <c r="E34" s="73">
        <f t="shared" ref="E34:F34" si="2">E31+E32-E33</f>
        <v>274</v>
      </c>
      <c r="F34" s="139">
        <f t="shared" si="2"/>
        <v>358</v>
      </c>
      <c r="G34" s="73">
        <f t="shared" ref="G34:N34" si="3">G31+G32-G33</f>
        <v>0</v>
      </c>
      <c r="H34" s="139">
        <f t="shared" si="3"/>
        <v>0</v>
      </c>
      <c r="I34" s="73">
        <f t="shared" si="3"/>
        <v>0</v>
      </c>
      <c r="J34" s="139">
        <f t="shared" si="3"/>
        <v>0</v>
      </c>
      <c r="K34" s="73">
        <f t="shared" si="3"/>
        <v>0</v>
      </c>
      <c r="L34" s="139">
        <f t="shared" si="3"/>
        <v>0</v>
      </c>
      <c r="M34" s="73">
        <f t="shared" si="3"/>
        <v>0</v>
      </c>
      <c r="N34" s="139">
        <f t="shared" si="3"/>
        <v>0</v>
      </c>
    </row>
    <row r="35" spans="1:14" ht="18" customHeight="1">
      <c r="A35" s="261"/>
      <c r="B35" s="260" t="s">
        <v>211</v>
      </c>
      <c r="C35" s="181" t="s">
        <v>212</v>
      </c>
      <c r="D35" s="245" t="s">
        <v>213</v>
      </c>
      <c r="E35" s="155">
        <v>4</v>
      </c>
      <c r="F35" s="156">
        <v>13</v>
      </c>
      <c r="G35" s="155"/>
      <c r="H35" s="156"/>
      <c r="I35" s="155"/>
      <c r="J35" s="156"/>
      <c r="K35" s="155"/>
      <c r="L35" s="156"/>
      <c r="M35" s="155"/>
      <c r="N35" s="156"/>
    </row>
    <row r="36" spans="1:14" ht="18" customHeight="1">
      <c r="A36" s="261"/>
      <c r="B36" s="261"/>
      <c r="C36" s="44" t="s">
        <v>214</v>
      </c>
      <c r="D36" s="246" t="s">
        <v>215</v>
      </c>
      <c r="E36" s="69">
        <v>2</v>
      </c>
      <c r="F36" s="127">
        <v>151</v>
      </c>
      <c r="G36" s="69"/>
      <c r="H36" s="127"/>
      <c r="I36" s="69"/>
      <c r="J36" s="127"/>
      <c r="K36" s="69"/>
      <c r="L36" s="127"/>
      <c r="M36" s="69"/>
      <c r="N36" s="127"/>
    </row>
    <row r="37" spans="1:14" ht="18" customHeight="1">
      <c r="A37" s="261"/>
      <c r="B37" s="261"/>
      <c r="C37" s="44" t="s">
        <v>216</v>
      </c>
      <c r="D37" s="246" t="s">
        <v>217</v>
      </c>
      <c r="E37" s="69">
        <f t="shared" ref="E37" si="4">E34+E35-E36</f>
        <v>276</v>
      </c>
      <c r="F37" s="127">
        <f>F34+F35-F36</f>
        <v>220</v>
      </c>
      <c r="G37" s="69">
        <f t="shared" ref="G37:N37" si="5">G34+G35-G36</f>
        <v>0</v>
      </c>
      <c r="H37" s="127">
        <f t="shared" si="5"/>
        <v>0</v>
      </c>
      <c r="I37" s="69">
        <f t="shared" si="5"/>
        <v>0</v>
      </c>
      <c r="J37" s="127">
        <f t="shared" si="5"/>
        <v>0</v>
      </c>
      <c r="K37" s="69">
        <f t="shared" si="5"/>
        <v>0</v>
      </c>
      <c r="L37" s="127">
        <f t="shared" si="5"/>
        <v>0</v>
      </c>
      <c r="M37" s="69">
        <f t="shared" si="5"/>
        <v>0</v>
      </c>
      <c r="N37" s="127">
        <f t="shared" si="5"/>
        <v>0</v>
      </c>
    </row>
    <row r="38" spans="1:14" ht="18" customHeight="1">
      <c r="A38" s="261"/>
      <c r="B38" s="261"/>
      <c r="C38" s="44" t="s">
        <v>218</v>
      </c>
      <c r="D38" s="246" t="s">
        <v>219</v>
      </c>
      <c r="E38" s="69">
        <v>0</v>
      </c>
      <c r="F38" s="127">
        <v>0</v>
      </c>
      <c r="G38" s="69"/>
      <c r="H38" s="127"/>
      <c r="I38" s="69"/>
      <c r="J38" s="127"/>
      <c r="K38" s="69"/>
      <c r="L38" s="127"/>
      <c r="M38" s="69"/>
      <c r="N38" s="127"/>
    </row>
    <row r="39" spans="1:14" ht="18" customHeight="1">
      <c r="A39" s="261"/>
      <c r="B39" s="261"/>
      <c r="C39" s="44" t="s">
        <v>220</v>
      </c>
      <c r="D39" s="246" t="s">
        <v>221</v>
      </c>
      <c r="E39" s="69">
        <v>0</v>
      </c>
      <c r="F39" s="127">
        <v>0</v>
      </c>
      <c r="G39" s="69"/>
      <c r="H39" s="127"/>
      <c r="I39" s="69"/>
      <c r="J39" s="127"/>
      <c r="K39" s="69"/>
      <c r="L39" s="127"/>
      <c r="M39" s="69"/>
      <c r="N39" s="127"/>
    </row>
    <row r="40" spans="1:14" ht="18" customHeight="1">
      <c r="A40" s="261"/>
      <c r="B40" s="261"/>
      <c r="C40" s="44" t="s">
        <v>222</v>
      </c>
      <c r="D40" s="246" t="s">
        <v>223</v>
      </c>
      <c r="E40" s="69">
        <v>113</v>
      </c>
      <c r="F40" s="127">
        <v>57</v>
      </c>
      <c r="G40" s="69"/>
      <c r="H40" s="127"/>
      <c r="I40" s="69"/>
      <c r="J40" s="127"/>
      <c r="K40" s="69"/>
      <c r="L40" s="127"/>
      <c r="M40" s="69"/>
      <c r="N40" s="127"/>
    </row>
    <row r="41" spans="1:14" ht="18" customHeight="1">
      <c r="A41" s="261"/>
      <c r="B41" s="261"/>
      <c r="C41" s="193" t="s">
        <v>224</v>
      </c>
      <c r="D41" s="246" t="s">
        <v>225</v>
      </c>
      <c r="E41" s="69">
        <f t="shared" ref="E41:F41" si="6">E34+E35-E36-E40</f>
        <v>163</v>
      </c>
      <c r="F41" s="127">
        <f t="shared" si="6"/>
        <v>163</v>
      </c>
      <c r="G41" s="69">
        <f t="shared" ref="G41:N41" si="7">G34+G35-G36-G40</f>
        <v>0</v>
      </c>
      <c r="H41" s="127">
        <f t="shared" si="7"/>
        <v>0</v>
      </c>
      <c r="I41" s="69">
        <f t="shared" si="7"/>
        <v>0</v>
      </c>
      <c r="J41" s="127">
        <f t="shared" si="7"/>
        <v>0</v>
      </c>
      <c r="K41" s="69">
        <f t="shared" si="7"/>
        <v>0</v>
      </c>
      <c r="L41" s="127">
        <f t="shared" si="7"/>
        <v>0</v>
      </c>
      <c r="M41" s="69">
        <f t="shared" si="7"/>
        <v>0</v>
      </c>
      <c r="N41" s="127">
        <f t="shared" si="7"/>
        <v>0</v>
      </c>
    </row>
    <row r="42" spans="1:14" ht="18" customHeight="1">
      <c r="A42" s="261"/>
      <c r="B42" s="261"/>
      <c r="C42" s="305" t="s">
        <v>226</v>
      </c>
      <c r="D42" s="306"/>
      <c r="E42" s="70">
        <f t="shared" ref="E42:F42" si="8">E37+E38-E39-E40</f>
        <v>163</v>
      </c>
      <c r="F42" s="115">
        <f t="shared" si="8"/>
        <v>163</v>
      </c>
      <c r="G42" s="70">
        <f t="shared" ref="G42:N42" si="9">G37+G38-G39-G40</f>
        <v>0</v>
      </c>
      <c r="H42" s="115">
        <f t="shared" si="9"/>
        <v>0</v>
      </c>
      <c r="I42" s="70">
        <f t="shared" si="9"/>
        <v>0</v>
      </c>
      <c r="J42" s="115">
        <f t="shared" si="9"/>
        <v>0</v>
      </c>
      <c r="K42" s="70">
        <f t="shared" si="9"/>
        <v>0</v>
      </c>
      <c r="L42" s="115">
        <f t="shared" si="9"/>
        <v>0</v>
      </c>
      <c r="M42" s="70">
        <f t="shared" si="9"/>
        <v>0</v>
      </c>
      <c r="N42" s="127">
        <f t="shared" si="9"/>
        <v>0</v>
      </c>
    </row>
    <row r="43" spans="1:14" ht="18" customHeight="1">
      <c r="A43" s="261"/>
      <c r="B43" s="261"/>
      <c r="C43" s="44" t="s">
        <v>227</v>
      </c>
      <c r="D43" s="246" t="s">
        <v>228</v>
      </c>
      <c r="E43" s="69">
        <v>669</v>
      </c>
      <c r="F43" s="127">
        <v>506</v>
      </c>
      <c r="G43" s="69"/>
      <c r="H43" s="127"/>
      <c r="I43" s="69"/>
      <c r="J43" s="127"/>
      <c r="K43" s="69"/>
      <c r="L43" s="127"/>
      <c r="M43" s="69"/>
      <c r="N43" s="127"/>
    </row>
    <row r="44" spans="1:14" ht="18" customHeight="1">
      <c r="A44" s="262"/>
      <c r="B44" s="262"/>
      <c r="C44" s="11" t="s">
        <v>229</v>
      </c>
      <c r="D44" s="98" t="s">
        <v>230</v>
      </c>
      <c r="E44" s="73">
        <f t="shared" ref="E44:F44" si="10">E41+E43</f>
        <v>832</v>
      </c>
      <c r="F44" s="139">
        <f t="shared" si="10"/>
        <v>669</v>
      </c>
      <c r="G44" s="73">
        <f t="shared" ref="G44:N44" si="11">G41+G43</f>
        <v>0</v>
      </c>
      <c r="H44" s="139">
        <f t="shared" si="11"/>
        <v>0</v>
      </c>
      <c r="I44" s="73">
        <f t="shared" si="11"/>
        <v>0</v>
      </c>
      <c r="J44" s="139">
        <f t="shared" si="11"/>
        <v>0</v>
      </c>
      <c r="K44" s="73">
        <f t="shared" si="11"/>
        <v>0</v>
      </c>
      <c r="L44" s="139">
        <f t="shared" si="11"/>
        <v>0</v>
      </c>
      <c r="M44" s="73">
        <f t="shared" si="11"/>
        <v>0</v>
      </c>
      <c r="N44" s="139">
        <f t="shared" si="11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4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55" orientation="portrait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2021-07-20T07:23:40Z</cp:lastPrinted>
  <dcterms:created xsi:type="dcterms:W3CDTF">2021-09-11T11:29:54Z</dcterms:created>
  <dcterms:modified xsi:type="dcterms:W3CDTF">2021-09-11T11:29:55Z</dcterms:modified>
</cp:coreProperties>
</file>