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15　新潟県\"/>
    </mc:Choice>
  </mc:AlternateContent>
  <xr:revisionPtr revIDLastSave="0" documentId="8_{39B43625-568A-45EC-B9AA-BFCBBBEBC306}" xr6:coauthVersionLast="47" xr6:coauthVersionMax="47" xr10:uidLastSave="{00000000-0000-0000-0000-000000000000}"/>
  <bookViews>
    <workbookView xWindow="-110" yWindow="-110" windowWidth="19420" windowHeight="10420" tabRatio="705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'2.公営企業会計予算'!$A$1:$S$49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'4.公営企業会計決算'!$A$1:$Q$49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F45" i="2" l="1"/>
  <c r="F32" i="2"/>
  <c r="F28" i="2"/>
  <c r="F39" i="2"/>
  <c r="F39" i="5" l="1"/>
  <c r="F32" i="5"/>
  <c r="F28" i="5"/>
  <c r="O44" i="7" l="1"/>
  <c r="N44" i="7"/>
  <c r="O39" i="7"/>
  <c r="O45" i="7" s="1"/>
  <c r="N39" i="7"/>
  <c r="M44" i="7"/>
  <c r="L44" i="7"/>
  <c r="M39" i="7"/>
  <c r="L39" i="7"/>
  <c r="L45" i="7" s="1"/>
  <c r="O24" i="7"/>
  <c r="O27" i="7" s="1"/>
  <c r="N24" i="7"/>
  <c r="N27" i="7" s="1"/>
  <c r="O16" i="7"/>
  <c r="N16" i="7"/>
  <c r="O15" i="7"/>
  <c r="N15" i="7"/>
  <c r="O14" i="7"/>
  <c r="N14" i="7"/>
  <c r="M24" i="7"/>
  <c r="M27" i="7" s="1"/>
  <c r="L24" i="7"/>
  <c r="L27" i="7" s="1"/>
  <c r="M16" i="7"/>
  <c r="L16" i="7"/>
  <c r="M15" i="7"/>
  <c r="L15" i="7"/>
  <c r="M14" i="7"/>
  <c r="L14" i="7"/>
  <c r="Q44" i="4"/>
  <c r="P44" i="4"/>
  <c r="Q39" i="4"/>
  <c r="P39" i="4"/>
  <c r="P45" i="4" s="1"/>
  <c r="O44" i="4"/>
  <c r="N44" i="4"/>
  <c r="O39" i="4"/>
  <c r="O45" i="4" s="1"/>
  <c r="N39" i="4"/>
  <c r="O24" i="4"/>
  <c r="O27" i="4" s="1"/>
  <c r="N24" i="4"/>
  <c r="N27" i="4" s="1"/>
  <c r="O16" i="4"/>
  <c r="N16" i="4"/>
  <c r="O15" i="4"/>
  <c r="N15" i="4"/>
  <c r="O14" i="4"/>
  <c r="N14" i="4"/>
  <c r="Q24" i="4"/>
  <c r="Q27" i="4" s="1"/>
  <c r="P24" i="4"/>
  <c r="P27" i="4" s="1"/>
  <c r="Q16" i="4"/>
  <c r="P16" i="4"/>
  <c r="Q15" i="4"/>
  <c r="P15" i="4"/>
  <c r="Q14" i="4"/>
  <c r="P14" i="4"/>
  <c r="M45" i="7" l="1"/>
  <c r="Q45" i="4"/>
  <c r="N45" i="7"/>
  <c r="N45" i="4"/>
  <c r="F24" i="6"/>
  <c r="F22" i="6" s="1"/>
  <c r="E22" i="6"/>
  <c r="E19" i="6"/>
  <c r="E23" i="6" s="1"/>
  <c r="H45" i="5"/>
  <c r="F45" i="5"/>
  <c r="G35" i="5" s="1"/>
  <c r="H27" i="5"/>
  <c r="F27" i="5"/>
  <c r="G19" i="5" s="1"/>
  <c r="F44" i="4"/>
  <c r="F39" i="4"/>
  <c r="F45" i="4" s="1"/>
  <c r="F27" i="2"/>
  <c r="G18" i="2" s="1"/>
  <c r="H27" i="2"/>
  <c r="H45" i="2"/>
  <c r="G28" i="2"/>
  <c r="N31" i="8"/>
  <c r="N34" i="8" s="1"/>
  <c r="M31" i="8"/>
  <c r="M34" i="8" s="1"/>
  <c r="L31" i="8"/>
  <c r="L34" i="8" s="1"/>
  <c r="L37" i="8" s="1"/>
  <c r="L42" i="8" s="1"/>
  <c r="K31" i="8"/>
  <c r="K34" i="8" s="1"/>
  <c r="J31" i="8"/>
  <c r="J34" i="8" s="1"/>
  <c r="J41" i="8" s="1"/>
  <c r="J44" i="8" s="1"/>
  <c r="I31" i="8"/>
  <c r="I34" i="8" s="1"/>
  <c r="I37" i="8" s="1"/>
  <c r="I42" i="8" s="1"/>
  <c r="H31" i="8"/>
  <c r="H34" i="8" s="1"/>
  <c r="G31" i="8"/>
  <c r="G34" i="8"/>
  <c r="G41" i="8" s="1"/>
  <c r="G44" i="8" s="1"/>
  <c r="F31" i="8"/>
  <c r="F34" i="8" s="1"/>
  <c r="E31" i="8"/>
  <c r="E34" i="8" s="1"/>
  <c r="Q44" i="7"/>
  <c r="Q45" i="7"/>
  <c r="P44" i="7"/>
  <c r="K44" i="7"/>
  <c r="J44" i="7"/>
  <c r="I44" i="7"/>
  <c r="H44" i="7"/>
  <c r="G44" i="7"/>
  <c r="F44" i="7"/>
  <c r="Q39" i="7"/>
  <c r="P39" i="7"/>
  <c r="K39" i="7"/>
  <c r="K45" i="7" s="1"/>
  <c r="J39" i="7"/>
  <c r="I39" i="7"/>
  <c r="I45" i="7" s="1"/>
  <c r="H39" i="7"/>
  <c r="H45" i="7" s="1"/>
  <c r="G39" i="7"/>
  <c r="F39" i="7"/>
  <c r="Q24" i="7"/>
  <c r="Q27" i="7" s="1"/>
  <c r="P24" i="7"/>
  <c r="P27" i="7" s="1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Q16" i="7"/>
  <c r="P16" i="7"/>
  <c r="K16" i="7"/>
  <c r="J16" i="7"/>
  <c r="I16" i="7"/>
  <c r="H16" i="7"/>
  <c r="G16" i="7"/>
  <c r="F16" i="7"/>
  <c r="Q15" i="7"/>
  <c r="P15" i="7"/>
  <c r="K15" i="7"/>
  <c r="J15" i="7"/>
  <c r="I15" i="7"/>
  <c r="H15" i="7"/>
  <c r="G15" i="7"/>
  <c r="F15" i="7"/>
  <c r="Q14" i="7"/>
  <c r="P14" i="7"/>
  <c r="K14" i="7"/>
  <c r="J14" i="7"/>
  <c r="I14" i="7"/>
  <c r="H14" i="7"/>
  <c r="G14" i="7"/>
  <c r="F14" i="7"/>
  <c r="I20" i="6"/>
  <c r="H20" i="6"/>
  <c r="G20" i="6"/>
  <c r="F20" i="6"/>
  <c r="E20" i="6"/>
  <c r="I19" i="6"/>
  <c r="I21" i="6" s="1"/>
  <c r="H19" i="6"/>
  <c r="H21" i="6"/>
  <c r="G19" i="6"/>
  <c r="F19" i="6"/>
  <c r="F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S39" i="4"/>
  <c r="S44" i="4"/>
  <c r="R39" i="4"/>
  <c r="R45" i="4" s="1"/>
  <c r="R44" i="4"/>
  <c r="M39" i="4"/>
  <c r="M45" i="4" s="1"/>
  <c r="M44" i="4"/>
  <c r="L39" i="4"/>
  <c r="L44" i="4"/>
  <c r="K39" i="4"/>
  <c r="K45" i="4" s="1"/>
  <c r="K44" i="4"/>
  <c r="J39" i="4"/>
  <c r="J45" i="4" s="1"/>
  <c r="J44" i="4"/>
  <c r="I39" i="4"/>
  <c r="I44" i="4"/>
  <c r="I45" i="4" s="1"/>
  <c r="H39" i="4"/>
  <c r="H44" i="4"/>
  <c r="G39" i="4"/>
  <c r="G44" i="4"/>
  <c r="S24" i="4"/>
  <c r="S27" i="4" s="1"/>
  <c r="R24" i="4"/>
  <c r="R27" i="4" s="1"/>
  <c r="M24" i="4"/>
  <c r="M27" i="4" s="1"/>
  <c r="L24" i="4"/>
  <c r="L27" i="4" s="1"/>
  <c r="K24" i="4"/>
  <c r="K27" i="4" s="1"/>
  <c r="J24" i="4"/>
  <c r="J27" i="4" s="1"/>
  <c r="I24" i="4"/>
  <c r="I27" i="4" s="1"/>
  <c r="H24" i="4"/>
  <c r="H27" i="4" s="1"/>
  <c r="M16" i="4"/>
  <c r="L16" i="4"/>
  <c r="M15" i="4"/>
  <c r="L15" i="4"/>
  <c r="M14" i="4"/>
  <c r="L14" i="4"/>
  <c r="S16" i="4"/>
  <c r="R16" i="4"/>
  <c r="S15" i="4"/>
  <c r="R15" i="4"/>
  <c r="S14" i="4"/>
  <c r="R14" i="4"/>
  <c r="K16" i="4"/>
  <c r="J16" i="4"/>
  <c r="K15" i="4"/>
  <c r="J15" i="4"/>
  <c r="K14" i="4"/>
  <c r="J14" i="4"/>
  <c r="I16" i="4"/>
  <c r="H16" i="4"/>
  <c r="I15" i="4"/>
  <c r="H15" i="4"/>
  <c r="I14" i="4"/>
  <c r="H14" i="4"/>
  <c r="G24" i="4"/>
  <c r="G27" i="4" s="1"/>
  <c r="G16" i="4"/>
  <c r="G15" i="4"/>
  <c r="G14" i="4"/>
  <c r="F24" i="4"/>
  <c r="F27" i="4" s="1"/>
  <c r="F16" i="4"/>
  <c r="F15" i="4"/>
  <c r="F14" i="4"/>
  <c r="E21" i="6"/>
  <c r="F23" i="6" l="1"/>
  <c r="G24" i="6"/>
  <c r="H24" i="6" s="1"/>
  <c r="J45" i="7"/>
  <c r="S45" i="4"/>
  <c r="H45" i="4"/>
  <c r="L45" i="4"/>
  <c r="P45" i="7"/>
  <c r="G45" i="2"/>
  <c r="G38" i="2"/>
  <c r="G40" i="2"/>
  <c r="G41" i="2"/>
  <c r="G31" i="2"/>
  <c r="G29" i="2"/>
  <c r="G39" i="2"/>
  <c r="G32" i="2"/>
  <c r="G36" i="2"/>
  <c r="G43" i="2"/>
  <c r="G30" i="2"/>
  <c r="G16" i="2"/>
  <c r="G25" i="2"/>
  <c r="G19" i="2"/>
  <c r="G24" i="2"/>
  <c r="G12" i="2"/>
  <c r="G9" i="2"/>
  <c r="G11" i="2"/>
  <c r="G13" i="2"/>
  <c r="I27" i="2"/>
  <c r="G21" i="2"/>
  <c r="G14" i="2"/>
  <c r="G17" i="2"/>
  <c r="G27" i="2"/>
  <c r="G26" i="2"/>
  <c r="G20" i="2"/>
  <c r="G22" i="2"/>
  <c r="G15" i="2"/>
  <c r="G10" i="2"/>
  <c r="G23" i="2"/>
  <c r="G40" i="5"/>
  <c r="G32" i="5"/>
  <c r="G43" i="5"/>
  <c r="G31" i="5"/>
  <c r="G41" i="5"/>
  <c r="G36" i="5"/>
  <c r="G28" i="5"/>
  <c r="G37" i="5"/>
  <c r="G29" i="5"/>
  <c r="G42" i="5"/>
  <c r="G34" i="5"/>
  <c r="G45" i="5"/>
  <c r="I45" i="5"/>
  <c r="G33" i="5"/>
  <c r="G44" i="5"/>
  <c r="G38" i="5"/>
  <c r="G30" i="5"/>
  <c r="G39" i="5"/>
  <c r="F45" i="7"/>
  <c r="G37" i="8"/>
  <c r="G42" i="8" s="1"/>
  <c r="J37" i="8"/>
  <c r="J42" i="8" s="1"/>
  <c r="G45" i="7"/>
  <c r="G45" i="4"/>
  <c r="I24" i="6"/>
  <c r="H22" i="6"/>
  <c r="H23" i="6"/>
  <c r="G23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3" i="6"/>
  <c r="I22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G22" i="6" l="1"/>
</calcChain>
</file>

<file path=xl/sharedStrings.xml><?xml version="1.0" encoding="utf-8"?>
<sst xmlns="http://schemas.openxmlformats.org/spreadsheetml/2006/main" count="457" uniqueCount="272">
  <si>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</si>
  <si>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</si>
  <si>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</si>
  <si>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</si>
  <si>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</si>
  <si>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</si>
  <si>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</si>
  <si>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</si>
  <si>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</si>
  <si>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</si>
  <si>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</si>
  <si>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</si>
  <si>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</si>
  <si>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</si>
  <si>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</si>
  <si>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</si>
  <si>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</si>
  <si>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</si>
  <si>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</si>
  <si>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</si>
  <si>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</si>
  <si>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</si>
  <si>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</si>
  <si>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</si>
  <si>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</si>
  <si>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</si>
  <si>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</si>
  <si>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</si>
  <si>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</si>
  <si>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</si>
  <si>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</si>
  <si>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</si>
  <si>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</si>
  <si>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</si>
  <si>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</si>
  <si>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</si>
  <si>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</si>
  <si>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</si>
  <si>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</si>
  <si>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</si>
  <si>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</si>
  <si>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</si>
  <si>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</si>
  <si>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</si>
  <si>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</si>
  <si>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</si>
  <si>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</si>
  <si>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</si>
  <si>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</si>
  <si>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</si>
  <si>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</si>
  <si>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</si>
  <si>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</si>
  <si>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</si>
  <si>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</si>
  <si>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</si>
  <si>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</si>
  <si>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</si>
  <si>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</si>
  <si>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</si>
  <si>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</si>
  <si>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</si>
  <si>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</si>
  <si>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</si>
  <si>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</si>
  <si>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</si>
  <si>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</si>
  <si>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</si>
  <si>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</si>
  <si>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</si>
  <si>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</si>
  <si>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</si>
  <si>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</si>
  <si>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</si>
  <si>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</si>
  <si>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</si>
  <si>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</si>
  <si>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</si>
  <si>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</si>
  <si>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</si>
  <si>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</si>
  <si>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</si>
  <si>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</si>
  <si>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</si>
  <si>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</si>
  <si>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</si>
  <si>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</si>
  <si>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</si>
  <si>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</si>
  <si>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</si>
  <si>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</si>
  <si>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</si>
  <si>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</si>
  <si>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</si>
  <si>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</si>
  <si>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</si>
  <si>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</si>
  <si>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</si>
  <si>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</si>
  <si>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</si>
  <si>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</si>
  <si>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</si>
  <si>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</si>
  <si>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</si>
  <si>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</si>
  <si>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</si>
  <si>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</si>
  <si>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</si>
  <si>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</si>
  <si>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</si>
  <si>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</si>
  <si>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</si>
  <si>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</si>
  <si>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</si>
  <si>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</si>
  <si>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</si>
  <si>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</si>
  <si>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</si>
  <si>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</si>
  <si>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</si>
  <si>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</si>
  <si>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</si>
  <si>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</si>
  <si>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</si>
  <si>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</si>
  <si>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</si>
  <si>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</si>
  <si>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</si>
  <si>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</si>
  <si>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</si>
  <si>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</si>
  <si>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</si>
  <si>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</si>
  <si>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</si>
  <si>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</si>
  <si>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</si>
  <si>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</si>
  <si>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</si>
  <si>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</si>
  <si>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</si>
  <si>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</si>
  <si>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</si>
  <si>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</si>
  <si>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</si>
  <si>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</si>
  <si>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</si>
  <si>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</si>
  <si>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</si>
  <si>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</si>
  <si>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</si>
  <si>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</si>
  <si>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</si>
  <si>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</si>
  <si>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</si>
  <si>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</si>
  <si>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</si>
  <si>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</si>
  <si>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</si>
  <si>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</si>
  <si>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</si>
  <si>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</si>
  <si>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</si>
  <si>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</si>
  <si>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</si>
  <si>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</si>
  <si>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</si>
  <si>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</si>
  <si>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</si>
  <si>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</si>
  <si>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</si>
  <si>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</si>
  <si>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</si>
  <si>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</si>
  <si>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</si>
  <si>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</si>
  <si>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</si>
  <si>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</si>
  <si>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</si>
  <si>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</si>
  <si>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</si>
  <si>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</si>
  <si>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</si>
  <si>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</si>
  <si>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</si>
  <si>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</si>
  <si>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</si>
  <si>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</si>
  <si>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</si>
  <si>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</si>
  <si>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</si>
  <si>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</si>
  <si>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</si>
  <si>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</si>
  <si>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</si>
  <si>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</si>
  <si>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</si>
  <si>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</si>
  <si>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</si>
  <si>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</si>
  <si>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</si>
  <si>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</si>
  <si>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</si>
  <si>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</si>
  <si>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</si>
  <si>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</si>
  <si>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</si>
  <si>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</si>
  <si>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</si>
  <si>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</si>
  <si>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</si>
  <si>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</si>
  <si>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</si>
  <si>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</si>
  <si>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</si>
  <si>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</si>
  <si>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</si>
  <si>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</si>
  <si>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</si>
  <si>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</si>
  <si>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</si>
  <si>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</si>
  <si>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</si>
  <si>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</si>
  <si>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</si>
  <si>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</si>
  <si>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</si>
  <si>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</si>
  <si>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</si>
  <si>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</si>
  <si>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</si>
  <si>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</si>
  <si>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</si>
  <si>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</si>
  <si>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</si>
  <si>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</si>
  <si>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</si>
  <si>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</si>
  <si>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</si>
  <si>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</si>
  <si>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</si>
  <si>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</si>
  <si>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</si>
  <si>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</si>
  <si>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</si>
  <si>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</si>
  <si>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</si>
  <si>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</si>
  <si>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新潟県</t>
    <rPh sb="0" eb="3">
      <t>ニイガタケン</t>
    </rPh>
    <phoneticPr fontId="9"/>
  </si>
  <si>
    <t>新潟県</t>
    <rPh sb="0" eb="3">
      <t>ニイガタケン</t>
    </rPh>
    <phoneticPr fontId="9"/>
  </si>
  <si>
    <t>新潟県</t>
    <phoneticPr fontId="16"/>
  </si>
  <si>
    <t>電気事業</t>
    <rPh sb="0" eb="2">
      <t>デンキ</t>
    </rPh>
    <rPh sb="2" eb="4">
      <t>ジギョウ</t>
    </rPh>
    <phoneticPr fontId="19"/>
  </si>
  <si>
    <t>工業用水道事業</t>
    <rPh sb="0" eb="2">
      <t>コウギョウ</t>
    </rPh>
    <rPh sb="2" eb="4">
      <t>ヨウスイ</t>
    </rPh>
    <rPh sb="4" eb="5">
      <t>ドウ</t>
    </rPh>
    <rPh sb="5" eb="7">
      <t>ジギョウ</t>
    </rPh>
    <phoneticPr fontId="19"/>
  </si>
  <si>
    <t>工業用地造成事業</t>
    <rPh sb="0" eb="2">
      <t>コウギョウ</t>
    </rPh>
    <rPh sb="2" eb="4">
      <t>ヨウチ</t>
    </rPh>
    <rPh sb="4" eb="6">
      <t>ゾウセイ</t>
    </rPh>
    <rPh sb="6" eb="8">
      <t>ジギョウ</t>
    </rPh>
    <phoneticPr fontId="19"/>
  </si>
  <si>
    <t>新潟東港臨海用地造成事業</t>
    <rPh sb="0" eb="2">
      <t>ニイガタ</t>
    </rPh>
    <rPh sb="2" eb="4">
      <t>ヒガシコウ</t>
    </rPh>
    <rPh sb="4" eb="6">
      <t>リンカイ</t>
    </rPh>
    <rPh sb="6" eb="8">
      <t>ヨウチ</t>
    </rPh>
    <rPh sb="8" eb="10">
      <t>ゾウセイ</t>
    </rPh>
    <rPh sb="10" eb="12">
      <t>ジギョウ</t>
    </rPh>
    <phoneticPr fontId="20"/>
  </si>
  <si>
    <t>病院事業</t>
    <rPh sb="0" eb="2">
      <t>ビョウイン</t>
    </rPh>
    <rPh sb="2" eb="4">
      <t>ジギョウ</t>
    </rPh>
    <phoneticPr fontId="19"/>
  </si>
  <si>
    <t>基幹病院事業</t>
    <rPh sb="0" eb="2">
      <t>キカン</t>
    </rPh>
    <rPh sb="2" eb="4">
      <t>ビョウイン</t>
    </rPh>
    <rPh sb="4" eb="6">
      <t>ジギョウ</t>
    </rPh>
    <phoneticPr fontId="19"/>
  </si>
  <si>
    <t>流域下水道事業</t>
    <rPh sb="0" eb="2">
      <t>リュウイキ</t>
    </rPh>
    <rPh sb="2" eb="5">
      <t>ゲスイドウ</t>
    </rPh>
    <rPh sb="5" eb="7">
      <t>ジギョウ</t>
    </rPh>
    <phoneticPr fontId="19"/>
  </si>
  <si>
    <t>港湾整備事業</t>
    <rPh sb="0" eb="2">
      <t>コウワン</t>
    </rPh>
    <rPh sb="2" eb="4">
      <t>セイビ</t>
    </rPh>
    <rPh sb="4" eb="6">
      <t>ジギョウ</t>
    </rPh>
    <phoneticPr fontId="14"/>
  </si>
  <si>
    <t>電気事業</t>
    <rPh sb="0" eb="2">
      <t>デンキ</t>
    </rPh>
    <rPh sb="2" eb="4">
      <t>ジギョウ</t>
    </rPh>
    <phoneticPr fontId="21"/>
  </si>
  <si>
    <t>工業用水道事業</t>
    <rPh sb="0" eb="2">
      <t>コウギョウ</t>
    </rPh>
    <rPh sb="2" eb="4">
      <t>ヨウスイ</t>
    </rPh>
    <rPh sb="4" eb="5">
      <t>ドウ</t>
    </rPh>
    <rPh sb="5" eb="7">
      <t>ジギョウ</t>
    </rPh>
    <phoneticPr fontId="21"/>
  </si>
  <si>
    <t>工業用地造成事業</t>
    <rPh sb="0" eb="2">
      <t>コウギョウ</t>
    </rPh>
    <rPh sb="2" eb="4">
      <t>ヨウチ</t>
    </rPh>
    <rPh sb="4" eb="6">
      <t>ゾウセイ</t>
    </rPh>
    <rPh sb="6" eb="8">
      <t>ジギョウ</t>
    </rPh>
    <phoneticPr fontId="21"/>
  </si>
  <si>
    <t>新潟東港臨海用地造成事業</t>
    <rPh sb="0" eb="2">
      <t>ニイガタ</t>
    </rPh>
    <rPh sb="2" eb="4">
      <t>ヒガシコウ</t>
    </rPh>
    <rPh sb="4" eb="6">
      <t>リンカイ</t>
    </rPh>
    <rPh sb="6" eb="8">
      <t>ヨウチ</t>
    </rPh>
    <rPh sb="8" eb="10">
      <t>ゾウセイ</t>
    </rPh>
    <rPh sb="10" eb="12">
      <t>ジギョウ</t>
    </rPh>
    <phoneticPr fontId="22"/>
  </si>
  <si>
    <t>病院事業</t>
    <rPh sb="0" eb="2">
      <t>ビョウイン</t>
    </rPh>
    <rPh sb="2" eb="4">
      <t>ジギョウ</t>
    </rPh>
    <phoneticPr fontId="21"/>
  </si>
  <si>
    <t>基幹病院事業</t>
    <rPh sb="0" eb="2">
      <t>キカン</t>
    </rPh>
    <rPh sb="2" eb="4">
      <t>ビョウイン</t>
    </rPh>
    <rPh sb="4" eb="6">
      <t>ジギョウ</t>
    </rPh>
    <phoneticPr fontId="21"/>
  </si>
  <si>
    <t>流域下水道事業</t>
    <rPh sb="0" eb="2">
      <t>リュウイキ</t>
    </rPh>
    <rPh sb="2" eb="5">
      <t>ゲスイドウ</t>
    </rPh>
    <rPh sb="5" eb="7">
      <t>ジギョウ</t>
    </rPh>
    <phoneticPr fontId="21"/>
  </si>
  <si>
    <t>港湾整備事業</t>
  </si>
  <si>
    <t>新潟県住宅供給公社</t>
    <rPh sb="0" eb="3">
      <t>ニイガタケン</t>
    </rPh>
    <rPh sb="3" eb="5">
      <t>ジュウタク</t>
    </rPh>
    <rPh sb="5" eb="7">
      <t>キョウキュウ</t>
    </rPh>
    <rPh sb="7" eb="9">
      <t>コウシャ</t>
    </rPh>
    <phoneticPr fontId="14"/>
  </si>
  <si>
    <t>北越急行（株）</t>
    <rPh sb="0" eb="2">
      <t>ホクエツ</t>
    </rPh>
    <rPh sb="2" eb="4">
      <t>キュウコウ</t>
    </rPh>
    <rPh sb="4" eb="7">
      <t>カブ</t>
    </rPh>
    <phoneticPr fontId="14"/>
  </si>
  <si>
    <t>新潟木材倉庫（株）</t>
    <rPh sb="0" eb="2">
      <t>ニイガタ</t>
    </rPh>
    <rPh sb="2" eb="4">
      <t>モクザイ</t>
    </rPh>
    <rPh sb="4" eb="6">
      <t>ソウコ</t>
    </rPh>
    <rPh sb="6" eb="9">
      <t>カブ</t>
    </rPh>
    <phoneticPr fontId="14"/>
  </si>
  <si>
    <t>えちごトキめき鉄道（株）</t>
    <rPh sb="7" eb="9">
      <t>テツドウ</t>
    </rPh>
    <rPh sb="10" eb="11">
      <t>カブ</t>
    </rPh>
    <phoneticPr fontId="14"/>
  </si>
  <si>
    <t>(株)新潟ふるさと村</t>
    <rPh sb="0" eb="3">
      <t>カブ</t>
    </rPh>
    <rPh sb="3" eb="5">
      <t>ニイガタ</t>
    </rPh>
    <rPh sb="9" eb="10">
      <t>ムラ</t>
    </rPh>
    <phoneticPr fontId="14"/>
  </si>
  <si>
    <t>-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</si>
</sst>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3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  <font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09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0" fillId="0" borderId="1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177" fontId="0" fillId="0" borderId="54" xfId="1" applyNumberFormat="1" applyFont="1" applyBorder="1" applyAlignment="1">
      <alignment horizontal="right" vertical="center"/>
    </xf>
    <xf numFmtId="177" fontId="0" fillId="0" borderId="54" xfId="0" applyNumberFormat="1" applyBorder="1" applyAlignment="1">
      <alignment horizontal="right"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5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57" t="s">
        <v>0</v>
      </c>
      <c r="B1" s="57"/>
      <c r="C1" s="57"/>
      <c r="D1" s="57"/>
      <c r="E1" s="102" t="s">
        <v>247</v>
      </c>
      <c r="F1" s="1"/>
    </row>
    <row r="3" spans="1:11" ht="14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49999999999999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60" t="s">
        <v>88</v>
      </c>
      <c r="B9" s="260" t="s">
        <v>90</v>
      </c>
      <c r="C9" s="55" t="s">
        <v>4</v>
      </c>
      <c r="D9" s="56"/>
      <c r="E9" s="56"/>
      <c r="F9" s="65">
        <v>287107</v>
      </c>
      <c r="G9" s="75">
        <f>F9/$F$27*100</f>
        <v>23.397368247342698</v>
      </c>
      <c r="H9" s="66">
        <v>303431</v>
      </c>
      <c r="I9" s="80">
        <f>(F9/H9-1)*100</f>
        <v>-5.3798062821531101</v>
      </c>
      <c r="K9" s="108"/>
    </row>
    <row r="10" spans="1:11" ht="18" customHeight="1">
      <c r="A10" s="261"/>
      <c r="B10" s="261"/>
      <c r="C10" s="7"/>
      <c r="D10" s="52" t="s">
        <v>23</v>
      </c>
      <c r="E10" s="53"/>
      <c r="F10" s="67">
        <v>63361</v>
      </c>
      <c r="G10" s="76">
        <f t="shared" ref="G10:G27" si="0">F10/$F$27*100</f>
        <v>5.1635127305146886</v>
      </c>
      <c r="H10" s="68">
        <v>65272</v>
      </c>
      <c r="I10" s="81">
        <f t="shared" ref="I10:I27" si="1">(F10/H10-1)*100</f>
        <v>-2.92774849859051</v>
      </c>
    </row>
    <row r="11" spans="1:11" ht="18" customHeight="1">
      <c r="A11" s="261"/>
      <c r="B11" s="261"/>
      <c r="C11" s="7"/>
      <c r="D11" s="16"/>
      <c r="E11" s="23" t="s">
        <v>24</v>
      </c>
      <c r="F11" s="69">
        <v>53049</v>
      </c>
      <c r="G11" s="77">
        <f t="shared" si="0"/>
        <v>4.3231512577306823</v>
      </c>
      <c r="H11" s="70">
        <v>53486</v>
      </c>
      <c r="I11" s="82">
        <f t="shared" si="1"/>
        <v>-0.81703623378079904</v>
      </c>
    </row>
    <row r="12" spans="1:11" ht="18" customHeight="1">
      <c r="A12" s="261"/>
      <c r="B12" s="261"/>
      <c r="C12" s="7"/>
      <c r="D12" s="16"/>
      <c r="E12" s="23" t="s">
        <v>25</v>
      </c>
      <c r="F12" s="69">
        <v>2953</v>
      </c>
      <c r="G12" s="77">
        <f t="shared" si="0"/>
        <v>0.24065044890721224</v>
      </c>
      <c r="H12" s="70">
        <v>5031</v>
      </c>
      <c r="I12" s="82">
        <f t="shared" si="1"/>
        <v>-41.303915722520379</v>
      </c>
    </row>
    <row r="13" spans="1:11" ht="18" customHeight="1">
      <c r="A13" s="261"/>
      <c r="B13" s="261"/>
      <c r="C13" s="7"/>
      <c r="D13" s="33"/>
      <c r="E13" s="23" t="s">
        <v>26</v>
      </c>
      <c r="F13" s="69">
        <v>378</v>
      </c>
      <c r="G13" s="77">
        <f t="shared" si="0"/>
        <v>3.0804561356900181E-2</v>
      </c>
      <c r="H13" s="70">
        <v>333</v>
      </c>
      <c r="I13" s="82">
        <f t="shared" si="1"/>
        <v>13.513513513513509</v>
      </c>
    </row>
    <row r="14" spans="1:11" ht="18" customHeight="1">
      <c r="A14" s="261"/>
      <c r="B14" s="261"/>
      <c r="C14" s="7"/>
      <c r="D14" s="61" t="s">
        <v>27</v>
      </c>
      <c r="E14" s="51"/>
      <c r="F14" s="65">
        <v>51847</v>
      </c>
      <c r="G14" s="75">
        <f t="shared" si="0"/>
        <v>4.2251960123576815</v>
      </c>
      <c r="H14" s="66">
        <v>61643</v>
      </c>
      <c r="I14" s="83">
        <f t="shared" si="1"/>
        <v>-15.89150430705838</v>
      </c>
    </row>
    <row r="15" spans="1:11" ht="18" customHeight="1">
      <c r="A15" s="261"/>
      <c r="B15" s="261"/>
      <c r="C15" s="7"/>
      <c r="D15" s="16"/>
      <c r="E15" s="23" t="s">
        <v>28</v>
      </c>
      <c r="F15" s="69">
        <v>1824</v>
      </c>
      <c r="G15" s="77">
        <f t="shared" si="0"/>
        <v>0.14864423257932785</v>
      </c>
      <c r="H15" s="70">
        <v>2302</v>
      </c>
      <c r="I15" s="82">
        <f t="shared" si="1"/>
        <v>-20.764552562988705</v>
      </c>
    </row>
    <row r="16" spans="1:11" ht="18" customHeight="1">
      <c r="A16" s="261"/>
      <c r="B16" s="261"/>
      <c r="C16" s="7"/>
      <c r="D16" s="16"/>
      <c r="E16" s="29" t="s">
        <v>29</v>
      </c>
      <c r="F16" s="67">
        <v>50023</v>
      </c>
      <c r="G16" s="76">
        <f t="shared" si="0"/>
        <v>4.0765517797783541</v>
      </c>
      <c r="H16" s="68">
        <v>59341</v>
      </c>
      <c r="I16" s="81">
        <f t="shared" si="1"/>
        <v>-15.702465411772637</v>
      </c>
      <c r="K16" s="109"/>
    </row>
    <row r="17" spans="1:26" ht="18" customHeight="1">
      <c r="A17" s="261"/>
      <c r="B17" s="261"/>
      <c r="C17" s="7"/>
      <c r="D17" s="263" t="s">
        <v>30</v>
      </c>
      <c r="E17" s="264"/>
      <c r="F17" s="67">
        <v>104917</v>
      </c>
      <c r="G17" s="76">
        <f t="shared" si="0"/>
        <v>8.5500586346081917</v>
      </c>
      <c r="H17" s="68">
        <v>107485</v>
      </c>
      <c r="I17" s="81">
        <f t="shared" si="1"/>
        <v>-2.3891705819416686</v>
      </c>
    </row>
    <row r="18" spans="1:26" ht="18" customHeight="1">
      <c r="A18" s="261"/>
      <c r="B18" s="261"/>
      <c r="C18" s="7"/>
      <c r="D18" s="265" t="s">
        <v>94</v>
      </c>
      <c r="E18" s="266"/>
      <c r="F18" s="69">
        <v>4114</v>
      </c>
      <c r="G18" s="77">
        <f t="shared" si="0"/>
        <v>0.33526445878911998</v>
      </c>
      <c r="H18" s="70">
        <v>4577</v>
      </c>
      <c r="I18" s="82">
        <f t="shared" si="1"/>
        <v>-10.115796373170195</v>
      </c>
    </row>
    <row r="19" spans="1:26" ht="18" customHeight="1">
      <c r="A19" s="261"/>
      <c r="B19" s="261"/>
      <c r="C19" s="10"/>
      <c r="D19" s="265" t="s">
        <v>95</v>
      </c>
      <c r="E19" s="266"/>
      <c r="F19" s="107">
        <v>0</v>
      </c>
      <c r="G19" s="77">
        <f t="shared" si="0"/>
        <v>0</v>
      </c>
      <c r="H19" s="70">
        <v>0</v>
      </c>
      <c r="I19" s="82" t="e">
        <f t="shared" si="1"/>
        <v>#DIV/0!</v>
      </c>
      <c r="Z19" s="2" t="s">
        <v>96</v>
      </c>
    </row>
    <row r="20" spans="1:26" ht="18" customHeight="1">
      <c r="A20" s="261"/>
      <c r="B20" s="261"/>
      <c r="C20" s="44" t="s">
        <v>5</v>
      </c>
      <c r="D20" s="43"/>
      <c r="E20" s="43"/>
      <c r="F20" s="69">
        <v>28360</v>
      </c>
      <c r="G20" s="77">
        <f t="shared" si="0"/>
        <v>2.311157037253146</v>
      </c>
      <c r="H20" s="70">
        <v>44159</v>
      </c>
      <c r="I20" s="82">
        <f t="shared" si="1"/>
        <v>-35.777531194094067</v>
      </c>
    </row>
    <row r="21" spans="1:26" ht="18" customHeight="1">
      <c r="A21" s="261"/>
      <c r="B21" s="261"/>
      <c r="C21" s="44" t="s">
        <v>6</v>
      </c>
      <c r="D21" s="43"/>
      <c r="E21" s="43"/>
      <c r="F21" s="69">
        <v>252500</v>
      </c>
      <c r="G21" s="77">
        <f t="shared" si="0"/>
        <v>20.57712101221507</v>
      </c>
      <c r="H21" s="70">
        <v>241200</v>
      </c>
      <c r="I21" s="82">
        <f t="shared" si="1"/>
        <v>4.6849087893864105</v>
      </c>
    </row>
    <row r="22" spans="1:26" ht="18" customHeight="1">
      <c r="A22" s="261"/>
      <c r="B22" s="261"/>
      <c r="C22" s="44" t="s">
        <v>31</v>
      </c>
      <c r="D22" s="43"/>
      <c r="E22" s="43"/>
      <c r="F22" s="69">
        <v>14616</v>
      </c>
      <c r="G22" s="77">
        <f t="shared" si="0"/>
        <v>1.1911097058001403</v>
      </c>
      <c r="H22" s="70">
        <v>15119</v>
      </c>
      <c r="I22" s="82">
        <f t="shared" si="1"/>
        <v>-3.3269396124082307</v>
      </c>
    </row>
    <row r="23" spans="1:26" ht="18" customHeight="1">
      <c r="A23" s="261"/>
      <c r="B23" s="261"/>
      <c r="C23" s="44" t="s">
        <v>7</v>
      </c>
      <c r="D23" s="43"/>
      <c r="E23" s="43"/>
      <c r="F23" s="69">
        <v>160114</v>
      </c>
      <c r="G23" s="77">
        <f t="shared" si="0"/>
        <v>13.048258034652688</v>
      </c>
      <c r="H23" s="70">
        <v>137422</v>
      </c>
      <c r="I23" s="82">
        <f t="shared" si="1"/>
        <v>16.512639897541881</v>
      </c>
    </row>
    <row r="24" spans="1:26" ht="18" customHeight="1">
      <c r="A24" s="261"/>
      <c r="B24" s="261"/>
      <c r="C24" s="44" t="s">
        <v>32</v>
      </c>
      <c r="D24" s="43"/>
      <c r="E24" s="43"/>
      <c r="F24" s="69">
        <v>4139</v>
      </c>
      <c r="G24" s="77">
        <f t="shared" si="0"/>
        <v>0.33730179750320066</v>
      </c>
      <c r="H24" s="70">
        <v>4904</v>
      </c>
      <c r="I24" s="82">
        <f t="shared" si="1"/>
        <v>-15.599510603588907</v>
      </c>
    </row>
    <row r="25" spans="1:26" ht="18" customHeight="1">
      <c r="A25" s="261"/>
      <c r="B25" s="261"/>
      <c r="C25" s="44" t="s">
        <v>8</v>
      </c>
      <c r="D25" s="43"/>
      <c r="E25" s="43"/>
      <c r="F25" s="69">
        <v>137026</v>
      </c>
      <c r="G25" s="77">
        <f t="shared" si="0"/>
        <v>11.166734985424878</v>
      </c>
      <c r="H25" s="70">
        <v>137472</v>
      </c>
      <c r="I25" s="82">
        <f t="shared" si="1"/>
        <v>-0.32442970204841215</v>
      </c>
    </row>
    <row r="26" spans="1:26" ht="18" customHeight="1">
      <c r="A26" s="261"/>
      <c r="B26" s="261"/>
      <c r="C26" s="45" t="s">
        <v>9</v>
      </c>
      <c r="D26" s="46"/>
      <c r="E26" s="46"/>
      <c r="F26" s="71">
        <v>343229</v>
      </c>
      <c r="G26" s="78">
        <f t="shared" si="0"/>
        <v>27.97094917980818</v>
      </c>
      <c r="H26" s="72">
        <v>143414</v>
      </c>
      <c r="I26" s="84">
        <f t="shared" si="1"/>
        <v>139.32740178783104</v>
      </c>
    </row>
    <row r="27" spans="1:26" ht="18" customHeight="1">
      <c r="A27" s="261"/>
      <c r="B27" s="262"/>
      <c r="C27" s="47" t="s">
        <v>10</v>
      </c>
      <c r="D27" s="31"/>
      <c r="E27" s="31"/>
      <c r="F27" s="73">
        <f>SUM(F9,F20:F26)</f>
        <v>1227091</v>
      </c>
      <c r="G27" s="79">
        <f t="shared" si="0"/>
        <v>100</v>
      </c>
      <c r="H27" s="73">
        <f>SUM(H9,H20:H26)</f>
        <v>1027121</v>
      </c>
      <c r="I27" s="85">
        <f t="shared" si="1"/>
        <v>19.468981746064973</v>
      </c>
    </row>
    <row r="28" spans="1:26" ht="18" customHeight="1">
      <c r="A28" s="261"/>
      <c r="B28" s="260" t="s">
        <v>89</v>
      </c>
      <c r="C28" s="55" t="s">
        <v>11</v>
      </c>
      <c r="D28" s="56"/>
      <c r="E28" s="56"/>
      <c r="F28" s="65">
        <f>SUM(F29:F31)</f>
        <v>408718</v>
      </c>
      <c r="G28" s="75">
        <f>F28/$F$45*100</f>
        <v>33.307880181665418</v>
      </c>
      <c r="H28" s="65">
        <v>415678</v>
      </c>
      <c r="I28" s="86">
        <f>(F28/H28-1)*100</f>
        <v>-1.6743729521408346</v>
      </c>
    </row>
    <row r="29" spans="1:26" ht="18" customHeight="1">
      <c r="A29" s="261"/>
      <c r="B29" s="261"/>
      <c r="C29" s="7"/>
      <c r="D29" s="30" t="s">
        <v>12</v>
      </c>
      <c r="E29" s="43"/>
      <c r="F29" s="69">
        <v>228553</v>
      </c>
      <c r="G29" s="77">
        <f t="shared" ref="G29:G45" si="2">F29/$F$45*100</f>
        <v>18.625595004771448</v>
      </c>
      <c r="H29" s="69">
        <v>235605</v>
      </c>
      <c r="I29" s="87">
        <f t="shared" ref="I29:I45" si="3">(F29/H29-1)*100</f>
        <v>-2.9931453067634339</v>
      </c>
    </row>
    <row r="30" spans="1:26" ht="18" customHeight="1">
      <c r="A30" s="261"/>
      <c r="B30" s="261"/>
      <c r="C30" s="7"/>
      <c r="D30" s="30" t="s">
        <v>33</v>
      </c>
      <c r="E30" s="43"/>
      <c r="F30" s="69">
        <v>9515</v>
      </c>
      <c r="G30" s="77">
        <f t="shared" si="2"/>
        <v>0.77541111457911427</v>
      </c>
      <c r="H30" s="69">
        <v>9513</v>
      </c>
      <c r="I30" s="87">
        <f t="shared" si="3"/>
        <v>2.1023862083469069E-2</v>
      </c>
    </row>
    <row r="31" spans="1:26" ht="18" customHeight="1">
      <c r="A31" s="261"/>
      <c r="B31" s="261"/>
      <c r="C31" s="19"/>
      <c r="D31" s="30" t="s">
        <v>13</v>
      </c>
      <c r="E31" s="43"/>
      <c r="F31" s="69">
        <v>170650</v>
      </c>
      <c r="G31" s="77">
        <f t="shared" si="2"/>
        <v>13.906874062314856</v>
      </c>
      <c r="H31" s="69">
        <v>170560</v>
      </c>
      <c r="I31" s="87">
        <f t="shared" si="3"/>
        <v>5.2767354596627847E-2</v>
      </c>
    </row>
    <row r="32" spans="1:26" ht="18" customHeight="1">
      <c r="A32" s="261"/>
      <c r="B32" s="261"/>
      <c r="C32" s="50" t="s">
        <v>14</v>
      </c>
      <c r="D32" s="51"/>
      <c r="E32" s="51"/>
      <c r="F32" s="65">
        <f>SUM(F33:F38)+316</f>
        <v>664149</v>
      </c>
      <c r="G32" s="75">
        <f t="shared" si="2"/>
        <v>54.123858784719303</v>
      </c>
      <c r="H32" s="65">
        <v>425861</v>
      </c>
      <c r="I32" s="86">
        <f t="shared" si="3"/>
        <v>55.954407658837034</v>
      </c>
    </row>
    <row r="33" spans="1:9" ht="18" customHeight="1">
      <c r="A33" s="261"/>
      <c r="B33" s="261"/>
      <c r="C33" s="7"/>
      <c r="D33" s="30" t="s">
        <v>15</v>
      </c>
      <c r="E33" s="43"/>
      <c r="F33" s="69">
        <v>33661</v>
      </c>
      <c r="G33" s="77">
        <f t="shared" si="2"/>
        <v>2.7431543381868173</v>
      </c>
      <c r="H33" s="69">
        <v>32233</v>
      </c>
      <c r="I33" s="87">
        <f t="shared" si="3"/>
        <v>4.430242298265763</v>
      </c>
    </row>
    <row r="34" spans="1:9" ht="18" customHeight="1">
      <c r="A34" s="261"/>
      <c r="B34" s="261"/>
      <c r="C34" s="7"/>
      <c r="D34" s="30" t="s">
        <v>34</v>
      </c>
      <c r="E34" s="43"/>
      <c r="F34" s="69">
        <v>20688</v>
      </c>
      <c r="G34" s="77">
        <f t="shared" si="2"/>
        <v>1.6859385326760605</v>
      </c>
      <c r="H34" s="69">
        <v>21151</v>
      </c>
      <c r="I34" s="87">
        <f t="shared" si="3"/>
        <v>-2.1890217956597846</v>
      </c>
    </row>
    <row r="35" spans="1:9" ht="18" customHeight="1">
      <c r="A35" s="261"/>
      <c r="B35" s="261"/>
      <c r="C35" s="7"/>
      <c r="D35" s="30" t="s">
        <v>35</v>
      </c>
      <c r="E35" s="43"/>
      <c r="F35" s="69">
        <v>282510</v>
      </c>
      <c r="G35" s="77">
        <f t="shared" si="2"/>
        <v>23.02274240459754</v>
      </c>
      <c r="H35" s="69">
        <v>253674</v>
      </c>
      <c r="I35" s="87">
        <f t="shared" si="3"/>
        <v>11.367345490669134</v>
      </c>
    </row>
    <row r="36" spans="1:9" ht="18" customHeight="1">
      <c r="A36" s="261"/>
      <c r="B36" s="261"/>
      <c r="C36" s="7"/>
      <c r="D36" s="30" t="s">
        <v>36</v>
      </c>
      <c r="E36" s="43"/>
      <c r="F36" s="69">
        <v>11216</v>
      </c>
      <c r="G36" s="77">
        <f t="shared" si="2"/>
        <v>0.91403164068516518</v>
      </c>
      <c r="H36" s="69">
        <v>8519</v>
      </c>
      <c r="I36" s="87">
        <f t="shared" si="3"/>
        <v>31.658645380913253</v>
      </c>
    </row>
    <row r="37" spans="1:9" ht="18" customHeight="1">
      <c r="A37" s="261"/>
      <c r="B37" s="261"/>
      <c r="C37" s="7"/>
      <c r="D37" s="30" t="s">
        <v>16</v>
      </c>
      <c r="E37" s="43"/>
      <c r="F37" s="69">
        <v>3698</v>
      </c>
      <c r="G37" s="77">
        <f t="shared" si="2"/>
        <v>0.30136314258681712</v>
      </c>
      <c r="H37" s="69">
        <v>2417</v>
      </c>
      <c r="I37" s="87">
        <f t="shared" si="3"/>
        <v>52.999586263963593</v>
      </c>
    </row>
    <row r="38" spans="1:9" ht="18" customHeight="1">
      <c r="A38" s="261"/>
      <c r="B38" s="261"/>
      <c r="C38" s="19"/>
      <c r="D38" s="30" t="s">
        <v>37</v>
      </c>
      <c r="E38" s="43"/>
      <c r="F38" s="69">
        <v>312060</v>
      </c>
      <c r="G38" s="77">
        <f t="shared" si="2"/>
        <v>25.430876764640924</v>
      </c>
      <c r="H38" s="69">
        <v>107551</v>
      </c>
      <c r="I38" s="87">
        <f t="shared" si="3"/>
        <v>190.15071919368486</v>
      </c>
    </row>
    <row r="39" spans="1:9" ht="18" customHeight="1">
      <c r="A39" s="261"/>
      <c r="B39" s="261"/>
      <c r="C39" s="50" t="s">
        <v>17</v>
      </c>
      <c r="D39" s="51"/>
      <c r="E39" s="51"/>
      <c r="F39" s="65">
        <f>F40+F43</f>
        <v>154224</v>
      </c>
      <c r="G39" s="75">
        <f t="shared" si="2"/>
        <v>12.568261033615274</v>
      </c>
      <c r="H39" s="65">
        <v>185582</v>
      </c>
      <c r="I39" s="86">
        <f t="shared" si="3"/>
        <v>-16.897112866549556</v>
      </c>
    </row>
    <row r="40" spans="1:9" ht="18" customHeight="1">
      <c r="A40" s="261"/>
      <c r="B40" s="261"/>
      <c r="C40" s="7"/>
      <c r="D40" s="52" t="s">
        <v>18</v>
      </c>
      <c r="E40" s="53"/>
      <c r="F40" s="67">
        <v>146657</v>
      </c>
      <c r="G40" s="76">
        <f t="shared" si="2"/>
        <v>11.951599351637327</v>
      </c>
      <c r="H40" s="67">
        <v>177907</v>
      </c>
      <c r="I40" s="88">
        <f t="shared" si="3"/>
        <v>-17.565357180999065</v>
      </c>
    </row>
    <row r="41" spans="1:9" ht="18" customHeight="1">
      <c r="A41" s="261"/>
      <c r="B41" s="261"/>
      <c r="C41" s="7"/>
      <c r="D41" s="16"/>
      <c r="E41" s="104" t="s">
        <v>92</v>
      </c>
      <c r="F41" s="69">
        <v>112713</v>
      </c>
      <c r="G41" s="77">
        <f t="shared" si="2"/>
        <v>9.1853823392071163</v>
      </c>
      <c r="H41" s="69">
        <v>140594</v>
      </c>
      <c r="I41" s="89">
        <f t="shared" si="3"/>
        <v>-19.830860491912883</v>
      </c>
    </row>
    <row r="42" spans="1:9" ht="18" customHeight="1">
      <c r="A42" s="261"/>
      <c r="B42" s="261"/>
      <c r="C42" s="7"/>
      <c r="D42" s="33"/>
      <c r="E42" s="32" t="s">
        <v>38</v>
      </c>
      <c r="F42" s="69">
        <v>33944</v>
      </c>
      <c r="G42" s="77">
        <f t="shared" si="2"/>
        <v>2.7662170124302108</v>
      </c>
      <c r="H42" s="69">
        <v>37313</v>
      </c>
      <c r="I42" s="89">
        <f t="shared" si="3"/>
        <v>-9.0290247366869423</v>
      </c>
    </row>
    <row r="43" spans="1:9" ht="18" customHeight="1">
      <c r="A43" s="261"/>
      <c r="B43" s="261"/>
      <c r="C43" s="7"/>
      <c r="D43" s="30" t="s">
        <v>39</v>
      </c>
      <c r="E43" s="54"/>
      <c r="F43" s="69">
        <v>7567</v>
      </c>
      <c r="G43" s="77">
        <f t="shared" si="2"/>
        <v>0.61666168197794624</v>
      </c>
      <c r="H43" s="69">
        <v>7675</v>
      </c>
      <c r="I43" s="89">
        <f t="shared" si="3"/>
        <v>-1.4071661237785027</v>
      </c>
    </row>
    <row r="44" spans="1:9" ht="18" customHeight="1">
      <c r="A44" s="261"/>
      <c r="B44" s="261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3"/>
        <v>#DIV/0!</v>
      </c>
    </row>
    <row r="45" spans="1:9" ht="18" customHeight="1">
      <c r="A45" s="262"/>
      <c r="B45" s="262"/>
      <c r="C45" s="11" t="s">
        <v>19</v>
      </c>
      <c r="D45" s="12"/>
      <c r="E45" s="12"/>
      <c r="F45" s="74">
        <f>SUM(F28,F32,F39)</f>
        <v>1227091</v>
      </c>
      <c r="G45" s="85">
        <f t="shared" si="2"/>
        <v>100</v>
      </c>
      <c r="H45" s="74">
        <f>SUM(H28,H32,H39)</f>
        <v>1027121</v>
      </c>
      <c r="I45" s="85">
        <f t="shared" si="3"/>
        <v>19.468981746064973</v>
      </c>
    </row>
    <row r="46" spans="1:9">
      <c r="A46" s="105" t="s">
        <v>20</v>
      </c>
    </row>
    <row r="47" spans="1:9">
      <c r="A47" s="106" t="s">
        <v>21</v>
      </c>
    </row>
    <row r="48" spans="1:9">
      <c r="A48" s="106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5" width="13.6328125" style="2" customWidth="1"/>
    <col min="26" max="29" width="12" style="2" customWidth="1"/>
    <col min="30" max="16384" width="9" style="2"/>
  </cols>
  <sheetData>
    <row r="1" spans="1:29" ht="34" customHeight="1">
      <c r="A1" s="64" t="s">
        <v>0</v>
      </c>
      <c r="B1" s="28"/>
      <c r="C1" s="28"/>
      <c r="D1" s="103" t="s">
        <v>248</v>
      </c>
      <c r="E1" s="35"/>
      <c r="F1" s="35"/>
      <c r="G1" s="35"/>
    </row>
    <row r="2" spans="1:29" ht="15" customHeight="1"/>
    <row r="3" spans="1:29" ht="15" customHeight="1">
      <c r="A3" s="36" t="s">
        <v>47</v>
      </c>
      <c r="B3" s="36"/>
      <c r="C3" s="36"/>
      <c r="D3" s="36"/>
    </row>
    <row r="4" spans="1:29" ht="15" customHeight="1">
      <c r="A4" s="36"/>
      <c r="B4" s="36"/>
      <c r="C4" s="36"/>
      <c r="D4" s="36"/>
    </row>
    <row r="5" spans="1:29" ht="16" customHeight="1">
      <c r="A5" s="31" t="s">
        <v>236</v>
      </c>
      <c r="B5" s="31"/>
      <c r="C5" s="31"/>
      <c r="D5" s="31"/>
      <c r="K5" s="37"/>
      <c r="S5" s="37" t="s">
        <v>48</v>
      </c>
    </row>
    <row r="6" spans="1:29" ht="16" customHeight="1">
      <c r="A6" s="270" t="s">
        <v>49</v>
      </c>
      <c r="B6" s="271"/>
      <c r="C6" s="271"/>
      <c r="D6" s="271"/>
      <c r="E6" s="272"/>
      <c r="F6" s="291" t="s">
        <v>250</v>
      </c>
      <c r="G6" s="292"/>
      <c r="H6" s="291" t="s">
        <v>251</v>
      </c>
      <c r="I6" s="292"/>
      <c r="J6" s="291" t="s">
        <v>252</v>
      </c>
      <c r="K6" s="292"/>
      <c r="L6" s="291" t="s">
        <v>253</v>
      </c>
      <c r="M6" s="292"/>
      <c r="N6" s="291" t="s">
        <v>254</v>
      </c>
      <c r="O6" s="292"/>
      <c r="P6" s="291" t="s">
        <v>255</v>
      </c>
      <c r="Q6" s="292"/>
      <c r="R6" s="291" t="s">
        <v>256</v>
      </c>
      <c r="S6" s="292"/>
    </row>
    <row r="7" spans="1:29" ht="16" customHeight="1">
      <c r="A7" s="273"/>
      <c r="B7" s="274"/>
      <c r="C7" s="274"/>
      <c r="D7" s="274"/>
      <c r="E7" s="275"/>
      <c r="F7" s="110" t="s">
        <v>235</v>
      </c>
      <c r="G7" s="38" t="s">
        <v>2</v>
      </c>
      <c r="H7" s="110" t="s">
        <v>235</v>
      </c>
      <c r="I7" s="38" t="s">
        <v>2</v>
      </c>
      <c r="J7" s="110" t="s">
        <v>235</v>
      </c>
      <c r="K7" s="38" t="s">
        <v>2</v>
      </c>
      <c r="L7" s="110" t="s">
        <v>235</v>
      </c>
      <c r="M7" s="251" t="s">
        <v>2</v>
      </c>
      <c r="N7" s="110" t="s">
        <v>235</v>
      </c>
      <c r="O7" s="251" t="s">
        <v>2</v>
      </c>
      <c r="P7" s="110" t="s">
        <v>235</v>
      </c>
      <c r="Q7" s="251" t="s">
        <v>2</v>
      </c>
      <c r="R7" s="110" t="s">
        <v>235</v>
      </c>
      <c r="S7" s="251" t="s">
        <v>2</v>
      </c>
    </row>
    <row r="8" spans="1:29" ht="16" customHeight="1">
      <c r="A8" s="282" t="s">
        <v>83</v>
      </c>
      <c r="B8" s="55" t="s">
        <v>50</v>
      </c>
      <c r="C8" s="56"/>
      <c r="D8" s="56"/>
      <c r="E8" s="93" t="s">
        <v>41</v>
      </c>
      <c r="F8" s="111">
        <v>7956</v>
      </c>
      <c r="G8" s="112">
        <v>9241</v>
      </c>
      <c r="H8" s="111">
        <v>3155</v>
      </c>
      <c r="I8" s="113">
        <v>2344</v>
      </c>
      <c r="J8" s="111">
        <v>1818</v>
      </c>
      <c r="K8" s="114">
        <v>2349</v>
      </c>
      <c r="L8" s="111">
        <v>101</v>
      </c>
      <c r="M8" s="149">
        <v>101</v>
      </c>
      <c r="N8" s="111">
        <v>75251</v>
      </c>
      <c r="O8" s="114">
        <v>74911</v>
      </c>
      <c r="P8" s="111">
        <v>4050.2</v>
      </c>
      <c r="Q8" s="149">
        <v>4364.8999999999996</v>
      </c>
      <c r="R8" s="111">
        <v>12083</v>
      </c>
      <c r="S8" s="114">
        <v>12077</v>
      </c>
      <c r="T8" s="115"/>
      <c r="U8" s="115"/>
      <c r="V8" s="115"/>
      <c r="W8" s="115"/>
      <c r="X8" s="115"/>
      <c r="Y8" s="115"/>
      <c r="Z8" s="115"/>
      <c r="AA8" s="115"/>
      <c r="AB8" s="115"/>
      <c r="AC8" s="115"/>
    </row>
    <row r="9" spans="1:29" ht="16" customHeight="1">
      <c r="A9" s="283"/>
      <c r="B9" s="8"/>
      <c r="C9" s="30" t="s">
        <v>51</v>
      </c>
      <c r="D9" s="43"/>
      <c r="E9" s="91" t="s">
        <v>42</v>
      </c>
      <c r="F9" s="70">
        <v>7956</v>
      </c>
      <c r="G9" s="116">
        <v>9241</v>
      </c>
      <c r="H9" s="70">
        <v>1899</v>
      </c>
      <c r="I9" s="117">
        <v>1961</v>
      </c>
      <c r="J9" s="70">
        <v>1818</v>
      </c>
      <c r="K9" s="118">
        <v>2349</v>
      </c>
      <c r="L9" s="70">
        <v>101</v>
      </c>
      <c r="M9" s="128">
        <v>101</v>
      </c>
      <c r="N9" s="70">
        <v>75251</v>
      </c>
      <c r="O9" s="118">
        <v>74911</v>
      </c>
      <c r="P9" s="70">
        <v>4008.7</v>
      </c>
      <c r="Q9" s="128">
        <v>4321.6000000000004</v>
      </c>
      <c r="R9" s="70">
        <v>12083</v>
      </c>
      <c r="S9" s="118">
        <v>12077</v>
      </c>
      <c r="T9" s="115"/>
      <c r="U9" s="115"/>
      <c r="V9" s="115"/>
      <c r="W9" s="115"/>
      <c r="X9" s="115"/>
      <c r="Y9" s="115"/>
      <c r="Z9" s="115"/>
      <c r="AA9" s="115"/>
      <c r="AB9" s="115"/>
      <c r="AC9" s="115"/>
    </row>
    <row r="10" spans="1:29" ht="16" customHeight="1">
      <c r="A10" s="283"/>
      <c r="B10" s="10"/>
      <c r="C10" s="30" t="s">
        <v>52</v>
      </c>
      <c r="D10" s="43"/>
      <c r="E10" s="91" t="s">
        <v>43</v>
      </c>
      <c r="F10" s="70">
        <v>0</v>
      </c>
      <c r="G10" s="116">
        <v>0</v>
      </c>
      <c r="H10" s="70">
        <v>1256</v>
      </c>
      <c r="I10" s="117">
        <v>383</v>
      </c>
      <c r="J10" s="119">
        <v>0</v>
      </c>
      <c r="K10" s="120">
        <v>0</v>
      </c>
      <c r="L10" s="70">
        <v>0</v>
      </c>
      <c r="M10" s="128">
        <v>0</v>
      </c>
      <c r="N10" s="70">
        <v>0</v>
      </c>
      <c r="O10" s="118">
        <v>0</v>
      </c>
      <c r="P10" s="70">
        <v>41.5</v>
      </c>
      <c r="Q10" s="128">
        <v>43.3</v>
      </c>
      <c r="R10" s="70">
        <v>0</v>
      </c>
      <c r="S10" s="118">
        <v>0</v>
      </c>
      <c r="T10" s="115"/>
      <c r="U10" s="115"/>
      <c r="V10" s="115"/>
      <c r="W10" s="115"/>
      <c r="X10" s="115"/>
      <c r="Y10" s="115"/>
      <c r="Z10" s="115"/>
      <c r="AA10" s="115"/>
      <c r="AB10" s="115"/>
      <c r="AC10" s="115"/>
    </row>
    <row r="11" spans="1:29" ht="16" customHeight="1">
      <c r="A11" s="283"/>
      <c r="B11" s="50" t="s">
        <v>53</v>
      </c>
      <c r="C11" s="63"/>
      <c r="D11" s="63"/>
      <c r="E11" s="90" t="s">
        <v>44</v>
      </c>
      <c r="F11" s="121">
        <v>6363</v>
      </c>
      <c r="G11" s="122">
        <v>6314</v>
      </c>
      <c r="H11" s="121">
        <v>2792</v>
      </c>
      <c r="I11" s="123">
        <v>4731</v>
      </c>
      <c r="J11" s="121">
        <v>969</v>
      </c>
      <c r="K11" s="124">
        <v>1431</v>
      </c>
      <c r="L11" s="121">
        <v>63</v>
      </c>
      <c r="M11" s="139">
        <v>61</v>
      </c>
      <c r="N11" s="121">
        <v>76175</v>
      </c>
      <c r="O11" s="124">
        <v>76166</v>
      </c>
      <c r="P11" s="121">
        <v>4250.3999999999996</v>
      </c>
      <c r="Q11" s="139">
        <v>4641.8999999999996</v>
      </c>
      <c r="R11" s="121">
        <v>11153</v>
      </c>
      <c r="S11" s="124">
        <v>11526</v>
      </c>
      <c r="T11" s="115"/>
      <c r="U11" s="115"/>
      <c r="V11" s="115"/>
      <c r="W11" s="115"/>
      <c r="X11" s="115"/>
      <c r="Y11" s="115"/>
      <c r="Z11" s="115"/>
      <c r="AA11" s="115"/>
      <c r="AB11" s="115"/>
      <c r="AC11" s="115"/>
    </row>
    <row r="12" spans="1:29" ht="16" customHeight="1">
      <c r="A12" s="283"/>
      <c r="B12" s="7"/>
      <c r="C12" s="30" t="s">
        <v>54</v>
      </c>
      <c r="D12" s="43"/>
      <c r="E12" s="91" t="s">
        <v>45</v>
      </c>
      <c r="F12" s="70">
        <v>6363</v>
      </c>
      <c r="G12" s="116">
        <v>6314</v>
      </c>
      <c r="H12" s="121">
        <v>2792</v>
      </c>
      <c r="I12" s="117">
        <v>4731</v>
      </c>
      <c r="J12" s="121">
        <v>969</v>
      </c>
      <c r="K12" s="118">
        <v>1431</v>
      </c>
      <c r="L12" s="70">
        <v>63</v>
      </c>
      <c r="M12" s="128">
        <v>61</v>
      </c>
      <c r="N12" s="70">
        <v>76175</v>
      </c>
      <c r="O12" s="118">
        <v>76166</v>
      </c>
      <c r="P12" s="70">
        <v>4250.3999999999996</v>
      </c>
      <c r="Q12" s="128">
        <v>4641.8999999999996</v>
      </c>
      <c r="R12" s="70">
        <v>11153</v>
      </c>
      <c r="S12" s="118">
        <v>11433</v>
      </c>
      <c r="T12" s="115"/>
      <c r="U12" s="115"/>
      <c r="V12" s="115"/>
      <c r="W12" s="115"/>
      <c r="X12" s="115"/>
      <c r="Y12" s="115"/>
      <c r="Z12" s="115"/>
      <c r="AA12" s="115"/>
      <c r="AB12" s="115"/>
      <c r="AC12" s="115"/>
    </row>
    <row r="13" spans="1:29" ht="16" customHeight="1">
      <c r="A13" s="283"/>
      <c r="B13" s="8"/>
      <c r="C13" s="52" t="s">
        <v>55</v>
      </c>
      <c r="D13" s="53"/>
      <c r="E13" s="95" t="s">
        <v>46</v>
      </c>
      <c r="F13" s="67">
        <v>0</v>
      </c>
      <c r="G13" s="125">
        <v>0</v>
      </c>
      <c r="H13" s="119">
        <v>0</v>
      </c>
      <c r="I13" s="120">
        <v>0</v>
      </c>
      <c r="J13" s="119">
        <v>0</v>
      </c>
      <c r="K13" s="120">
        <v>0</v>
      </c>
      <c r="L13" s="253">
        <v>0</v>
      </c>
      <c r="M13" s="256">
        <v>0</v>
      </c>
      <c r="N13" s="253">
        <v>0</v>
      </c>
      <c r="O13" s="127">
        <v>0</v>
      </c>
      <c r="P13" s="253">
        <v>0</v>
      </c>
      <c r="Q13" s="256">
        <v>0</v>
      </c>
      <c r="R13" s="68">
        <v>0</v>
      </c>
      <c r="S13" s="127">
        <v>93</v>
      </c>
      <c r="T13" s="115"/>
      <c r="U13" s="115"/>
      <c r="V13" s="115"/>
      <c r="W13" s="115"/>
      <c r="X13" s="115"/>
      <c r="Y13" s="115"/>
      <c r="Z13" s="115"/>
      <c r="AA13" s="115"/>
      <c r="AB13" s="115"/>
      <c r="AC13" s="115"/>
    </row>
    <row r="14" spans="1:29" ht="16" customHeight="1">
      <c r="A14" s="283"/>
      <c r="B14" s="44" t="s">
        <v>56</v>
      </c>
      <c r="C14" s="43"/>
      <c r="D14" s="43"/>
      <c r="E14" s="91" t="s">
        <v>97</v>
      </c>
      <c r="F14" s="69">
        <f t="shared" ref="F14:S14" si="0">F9-F12</f>
        <v>1593</v>
      </c>
      <c r="G14" s="128">
        <f t="shared" si="0"/>
        <v>2927</v>
      </c>
      <c r="H14" s="69">
        <f t="shared" si="0"/>
        <v>-893</v>
      </c>
      <c r="I14" s="128">
        <f t="shared" si="0"/>
        <v>-2770</v>
      </c>
      <c r="J14" s="69">
        <f t="shared" si="0"/>
        <v>849</v>
      </c>
      <c r="K14" s="128">
        <f t="shared" si="0"/>
        <v>918</v>
      </c>
      <c r="L14" s="69">
        <f t="shared" si="0"/>
        <v>38</v>
      </c>
      <c r="M14" s="128">
        <f t="shared" si="0"/>
        <v>40</v>
      </c>
      <c r="N14" s="69">
        <f t="shared" ref="N14:O14" si="1">N9-N12</f>
        <v>-924</v>
      </c>
      <c r="O14" s="128">
        <f t="shared" si="1"/>
        <v>-1255</v>
      </c>
      <c r="P14" s="69">
        <f t="shared" ref="P14:Q14" si="2">P9-P12</f>
        <v>-241.69999999999982</v>
      </c>
      <c r="Q14" s="128">
        <f t="shared" si="2"/>
        <v>-320.29999999999927</v>
      </c>
      <c r="R14" s="69">
        <f t="shared" si="0"/>
        <v>930</v>
      </c>
      <c r="S14" s="128">
        <f t="shared" si="0"/>
        <v>644</v>
      </c>
      <c r="T14" s="115"/>
      <c r="U14" s="115"/>
      <c r="V14" s="115"/>
      <c r="W14" s="115"/>
      <c r="X14" s="115"/>
      <c r="Y14" s="115"/>
      <c r="Z14" s="115"/>
      <c r="AA14" s="115"/>
      <c r="AB14" s="115"/>
      <c r="AC14" s="115"/>
    </row>
    <row r="15" spans="1:29" ht="16" customHeight="1">
      <c r="A15" s="283"/>
      <c r="B15" s="44" t="s">
        <v>57</v>
      </c>
      <c r="C15" s="43"/>
      <c r="D15" s="43"/>
      <c r="E15" s="91" t="s">
        <v>98</v>
      </c>
      <c r="F15" s="69">
        <f t="shared" ref="F15:S15" si="3">F10-F13</f>
        <v>0</v>
      </c>
      <c r="G15" s="128">
        <f t="shared" si="3"/>
        <v>0</v>
      </c>
      <c r="H15" s="69">
        <f t="shared" si="3"/>
        <v>1256</v>
      </c>
      <c r="I15" s="128">
        <f t="shared" si="3"/>
        <v>383</v>
      </c>
      <c r="J15" s="69">
        <f t="shared" si="3"/>
        <v>0</v>
      </c>
      <c r="K15" s="128">
        <f t="shared" si="3"/>
        <v>0</v>
      </c>
      <c r="L15" s="69">
        <f t="shared" si="3"/>
        <v>0</v>
      </c>
      <c r="M15" s="128">
        <f t="shared" si="3"/>
        <v>0</v>
      </c>
      <c r="N15" s="69">
        <f t="shared" ref="N15:O15" si="4">N10-N13</f>
        <v>0</v>
      </c>
      <c r="O15" s="128">
        <f t="shared" si="4"/>
        <v>0</v>
      </c>
      <c r="P15" s="69">
        <f t="shared" ref="P15:Q15" si="5">P10-P13</f>
        <v>41.5</v>
      </c>
      <c r="Q15" s="128">
        <f t="shared" si="5"/>
        <v>43.3</v>
      </c>
      <c r="R15" s="69">
        <f t="shared" si="3"/>
        <v>0</v>
      </c>
      <c r="S15" s="128">
        <f t="shared" si="3"/>
        <v>-93</v>
      </c>
      <c r="T15" s="115"/>
      <c r="U15" s="115"/>
      <c r="V15" s="115"/>
      <c r="W15" s="115"/>
      <c r="X15" s="115"/>
      <c r="Y15" s="115"/>
      <c r="Z15" s="115"/>
      <c r="AA15" s="115"/>
      <c r="AB15" s="115"/>
      <c r="AC15" s="115"/>
    </row>
    <row r="16" spans="1:29" ht="16" customHeight="1">
      <c r="A16" s="283"/>
      <c r="B16" s="44" t="s">
        <v>58</v>
      </c>
      <c r="C16" s="43"/>
      <c r="D16" s="43"/>
      <c r="E16" s="91" t="s">
        <v>99</v>
      </c>
      <c r="F16" s="67">
        <f t="shared" ref="F16:S16" si="6">F8-F11</f>
        <v>1593</v>
      </c>
      <c r="G16" s="125">
        <f t="shared" si="6"/>
        <v>2927</v>
      </c>
      <c r="H16" s="67">
        <f t="shared" si="6"/>
        <v>363</v>
      </c>
      <c r="I16" s="125">
        <f t="shared" si="6"/>
        <v>-2387</v>
      </c>
      <c r="J16" s="67">
        <f t="shared" si="6"/>
        <v>849</v>
      </c>
      <c r="K16" s="125">
        <f t="shared" si="6"/>
        <v>918</v>
      </c>
      <c r="L16" s="255">
        <f t="shared" si="6"/>
        <v>38</v>
      </c>
      <c r="M16" s="254">
        <f t="shared" si="6"/>
        <v>40</v>
      </c>
      <c r="N16" s="255">
        <f t="shared" ref="N16:O16" si="7">N8-N11</f>
        <v>-924</v>
      </c>
      <c r="O16" s="254">
        <f t="shared" si="7"/>
        <v>-1255</v>
      </c>
      <c r="P16" s="255">
        <f t="shared" ref="P16:Q16" si="8">P8-P11</f>
        <v>-200.19999999999982</v>
      </c>
      <c r="Q16" s="254">
        <f t="shared" si="8"/>
        <v>-277</v>
      </c>
      <c r="R16" s="67">
        <f t="shared" si="6"/>
        <v>930</v>
      </c>
      <c r="S16" s="125">
        <f t="shared" si="6"/>
        <v>551</v>
      </c>
      <c r="T16" s="115"/>
      <c r="U16" s="115"/>
      <c r="V16" s="115"/>
      <c r="W16" s="115"/>
      <c r="X16" s="115"/>
      <c r="Y16" s="115"/>
      <c r="Z16" s="115"/>
      <c r="AA16" s="115"/>
      <c r="AB16" s="115"/>
      <c r="AC16" s="115"/>
    </row>
    <row r="17" spans="1:29" ht="16" customHeight="1">
      <c r="A17" s="283"/>
      <c r="B17" s="44" t="s">
        <v>59</v>
      </c>
      <c r="C17" s="43"/>
      <c r="D17" s="43"/>
      <c r="E17" s="34"/>
      <c r="F17" s="69">
        <v>0</v>
      </c>
      <c r="G17" s="128">
        <v>0</v>
      </c>
      <c r="H17" s="119">
        <v>0</v>
      </c>
      <c r="I17" s="120">
        <v>0</v>
      </c>
      <c r="J17" s="70">
        <v>4747</v>
      </c>
      <c r="K17" s="118">
        <v>5556</v>
      </c>
      <c r="L17" s="70">
        <v>0</v>
      </c>
      <c r="M17" s="256">
        <v>0</v>
      </c>
      <c r="N17" s="119">
        <v>33464</v>
      </c>
      <c r="O17" s="129">
        <v>34113</v>
      </c>
      <c r="P17" s="70">
        <v>1096</v>
      </c>
      <c r="Q17" s="256">
        <v>895.4</v>
      </c>
      <c r="R17" s="119">
        <v>0</v>
      </c>
      <c r="S17" s="129">
        <v>0</v>
      </c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1:29" ht="16" customHeight="1">
      <c r="A18" s="284"/>
      <c r="B18" s="47" t="s">
        <v>60</v>
      </c>
      <c r="C18" s="31"/>
      <c r="D18" s="31"/>
      <c r="E18" s="17"/>
      <c r="F18" s="130">
        <v>0</v>
      </c>
      <c r="G18" s="131">
        <v>0</v>
      </c>
      <c r="H18" s="132">
        <v>0</v>
      </c>
      <c r="I18" s="133">
        <v>0</v>
      </c>
      <c r="J18" s="132">
        <v>9652</v>
      </c>
      <c r="K18" s="133">
        <v>9912</v>
      </c>
      <c r="L18" s="132">
        <v>0</v>
      </c>
      <c r="M18" s="257">
        <v>0</v>
      </c>
      <c r="N18" s="132">
        <v>0</v>
      </c>
      <c r="O18" s="134">
        <v>0</v>
      </c>
      <c r="P18" s="132">
        <v>0</v>
      </c>
      <c r="Q18" s="257">
        <v>0</v>
      </c>
      <c r="R18" s="132">
        <v>0</v>
      </c>
      <c r="S18" s="134">
        <v>0</v>
      </c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ht="16" customHeight="1">
      <c r="A19" s="283" t="s">
        <v>84</v>
      </c>
      <c r="B19" s="50" t="s">
        <v>61</v>
      </c>
      <c r="C19" s="51"/>
      <c r="D19" s="51"/>
      <c r="E19" s="96"/>
      <c r="F19" s="65">
        <v>2443</v>
      </c>
      <c r="G19" s="135">
        <v>490</v>
      </c>
      <c r="H19" s="66">
        <v>0</v>
      </c>
      <c r="I19" s="136">
        <v>551</v>
      </c>
      <c r="J19" s="66">
        <v>0</v>
      </c>
      <c r="K19" s="137">
        <v>0</v>
      </c>
      <c r="L19" s="66">
        <v>0</v>
      </c>
      <c r="M19" s="135">
        <v>0</v>
      </c>
      <c r="N19" s="66">
        <v>9737</v>
      </c>
      <c r="O19" s="137">
        <v>10394</v>
      </c>
      <c r="P19" s="66">
        <v>2434</v>
      </c>
      <c r="Q19" s="135">
        <v>811.1</v>
      </c>
      <c r="R19" s="66">
        <v>5718</v>
      </c>
      <c r="S19" s="137">
        <v>5557</v>
      </c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ht="16" customHeight="1">
      <c r="A20" s="283"/>
      <c r="B20" s="19"/>
      <c r="C20" s="30" t="s">
        <v>62</v>
      </c>
      <c r="D20" s="43"/>
      <c r="E20" s="91"/>
      <c r="F20" s="69">
        <v>1939</v>
      </c>
      <c r="G20" s="128">
        <v>0</v>
      </c>
      <c r="H20" s="70">
        <v>0</v>
      </c>
      <c r="I20" s="117">
        <v>539</v>
      </c>
      <c r="J20" s="70">
        <v>0</v>
      </c>
      <c r="K20" s="120">
        <v>0</v>
      </c>
      <c r="L20" s="70">
        <v>0</v>
      </c>
      <c r="M20" s="128">
        <v>0</v>
      </c>
      <c r="N20" s="70">
        <v>6244</v>
      </c>
      <c r="O20" s="118">
        <v>6947</v>
      </c>
      <c r="P20" s="70">
        <v>538</v>
      </c>
      <c r="Q20" s="128">
        <v>72</v>
      </c>
      <c r="R20" s="70">
        <v>1949</v>
      </c>
      <c r="S20" s="118">
        <v>1489</v>
      </c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ht="16" customHeight="1">
      <c r="A21" s="283"/>
      <c r="B21" s="9" t="s">
        <v>63</v>
      </c>
      <c r="C21" s="63"/>
      <c r="D21" s="63"/>
      <c r="E21" s="90" t="s">
        <v>100</v>
      </c>
      <c r="F21" s="138">
        <v>2443</v>
      </c>
      <c r="G21" s="139">
        <v>490</v>
      </c>
      <c r="H21" s="121">
        <v>0</v>
      </c>
      <c r="I21" s="123">
        <v>551</v>
      </c>
      <c r="J21" s="121">
        <v>0</v>
      </c>
      <c r="K21" s="124">
        <v>0</v>
      </c>
      <c r="L21" s="121">
        <v>0</v>
      </c>
      <c r="M21" s="139">
        <v>0</v>
      </c>
      <c r="N21" s="121">
        <v>9737</v>
      </c>
      <c r="O21" s="124">
        <v>10394</v>
      </c>
      <c r="P21" s="121">
        <v>2434</v>
      </c>
      <c r="Q21" s="139">
        <v>811.1</v>
      </c>
      <c r="R21" s="121">
        <v>5718</v>
      </c>
      <c r="S21" s="124">
        <v>5557</v>
      </c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ht="16" customHeight="1">
      <c r="A22" s="283"/>
      <c r="B22" s="50" t="s">
        <v>64</v>
      </c>
      <c r="C22" s="51"/>
      <c r="D22" s="51"/>
      <c r="E22" s="96" t="s">
        <v>101</v>
      </c>
      <c r="F22" s="65">
        <v>7434</v>
      </c>
      <c r="G22" s="135">
        <v>5601</v>
      </c>
      <c r="H22" s="66">
        <v>341</v>
      </c>
      <c r="I22" s="136">
        <v>887</v>
      </c>
      <c r="J22" s="66">
        <v>750</v>
      </c>
      <c r="K22" s="137">
        <v>750</v>
      </c>
      <c r="L22" s="66">
        <v>0</v>
      </c>
      <c r="M22" s="135">
        <v>0</v>
      </c>
      <c r="N22" s="66">
        <v>11414</v>
      </c>
      <c r="O22" s="137">
        <v>12254</v>
      </c>
      <c r="P22" s="66">
        <v>2434</v>
      </c>
      <c r="Q22" s="135">
        <v>811.1</v>
      </c>
      <c r="R22" s="66">
        <v>7883</v>
      </c>
      <c r="S22" s="137">
        <v>7707</v>
      </c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ht="16" customHeight="1">
      <c r="A23" s="283"/>
      <c r="B23" s="7" t="s">
        <v>65</v>
      </c>
      <c r="C23" s="52" t="s">
        <v>66</v>
      </c>
      <c r="D23" s="53"/>
      <c r="E23" s="95"/>
      <c r="F23" s="67">
        <v>1902</v>
      </c>
      <c r="G23" s="125">
        <v>1830</v>
      </c>
      <c r="H23" s="68">
        <v>148</v>
      </c>
      <c r="I23" s="126">
        <v>164</v>
      </c>
      <c r="J23" s="68">
        <v>317</v>
      </c>
      <c r="K23" s="127">
        <v>317</v>
      </c>
      <c r="L23" s="253">
        <v>0</v>
      </c>
      <c r="M23" s="254">
        <v>0</v>
      </c>
      <c r="N23" s="253">
        <v>4839</v>
      </c>
      <c r="O23" s="127">
        <v>4619</v>
      </c>
      <c r="P23" s="253">
        <v>710.3</v>
      </c>
      <c r="Q23" s="254">
        <v>653.70000000000005</v>
      </c>
      <c r="R23" s="68">
        <v>3189</v>
      </c>
      <c r="S23" s="127">
        <v>2473</v>
      </c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ht="16" customHeight="1">
      <c r="A24" s="283"/>
      <c r="B24" s="44" t="s">
        <v>102</v>
      </c>
      <c r="C24" s="43"/>
      <c r="D24" s="43"/>
      <c r="E24" s="91" t="s">
        <v>103</v>
      </c>
      <c r="F24" s="69">
        <f t="shared" ref="F24:S24" si="9">F21-F22</f>
        <v>-4991</v>
      </c>
      <c r="G24" s="128">
        <f t="shared" si="9"/>
        <v>-5111</v>
      </c>
      <c r="H24" s="69">
        <f t="shared" si="9"/>
        <v>-341</v>
      </c>
      <c r="I24" s="128">
        <f t="shared" si="9"/>
        <v>-336</v>
      </c>
      <c r="J24" s="69">
        <f t="shared" si="9"/>
        <v>-750</v>
      </c>
      <c r="K24" s="128">
        <f t="shared" si="9"/>
        <v>-750</v>
      </c>
      <c r="L24" s="69">
        <f t="shared" si="9"/>
        <v>0</v>
      </c>
      <c r="M24" s="128">
        <f t="shared" si="9"/>
        <v>0</v>
      </c>
      <c r="N24" s="69">
        <f t="shared" ref="N24:O24" si="10">N21-N22</f>
        <v>-1677</v>
      </c>
      <c r="O24" s="128">
        <f t="shared" si="10"/>
        <v>-1860</v>
      </c>
      <c r="P24" s="69">
        <f t="shared" ref="P24:Q24" si="11">P21-P22</f>
        <v>0</v>
      </c>
      <c r="Q24" s="128">
        <f t="shared" si="11"/>
        <v>0</v>
      </c>
      <c r="R24" s="69">
        <f t="shared" si="9"/>
        <v>-2165</v>
      </c>
      <c r="S24" s="128">
        <f t="shared" si="9"/>
        <v>-2150</v>
      </c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ht="16" customHeight="1">
      <c r="A25" s="283"/>
      <c r="B25" s="101" t="s">
        <v>67</v>
      </c>
      <c r="C25" s="53"/>
      <c r="D25" s="53"/>
      <c r="E25" s="285" t="s">
        <v>104</v>
      </c>
      <c r="F25" s="301">
        <v>4991</v>
      </c>
      <c r="G25" s="299">
        <v>5111</v>
      </c>
      <c r="H25" s="297">
        <v>341</v>
      </c>
      <c r="I25" s="299">
        <v>336</v>
      </c>
      <c r="J25" s="297">
        <v>750</v>
      </c>
      <c r="K25" s="299">
        <v>750</v>
      </c>
      <c r="L25" s="297">
        <v>0</v>
      </c>
      <c r="M25" s="299">
        <v>0</v>
      </c>
      <c r="N25" s="297">
        <v>1677</v>
      </c>
      <c r="O25" s="299">
        <v>1860</v>
      </c>
      <c r="P25" s="297">
        <v>0</v>
      </c>
      <c r="Q25" s="299">
        <v>0</v>
      </c>
      <c r="R25" s="297">
        <v>2166</v>
      </c>
      <c r="S25" s="299">
        <v>2150</v>
      </c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ht="16" customHeight="1">
      <c r="A26" s="283"/>
      <c r="B26" s="9" t="s">
        <v>68</v>
      </c>
      <c r="C26" s="63"/>
      <c r="D26" s="63"/>
      <c r="E26" s="286"/>
      <c r="F26" s="302"/>
      <c r="G26" s="300"/>
      <c r="H26" s="298"/>
      <c r="I26" s="300"/>
      <c r="J26" s="298"/>
      <c r="K26" s="300"/>
      <c r="L26" s="298"/>
      <c r="M26" s="300"/>
      <c r="N26" s="298"/>
      <c r="O26" s="300"/>
      <c r="P26" s="298"/>
      <c r="Q26" s="300"/>
      <c r="R26" s="298"/>
      <c r="S26" s="300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</row>
    <row r="27" spans="1:29" ht="16" customHeight="1">
      <c r="A27" s="284"/>
      <c r="B27" s="47" t="s">
        <v>105</v>
      </c>
      <c r="C27" s="31"/>
      <c r="D27" s="31"/>
      <c r="E27" s="92" t="s">
        <v>106</v>
      </c>
      <c r="F27" s="73">
        <f t="shared" ref="F27:S27" si="12">F24+F25</f>
        <v>0</v>
      </c>
      <c r="G27" s="140">
        <f t="shared" si="12"/>
        <v>0</v>
      </c>
      <c r="H27" s="73">
        <f t="shared" si="12"/>
        <v>0</v>
      </c>
      <c r="I27" s="140">
        <f t="shared" si="12"/>
        <v>0</v>
      </c>
      <c r="J27" s="73">
        <f t="shared" si="12"/>
        <v>0</v>
      </c>
      <c r="K27" s="140">
        <f t="shared" si="12"/>
        <v>0</v>
      </c>
      <c r="L27" s="73">
        <f t="shared" si="12"/>
        <v>0</v>
      </c>
      <c r="M27" s="140">
        <f t="shared" si="12"/>
        <v>0</v>
      </c>
      <c r="N27" s="73">
        <f t="shared" ref="N27:O27" si="13">N24+N25</f>
        <v>0</v>
      </c>
      <c r="O27" s="140">
        <f t="shared" si="13"/>
        <v>0</v>
      </c>
      <c r="P27" s="73">
        <f t="shared" ref="P27:Q27" si="14">P24+P25</f>
        <v>0</v>
      </c>
      <c r="Q27" s="140">
        <f t="shared" si="14"/>
        <v>0</v>
      </c>
      <c r="R27" s="73">
        <f t="shared" si="12"/>
        <v>1</v>
      </c>
      <c r="S27" s="140">
        <f t="shared" si="12"/>
        <v>0</v>
      </c>
      <c r="T27" s="115"/>
      <c r="U27" s="115"/>
      <c r="V27" s="115"/>
      <c r="W27" s="115"/>
      <c r="X27" s="115"/>
      <c r="Y27" s="115"/>
      <c r="Z27" s="115"/>
      <c r="AA27" s="115"/>
      <c r="AB27" s="115"/>
      <c r="AC27" s="115"/>
    </row>
    <row r="28" spans="1:29" ht="16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</row>
    <row r="29" spans="1:29" ht="16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15"/>
      <c r="P29" s="115"/>
      <c r="Q29" s="115"/>
      <c r="R29" s="115"/>
      <c r="S29" s="142" t="s">
        <v>107</v>
      </c>
      <c r="T29" s="115"/>
      <c r="U29" s="115"/>
      <c r="V29" s="115"/>
      <c r="W29" s="115"/>
      <c r="X29" s="115"/>
      <c r="Y29" s="115"/>
      <c r="Z29" s="115"/>
      <c r="AA29" s="115"/>
      <c r="AB29" s="115"/>
      <c r="AC29" s="142"/>
    </row>
    <row r="30" spans="1:29" ht="16" customHeight="1">
      <c r="A30" s="276" t="s">
        <v>69</v>
      </c>
      <c r="B30" s="277"/>
      <c r="C30" s="277"/>
      <c r="D30" s="277"/>
      <c r="E30" s="278"/>
      <c r="F30" s="295" t="s">
        <v>257</v>
      </c>
      <c r="G30" s="296"/>
      <c r="H30" s="291"/>
      <c r="I30" s="292"/>
      <c r="J30" s="295"/>
      <c r="K30" s="296"/>
      <c r="L30" s="293"/>
      <c r="M30" s="294"/>
      <c r="N30" s="293"/>
      <c r="O30" s="294"/>
      <c r="P30" s="293"/>
      <c r="Q30" s="294"/>
      <c r="R30" s="293"/>
      <c r="S30" s="294"/>
      <c r="T30" s="143"/>
      <c r="U30" s="141"/>
      <c r="V30" s="143"/>
      <c r="W30" s="141"/>
      <c r="X30" s="143"/>
      <c r="Y30" s="141"/>
      <c r="Z30" s="143"/>
      <c r="AA30" s="141"/>
      <c r="AB30" s="143"/>
      <c r="AC30" s="141"/>
    </row>
    <row r="31" spans="1:29" ht="16" customHeight="1">
      <c r="A31" s="279"/>
      <c r="B31" s="280"/>
      <c r="C31" s="280"/>
      <c r="D31" s="280"/>
      <c r="E31" s="281"/>
      <c r="F31" s="110" t="s">
        <v>235</v>
      </c>
      <c r="G31" s="144" t="s">
        <v>2</v>
      </c>
      <c r="H31" s="110" t="s">
        <v>235</v>
      </c>
      <c r="I31" s="144" t="s">
        <v>2</v>
      </c>
      <c r="J31" s="110" t="s">
        <v>235</v>
      </c>
      <c r="K31" s="145" t="s">
        <v>2</v>
      </c>
      <c r="L31" s="110" t="s">
        <v>235</v>
      </c>
      <c r="M31" s="146" t="s">
        <v>2</v>
      </c>
      <c r="N31" s="110" t="s">
        <v>235</v>
      </c>
      <c r="O31" s="146" t="s">
        <v>2</v>
      </c>
      <c r="P31" s="110" t="s">
        <v>235</v>
      </c>
      <c r="Q31" s="146" t="s">
        <v>2</v>
      </c>
      <c r="R31" s="110" t="s">
        <v>235</v>
      </c>
      <c r="S31" s="146" t="s">
        <v>2</v>
      </c>
      <c r="T31" s="147"/>
      <c r="U31" s="147"/>
      <c r="V31" s="147"/>
      <c r="W31" s="147"/>
      <c r="X31" s="147"/>
      <c r="Y31" s="147"/>
      <c r="Z31" s="147"/>
      <c r="AA31" s="147"/>
      <c r="AB31" s="147"/>
      <c r="AC31" s="147"/>
    </row>
    <row r="32" spans="1:29" ht="16" customHeight="1">
      <c r="A32" s="282" t="s">
        <v>85</v>
      </c>
      <c r="B32" s="55" t="s">
        <v>50</v>
      </c>
      <c r="C32" s="56"/>
      <c r="D32" s="56"/>
      <c r="E32" s="15" t="s">
        <v>41</v>
      </c>
      <c r="F32" s="66">
        <v>1336</v>
      </c>
      <c r="G32" s="148">
        <v>1365</v>
      </c>
      <c r="H32" s="111"/>
      <c r="I32" s="113"/>
      <c r="J32" s="111"/>
      <c r="K32" s="114"/>
      <c r="L32" s="66"/>
      <c r="M32" s="137"/>
      <c r="N32" s="66"/>
      <c r="O32" s="137"/>
      <c r="P32" s="66"/>
      <c r="Q32" s="137"/>
      <c r="R32" s="111"/>
      <c r="S32" s="149"/>
      <c r="T32" s="148"/>
      <c r="U32" s="148"/>
      <c r="V32" s="148"/>
      <c r="W32" s="148"/>
      <c r="X32" s="150"/>
      <c r="Y32" s="150"/>
      <c r="Z32" s="148"/>
      <c r="AA32" s="148"/>
      <c r="AB32" s="150"/>
      <c r="AC32" s="150"/>
    </row>
    <row r="33" spans="1:29" ht="16" customHeight="1">
      <c r="A33" s="287"/>
      <c r="B33" s="8"/>
      <c r="C33" s="52" t="s">
        <v>70</v>
      </c>
      <c r="D33" s="53"/>
      <c r="E33" s="99"/>
      <c r="F33" s="68">
        <v>1320</v>
      </c>
      <c r="G33" s="151">
        <v>1327</v>
      </c>
      <c r="H33" s="68"/>
      <c r="I33" s="126"/>
      <c r="J33" s="68"/>
      <c r="K33" s="127"/>
      <c r="L33" s="253"/>
      <c r="M33" s="127"/>
      <c r="N33" s="253"/>
      <c r="O33" s="127"/>
      <c r="P33" s="253"/>
      <c r="Q33" s="127"/>
      <c r="R33" s="68"/>
      <c r="S33" s="125"/>
      <c r="T33" s="148"/>
      <c r="U33" s="148"/>
      <c r="V33" s="148"/>
      <c r="W33" s="148"/>
      <c r="X33" s="150"/>
      <c r="Y33" s="150"/>
      <c r="Z33" s="148"/>
      <c r="AA33" s="148"/>
      <c r="AB33" s="150"/>
      <c r="AC33" s="150"/>
    </row>
    <row r="34" spans="1:29" ht="16" customHeight="1">
      <c r="A34" s="287"/>
      <c r="B34" s="8"/>
      <c r="C34" s="24"/>
      <c r="D34" s="30" t="s">
        <v>71</v>
      </c>
      <c r="E34" s="94"/>
      <c r="F34" s="70">
        <v>1119</v>
      </c>
      <c r="G34" s="116">
        <v>1119</v>
      </c>
      <c r="H34" s="70"/>
      <c r="I34" s="117"/>
      <c r="J34" s="70"/>
      <c r="K34" s="118"/>
      <c r="L34" s="70"/>
      <c r="M34" s="118"/>
      <c r="N34" s="70"/>
      <c r="O34" s="118"/>
      <c r="P34" s="70"/>
      <c r="Q34" s="118"/>
      <c r="R34" s="70"/>
      <c r="S34" s="128"/>
      <c r="T34" s="148"/>
      <c r="U34" s="148"/>
      <c r="V34" s="148"/>
      <c r="W34" s="148"/>
      <c r="X34" s="150"/>
      <c r="Y34" s="150"/>
      <c r="Z34" s="148"/>
      <c r="AA34" s="148"/>
      <c r="AB34" s="150"/>
      <c r="AC34" s="150"/>
    </row>
    <row r="35" spans="1:29" ht="16" customHeight="1">
      <c r="A35" s="287"/>
      <c r="B35" s="10"/>
      <c r="C35" s="62" t="s">
        <v>72</v>
      </c>
      <c r="D35" s="63"/>
      <c r="E35" s="100"/>
      <c r="F35" s="121">
        <v>16</v>
      </c>
      <c r="G35" s="122">
        <v>38</v>
      </c>
      <c r="H35" s="121"/>
      <c r="I35" s="123"/>
      <c r="J35" s="152"/>
      <c r="K35" s="153"/>
      <c r="L35" s="121"/>
      <c r="M35" s="124"/>
      <c r="N35" s="121"/>
      <c r="O35" s="124"/>
      <c r="P35" s="121"/>
      <c r="Q35" s="124"/>
      <c r="R35" s="121"/>
      <c r="S35" s="139"/>
      <c r="T35" s="148"/>
      <c r="U35" s="148"/>
      <c r="V35" s="148"/>
      <c r="W35" s="148"/>
      <c r="X35" s="150"/>
      <c r="Y35" s="150"/>
      <c r="Z35" s="148"/>
      <c r="AA35" s="148"/>
      <c r="AB35" s="150"/>
      <c r="AC35" s="150"/>
    </row>
    <row r="36" spans="1:29" ht="16" customHeight="1">
      <c r="A36" s="287"/>
      <c r="B36" s="50" t="s">
        <v>53</v>
      </c>
      <c r="C36" s="51"/>
      <c r="D36" s="51"/>
      <c r="E36" s="15" t="s">
        <v>42</v>
      </c>
      <c r="F36" s="65">
        <v>733</v>
      </c>
      <c r="G36" s="125">
        <v>701</v>
      </c>
      <c r="H36" s="66"/>
      <c r="I36" s="136"/>
      <c r="J36" s="66"/>
      <c r="K36" s="137"/>
      <c r="L36" s="66"/>
      <c r="M36" s="137"/>
      <c r="N36" s="66"/>
      <c r="O36" s="137"/>
      <c r="P36" s="66"/>
      <c r="Q36" s="137"/>
      <c r="R36" s="66"/>
      <c r="S36" s="135"/>
      <c r="T36" s="148"/>
      <c r="U36" s="148"/>
      <c r="V36" s="148"/>
      <c r="W36" s="148"/>
      <c r="X36" s="148"/>
      <c r="Y36" s="148"/>
      <c r="Z36" s="148"/>
      <c r="AA36" s="148"/>
      <c r="AB36" s="150"/>
      <c r="AC36" s="150"/>
    </row>
    <row r="37" spans="1:29" ht="16" customHeight="1">
      <c r="A37" s="287"/>
      <c r="B37" s="8"/>
      <c r="C37" s="30" t="s">
        <v>73</v>
      </c>
      <c r="D37" s="43"/>
      <c r="E37" s="94"/>
      <c r="F37" s="69">
        <v>613</v>
      </c>
      <c r="G37" s="128">
        <v>577</v>
      </c>
      <c r="H37" s="70"/>
      <c r="I37" s="117"/>
      <c r="J37" s="70"/>
      <c r="K37" s="118"/>
      <c r="L37" s="70"/>
      <c r="M37" s="118"/>
      <c r="N37" s="70"/>
      <c r="O37" s="118"/>
      <c r="P37" s="70"/>
      <c r="Q37" s="118"/>
      <c r="R37" s="70"/>
      <c r="S37" s="128"/>
      <c r="T37" s="148"/>
      <c r="U37" s="148"/>
      <c r="V37" s="148"/>
      <c r="W37" s="148"/>
      <c r="X37" s="148"/>
      <c r="Y37" s="148"/>
      <c r="Z37" s="148"/>
      <c r="AA37" s="148"/>
      <c r="AB37" s="150"/>
      <c r="AC37" s="150"/>
    </row>
    <row r="38" spans="1:29" ht="16" customHeight="1">
      <c r="A38" s="287"/>
      <c r="B38" s="10"/>
      <c r="C38" s="30" t="s">
        <v>74</v>
      </c>
      <c r="D38" s="43"/>
      <c r="E38" s="94"/>
      <c r="F38" s="69">
        <v>120</v>
      </c>
      <c r="G38" s="128">
        <v>124</v>
      </c>
      <c r="H38" s="70"/>
      <c r="I38" s="117"/>
      <c r="J38" s="70"/>
      <c r="K38" s="153"/>
      <c r="L38" s="70"/>
      <c r="M38" s="118"/>
      <c r="N38" s="70"/>
      <c r="O38" s="118"/>
      <c r="P38" s="70"/>
      <c r="Q38" s="118"/>
      <c r="R38" s="70"/>
      <c r="S38" s="128"/>
      <c r="T38" s="148"/>
      <c r="U38" s="148"/>
      <c r="V38" s="150"/>
      <c r="W38" s="150"/>
      <c r="X38" s="148"/>
      <c r="Y38" s="148"/>
      <c r="Z38" s="148"/>
      <c r="AA38" s="148"/>
      <c r="AB38" s="150"/>
      <c r="AC38" s="150"/>
    </row>
    <row r="39" spans="1:29" ht="16" customHeight="1">
      <c r="A39" s="288"/>
      <c r="B39" s="11" t="s">
        <v>75</v>
      </c>
      <c r="C39" s="12"/>
      <c r="D39" s="12"/>
      <c r="E39" s="98" t="s">
        <v>108</v>
      </c>
      <c r="F39" s="73">
        <f>F32-F36</f>
        <v>603</v>
      </c>
      <c r="G39" s="140">
        <f t="shared" ref="G39:S39" si="15">G32-G36</f>
        <v>664</v>
      </c>
      <c r="H39" s="73">
        <f t="shared" si="15"/>
        <v>0</v>
      </c>
      <c r="I39" s="140">
        <f t="shared" si="15"/>
        <v>0</v>
      </c>
      <c r="J39" s="73">
        <f t="shared" si="15"/>
        <v>0</v>
      </c>
      <c r="K39" s="140">
        <f t="shared" si="15"/>
        <v>0</v>
      </c>
      <c r="L39" s="73">
        <f t="shared" si="15"/>
        <v>0</v>
      </c>
      <c r="M39" s="140">
        <f t="shared" si="15"/>
        <v>0</v>
      </c>
      <c r="N39" s="73">
        <f t="shared" ref="N39:Q39" si="16">N32-N36</f>
        <v>0</v>
      </c>
      <c r="O39" s="140">
        <f t="shared" si="16"/>
        <v>0</v>
      </c>
      <c r="P39" s="73">
        <f t="shared" si="16"/>
        <v>0</v>
      </c>
      <c r="Q39" s="140">
        <f t="shared" si="16"/>
        <v>0</v>
      </c>
      <c r="R39" s="73">
        <f t="shared" si="15"/>
        <v>0</v>
      </c>
      <c r="S39" s="140">
        <f t="shared" si="15"/>
        <v>0</v>
      </c>
      <c r="T39" s="148"/>
      <c r="U39" s="148"/>
      <c r="V39" s="148"/>
      <c r="W39" s="148"/>
      <c r="X39" s="148"/>
      <c r="Y39" s="148"/>
      <c r="Z39" s="148"/>
      <c r="AA39" s="148"/>
      <c r="AB39" s="150"/>
      <c r="AC39" s="150"/>
    </row>
    <row r="40" spans="1:29" ht="16" customHeight="1">
      <c r="A40" s="282" t="s">
        <v>86</v>
      </c>
      <c r="B40" s="50" t="s">
        <v>76</v>
      </c>
      <c r="C40" s="51"/>
      <c r="D40" s="51"/>
      <c r="E40" s="15" t="s">
        <v>44</v>
      </c>
      <c r="F40" s="65">
        <v>982</v>
      </c>
      <c r="G40" s="135">
        <v>2006</v>
      </c>
      <c r="H40" s="66"/>
      <c r="I40" s="136"/>
      <c r="J40" s="66"/>
      <c r="K40" s="137"/>
      <c r="L40" s="66"/>
      <c r="M40" s="137"/>
      <c r="N40" s="66"/>
      <c r="O40" s="137"/>
      <c r="P40" s="66"/>
      <c r="Q40" s="137"/>
      <c r="R40" s="66"/>
      <c r="S40" s="135"/>
      <c r="T40" s="148"/>
      <c r="U40" s="148"/>
      <c r="V40" s="148"/>
      <c r="W40" s="148"/>
      <c r="X40" s="150"/>
      <c r="Y40" s="150"/>
      <c r="Z40" s="150"/>
      <c r="AA40" s="150"/>
      <c r="AB40" s="148"/>
      <c r="AC40" s="148"/>
    </row>
    <row r="41" spans="1:29" ht="16" customHeight="1">
      <c r="A41" s="289"/>
      <c r="B41" s="10"/>
      <c r="C41" s="30" t="s">
        <v>77</v>
      </c>
      <c r="D41" s="43"/>
      <c r="E41" s="94"/>
      <c r="F41" s="154">
        <v>758</v>
      </c>
      <c r="G41" s="155">
        <v>1748</v>
      </c>
      <c r="H41" s="152"/>
      <c r="I41" s="153"/>
      <c r="J41" s="70"/>
      <c r="K41" s="118"/>
      <c r="L41" s="70"/>
      <c r="M41" s="118"/>
      <c r="N41" s="70"/>
      <c r="O41" s="118"/>
      <c r="P41" s="70"/>
      <c r="Q41" s="118"/>
      <c r="R41" s="70"/>
      <c r="S41" s="128"/>
      <c r="T41" s="150"/>
      <c r="U41" s="150"/>
      <c r="V41" s="150"/>
      <c r="W41" s="150"/>
      <c r="X41" s="150"/>
      <c r="Y41" s="150"/>
      <c r="Z41" s="150"/>
      <c r="AA41" s="150"/>
      <c r="AB41" s="148"/>
      <c r="AC41" s="148"/>
    </row>
    <row r="42" spans="1:29" ht="16" customHeight="1">
      <c r="A42" s="289"/>
      <c r="B42" s="50" t="s">
        <v>64</v>
      </c>
      <c r="C42" s="51"/>
      <c r="D42" s="51"/>
      <c r="E42" s="15" t="s">
        <v>45</v>
      </c>
      <c r="F42" s="65">
        <v>1585</v>
      </c>
      <c r="G42" s="135">
        <v>2670</v>
      </c>
      <c r="H42" s="66"/>
      <c r="I42" s="136"/>
      <c r="J42" s="66"/>
      <c r="K42" s="137"/>
      <c r="L42" s="66"/>
      <c r="M42" s="137"/>
      <c r="N42" s="66"/>
      <c r="O42" s="137"/>
      <c r="P42" s="66"/>
      <c r="Q42" s="137"/>
      <c r="R42" s="66"/>
      <c r="S42" s="135"/>
      <c r="T42" s="148"/>
      <c r="U42" s="148"/>
      <c r="V42" s="148"/>
      <c r="W42" s="148"/>
      <c r="X42" s="150"/>
      <c r="Y42" s="150"/>
      <c r="Z42" s="148"/>
      <c r="AA42" s="148"/>
      <c r="AB42" s="148"/>
      <c r="AC42" s="148"/>
    </row>
    <row r="43" spans="1:29" ht="16" customHeight="1">
      <c r="A43" s="289"/>
      <c r="B43" s="10"/>
      <c r="C43" s="30" t="s">
        <v>78</v>
      </c>
      <c r="D43" s="43"/>
      <c r="E43" s="94"/>
      <c r="F43" s="69">
        <v>1285</v>
      </c>
      <c r="G43" s="128">
        <v>1443</v>
      </c>
      <c r="H43" s="70"/>
      <c r="I43" s="117"/>
      <c r="J43" s="152"/>
      <c r="K43" s="153"/>
      <c r="L43" s="70"/>
      <c r="M43" s="118"/>
      <c r="N43" s="70"/>
      <c r="O43" s="118"/>
      <c r="P43" s="70"/>
      <c r="Q43" s="118"/>
      <c r="R43" s="70"/>
      <c r="S43" s="128"/>
      <c r="T43" s="148"/>
      <c r="U43" s="148"/>
      <c r="V43" s="150"/>
      <c r="W43" s="148"/>
      <c r="X43" s="150"/>
      <c r="Y43" s="150"/>
      <c r="Z43" s="148"/>
      <c r="AA43" s="148"/>
      <c r="AB43" s="150"/>
      <c r="AC43" s="150"/>
    </row>
    <row r="44" spans="1:29" ht="16" customHeight="1">
      <c r="A44" s="290"/>
      <c r="B44" s="47" t="s">
        <v>75</v>
      </c>
      <c r="C44" s="31"/>
      <c r="D44" s="31"/>
      <c r="E44" s="98" t="s">
        <v>109</v>
      </c>
      <c r="F44" s="130">
        <f>F40-F42</f>
        <v>-603</v>
      </c>
      <c r="G44" s="131">
        <f t="shared" ref="G44:S44" si="17">G40-G42</f>
        <v>-664</v>
      </c>
      <c r="H44" s="130">
        <f t="shared" si="17"/>
        <v>0</v>
      </c>
      <c r="I44" s="131">
        <f t="shared" si="17"/>
        <v>0</v>
      </c>
      <c r="J44" s="130">
        <f t="shared" si="17"/>
        <v>0</v>
      </c>
      <c r="K44" s="131">
        <f t="shared" si="17"/>
        <v>0</v>
      </c>
      <c r="L44" s="130">
        <f t="shared" si="17"/>
        <v>0</v>
      </c>
      <c r="M44" s="131">
        <f t="shared" si="17"/>
        <v>0</v>
      </c>
      <c r="N44" s="130">
        <f t="shared" ref="N44:Q44" si="18">N40-N42</f>
        <v>0</v>
      </c>
      <c r="O44" s="131">
        <f t="shared" si="18"/>
        <v>0</v>
      </c>
      <c r="P44" s="130">
        <f t="shared" si="18"/>
        <v>0</v>
      </c>
      <c r="Q44" s="131">
        <f t="shared" si="18"/>
        <v>0</v>
      </c>
      <c r="R44" s="130">
        <f t="shared" si="17"/>
        <v>0</v>
      </c>
      <c r="S44" s="131">
        <f t="shared" si="17"/>
        <v>0</v>
      </c>
      <c r="T44" s="150"/>
      <c r="U44" s="150"/>
      <c r="V44" s="148"/>
      <c r="W44" s="148"/>
      <c r="X44" s="150"/>
      <c r="Y44" s="150"/>
      <c r="Z44" s="148"/>
      <c r="AA44" s="148"/>
      <c r="AB44" s="148"/>
      <c r="AC44" s="148"/>
    </row>
    <row r="45" spans="1:29" ht="16" customHeight="1">
      <c r="A45" s="267" t="s">
        <v>87</v>
      </c>
      <c r="B45" s="25" t="s">
        <v>79</v>
      </c>
      <c r="C45" s="20"/>
      <c r="D45" s="20"/>
      <c r="E45" s="97" t="s">
        <v>110</v>
      </c>
      <c r="F45" s="156">
        <f>F39+F44</f>
        <v>0</v>
      </c>
      <c r="G45" s="157">
        <f t="shared" ref="G45:S45" si="19">G39+G44</f>
        <v>0</v>
      </c>
      <c r="H45" s="156">
        <f t="shared" si="19"/>
        <v>0</v>
      </c>
      <c r="I45" s="157">
        <f t="shared" si="19"/>
        <v>0</v>
      </c>
      <c r="J45" s="156">
        <f t="shared" si="19"/>
        <v>0</v>
      </c>
      <c r="K45" s="157">
        <f t="shared" si="19"/>
        <v>0</v>
      </c>
      <c r="L45" s="156">
        <f t="shared" si="19"/>
        <v>0</v>
      </c>
      <c r="M45" s="157">
        <f t="shared" si="19"/>
        <v>0</v>
      </c>
      <c r="N45" s="156">
        <f t="shared" ref="N45:Q45" si="20">N39+N44</f>
        <v>0</v>
      </c>
      <c r="O45" s="157">
        <f t="shared" si="20"/>
        <v>0</v>
      </c>
      <c r="P45" s="156">
        <f t="shared" si="20"/>
        <v>0</v>
      </c>
      <c r="Q45" s="157">
        <f t="shared" si="20"/>
        <v>0</v>
      </c>
      <c r="R45" s="156">
        <f t="shared" si="19"/>
        <v>0</v>
      </c>
      <c r="S45" s="157">
        <f t="shared" si="19"/>
        <v>0</v>
      </c>
      <c r="T45" s="148"/>
      <c r="U45" s="148"/>
      <c r="V45" s="148"/>
      <c r="W45" s="148"/>
      <c r="X45" s="148"/>
      <c r="Y45" s="148"/>
      <c r="Z45" s="148"/>
      <c r="AA45" s="148"/>
      <c r="AB45" s="148"/>
      <c r="AC45" s="148"/>
    </row>
    <row r="46" spans="1:29" ht="16" customHeight="1">
      <c r="A46" s="268"/>
      <c r="B46" s="44" t="s">
        <v>80</v>
      </c>
      <c r="C46" s="43"/>
      <c r="D46" s="43"/>
      <c r="E46" s="43"/>
      <c r="F46" s="154">
        <v>0</v>
      </c>
      <c r="G46" s="155">
        <v>0</v>
      </c>
      <c r="H46" s="152"/>
      <c r="I46" s="153"/>
      <c r="J46" s="152"/>
      <c r="K46" s="153"/>
      <c r="L46" s="70"/>
      <c r="M46" s="118"/>
      <c r="N46" s="70"/>
      <c r="O46" s="118"/>
      <c r="P46" s="70"/>
      <c r="Q46" s="118"/>
      <c r="R46" s="152"/>
      <c r="S46" s="129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</row>
    <row r="47" spans="1:29" ht="16" customHeight="1">
      <c r="A47" s="268"/>
      <c r="B47" s="44" t="s">
        <v>81</v>
      </c>
      <c r="C47" s="43"/>
      <c r="D47" s="43"/>
      <c r="E47" s="43"/>
      <c r="F47" s="69">
        <v>0</v>
      </c>
      <c r="G47" s="128">
        <v>0</v>
      </c>
      <c r="H47" s="70"/>
      <c r="I47" s="117"/>
      <c r="J47" s="70"/>
      <c r="K47" s="118"/>
      <c r="L47" s="70"/>
      <c r="M47" s="118"/>
      <c r="N47" s="70"/>
      <c r="O47" s="118"/>
      <c r="P47" s="70"/>
      <c r="Q47" s="118"/>
      <c r="R47" s="70"/>
      <c r="S47" s="12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</row>
    <row r="48" spans="1:29" ht="16" customHeight="1">
      <c r="A48" s="269"/>
      <c r="B48" s="47" t="s">
        <v>82</v>
      </c>
      <c r="C48" s="31"/>
      <c r="D48" s="31"/>
      <c r="E48" s="31"/>
      <c r="F48" s="74">
        <v>0</v>
      </c>
      <c r="G48" s="158">
        <v>0</v>
      </c>
      <c r="H48" s="74"/>
      <c r="I48" s="159"/>
      <c r="J48" s="74"/>
      <c r="K48" s="160"/>
      <c r="L48" s="74"/>
      <c r="M48" s="160"/>
      <c r="N48" s="74"/>
      <c r="O48" s="160"/>
      <c r="P48" s="74"/>
      <c r="Q48" s="160"/>
      <c r="R48" s="74"/>
      <c r="S48" s="140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</row>
    <row r="49" spans="1:20" ht="16" customHeight="1">
      <c r="A49" s="13" t="s">
        <v>111</v>
      </c>
      <c r="S49" s="8"/>
      <c r="T49" s="8"/>
    </row>
    <row r="50" spans="1:20" ht="16" customHeight="1">
      <c r="A50" s="13"/>
      <c r="S50" s="8"/>
      <c r="T50" s="8"/>
    </row>
  </sheetData>
  <mergeCells count="36">
    <mergeCell ref="N30:O30"/>
    <mergeCell ref="P30:Q30"/>
    <mergeCell ref="N6:O6"/>
    <mergeCell ref="N25:N26"/>
    <mergeCell ref="O25:O26"/>
    <mergeCell ref="P25:P26"/>
    <mergeCell ref="Q25:Q26"/>
    <mergeCell ref="R25:R26"/>
    <mergeCell ref="S25:S26"/>
    <mergeCell ref="R6:S6"/>
    <mergeCell ref="L6:M6"/>
    <mergeCell ref="P6:Q6"/>
    <mergeCell ref="J6:K6"/>
    <mergeCell ref="R30:S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L25:L26"/>
    <mergeCell ref="M25:M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59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57" t="s">
        <v>0</v>
      </c>
      <c r="B1" s="57"/>
      <c r="C1" s="57"/>
      <c r="D1" s="57"/>
      <c r="E1" s="102" t="s">
        <v>249</v>
      </c>
      <c r="F1" s="1"/>
    </row>
    <row r="3" spans="1:9" ht="14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9" ht="17.149999999999999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260" t="s">
        <v>88</v>
      </c>
      <c r="B9" s="260" t="s">
        <v>90</v>
      </c>
      <c r="C9" s="55" t="s">
        <v>4</v>
      </c>
      <c r="D9" s="56"/>
      <c r="E9" s="56"/>
      <c r="F9" s="65">
        <v>281749</v>
      </c>
      <c r="G9" s="75">
        <f>F9/$F$27*100</f>
        <v>26.962684660355094</v>
      </c>
      <c r="H9" s="66">
        <v>289914</v>
      </c>
      <c r="I9" s="80">
        <f t="shared" ref="I9:I45" si="0">(F9/H9-1)*100</f>
        <v>-2.8163524355498515</v>
      </c>
    </row>
    <row r="10" spans="1:9" ht="18" customHeight="1">
      <c r="A10" s="261"/>
      <c r="B10" s="261"/>
      <c r="C10" s="7"/>
      <c r="D10" s="52" t="s">
        <v>23</v>
      </c>
      <c r="E10" s="53"/>
      <c r="F10" s="67">
        <v>68423</v>
      </c>
      <c r="G10" s="76">
        <f t="shared" ref="G10:G27" si="1">F10/$F$27*100</f>
        <v>6.5479124061326806</v>
      </c>
      <c r="H10" s="68">
        <v>70525</v>
      </c>
      <c r="I10" s="81">
        <f t="shared" si="0"/>
        <v>-2.9805033676001402</v>
      </c>
    </row>
    <row r="11" spans="1:9" ht="18" customHeight="1">
      <c r="A11" s="261"/>
      <c r="B11" s="261"/>
      <c r="C11" s="7"/>
      <c r="D11" s="16"/>
      <c r="E11" s="23" t="s">
        <v>24</v>
      </c>
      <c r="F11" s="69">
        <v>54402</v>
      </c>
      <c r="G11" s="77">
        <f t="shared" si="1"/>
        <v>5.2061372742854024</v>
      </c>
      <c r="H11" s="70">
        <v>55632</v>
      </c>
      <c r="I11" s="82">
        <f t="shared" si="0"/>
        <v>-2.2109577221742893</v>
      </c>
    </row>
    <row r="12" spans="1:9" ht="18" customHeight="1">
      <c r="A12" s="261"/>
      <c r="B12" s="261"/>
      <c r="C12" s="7"/>
      <c r="D12" s="16"/>
      <c r="E12" s="23" t="s">
        <v>25</v>
      </c>
      <c r="F12" s="69">
        <v>6612</v>
      </c>
      <c r="G12" s="77">
        <f t="shared" si="1"/>
        <v>0.63275209840768876</v>
      </c>
      <c r="H12" s="70">
        <v>7172</v>
      </c>
      <c r="I12" s="82">
        <f t="shared" si="0"/>
        <v>-7.8081427774679302</v>
      </c>
    </row>
    <row r="13" spans="1:9" ht="18" customHeight="1">
      <c r="A13" s="261"/>
      <c r="B13" s="261"/>
      <c r="C13" s="7"/>
      <c r="D13" s="33"/>
      <c r="E13" s="23" t="s">
        <v>26</v>
      </c>
      <c r="F13" s="69">
        <v>344</v>
      </c>
      <c r="G13" s="77">
        <f t="shared" si="1"/>
        <v>3.2919951883279633E-2</v>
      </c>
      <c r="H13" s="70">
        <v>728</v>
      </c>
      <c r="I13" s="82">
        <f t="shared" si="0"/>
        <v>-52.747252747252752</v>
      </c>
    </row>
    <row r="14" spans="1:9" ht="18" customHeight="1">
      <c r="A14" s="261"/>
      <c r="B14" s="261"/>
      <c r="C14" s="7"/>
      <c r="D14" s="61" t="s">
        <v>27</v>
      </c>
      <c r="E14" s="51"/>
      <c r="F14" s="65">
        <v>59969</v>
      </c>
      <c r="G14" s="75">
        <f t="shared" si="1"/>
        <v>5.738885449094175</v>
      </c>
      <c r="H14" s="66">
        <v>60853</v>
      </c>
      <c r="I14" s="83">
        <f t="shared" si="0"/>
        <v>-1.4526810510574695</v>
      </c>
    </row>
    <row r="15" spans="1:9" ht="18" customHeight="1">
      <c r="A15" s="261"/>
      <c r="B15" s="261"/>
      <c r="C15" s="7"/>
      <c r="D15" s="16"/>
      <c r="E15" s="23" t="s">
        <v>28</v>
      </c>
      <c r="F15" s="69">
        <v>2256</v>
      </c>
      <c r="G15" s="77">
        <f t="shared" si="1"/>
        <v>0.21589363793220595</v>
      </c>
      <c r="H15" s="70">
        <v>2182</v>
      </c>
      <c r="I15" s="82">
        <f t="shared" si="0"/>
        <v>3.3913840513290605</v>
      </c>
    </row>
    <row r="16" spans="1:9" ht="18" customHeight="1">
      <c r="A16" s="261"/>
      <c r="B16" s="261"/>
      <c r="C16" s="7"/>
      <c r="D16" s="16"/>
      <c r="E16" s="29" t="s">
        <v>29</v>
      </c>
      <c r="F16" s="67">
        <v>57713</v>
      </c>
      <c r="G16" s="76">
        <f t="shared" si="1"/>
        <v>5.5229918111619689</v>
      </c>
      <c r="H16" s="68">
        <v>58670</v>
      </c>
      <c r="I16" s="81">
        <f t="shared" si="0"/>
        <v>-1.6311573206067798</v>
      </c>
    </row>
    <row r="17" spans="1:9" ht="18" customHeight="1">
      <c r="A17" s="261"/>
      <c r="B17" s="261"/>
      <c r="C17" s="7"/>
      <c r="D17" s="265" t="s">
        <v>30</v>
      </c>
      <c r="E17" s="303"/>
      <c r="F17" s="67">
        <v>56282</v>
      </c>
      <c r="G17" s="76">
        <f t="shared" si="1"/>
        <v>5.3860486392289078</v>
      </c>
      <c r="H17" s="68">
        <v>59110</v>
      </c>
      <c r="I17" s="81">
        <f t="shared" si="0"/>
        <v>-4.7843004567755028</v>
      </c>
    </row>
    <row r="18" spans="1:9" ht="18" customHeight="1">
      <c r="A18" s="261"/>
      <c r="B18" s="261"/>
      <c r="C18" s="7"/>
      <c r="D18" s="265" t="s">
        <v>94</v>
      </c>
      <c r="E18" s="266"/>
      <c r="F18" s="69">
        <v>4750</v>
      </c>
      <c r="G18" s="77">
        <f t="shared" si="1"/>
        <v>0.45456328908598331</v>
      </c>
      <c r="H18" s="70">
        <v>4694</v>
      </c>
      <c r="I18" s="82">
        <f t="shared" si="0"/>
        <v>1.1930123561993966</v>
      </c>
    </row>
    <row r="19" spans="1:9" ht="18" customHeight="1">
      <c r="A19" s="261"/>
      <c r="B19" s="261"/>
      <c r="C19" s="10"/>
      <c r="D19" s="265" t="s">
        <v>95</v>
      </c>
      <c r="E19" s="266"/>
      <c r="F19" s="69">
        <v>0</v>
      </c>
      <c r="G19" s="77">
        <f t="shared" si="1"/>
        <v>0</v>
      </c>
      <c r="H19" s="70">
        <v>0</v>
      </c>
      <c r="I19" s="82" t="e">
        <f t="shared" si="0"/>
        <v>#DIV/0!</v>
      </c>
    </row>
    <row r="20" spans="1:9" ht="18" customHeight="1">
      <c r="A20" s="261"/>
      <c r="B20" s="261"/>
      <c r="C20" s="44" t="s">
        <v>5</v>
      </c>
      <c r="D20" s="43"/>
      <c r="E20" s="43"/>
      <c r="F20" s="69">
        <v>41392</v>
      </c>
      <c r="G20" s="77">
        <f t="shared" si="1"/>
        <v>3.9611123498625305</v>
      </c>
      <c r="H20" s="70">
        <v>42449</v>
      </c>
      <c r="I20" s="82">
        <f t="shared" si="0"/>
        <v>-2.4900468797851572</v>
      </c>
    </row>
    <row r="21" spans="1:9" ht="18" customHeight="1">
      <c r="A21" s="261"/>
      <c r="B21" s="261"/>
      <c r="C21" s="44" t="s">
        <v>6</v>
      </c>
      <c r="D21" s="43"/>
      <c r="E21" s="43"/>
      <c r="F21" s="69">
        <v>240022</v>
      </c>
      <c r="G21" s="77">
        <f t="shared" si="1"/>
        <v>22.969513636420185</v>
      </c>
      <c r="H21" s="70">
        <v>244097</v>
      </c>
      <c r="I21" s="82">
        <f t="shared" si="0"/>
        <v>-1.6694183050180889</v>
      </c>
    </row>
    <row r="22" spans="1:9" ht="18" customHeight="1">
      <c r="A22" s="261"/>
      <c r="B22" s="261"/>
      <c r="C22" s="44" t="s">
        <v>31</v>
      </c>
      <c r="D22" s="43"/>
      <c r="E22" s="43"/>
      <c r="F22" s="69">
        <v>14744</v>
      </c>
      <c r="G22" s="77">
        <f t="shared" si="1"/>
        <v>1.4109644493228921</v>
      </c>
      <c r="H22" s="70">
        <v>14716</v>
      </c>
      <c r="I22" s="82">
        <f t="shared" si="0"/>
        <v>0.19026909486272725</v>
      </c>
    </row>
    <row r="23" spans="1:9" ht="18" customHeight="1">
      <c r="A23" s="261"/>
      <c r="B23" s="261"/>
      <c r="C23" s="44" t="s">
        <v>7</v>
      </c>
      <c r="D23" s="43"/>
      <c r="E23" s="43"/>
      <c r="F23" s="69">
        <v>153583</v>
      </c>
      <c r="G23" s="77">
        <f t="shared" si="1"/>
        <v>14.697514447935278</v>
      </c>
      <c r="H23" s="70">
        <v>145641</v>
      </c>
      <c r="I23" s="82">
        <f t="shared" si="0"/>
        <v>5.4531347628758331</v>
      </c>
    </row>
    <row r="24" spans="1:9" ht="18" customHeight="1">
      <c r="A24" s="261"/>
      <c r="B24" s="261"/>
      <c r="C24" s="44" t="s">
        <v>32</v>
      </c>
      <c r="D24" s="43"/>
      <c r="E24" s="43"/>
      <c r="F24" s="69">
        <v>2749</v>
      </c>
      <c r="G24" s="77">
        <f t="shared" si="1"/>
        <v>0.26307252246260376</v>
      </c>
      <c r="H24" s="70">
        <v>2090</v>
      </c>
      <c r="I24" s="82">
        <f t="shared" si="0"/>
        <v>31.5311004784689</v>
      </c>
    </row>
    <row r="25" spans="1:9" ht="18" customHeight="1">
      <c r="A25" s="261"/>
      <c r="B25" s="261"/>
      <c r="C25" s="44" t="s">
        <v>8</v>
      </c>
      <c r="D25" s="43"/>
      <c r="E25" s="43"/>
      <c r="F25" s="69">
        <v>152267</v>
      </c>
      <c r="G25" s="77">
        <f t="shared" si="1"/>
        <v>14.571576492474826</v>
      </c>
      <c r="H25" s="70">
        <v>145208</v>
      </c>
      <c r="I25" s="82">
        <f t="shared" si="0"/>
        <v>4.8613024075808475</v>
      </c>
    </row>
    <row r="26" spans="1:9" ht="18" customHeight="1">
      <c r="A26" s="261"/>
      <c r="B26" s="261"/>
      <c r="C26" s="45" t="s">
        <v>9</v>
      </c>
      <c r="D26" s="46"/>
      <c r="E26" s="46"/>
      <c r="F26" s="71">
        <v>158453</v>
      </c>
      <c r="G26" s="78">
        <f t="shared" si="1"/>
        <v>15.163561441166593</v>
      </c>
      <c r="H26" s="72">
        <v>137240</v>
      </c>
      <c r="I26" s="84">
        <f t="shared" si="0"/>
        <v>15.456863888079276</v>
      </c>
    </row>
    <row r="27" spans="1:9" ht="18" customHeight="1">
      <c r="A27" s="261"/>
      <c r="B27" s="262"/>
      <c r="C27" s="47" t="s">
        <v>10</v>
      </c>
      <c r="D27" s="31"/>
      <c r="E27" s="31"/>
      <c r="F27" s="73">
        <f>SUM(F9,F20:F26)</f>
        <v>1044959</v>
      </c>
      <c r="G27" s="79">
        <f t="shared" si="1"/>
        <v>100</v>
      </c>
      <c r="H27" s="73">
        <f>SUM(H9,H20:H26)</f>
        <v>1021355</v>
      </c>
      <c r="I27" s="85">
        <f t="shared" si="0"/>
        <v>2.3110475789514862</v>
      </c>
    </row>
    <row r="28" spans="1:9" ht="18" customHeight="1">
      <c r="A28" s="261"/>
      <c r="B28" s="260" t="s">
        <v>89</v>
      </c>
      <c r="C28" s="55" t="s">
        <v>11</v>
      </c>
      <c r="D28" s="56"/>
      <c r="E28" s="56"/>
      <c r="F28" s="65">
        <f>SUM(F29:F31)</f>
        <v>413518</v>
      </c>
      <c r="G28" s="75">
        <f t="shared" ref="G28:G45" si="2">F28/$F$45*100</f>
        <v>40.044662138475871</v>
      </c>
      <c r="H28" s="65">
        <v>417962</v>
      </c>
      <c r="I28" s="86">
        <f t="shared" si="0"/>
        <v>-1.0632545542417771</v>
      </c>
    </row>
    <row r="29" spans="1:9" ht="18" customHeight="1">
      <c r="A29" s="261"/>
      <c r="B29" s="261"/>
      <c r="C29" s="7"/>
      <c r="D29" s="30" t="s">
        <v>12</v>
      </c>
      <c r="E29" s="43"/>
      <c r="F29" s="69">
        <v>235444</v>
      </c>
      <c r="G29" s="77">
        <f t="shared" si="2"/>
        <v>22.800157266506687</v>
      </c>
      <c r="H29" s="69">
        <v>238377</v>
      </c>
      <c r="I29" s="87">
        <f t="shared" si="0"/>
        <v>-1.2304039399774314</v>
      </c>
    </row>
    <row r="30" spans="1:9" ht="18" customHeight="1">
      <c r="A30" s="261"/>
      <c r="B30" s="261"/>
      <c r="C30" s="7"/>
      <c r="D30" s="30" t="s">
        <v>33</v>
      </c>
      <c r="E30" s="43"/>
      <c r="F30" s="69">
        <v>8978</v>
      </c>
      <c r="G30" s="77">
        <f t="shared" si="2"/>
        <v>0.86942037995742949</v>
      </c>
      <c r="H30" s="69">
        <v>9003</v>
      </c>
      <c r="I30" s="87">
        <f t="shared" si="0"/>
        <v>-0.27768521603910301</v>
      </c>
    </row>
    <row r="31" spans="1:9" ht="18" customHeight="1">
      <c r="A31" s="261"/>
      <c r="B31" s="261"/>
      <c r="C31" s="19"/>
      <c r="D31" s="30" t="s">
        <v>13</v>
      </c>
      <c r="E31" s="43"/>
      <c r="F31" s="69">
        <v>169096</v>
      </c>
      <c r="G31" s="77">
        <f t="shared" si="2"/>
        <v>16.375084492011752</v>
      </c>
      <c r="H31" s="69">
        <v>170582</v>
      </c>
      <c r="I31" s="87">
        <f t="shared" si="0"/>
        <v>-0.87113528977266208</v>
      </c>
    </row>
    <row r="32" spans="1:9" ht="18" customHeight="1">
      <c r="A32" s="261"/>
      <c r="B32" s="261"/>
      <c r="C32" s="50" t="s">
        <v>14</v>
      </c>
      <c r="D32" s="51"/>
      <c r="E32" s="51"/>
      <c r="F32" s="65">
        <f>SUM(F33:F38)</f>
        <v>378586</v>
      </c>
      <c r="G32" s="75">
        <f t="shared" si="2"/>
        <v>36.661882820958283</v>
      </c>
      <c r="H32" s="65">
        <v>367006</v>
      </c>
      <c r="I32" s="86">
        <f t="shared" si="0"/>
        <v>3.1552617668376026</v>
      </c>
    </row>
    <row r="33" spans="1:9" ht="18" customHeight="1">
      <c r="A33" s="261"/>
      <c r="B33" s="261"/>
      <c r="C33" s="7"/>
      <c r="D33" s="30" t="s">
        <v>15</v>
      </c>
      <c r="E33" s="43"/>
      <c r="F33" s="69">
        <v>31436</v>
      </c>
      <c r="G33" s="77">
        <f t="shared" si="2"/>
        <v>3.0442302366163685</v>
      </c>
      <c r="H33" s="69">
        <v>30630</v>
      </c>
      <c r="I33" s="87">
        <f t="shared" si="0"/>
        <v>2.6314071172053533</v>
      </c>
    </row>
    <row r="34" spans="1:9" ht="18" customHeight="1">
      <c r="A34" s="261"/>
      <c r="B34" s="261"/>
      <c r="C34" s="7"/>
      <c r="D34" s="30" t="s">
        <v>34</v>
      </c>
      <c r="E34" s="43"/>
      <c r="F34" s="69">
        <v>11810</v>
      </c>
      <c r="G34" s="77">
        <f t="shared" si="2"/>
        <v>1.143668376843088</v>
      </c>
      <c r="H34" s="69">
        <v>22569</v>
      </c>
      <c r="I34" s="87">
        <f t="shared" si="0"/>
        <v>-47.671584917364527</v>
      </c>
    </row>
    <row r="35" spans="1:9" ht="18" customHeight="1">
      <c r="A35" s="261"/>
      <c r="B35" s="261"/>
      <c r="C35" s="7"/>
      <c r="D35" s="30" t="s">
        <v>35</v>
      </c>
      <c r="E35" s="43"/>
      <c r="F35" s="69">
        <v>230017</v>
      </c>
      <c r="G35" s="77">
        <f t="shared" si="2"/>
        <v>22.274612111457795</v>
      </c>
      <c r="H35" s="69">
        <v>233649</v>
      </c>
      <c r="I35" s="87">
        <f t="shared" si="0"/>
        <v>-1.5544684548189802</v>
      </c>
    </row>
    <row r="36" spans="1:9" ht="18" customHeight="1">
      <c r="A36" s="261"/>
      <c r="B36" s="261"/>
      <c r="C36" s="7"/>
      <c r="D36" s="30" t="s">
        <v>36</v>
      </c>
      <c r="E36" s="43"/>
      <c r="F36" s="69">
        <v>13788</v>
      </c>
      <c r="G36" s="77">
        <f t="shared" si="2"/>
        <v>1.3352158831424636</v>
      </c>
      <c r="H36" s="69">
        <v>14059</v>
      </c>
      <c r="I36" s="87">
        <f t="shared" si="0"/>
        <v>-1.9275908670602471</v>
      </c>
    </row>
    <row r="37" spans="1:9" ht="18" customHeight="1">
      <c r="A37" s="261"/>
      <c r="B37" s="261"/>
      <c r="C37" s="7"/>
      <c r="D37" s="30" t="s">
        <v>16</v>
      </c>
      <c r="E37" s="43"/>
      <c r="F37" s="69">
        <v>43207</v>
      </c>
      <c r="G37" s="77">
        <f t="shared" si="2"/>
        <v>4.1841218931633612</v>
      </c>
      <c r="H37" s="69">
        <v>15722</v>
      </c>
      <c r="I37" s="87">
        <f t="shared" si="0"/>
        <v>174.81872535300852</v>
      </c>
    </row>
    <row r="38" spans="1:9" ht="18" customHeight="1">
      <c r="A38" s="261"/>
      <c r="B38" s="261"/>
      <c r="C38" s="19"/>
      <c r="D38" s="30" t="s">
        <v>37</v>
      </c>
      <c r="E38" s="43"/>
      <c r="F38" s="69">
        <v>48328</v>
      </c>
      <c r="G38" s="77">
        <f t="shared" si="2"/>
        <v>4.6800343197352028</v>
      </c>
      <c r="H38" s="69">
        <v>50377</v>
      </c>
      <c r="I38" s="87">
        <f t="shared" si="0"/>
        <v>-4.0673323143498035</v>
      </c>
    </row>
    <row r="39" spans="1:9" ht="18" customHeight="1">
      <c r="A39" s="261"/>
      <c r="B39" s="261"/>
      <c r="C39" s="50" t="s">
        <v>17</v>
      </c>
      <c r="D39" s="51"/>
      <c r="E39" s="51"/>
      <c r="F39" s="65">
        <f>F40+F43</f>
        <v>240538</v>
      </c>
      <c r="G39" s="75">
        <f t="shared" si="2"/>
        <v>23.293455040565849</v>
      </c>
      <c r="H39" s="65">
        <v>212554</v>
      </c>
      <c r="I39" s="86">
        <f t="shared" si="0"/>
        <v>13.165595566303146</v>
      </c>
    </row>
    <row r="40" spans="1:9" ht="18" customHeight="1">
      <c r="A40" s="261"/>
      <c r="B40" s="261"/>
      <c r="C40" s="7"/>
      <c r="D40" s="52" t="s">
        <v>18</v>
      </c>
      <c r="E40" s="53"/>
      <c r="F40" s="67">
        <v>231872</v>
      </c>
      <c r="G40" s="76">
        <f t="shared" si="2"/>
        <v>22.45424842297718</v>
      </c>
      <c r="H40" s="67">
        <v>199461</v>
      </c>
      <c r="I40" s="88">
        <f t="shared" si="0"/>
        <v>16.249291841512871</v>
      </c>
    </row>
    <row r="41" spans="1:9" ht="18" customHeight="1">
      <c r="A41" s="261"/>
      <c r="B41" s="261"/>
      <c r="C41" s="7"/>
      <c r="D41" s="16"/>
      <c r="E41" s="104" t="s">
        <v>92</v>
      </c>
      <c r="F41" s="69">
        <v>183728</v>
      </c>
      <c r="G41" s="77">
        <f t="shared" si="2"/>
        <v>17.792032475920987</v>
      </c>
      <c r="H41" s="69">
        <v>127994</v>
      </c>
      <c r="I41" s="89">
        <f t="shared" si="0"/>
        <v>43.544228635717296</v>
      </c>
    </row>
    <row r="42" spans="1:9" ht="18" customHeight="1">
      <c r="A42" s="261"/>
      <c r="B42" s="261"/>
      <c r="C42" s="7"/>
      <c r="D42" s="33"/>
      <c r="E42" s="32" t="s">
        <v>38</v>
      </c>
      <c r="F42" s="69">
        <v>45919</v>
      </c>
      <c r="G42" s="77">
        <f t="shared" si="2"/>
        <v>4.4467492122148817</v>
      </c>
      <c r="H42" s="69">
        <v>47471</v>
      </c>
      <c r="I42" s="89">
        <f t="shared" si="0"/>
        <v>-3.2693644540877642</v>
      </c>
    </row>
    <row r="43" spans="1:9" ht="18" customHeight="1">
      <c r="A43" s="261"/>
      <c r="B43" s="261"/>
      <c r="C43" s="7"/>
      <c r="D43" s="30" t="s">
        <v>39</v>
      </c>
      <c r="E43" s="54"/>
      <c r="F43" s="69">
        <v>8666</v>
      </c>
      <c r="G43" s="77">
        <f t="shared" si="2"/>
        <v>0.83920661758867066</v>
      </c>
      <c r="H43" s="67">
        <v>13093</v>
      </c>
      <c r="I43" s="161">
        <f t="shared" si="0"/>
        <v>-33.811960589628043</v>
      </c>
    </row>
    <row r="44" spans="1:9" ht="18" customHeight="1">
      <c r="A44" s="261"/>
      <c r="B44" s="261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0"/>
        <v>#DIV/0!</v>
      </c>
    </row>
    <row r="45" spans="1:9" ht="18" customHeight="1">
      <c r="A45" s="262"/>
      <c r="B45" s="262"/>
      <c r="C45" s="11" t="s">
        <v>19</v>
      </c>
      <c r="D45" s="12"/>
      <c r="E45" s="12"/>
      <c r="F45" s="74">
        <f>SUM(F28,F32,F39)</f>
        <v>1032642</v>
      </c>
      <c r="G45" s="79">
        <f t="shared" si="2"/>
        <v>100</v>
      </c>
      <c r="H45" s="74">
        <f>SUM(H28,H32,H39)</f>
        <v>997522</v>
      </c>
      <c r="I45" s="162">
        <f t="shared" si="0"/>
        <v>3.5207243549515654</v>
      </c>
    </row>
    <row r="46" spans="1:9">
      <c r="A46" s="105" t="s">
        <v>20</v>
      </c>
    </row>
    <row r="47" spans="1:9">
      <c r="A47" s="106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163" t="s">
        <v>0</v>
      </c>
      <c r="B1" s="163"/>
      <c r="C1" s="102" t="s">
        <v>249</v>
      </c>
      <c r="D1" s="164"/>
      <c r="E1" s="164"/>
    </row>
    <row r="4" spans="1:9">
      <c r="A4" s="165" t="s">
        <v>114</v>
      </c>
    </row>
    <row r="5" spans="1:9">
      <c r="I5" s="14" t="s">
        <v>115</v>
      </c>
    </row>
    <row r="6" spans="1:9" s="170" customFormat="1" ht="29.25" customHeight="1">
      <c r="A6" s="166" t="s">
        <v>116</v>
      </c>
      <c r="B6" s="167"/>
      <c r="C6" s="167"/>
      <c r="D6" s="168"/>
      <c r="E6" s="169" t="s">
        <v>233</v>
      </c>
      <c r="F6" s="169" t="s">
        <v>239</v>
      </c>
      <c r="G6" s="169" t="s">
        <v>240</v>
      </c>
      <c r="H6" s="169" t="s">
        <v>241</v>
      </c>
      <c r="I6" s="169" t="s">
        <v>243</v>
      </c>
    </row>
    <row r="7" spans="1:9" ht="27" customHeight="1">
      <c r="A7" s="304" t="s">
        <v>117</v>
      </c>
      <c r="B7" s="55" t="s">
        <v>118</v>
      </c>
      <c r="C7" s="56"/>
      <c r="D7" s="93" t="s">
        <v>119</v>
      </c>
      <c r="E7" s="171">
        <v>1093292</v>
      </c>
      <c r="F7" s="172">
        <v>1055947</v>
      </c>
      <c r="G7" s="172">
        <v>1032500</v>
      </c>
      <c r="H7" s="172">
        <v>1021355</v>
      </c>
      <c r="I7" s="172">
        <v>1044959</v>
      </c>
    </row>
    <row r="8" spans="1:9" ht="27" customHeight="1">
      <c r="A8" s="261"/>
      <c r="B8" s="9"/>
      <c r="C8" s="30" t="s">
        <v>120</v>
      </c>
      <c r="D8" s="91" t="s">
        <v>42</v>
      </c>
      <c r="E8" s="173">
        <v>610544</v>
      </c>
      <c r="F8" s="173">
        <v>595569</v>
      </c>
      <c r="G8" s="173">
        <v>581263</v>
      </c>
      <c r="H8" s="173">
        <v>577280</v>
      </c>
      <c r="I8" s="174">
        <v>565464</v>
      </c>
    </row>
    <row r="9" spans="1:9" ht="27" customHeight="1">
      <c r="A9" s="261"/>
      <c r="B9" s="44" t="s">
        <v>121</v>
      </c>
      <c r="C9" s="43"/>
      <c r="D9" s="94"/>
      <c r="E9" s="175">
        <v>1057213</v>
      </c>
      <c r="F9" s="175">
        <v>1019149</v>
      </c>
      <c r="G9" s="175">
        <v>995621</v>
      </c>
      <c r="H9" s="175">
        <v>997522</v>
      </c>
      <c r="I9" s="176">
        <v>1032642</v>
      </c>
    </row>
    <row r="10" spans="1:9" ht="27" customHeight="1">
      <c r="A10" s="261"/>
      <c r="B10" s="44" t="s">
        <v>122</v>
      </c>
      <c r="C10" s="43"/>
      <c r="D10" s="94"/>
      <c r="E10" s="175">
        <v>36079</v>
      </c>
      <c r="F10" s="175">
        <v>36798</v>
      </c>
      <c r="G10" s="175">
        <v>36879</v>
      </c>
      <c r="H10" s="175">
        <v>23832</v>
      </c>
      <c r="I10" s="176">
        <v>12317</v>
      </c>
    </row>
    <row r="11" spans="1:9" ht="27" customHeight="1">
      <c r="A11" s="261"/>
      <c r="B11" s="44" t="s">
        <v>123</v>
      </c>
      <c r="C11" s="43"/>
      <c r="D11" s="94"/>
      <c r="E11" s="175">
        <v>29232</v>
      </c>
      <c r="F11" s="175">
        <v>31002</v>
      </c>
      <c r="G11" s="175">
        <v>31227</v>
      </c>
      <c r="H11" s="175">
        <v>17549</v>
      </c>
      <c r="I11" s="176">
        <v>7375</v>
      </c>
    </row>
    <row r="12" spans="1:9" ht="27" customHeight="1">
      <c r="A12" s="261"/>
      <c r="B12" s="44" t="s">
        <v>124</v>
      </c>
      <c r="C12" s="43"/>
      <c r="D12" s="94"/>
      <c r="E12" s="175">
        <v>6847</v>
      </c>
      <c r="F12" s="175">
        <v>5796</v>
      </c>
      <c r="G12" s="175">
        <v>5653</v>
      </c>
      <c r="H12" s="175">
        <v>6283</v>
      </c>
      <c r="I12" s="176">
        <v>4942</v>
      </c>
    </row>
    <row r="13" spans="1:9" ht="27" customHeight="1">
      <c r="A13" s="261"/>
      <c r="B13" s="44" t="s">
        <v>125</v>
      </c>
      <c r="C13" s="43"/>
      <c r="D13" s="99"/>
      <c r="E13" s="177">
        <v>515</v>
      </c>
      <c r="F13" s="177">
        <v>-1052</v>
      </c>
      <c r="G13" s="177">
        <v>-143</v>
      </c>
      <c r="H13" s="177">
        <v>630</v>
      </c>
      <c r="I13" s="178">
        <v>-1341</v>
      </c>
    </row>
    <row r="14" spans="1:9" ht="27" customHeight="1">
      <c r="A14" s="261"/>
      <c r="B14" s="101" t="s">
        <v>126</v>
      </c>
      <c r="C14" s="53"/>
      <c r="D14" s="99"/>
      <c r="E14" s="177">
        <v>0</v>
      </c>
      <c r="F14" s="177">
        <v>0</v>
      </c>
      <c r="G14" s="259" t="s">
        <v>271</v>
      </c>
      <c r="H14" s="177">
        <v>0</v>
      </c>
      <c r="I14" s="258" t="s">
        <v>271</v>
      </c>
    </row>
    <row r="15" spans="1:9" ht="27" customHeight="1">
      <c r="A15" s="261"/>
      <c r="B15" s="45" t="s">
        <v>127</v>
      </c>
      <c r="C15" s="46"/>
      <c r="D15" s="179"/>
      <c r="E15" s="180">
        <v>982</v>
      </c>
      <c r="F15" s="180">
        <v>-939</v>
      </c>
      <c r="G15" s="180">
        <v>339</v>
      </c>
      <c r="H15" s="180">
        <v>61</v>
      </c>
      <c r="I15" s="181">
        <v>30423</v>
      </c>
    </row>
    <row r="16" spans="1:9" ht="27" customHeight="1">
      <c r="A16" s="261"/>
      <c r="B16" s="182" t="s">
        <v>128</v>
      </c>
      <c r="C16" s="183"/>
      <c r="D16" s="184" t="s">
        <v>43</v>
      </c>
      <c r="E16" s="185">
        <v>116632</v>
      </c>
      <c r="F16" s="185">
        <v>109381</v>
      </c>
      <c r="G16" s="185">
        <v>104882</v>
      </c>
      <c r="H16" s="185">
        <v>90877</v>
      </c>
      <c r="I16" s="186">
        <v>83922</v>
      </c>
    </row>
    <row r="17" spans="1:9" ht="27" customHeight="1">
      <c r="A17" s="261"/>
      <c r="B17" s="44" t="s">
        <v>129</v>
      </c>
      <c r="C17" s="43"/>
      <c r="D17" s="91" t="s">
        <v>44</v>
      </c>
      <c r="E17" s="175">
        <v>88951</v>
      </c>
      <c r="F17" s="175">
        <v>78426</v>
      </c>
      <c r="G17" s="175">
        <v>72268</v>
      </c>
      <c r="H17" s="175">
        <v>69070</v>
      </c>
      <c r="I17" s="176">
        <v>72167</v>
      </c>
    </row>
    <row r="18" spans="1:9" ht="27" customHeight="1">
      <c r="A18" s="261"/>
      <c r="B18" s="44" t="s">
        <v>130</v>
      </c>
      <c r="C18" s="43"/>
      <c r="D18" s="91" t="s">
        <v>45</v>
      </c>
      <c r="E18" s="175">
        <v>2446749</v>
      </c>
      <c r="F18" s="175">
        <v>2450514</v>
      </c>
      <c r="G18" s="175">
        <v>2450852</v>
      </c>
      <c r="H18" s="175">
        <v>2446029</v>
      </c>
      <c r="I18" s="176">
        <v>2446737</v>
      </c>
    </row>
    <row r="19" spans="1:9" ht="27" customHeight="1">
      <c r="A19" s="261"/>
      <c r="B19" s="44" t="s">
        <v>131</v>
      </c>
      <c r="C19" s="43"/>
      <c r="D19" s="91" t="s">
        <v>132</v>
      </c>
      <c r="E19" s="175">
        <f>E17+E18-E16</f>
        <v>2419068</v>
      </c>
      <c r="F19" s="175">
        <f>F17+F18-F16</f>
        <v>2419559</v>
      </c>
      <c r="G19" s="175">
        <f>G17+G18-G16</f>
        <v>2418238</v>
      </c>
      <c r="H19" s="175">
        <f>H17+H18-H16</f>
        <v>2424222</v>
      </c>
      <c r="I19" s="175">
        <f>I17+I18-I16</f>
        <v>2434982</v>
      </c>
    </row>
    <row r="20" spans="1:9" ht="27" customHeight="1">
      <c r="A20" s="261"/>
      <c r="B20" s="44" t="s">
        <v>133</v>
      </c>
      <c r="C20" s="43"/>
      <c r="D20" s="94" t="s">
        <v>134</v>
      </c>
      <c r="E20" s="187">
        <f>E18/E8</f>
        <v>4.0074900416677588</v>
      </c>
      <c r="F20" s="187">
        <f>F18/F8</f>
        <v>4.1145761448295666</v>
      </c>
      <c r="G20" s="187">
        <f>G18/G8</f>
        <v>4.2164252670477911</v>
      </c>
      <c r="H20" s="187">
        <f>H18/H8</f>
        <v>4.2371622089800445</v>
      </c>
      <c r="I20" s="187">
        <f>I18/I8</f>
        <v>4.3269545010822972</v>
      </c>
    </row>
    <row r="21" spans="1:9" ht="27" customHeight="1">
      <c r="A21" s="261"/>
      <c r="B21" s="44" t="s">
        <v>135</v>
      </c>
      <c r="C21" s="43"/>
      <c r="D21" s="94" t="s">
        <v>136</v>
      </c>
      <c r="E21" s="187">
        <f>E19/E8</f>
        <v>3.9621517859482691</v>
      </c>
      <c r="F21" s="187">
        <f>F19/F8</f>
        <v>4.0626006390527376</v>
      </c>
      <c r="G21" s="187">
        <f>G19/G8</f>
        <v>4.1603164144285802</v>
      </c>
      <c r="H21" s="187">
        <f>H19/H8</f>
        <v>4.1993867793791573</v>
      </c>
      <c r="I21" s="187">
        <f>I19/I8</f>
        <v>4.3061662634579747</v>
      </c>
    </row>
    <row r="22" spans="1:9" ht="27" customHeight="1">
      <c r="A22" s="261"/>
      <c r="B22" s="44" t="s">
        <v>137</v>
      </c>
      <c r="C22" s="43"/>
      <c r="D22" s="94" t="s">
        <v>138</v>
      </c>
      <c r="E22" s="175">
        <f>E18/E24*1000000</f>
        <v>1061835.3626147003</v>
      </c>
      <c r="F22" s="175">
        <f>F18/F24*1000000</f>
        <v>1063469.2899771901</v>
      </c>
      <c r="G22" s="175">
        <f>G18/G24*1000000</f>
        <v>1063615.9745584708</v>
      </c>
      <c r="H22" s="175">
        <f>H18/H24*1000000</f>
        <v>1061522.8984178896</v>
      </c>
      <c r="I22" s="175">
        <f>I18/I24*1000000</f>
        <v>1061830.1548780869</v>
      </c>
    </row>
    <row r="23" spans="1:9" ht="27" customHeight="1">
      <c r="A23" s="261"/>
      <c r="B23" s="44" t="s">
        <v>139</v>
      </c>
      <c r="C23" s="43"/>
      <c r="D23" s="94" t="s">
        <v>140</v>
      </c>
      <c r="E23" s="175">
        <f>E19/E24*1000000</f>
        <v>1049822.4161814793</v>
      </c>
      <c r="F23" s="175">
        <f>F19/F24*1000000</f>
        <v>1050035.4994045822</v>
      </c>
      <c r="G23" s="175">
        <f>G19/G24*1000000</f>
        <v>1049462.2143990446</v>
      </c>
      <c r="H23" s="175">
        <f>H19/H24*1000000</f>
        <v>1052059.1390569832</v>
      </c>
      <c r="I23" s="175">
        <f>I19/I24*1000000</f>
        <v>1056728.7428870997</v>
      </c>
    </row>
    <row r="24" spans="1:9" ht="27" customHeight="1">
      <c r="A24" s="261"/>
      <c r="B24" s="188" t="s">
        <v>141</v>
      </c>
      <c r="C24" s="189"/>
      <c r="D24" s="190" t="s">
        <v>142</v>
      </c>
      <c r="E24" s="180">
        <v>2304264</v>
      </c>
      <c r="F24" s="180">
        <f>E24</f>
        <v>2304264</v>
      </c>
      <c r="G24" s="180">
        <f>F24</f>
        <v>2304264</v>
      </c>
      <c r="H24" s="181">
        <f>G24</f>
        <v>2304264</v>
      </c>
      <c r="I24" s="181">
        <f>H24</f>
        <v>2304264</v>
      </c>
    </row>
    <row r="25" spans="1:9" ht="27" customHeight="1">
      <c r="A25" s="261"/>
      <c r="B25" s="10" t="s">
        <v>143</v>
      </c>
      <c r="C25" s="191"/>
      <c r="D25" s="192"/>
      <c r="E25" s="173">
        <v>609544</v>
      </c>
      <c r="F25" s="173">
        <v>597362</v>
      </c>
      <c r="G25" s="173">
        <v>558840</v>
      </c>
      <c r="H25" s="173">
        <v>552829</v>
      </c>
      <c r="I25" s="193">
        <v>550269</v>
      </c>
    </row>
    <row r="26" spans="1:9" ht="27" customHeight="1">
      <c r="A26" s="261"/>
      <c r="B26" s="194" t="s">
        <v>144</v>
      </c>
      <c r="C26" s="195"/>
      <c r="D26" s="196"/>
      <c r="E26" s="197">
        <v>0.435</v>
      </c>
      <c r="F26" s="197">
        <v>0.45100000000000001</v>
      </c>
      <c r="G26" s="197">
        <v>0.46100000000000002</v>
      </c>
      <c r="H26" s="197">
        <v>0.46277000000000001</v>
      </c>
      <c r="I26" s="198">
        <v>0.46910000000000002</v>
      </c>
    </row>
    <row r="27" spans="1:9" ht="27" customHeight="1">
      <c r="A27" s="261"/>
      <c r="B27" s="194" t="s">
        <v>145</v>
      </c>
      <c r="C27" s="195"/>
      <c r="D27" s="196"/>
      <c r="E27" s="199">
        <v>1.1000000000000001</v>
      </c>
      <c r="F27" s="199">
        <v>1</v>
      </c>
      <c r="G27" s="199">
        <v>1</v>
      </c>
      <c r="H27" s="199">
        <v>1.1399999999999999</v>
      </c>
      <c r="I27" s="200">
        <v>0.9</v>
      </c>
    </row>
    <row r="28" spans="1:9" ht="27" customHeight="1">
      <c r="A28" s="261"/>
      <c r="B28" s="194" t="s">
        <v>146</v>
      </c>
      <c r="C28" s="195"/>
      <c r="D28" s="196"/>
      <c r="E28" s="199">
        <v>92.7</v>
      </c>
      <c r="F28" s="199">
        <v>94.6</v>
      </c>
      <c r="G28" s="199">
        <v>96.4</v>
      </c>
      <c r="H28" s="199">
        <v>96.7</v>
      </c>
      <c r="I28" s="200">
        <v>95.9</v>
      </c>
    </row>
    <row r="29" spans="1:9" ht="27" customHeight="1">
      <c r="A29" s="261"/>
      <c r="B29" s="201" t="s">
        <v>147</v>
      </c>
      <c r="C29" s="202"/>
      <c r="D29" s="203"/>
      <c r="E29" s="204">
        <v>43.5</v>
      </c>
      <c r="F29" s="204">
        <v>42.1</v>
      </c>
      <c r="G29" s="204">
        <v>42.8</v>
      </c>
      <c r="H29" s="204">
        <v>43.3</v>
      </c>
      <c r="I29" s="205">
        <v>43.5</v>
      </c>
    </row>
    <row r="30" spans="1:9" ht="27" customHeight="1">
      <c r="A30" s="261"/>
      <c r="B30" s="304" t="s">
        <v>148</v>
      </c>
      <c r="C30" s="25" t="s">
        <v>149</v>
      </c>
      <c r="D30" s="206"/>
      <c r="E30" s="207">
        <v>0</v>
      </c>
      <c r="F30" s="207">
        <v>0</v>
      </c>
      <c r="G30" s="207">
        <v>0</v>
      </c>
      <c r="H30" s="207">
        <v>0</v>
      </c>
      <c r="I30" s="208">
        <v>0</v>
      </c>
    </row>
    <row r="31" spans="1:9" ht="27" customHeight="1">
      <c r="A31" s="261"/>
      <c r="B31" s="261"/>
      <c r="C31" s="194" t="s">
        <v>150</v>
      </c>
      <c r="D31" s="196"/>
      <c r="E31" s="199">
        <v>0</v>
      </c>
      <c r="F31" s="199">
        <v>0</v>
      </c>
      <c r="G31" s="199">
        <v>0</v>
      </c>
      <c r="H31" s="199">
        <v>0</v>
      </c>
      <c r="I31" s="200">
        <v>0</v>
      </c>
    </row>
    <row r="32" spans="1:9" ht="27" customHeight="1">
      <c r="A32" s="261"/>
      <c r="B32" s="261"/>
      <c r="C32" s="194" t="s">
        <v>151</v>
      </c>
      <c r="D32" s="196"/>
      <c r="E32" s="199">
        <v>15.8</v>
      </c>
      <c r="F32" s="199">
        <v>14.6</v>
      </c>
      <c r="G32" s="199">
        <v>14.9</v>
      </c>
      <c r="H32" s="199">
        <v>15.9</v>
      </c>
      <c r="I32" s="200">
        <v>16.600000000000001</v>
      </c>
    </row>
    <row r="33" spans="1:9" ht="27" customHeight="1">
      <c r="A33" s="262"/>
      <c r="B33" s="262"/>
      <c r="C33" s="201" t="s">
        <v>152</v>
      </c>
      <c r="D33" s="203"/>
      <c r="E33" s="204">
        <v>286.5</v>
      </c>
      <c r="F33" s="204">
        <v>298.10000000000002</v>
      </c>
      <c r="G33" s="204">
        <v>315</v>
      </c>
      <c r="H33" s="204">
        <v>321.39999999999998</v>
      </c>
      <c r="I33" s="209">
        <v>326.7</v>
      </c>
    </row>
    <row r="34" spans="1:9" ht="27" customHeight="1">
      <c r="A34" s="2" t="s">
        <v>244</v>
      </c>
      <c r="B34" s="8"/>
      <c r="C34" s="8"/>
      <c r="D34" s="8"/>
      <c r="E34" s="210"/>
      <c r="F34" s="210"/>
      <c r="G34" s="210"/>
      <c r="H34" s="210"/>
      <c r="I34" s="211"/>
    </row>
    <row r="35" spans="1:9" ht="27" customHeight="1">
      <c r="A35" s="13" t="s">
        <v>111</v>
      </c>
    </row>
    <row r="36" spans="1:9">
      <c r="A36" s="21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3" width="13.6328125" style="2" customWidth="1"/>
    <col min="24" max="27" width="12" style="2" customWidth="1"/>
    <col min="28" max="16384" width="9" style="2"/>
  </cols>
  <sheetData>
    <row r="1" spans="1:27" ht="34" customHeight="1">
      <c r="A1" s="64" t="s">
        <v>0</v>
      </c>
      <c r="B1" s="28"/>
      <c r="C1" s="28"/>
      <c r="D1" s="103" t="s">
        <v>249</v>
      </c>
      <c r="E1" s="35"/>
      <c r="F1" s="35"/>
      <c r="G1" s="35"/>
    </row>
    <row r="2" spans="1:27" ht="15" customHeight="1"/>
    <row r="3" spans="1:27" ht="15" customHeight="1">
      <c r="A3" s="36" t="s">
        <v>153</v>
      </c>
      <c r="B3" s="36"/>
      <c r="C3" s="36"/>
      <c r="D3" s="36"/>
    </row>
    <row r="4" spans="1:27" ht="15" customHeight="1">
      <c r="A4" s="36"/>
      <c r="B4" s="36"/>
      <c r="C4" s="36"/>
      <c r="D4" s="36"/>
    </row>
    <row r="5" spans="1:27" ht="16" customHeight="1">
      <c r="A5" s="31" t="s">
        <v>245</v>
      </c>
      <c r="B5" s="31"/>
      <c r="C5" s="31"/>
      <c r="D5" s="31"/>
      <c r="K5" s="37"/>
      <c r="Q5" s="37" t="s">
        <v>48</v>
      </c>
    </row>
    <row r="6" spans="1:27" ht="16" customHeight="1">
      <c r="A6" s="270" t="s">
        <v>49</v>
      </c>
      <c r="B6" s="271"/>
      <c r="C6" s="271"/>
      <c r="D6" s="271"/>
      <c r="E6" s="272"/>
      <c r="F6" s="291" t="s">
        <v>258</v>
      </c>
      <c r="G6" s="292"/>
      <c r="H6" s="291" t="s">
        <v>259</v>
      </c>
      <c r="I6" s="292"/>
      <c r="J6" s="291" t="s">
        <v>260</v>
      </c>
      <c r="K6" s="292"/>
      <c r="L6" s="291" t="s">
        <v>261</v>
      </c>
      <c r="M6" s="292"/>
      <c r="N6" s="291" t="s">
        <v>262</v>
      </c>
      <c r="O6" s="292"/>
      <c r="P6" s="291" t="s">
        <v>263</v>
      </c>
      <c r="Q6" s="292"/>
    </row>
    <row r="7" spans="1:27" ht="16" customHeight="1">
      <c r="A7" s="273"/>
      <c r="B7" s="274"/>
      <c r="C7" s="274"/>
      <c r="D7" s="274"/>
      <c r="E7" s="275"/>
      <c r="F7" s="110" t="s">
        <v>242</v>
      </c>
      <c r="G7" s="38" t="s">
        <v>2</v>
      </c>
      <c r="H7" s="110" t="s">
        <v>242</v>
      </c>
      <c r="I7" s="38" t="s">
        <v>2</v>
      </c>
      <c r="J7" s="110" t="s">
        <v>242</v>
      </c>
      <c r="K7" s="38" t="s">
        <v>2</v>
      </c>
      <c r="L7" s="110" t="s">
        <v>242</v>
      </c>
      <c r="M7" s="38" t="s">
        <v>2</v>
      </c>
      <c r="N7" s="110" t="s">
        <v>242</v>
      </c>
      <c r="O7" s="38" t="s">
        <v>2</v>
      </c>
      <c r="P7" s="110" t="s">
        <v>242</v>
      </c>
      <c r="Q7" s="251" t="s">
        <v>2</v>
      </c>
    </row>
    <row r="8" spans="1:27" ht="16" customHeight="1">
      <c r="A8" s="282" t="s">
        <v>83</v>
      </c>
      <c r="B8" s="55" t="s">
        <v>50</v>
      </c>
      <c r="C8" s="56"/>
      <c r="D8" s="56"/>
      <c r="E8" s="93" t="s">
        <v>41</v>
      </c>
      <c r="F8" s="111">
        <v>8720</v>
      </c>
      <c r="G8" s="112">
        <v>8727</v>
      </c>
      <c r="H8" s="111">
        <v>1792</v>
      </c>
      <c r="I8" s="113">
        <v>1748</v>
      </c>
      <c r="J8" s="111">
        <v>1837</v>
      </c>
      <c r="K8" s="114">
        <v>1318</v>
      </c>
      <c r="L8" s="111">
        <v>45</v>
      </c>
      <c r="M8" s="114">
        <v>48</v>
      </c>
      <c r="N8" s="111">
        <v>73711</v>
      </c>
      <c r="O8" s="114">
        <v>72130</v>
      </c>
      <c r="P8" s="111">
        <v>5019.5</v>
      </c>
      <c r="Q8" s="114">
        <v>6267.5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</row>
    <row r="9" spans="1:27" ht="16" customHeight="1">
      <c r="A9" s="283"/>
      <c r="B9" s="8"/>
      <c r="C9" s="30" t="s">
        <v>51</v>
      </c>
      <c r="D9" s="43"/>
      <c r="E9" s="91" t="s">
        <v>42</v>
      </c>
      <c r="F9" s="70">
        <v>8720</v>
      </c>
      <c r="G9" s="116">
        <v>7773</v>
      </c>
      <c r="H9" s="70">
        <v>1692</v>
      </c>
      <c r="I9" s="117">
        <v>1620</v>
      </c>
      <c r="J9" s="70">
        <v>1837</v>
      </c>
      <c r="K9" s="118">
        <v>1318</v>
      </c>
      <c r="L9" s="70">
        <v>45</v>
      </c>
      <c r="M9" s="118">
        <v>48</v>
      </c>
      <c r="N9" s="70">
        <v>73700</v>
      </c>
      <c r="O9" s="118">
        <v>72130</v>
      </c>
      <c r="P9" s="70">
        <v>4943.3</v>
      </c>
      <c r="Q9" s="118">
        <v>4334.5</v>
      </c>
      <c r="R9" s="115"/>
      <c r="S9" s="115"/>
      <c r="T9" s="115"/>
      <c r="U9" s="115"/>
      <c r="V9" s="115"/>
      <c r="W9" s="115"/>
      <c r="X9" s="115"/>
      <c r="Y9" s="115"/>
      <c r="Z9" s="115"/>
      <c r="AA9" s="115"/>
    </row>
    <row r="10" spans="1:27" ht="16" customHeight="1">
      <c r="A10" s="283"/>
      <c r="B10" s="10"/>
      <c r="C10" s="30" t="s">
        <v>52</v>
      </c>
      <c r="D10" s="43"/>
      <c r="E10" s="91" t="s">
        <v>43</v>
      </c>
      <c r="F10" s="70">
        <v>0</v>
      </c>
      <c r="G10" s="116">
        <v>954</v>
      </c>
      <c r="H10" s="70">
        <v>100</v>
      </c>
      <c r="I10" s="117">
        <v>128</v>
      </c>
      <c r="J10" s="119">
        <v>0</v>
      </c>
      <c r="K10" s="120">
        <v>0</v>
      </c>
      <c r="L10" s="119">
        <v>0</v>
      </c>
      <c r="M10" s="120">
        <v>0</v>
      </c>
      <c r="N10" s="119">
        <v>11</v>
      </c>
      <c r="O10" s="120">
        <v>0</v>
      </c>
      <c r="P10" s="70">
        <v>76.2</v>
      </c>
      <c r="Q10" s="118">
        <v>1932.9</v>
      </c>
      <c r="R10" s="115"/>
      <c r="S10" s="115"/>
      <c r="T10" s="115"/>
      <c r="U10" s="115"/>
      <c r="V10" s="115"/>
      <c r="W10" s="115"/>
      <c r="X10" s="115"/>
      <c r="Y10" s="115"/>
      <c r="Z10" s="115"/>
      <c r="AA10" s="115"/>
    </row>
    <row r="11" spans="1:27" ht="16" customHeight="1">
      <c r="A11" s="283"/>
      <c r="B11" s="50" t="s">
        <v>53</v>
      </c>
      <c r="C11" s="63"/>
      <c r="D11" s="63"/>
      <c r="E11" s="90" t="s">
        <v>44</v>
      </c>
      <c r="F11" s="121">
        <v>4837</v>
      </c>
      <c r="G11" s="122">
        <v>4827</v>
      </c>
      <c r="H11" s="121">
        <v>1793</v>
      </c>
      <c r="I11" s="123">
        <v>1558</v>
      </c>
      <c r="J11" s="121">
        <v>951</v>
      </c>
      <c r="K11" s="124">
        <v>495</v>
      </c>
      <c r="L11" s="121">
        <v>23</v>
      </c>
      <c r="M11" s="124">
        <v>34</v>
      </c>
      <c r="N11" s="121">
        <v>75056</v>
      </c>
      <c r="O11" s="124">
        <v>73931</v>
      </c>
      <c r="P11" s="121">
        <v>4943.7</v>
      </c>
      <c r="Q11" s="124">
        <v>6395.4</v>
      </c>
      <c r="R11" s="115"/>
      <c r="S11" s="115"/>
      <c r="T11" s="115"/>
      <c r="U11" s="115"/>
      <c r="V11" s="115"/>
      <c r="W11" s="115"/>
      <c r="X11" s="115"/>
      <c r="Y11" s="115"/>
      <c r="Z11" s="115"/>
      <c r="AA11" s="115"/>
    </row>
    <row r="12" spans="1:27" ht="16" customHeight="1">
      <c r="A12" s="283"/>
      <c r="B12" s="7"/>
      <c r="C12" s="30" t="s">
        <v>54</v>
      </c>
      <c r="D12" s="43"/>
      <c r="E12" s="91" t="s">
        <v>45</v>
      </c>
      <c r="F12" s="70">
        <v>4837</v>
      </c>
      <c r="G12" s="116">
        <v>4827</v>
      </c>
      <c r="H12" s="121">
        <v>1566</v>
      </c>
      <c r="I12" s="117">
        <v>1558</v>
      </c>
      <c r="J12" s="121">
        <v>951</v>
      </c>
      <c r="K12" s="118">
        <v>495</v>
      </c>
      <c r="L12" s="121">
        <v>23</v>
      </c>
      <c r="M12" s="118">
        <v>34</v>
      </c>
      <c r="N12" s="121">
        <v>74724</v>
      </c>
      <c r="O12" s="118">
        <v>73529</v>
      </c>
      <c r="P12" s="70">
        <v>4943.7</v>
      </c>
      <c r="Q12" s="118">
        <v>4462.5</v>
      </c>
      <c r="R12" s="115"/>
      <c r="S12" s="115"/>
      <c r="T12" s="115"/>
      <c r="U12" s="115"/>
      <c r="V12" s="115"/>
      <c r="W12" s="115"/>
      <c r="X12" s="115"/>
      <c r="Y12" s="115"/>
      <c r="Z12" s="115"/>
      <c r="AA12" s="115"/>
    </row>
    <row r="13" spans="1:27" ht="16" customHeight="1">
      <c r="A13" s="283"/>
      <c r="B13" s="8"/>
      <c r="C13" s="52" t="s">
        <v>55</v>
      </c>
      <c r="D13" s="53"/>
      <c r="E13" s="95" t="s">
        <v>46</v>
      </c>
      <c r="F13" s="68">
        <v>0</v>
      </c>
      <c r="G13" s="151">
        <v>0</v>
      </c>
      <c r="H13" s="119">
        <v>227</v>
      </c>
      <c r="I13" s="120">
        <v>0</v>
      </c>
      <c r="J13" s="119">
        <v>0</v>
      </c>
      <c r="K13" s="120">
        <v>0</v>
      </c>
      <c r="L13" s="119">
        <v>0</v>
      </c>
      <c r="M13" s="120">
        <v>0</v>
      </c>
      <c r="N13" s="119">
        <v>332</v>
      </c>
      <c r="O13" s="120">
        <v>402</v>
      </c>
      <c r="P13" s="68">
        <v>0</v>
      </c>
      <c r="Q13" s="127">
        <v>1932.9</v>
      </c>
      <c r="R13" s="115"/>
      <c r="S13" s="115"/>
      <c r="T13" s="115"/>
      <c r="U13" s="115"/>
      <c r="V13" s="115"/>
      <c r="W13" s="115"/>
      <c r="X13" s="115"/>
      <c r="Y13" s="115"/>
      <c r="Z13" s="115"/>
      <c r="AA13" s="115"/>
    </row>
    <row r="14" spans="1:27" ht="16" customHeight="1">
      <c r="A14" s="283"/>
      <c r="B14" s="44" t="s">
        <v>56</v>
      </c>
      <c r="C14" s="43"/>
      <c r="D14" s="43"/>
      <c r="E14" s="91" t="s">
        <v>154</v>
      </c>
      <c r="F14" s="69">
        <f t="shared" ref="F14:Q15" si="0">F9-F12</f>
        <v>3883</v>
      </c>
      <c r="G14" s="128">
        <f t="shared" si="0"/>
        <v>2946</v>
      </c>
      <c r="H14" s="69">
        <f t="shared" si="0"/>
        <v>126</v>
      </c>
      <c r="I14" s="128">
        <f t="shared" si="0"/>
        <v>62</v>
      </c>
      <c r="J14" s="69">
        <f t="shared" si="0"/>
        <v>886</v>
      </c>
      <c r="K14" s="128">
        <f t="shared" si="0"/>
        <v>823</v>
      </c>
      <c r="L14" s="69">
        <f t="shared" ref="L14:O14" si="1">L9-L12</f>
        <v>22</v>
      </c>
      <c r="M14" s="128">
        <f t="shared" si="1"/>
        <v>14</v>
      </c>
      <c r="N14" s="69">
        <f t="shared" si="1"/>
        <v>-1024</v>
      </c>
      <c r="O14" s="128">
        <f t="shared" si="1"/>
        <v>-1399</v>
      </c>
      <c r="P14" s="69">
        <f t="shared" si="0"/>
        <v>-0.3999999999996362</v>
      </c>
      <c r="Q14" s="128">
        <f t="shared" si="0"/>
        <v>-128</v>
      </c>
      <c r="R14" s="115"/>
      <c r="S14" s="115"/>
      <c r="T14" s="115"/>
      <c r="U14" s="115"/>
      <c r="V14" s="115"/>
      <c r="W14" s="115"/>
      <c r="X14" s="115"/>
      <c r="Y14" s="115"/>
      <c r="Z14" s="115"/>
      <c r="AA14" s="115"/>
    </row>
    <row r="15" spans="1:27" ht="16" customHeight="1">
      <c r="A15" s="283"/>
      <c r="B15" s="44" t="s">
        <v>57</v>
      </c>
      <c r="C15" s="43"/>
      <c r="D15" s="43"/>
      <c r="E15" s="91" t="s">
        <v>155</v>
      </c>
      <c r="F15" s="69">
        <f t="shared" si="0"/>
        <v>0</v>
      </c>
      <c r="G15" s="128">
        <f t="shared" si="0"/>
        <v>954</v>
      </c>
      <c r="H15" s="69">
        <f t="shared" si="0"/>
        <v>-127</v>
      </c>
      <c r="I15" s="128">
        <f t="shared" si="0"/>
        <v>128</v>
      </c>
      <c r="J15" s="69">
        <f t="shared" si="0"/>
        <v>0</v>
      </c>
      <c r="K15" s="128">
        <f t="shared" si="0"/>
        <v>0</v>
      </c>
      <c r="L15" s="69">
        <f t="shared" ref="L15:O15" si="2">L10-L13</f>
        <v>0</v>
      </c>
      <c r="M15" s="128">
        <f t="shared" si="2"/>
        <v>0</v>
      </c>
      <c r="N15" s="69">
        <f t="shared" si="2"/>
        <v>-321</v>
      </c>
      <c r="O15" s="128">
        <f t="shared" si="2"/>
        <v>-402</v>
      </c>
      <c r="P15" s="69">
        <f t="shared" si="0"/>
        <v>76.2</v>
      </c>
      <c r="Q15" s="128">
        <f t="shared" si="0"/>
        <v>0</v>
      </c>
      <c r="R15" s="115"/>
      <c r="S15" s="115"/>
      <c r="T15" s="115"/>
      <c r="U15" s="115"/>
      <c r="V15" s="115"/>
      <c r="W15" s="115"/>
      <c r="X15" s="115"/>
      <c r="Y15" s="115"/>
      <c r="Z15" s="115"/>
      <c r="AA15" s="115"/>
    </row>
    <row r="16" spans="1:27" ht="16" customHeight="1">
      <c r="A16" s="283"/>
      <c r="B16" s="44" t="s">
        <v>58</v>
      </c>
      <c r="C16" s="43"/>
      <c r="D16" s="43"/>
      <c r="E16" s="91" t="s">
        <v>156</v>
      </c>
      <c r="F16" s="69">
        <f t="shared" ref="F16:Q16" si="3">F8-F11</f>
        <v>3883</v>
      </c>
      <c r="G16" s="128">
        <f t="shared" si="3"/>
        <v>3900</v>
      </c>
      <c r="H16" s="69">
        <f t="shared" si="3"/>
        <v>-1</v>
      </c>
      <c r="I16" s="128">
        <f t="shared" si="3"/>
        <v>190</v>
      </c>
      <c r="J16" s="69">
        <f t="shared" si="3"/>
        <v>886</v>
      </c>
      <c r="K16" s="128">
        <f t="shared" si="3"/>
        <v>823</v>
      </c>
      <c r="L16" s="69">
        <f t="shared" ref="L16:O16" si="4">L8-L11</f>
        <v>22</v>
      </c>
      <c r="M16" s="128">
        <f t="shared" si="4"/>
        <v>14</v>
      </c>
      <c r="N16" s="69">
        <f t="shared" si="4"/>
        <v>-1345</v>
      </c>
      <c r="O16" s="128">
        <f t="shared" si="4"/>
        <v>-1801</v>
      </c>
      <c r="P16" s="69">
        <f t="shared" si="3"/>
        <v>75.800000000000182</v>
      </c>
      <c r="Q16" s="128">
        <f t="shared" si="3"/>
        <v>-127.89999999999964</v>
      </c>
      <c r="R16" s="115"/>
      <c r="S16" s="115"/>
      <c r="T16" s="115"/>
      <c r="U16" s="115"/>
      <c r="V16" s="115"/>
      <c r="W16" s="115"/>
      <c r="X16" s="115"/>
      <c r="Y16" s="115"/>
      <c r="Z16" s="115"/>
      <c r="AA16" s="115"/>
    </row>
    <row r="17" spans="1:27" ht="16" customHeight="1">
      <c r="A17" s="283"/>
      <c r="B17" s="44" t="s">
        <v>59</v>
      </c>
      <c r="C17" s="43"/>
      <c r="D17" s="43"/>
      <c r="E17" s="34"/>
      <c r="F17" s="214">
        <v>0</v>
      </c>
      <c r="G17" s="215">
        <v>0</v>
      </c>
      <c r="H17" s="119">
        <v>0</v>
      </c>
      <c r="I17" s="120">
        <v>0</v>
      </c>
      <c r="J17" s="70">
        <v>6463</v>
      </c>
      <c r="K17" s="118">
        <v>7349</v>
      </c>
      <c r="L17" s="70">
        <v>0</v>
      </c>
      <c r="M17" s="118">
        <v>0</v>
      </c>
      <c r="N17" s="70">
        <v>32809</v>
      </c>
      <c r="O17" s="118">
        <v>31465</v>
      </c>
      <c r="P17" s="119">
        <v>653.29999999999995</v>
      </c>
      <c r="Q17" s="129">
        <v>729.1</v>
      </c>
      <c r="R17" s="115"/>
      <c r="S17" s="115"/>
      <c r="T17" s="115"/>
      <c r="U17" s="115"/>
      <c r="V17" s="115"/>
      <c r="W17" s="115"/>
      <c r="X17" s="115"/>
      <c r="Y17" s="115"/>
      <c r="Z17" s="115"/>
      <c r="AA17" s="115"/>
    </row>
    <row r="18" spans="1:27" ht="16" customHeight="1">
      <c r="A18" s="284"/>
      <c r="B18" s="47" t="s">
        <v>60</v>
      </c>
      <c r="C18" s="31"/>
      <c r="D18" s="31"/>
      <c r="E18" s="17"/>
      <c r="F18" s="130">
        <v>0</v>
      </c>
      <c r="G18" s="131">
        <v>0</v>
      </c>
      <c r="H18" s="132">
        <v>0</v>
      </c>
      <c r="I18" s="133">
        <v>0</v>
      </c>
      <c r="J18" s="132">
        <v>11547</v>
      </c>
      <c r="K18" s="133">
        <v>12513</v>
      </c>
      <c r="L18" s="132">
        <v>0</v>
      </c>
      <c r="M18" s="133">
        <v>0</v>
      </c>
      <c r="N18" s="132">
        <v>1267</v>
      </c>
      <c r="O18" s="133">
        <v>1694</v>
      </c>
      <c r="P18" s="132">
        <v>0</v>
      </c>
      <c r="Q18" s="134">
        <v>0</v>
      </c>
      <c r="R18" s="115"/>
      <c r="S18" s="115"/>
      <c r="T18" s="115"/>
      <c r="U18" s="115"/>
      <c r="V18" s="115"/>
      <c r="W18" s="115"/>
      <c r="X18" s="115"/>
      <c r="Y18" s="115"/>
      <c r="Z18" s="115"/>
      <c r="AA18" s="115"/>
    </row>
    <row r="19" spans="1:27" ht="16" customHeight="1">
      <c r="A19" s="283" t="s">
        <v>84</v>
      </c>
      <c r="B19" s="50" t="s">
        <v>61</v>
      </c>
      <c r="C19" s="51"/>
      <c r="D19" s="51"/>
      <c r="E19" s="96"/>
      <c r="F19" s="65">
        <v>3036</v>
      </c>
      <c r="G19" s="135">
        <v>1419</v>
      </c>
      <c r="H19" s="66">
        <v>293</v>
      </c>
      <c r="I19" s="136">
        <v>167</v>
      </c>
      <c r="J19" s="66">
        <v>1</v>
      </c>
      <c r="K19" s="137">
        <v>0</v>
      </c>
      <c r="L19" s="66">
        <v>0</v>
      </c>
      <c r="M19" s="137">
        <v>0</v>
      </c>
      <c r="N19" s="66">
        <v>15513</v>
      </c>
      <c r="O19" s="137">
        <v>5668</v>
      </c>
      <c r="P19" s="66">
        <v>1606.9</v>
      </c>
      <c r="Q19" s="137">
        <v>3537.4</v>
      </c>
      <c r="R19" s="115"/>
      <c r="S19" s="115"/>
      <c r="T19" s="115"/>
      <c r="U19" s="115"/>
      <c r="V19" s="115"/>
      <c r="W19" s="115"/>
      <c r="X19" s="115"/>
      <c r="Y19" s="115"/>
      <c r="Z19" s="115"/>
      <c r="AA19" s="115"/>
    </row>
    <row r="20" spans="1:27" ht="16" customHeight="1">
      <c r="A20" s="283"/>
      <c r="B20" s="19"/>
      <c r="C20" s="30" t="s">
        <v>62</v>
      </c>
      <c r="D20" s="43"/>
      <c r="E20" s="91"/>
      <c r="F20" s="69">
        <v>2422</v>
      </c>
      <c r="G20" s="128">
        <v>992</v>
      </c>
      <c r="H20" s="70">
        <v>275</v>
      </c>
      <c r="I20" s="117">
        <v>162</v>
      </c>
      <c r="J20" s="70">
        <v>0</v>
      </c>
      <c r="K20" s="120">
        <v>0</v>
      </c>
      <c r="L20" s="70">
        <v>0</v>
      </c>
      <c r="M20" s="120">
        <v>0</v>
      </c>
      <c r="N20" s="70">
        <v>12242</v>
      </c>
      <c r="O20" s="120">
        <v>3322</v>
      </c>
      <c r="P20" s="70">
        <v>556.70000000000005</v>
      </c>
      <c r="Q20" s="118">
        <v>2613.4</v>
      </c>
      <c r="R20" s="115"/>
      <c r="S20" s="115"/>
      <c r="T20" s="115"/>
      <c r="U20" s="115"/>
      <c r="V20" s="115"/>
      <c r="W20" s="115"/>
      <c r="X20" s="115"/>
      <c r="Y20" s="115"/>
      <c r="Z20" s="115"/>
      <c r="AA20" s="115"/>
    </row>
    <row r="21" spans="1:27" ht="16" customHeight="1">
      <c r="A21" s="283"/>
      <c r="B21" s="9" t="s">
        <v>63</v>
      </c>
      <c r="C21" s="63"/>
      <c r="D21" s="63"/>
      <c r="E21" s="90" t="s">
        <v>157</v>
      </c>
      <c r="F21" s="138">
        <v>3036</v>
      </c>
      <c r="G21" s="139">
        <v>1419</v>
      </c>
      <c r="H21" s="121">
        <v>293</v>
      </c>
      <c r="I21" s="123">
        <v>167</v>
      </c>
      <c r="J21" s="121">
        <v>1</v>
      </c>
      <c r="K21" s="124">
        <v>0</v>
      </c>
      <c r="L21" s="121">
        <v>0</v>
      </c>
      <c r="M21" s="124">
        <v>0</v>
      </c>
      <c r="N21" s="121">
        <v>15513</v>
      </c>
      <c r="O21" s="124">
        <v>5668</v>
      </c>
      <c r="P21" s="121">
        <v>1606.6</v>
      </c>
      <c r="Q21" s="124">
        <v>3535.5</v>
      </c>
      <c r="R21" s="115"/>
      <c r="S21" s="115"/>
      <c r="T21" s="115"/>
      <c r="U21" s="115"/>
      <c r="V21" s="115"/>
      <c r="W21" s="115"/>
      <c r="X21" s="115"/>
      <c r="Y21" s="115"/>
      <c r="Z21" s="115"/>
      <c r="AA21" s="115"/>
    </row>
    <row r="22" spans="1:27" ht="16" customHeight="1">
      <c r="A22" s="283"/>
      <c r="B22" s="50" t="s">
        <v>64</v>
      </c>
      <c r="C22" s="51"/>
      <c r="D22" s="51"/>
      <c r="E22" s="96" t="s">
        <v>158</v>
      </c>
      <c r="F22" s="65">
        <v>7119</v>
      </c>
      <c r="G22" s="135">
        <v>4870</v>
      </c>
      <c r="H22" s="66">
        <v>628</v>
      </c>
      <c r="I22" s="136">
        <v>371</v>
      </c>
      <c r="J22" s="66">
        <v>746</v>
      </c>
      <c r="K22" s="137">
        <v>730</v>
      </c>
      <c r="L22" s="66">
        <v>0</v>
      </c>
      <c r="M22" s="137">
        <v>0</v>
      </c>
      <c r="N22" s="66">
        <v>17501</v>
      </c>
      <c r="O22" s="137">
        <v>9580</v>
      </c>
      <c r="P22" s="66">
        <v>1606.6</v>
      </c>
      <c r="Q22" s="137">
        <v>3582.6</v>
      </c>
      <c r="R22" s="115"/>
      <c r="S22" s="115"/>
      <c r="T22" s="115"/>
      <c r="U22" s="115"/>
      <c r="V22" s="115"/>
      <c r="W22" s="115"/>
      <c r="X22" s="115"/>
      <c r="Y22" s="115"/>
      <c r="Z22" s="115"/>
      <c r="AA22" s="115"/>
    </row>
    <row r="23" spans="1:27" ht="16" customHeight="1">
      <c r="A23" s="283"/>
      <c r="B23" s="7" t="s">
        <v>65</v>
      </c>
      <c r="C23" s="52" t="s">
        <v>66</v>
      </c>
      <c r="D23" s="53"/>
      <c r="E23" s="95"/>
      <c r="F23" s="67">
        <v>1853</v>
      </c>
      <c r="G23" s="125">
        <v>1854</v>
      </c>
      <c r="H23" s="68">
        <v>172</v>
      </c>
      <c r="I23" s="126">
        <v>174</v>
      </c>
      <c r="J23" s="68">
        <v>317</v>
      </c>
      <c r="K23" s="127">
        <v>317</v>
      </c>
      <c r="L23" s="253">
        <v>0</v>
      </c>
      <c r="M23" s="127">
        <v>0</v>
      </c>
      <c r="N23" s="253">
        <v>4765</v>
      </c>
      <c r="O23" s="127">
        <v>5869</v>
      </c>
      <c r="P23" s="68">
        <v>973.2</v>
      </c>
      <c r="Q23" s="127">
        <v>717.5</v>
      </c>
      <c r="R23" s="115"/>
      <c r="S23" s="115"/>
      <c r="T23" s="115"/>
      <c r="U23" s="115"/>
      <c r="V23" s="115"/>
      <c r="W23" s="115"/>
      <c r="X23" s="115"/>
      <c r="Y23" s="115"/>
      <c r="Z23" s="115"/>
      <c r="AA23" s="115"/>
    </row>
    <row r="24" spans="1:27" ht="16" customHeight="1">
      <c r="A24" s="283"/>
      <c r="B24" s="44" t="s">
        <v>159</v>
      </c>
      <c r="C24" s="43"/>
      <c r="D24" s="43"/>
      <c r="E24" s="91" t="s">
        <v>160</v>
      </c>
      <c r="F24" s="69">
        <f t="shared" ref="F24:Q24" si="5">F21-F22</f>
        <v>-4083</v>
      </c>
      <c r="G24" s="128">
        <f t="shared" si="5"/>
        <v>-3451</v>
      </c>
      <c r="H24" s="69">
        <f t="shared" si="5"/>
        <v>-335</v>
      </c>
      <c r="I24" s="128">
        <f t="shared" si="5"/>
        <v>-204</v>
      </c>
      <c r="J24" s="69">
        <f t="shared" si="5"/>
        <v>-745</v>
      </c>
      <c r="K24" s="128">
        <f t="shared" si="5"/>
        <v>-730</v>
      </c>
      <c r="L24" s="69">
        <f t="shared" ref="L24:O24" si="6">L21-L22</f>
        <v>0</v>
      </c>
      <c r="M24" s="128">
        <f t="shared" si="6"/>
        <v>0</v>
      </c>
      <c r="N24" s="69">
        <f t="shared" si="6"/>
        <v>-1988</v>
      </c>
      <c r="O24" s="128">
        <f t="shared" si="6"/>
        <v>-3912</v>
      </c>
      <c r="P24" s="69">
        <f t="shared" si="5"/>
        <v>0</v>
      </c>
      <c r="Q24" s="128">
        <f t="shared" si="5"/>
        <v>-47.099999999999909</v>
      </c>
      <c r="R24" s="115"/>
      <c r="S24" s="115"/>
      <c r="T24" s="115"/>
      <c r="U24" s="115"/>
      <c r="V24" s="115"/>
      <c r="W24" s="115"/>
      <c r="X24" s="115"/>
      <c r="Y24" s="115"/>
      <c r="Z24" s="115"/>
      <c r="AA24" s="115"/>
    </row>
    <row r="25" spans="1:27" ht="16" customHeight="1">
      <c r="A25" s="283"/>
      <c r="B25" s="101" t="s">
        <v>67</v>
      </c>
      <c r="C25" s="53"/>
      <c r="D25" s="53"/>
      <c r="E25" s="285" t="s">
        <v>161</v>
      </c>
      <c r="F25" s="301">
        <v>4083</v>
      </c>
      <c r="G25" s="299">
        <v>3451</v>
      </c>
      <c r="H25" s="297">
        <v>335</v>
      </c>
      <c r="I25" s="299">
        <v>204</v>
      </c>
      <c r="J25" s="297">
        <v>745</v>
      </c>
      <c r="K25" s="299">
        <v>730</v>
      </c>
      <c r="L25" s="297">
        <v>0</v>
      </c>
      <c r="M25" s="299">
        <v>0</v>
      </c>
      <c r="N25" s="297">
        <v>1988</v>
      </c>
      <c r="O25" s="299">
        <v>3912</v>
      </c>
      <c r="P25" s="297">
        <v>0</v>
      </c>
      <c r="Q25" s="299">
        <v>47.1</v>
      </c>
      <c r="R25" s="115"/>
      <c r="S25" s="115"/>
      <c r="T25" s="115"/>
      <c r="U25" s="115"/>
      <c r="V25" s="115"/>
      <c r="W25" s="115"/>
      <c r="X25" s="115"/>
      <c r="Y25" s="115"/>
      <c r="Z25" s="115"/>
      <c r="AA25" s="115"/>
    </row>
    <row r="26" spans="1:27" ht="16" customHeight="1">
      <c r="A26" s="283"/>
      <c r="B26" s="9" t="s">
        <v>68</v>
      </c>
      <c r="C26" s="63"/>
      <c r="D26" s="63"/>
      <c r="E26" s="286"/>
      <c r="F26" s="302"/>
      <c r="G26" s="300"/>
      <c r="H26" s="298"/>
      <c r="I26" s="300"/>
      <c r="J26" s="298"/>
      <c r="K26" s="300"/>
      <c r="L26" s="298"/>
      <c r="M26" s="300"/>
      <c r="N26" s="298"/>
      <c r="O26" s="300"/>
      <c r="P26" s="298"/>
      <c r="Q26" s="300"/>
      <c r="R26" s="115"/>
      <c r="S26" s="115"/>
      <c r="T26" s="115"/>
      <c r="U26" s="115"/>
      <c r="V26" s="115"/>
      <c r="W26" s="115"/>
      <c r="X26" s="115"/>
      <c r="Y26" s="115"/>
      <c r="Z26" s="115"/>
      <c r="AA26" s="115"/>
    </row>
    <row r="27" spans="1:27" ht="16" customHeight="1">
      <c r="A27" s="284"/>
      <c r="B27" s="47" t="s">
        <v>162</v>
      </c>
      <c r="C27" s="31"/>
      <c r="D27" s="31"/>
      <c r="E27" s="92" t="s">
        <v>163</v>
      </c>
      <c r="F27" s="73">
        <f t="shared" ref="F27:Q27" si="7">F24+F25</f>
        <v>0</v>
      </c>
      <c r="G27" s="140">
        <f t="shared" si="7"/>
        <v>0</v>
      </c>
      <c r="H27" s="73">
        <f t="shared" si="7"/>
        <v>0</v>
      </c>
      <c r="I27" s="140">
        <f t="shared" si="7"/>
        <v>0</v>
      </c>
      <c r="J27" s="73">
        <f t="shared" si="7"/>
        <v>0</v>
      </c>
      <c r="K27" s="140">
        <f t="shared" si="7"/>
        <v>0</v>
      </c>
      <c r="L27" s="73">
        <f t="shared" ref="L27:O27" si="8">L24+L25</f>
        <v>0</v>
      </c>
      <c r="M27" s="140">
        <f t="shared" si="8"/>
        <v>0</v>
      </c>
      <c r="N27" s="73">
        <f t="shared" si="8"/>
        <v>0</v>
      </c>
      <c r="O27" s="140">
        <f t="shared" si="8"/>
        <v>0</v>
      </c>
      <c r="P27" s="73">
        <f t="shared" si="7"/>
        <v>0</v>
      </c>
      <c r="Q27" s="140">
        <f t="shared" si="7"/>
        <v>9.2370555648813024E-14</v>
      </c>
      <c r="R27" s="115"/>
      <c r="S27" s="115"/>
      <c r="T27" s="115"/>
      <c r="U27" s="115"/>
      <c r="V27" s="115"/>
      <c r="W27" s="115"/>
      <c r="X27" s="115"/>
      <c r="Y27" s="115"/>
      <c r="Z27" s="115"/>
      <c r="AA27" s="115"/>
    </row>
    <row r="28" spans="1:27" ht="16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</row>
    <row r="29" spans="1:27" ht="16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15"/>
      <c r="P29" s="115"/>
      <c r="Q29" s="142" t="s">
        <v>164</v>
      </c>
      <c r="R29" s="115"/>
      <c r="S29" s="115"/>
      <c r="T29" s="115"/>
      <c r="U29" s="115"/>
      <c r="V29" s="115"/>
      <c r="W29" s="115"/>
      <c r="X29" s="115"/>
      <c r="Y29" s="115"/>
      <c r="Z29" s="115"/>
      <c r="AA29" s="142"/>
    </row>
    <row r="30" spans="1:27" ht="16" customHeight="1">
      <c r="A30" s="276" t="s">
        <v>69</v>
      </c>
      <c r="B30" s="277"/>
      <c r="C30" s="277"/>
      <c r="D30" s="277"/>
      <c r="E30" s="278"/>
      <c r="F30" s="295" t="s">
        <v>264</v>
      </c>
      <c r="G30" s="296"/>
      <c r="H30" s="295" t="s">
        <v>265</v>
      </c>
      <c r="I30" s="296"/>
      <c r="J30" s="293"/>
      <c r="K30" s="294"/>
      <c r="L30" s="293"/>
      <c r="M30" s="294"/>
      <c r="N30" s="293"/>
      <c r="O30" s="294"/>
      <c r="P30" s="293"/>
      <c r="Q30" s="294"/>
      <c r="R30" s="143"/>
      <c r="S30" s="141"/>
      <c r="T30" s="143"/>
      <c r="U30" s="141"/>
      <c r="V30" s="143"/>
      <c r="W30" s="141"/>
      <c r="X30" s="143"/>
      <c r="Y30" s="141"/>
      <c r="Z30" s="143"/>
      <c r="AA30" s="141"/>
    </row>
    <row r="31" spans="1:27" ht="16" customHeight="1">
      <c r="A31" s="279"/>
      <c r="B31" s="280"/>
      <c r="C31" s="280"/>
      <c r="D31" s="280"/>
      <c r="E31" s="281"/>
      <c r="F31" s="110" t="s">
        <v>242</v>
      </c>
      <c r="G31" s="38" t="s">
        <v>2</v>
      </c>
      <c r="H31" s="110" t="s">
        <v>242</v>
      </c>
      <c r="I31" s="38" t="s">
        <v>2</v>
      </c>
      <c r="J31" s="110" t="s">
        <v>242</v>
      </c>
      <c r="K31" s="38" t="s">
        <v>2</v>
      </c>
      <c r="L31" s="110" t="s">
        <v>242</v>
      </c>
      <c r="M31" s="38" t="s">
        <v>2</v>
      </c>
      <c r="N31" s="110" t="s">
        <v>242</v>
      </c>
      <c r="O31" s="38" t="s">
        <v>2</v>
      </c>
      <c r="P31" s="110" t="s">
        <v>242</v>
      </c>
      <c r="Q31" s="213" t="s">
        <v>2</v>
      </c>
      <c r="R31" s="147"/>
      <c r="S31" s="147"/>
      <c r="T31" s="147"/>
      <c r="U31" s="147"/>
      <c r="V31" s="147"/>
      <c r="W31" s="147"/>
      <c r="X31" s="147"/>
      <c r="Y31" s="147"/>
      <c r="Z31" s="147"/>
      <c r="AA31" s="147"/>
    </row>
    <row r="32" spans="1:27" ht="16" customHeight="1">
      <c r="A32" s="282" t="s">
        <v>85</v>
      </c>
      <c r="B32" s="55" t="s">
        <v>50</v>
      </c>
      <c r="C32" s="56"/>
      <c r="D32" s="56"/>
      <c r="E32" s="15" t="s">
        <v>41</v>
      </c>
      <c r="F32" s="66">
        <v>5598</v>
      </c>
      <c r="G32" s="148">
        <v>5272.5</v>
      </c>
      <c r="H32" s="111">
        <v>1395</v>
      </c>
      <c r="I32" s="113">
        <v>1363</v>
      </c>
      <c r="J32" s="111"/>
      <c r="K32" s="114"/>
      <c r="L32" s="111"/>
      <c r="M32" s="114"/>
      <c r="N32" s="111"/>
      <c r="O32" s="114"/>
      <c r="P32" s="111"/>
      <c r="Q32" s="149"/>
      <c r="R32" s="148"/>
      <c r="S32" s="148"/>
      <c r="T32" s="148"/>
      <c r="U32" s="148"/>
      <c r="V32" s="150"/>
      <c r="W32" s="150"/>
      <c r="X32" s="148"/>
      <c r="Y32" s="148"/>
      <c r="Z32" s="150"/>
      <c r="AA32" s="150"/>
    </row>
    <row r="33" spans="1:27" ht="16" customHeight="1">
      <c r="A33" s="287"/>
      <c r="B33" s="8"/>
      <c r="C33" s="52" t="s">
        <v>70</v>
      </c>
      <c r="D33" s="53"/>
      <c r="E33" s="99"/>
      <c r="F33" s="68">
        <v>4072</v>
      </c>
      <c r="G33" s="151">
        <v>3967.7</v>
      </c>
      <c r="H33" s="68">
        <v>1368</v>
      </c>
      <c r="I33" s="126">
        <v>1320</v>
      </c>
      <c r="J33" s="68"/>
      <c r="K33" s="127"/>
      <c r="L33" s="253"/>
      <c r="M33" s="127"/>
      <c r="N33" s="253"/>
      <c r="O33" s="127"/>
      <c r="P33" s="68"/>
      <c r="Q33" s="125"/>
      <c r="R33" s="148"/>
      <c r="S33" s="148"/>
      <c r="T33" s="148"/>
      <c r="U33" s="148"/>
      <c r="V33" s="150"/>
      <c r="W33" s="150"/>
      <c r="X33" s="148"/>
      <c r="Y33" s="148"/>
      <c r="Z33" s="150"/>
      <c r="AA33" s="150"/>
    </row>
    <row r="34" spans="1:27" ht="16" customHeight="1">
      <c r="A34" s="287"/>
      <c r="B34" s="8"/>
      <c r="C34" s="24"/>
      <c r="D34" s="30" t="s">
        <v>71</v>
      </c>
      <c r="E34" s="94"/>
      <c r="F34" s="70"/>
      <c r="G34" s="116"/>
      <c r="H34" s="70">
        <v>1158</v>
      </c>
      <c r="I34" s="117">
        <v>1140</v>
      </c>
      <c r="J34" s="70"/>
      <c r="K34" s="118"/>
      <c r="L34" s="70"/>
      <c r="M34" s="118"/>
      <c r="N34" s="70"/>
      <c r="O34" s="118"/>
      <c r="P34" s="70"/>
      <c r="Q34" s="128"/>
      <c r="R34" s="148"/>
      <c r="S34" s="148"/>
      <c r="T34" s="148"/>
      <c r="U34" s="148"/>
      <c r="V34" s="150"/>
      <c r="W34" s="150"/>
      <c r="X34" s="148"/>
      <c r="Y34" s="148"/>
      <c r="Z34" s="150"/>
      <c r="AA34" s="150"/>
    </row>
    <row r="35" spans="1:27" ht="16" customHeight="1">
      <c r="A35" s="287"/>
      <c r="B35" s="10"/>
      <c r="C35" s="62" t="s">
        <v>72</v>
      </c>
      <c r="D35" s="63"/>
      <c r="E35" s="100"/>
      <c r="F35" s="121">
        <v>1526</v>
      </c>
      <c r="G35" s="122">
        <v>1304.7</v>
      </c>
      <c r="H35" s="121">
        <v>27</v>
      </c>
      <c r="I35" s="123">
        <v>43</v>
      </c>
      <c r="J35" s="152"/>
      <c r="K35" s="153"/>
      <c r="L35" s="152"/>
      <c r="M35" s="153"/>
      <c r="N35" s="152"/>
      <c r="O35" s="153"/>
      <c r="P35" s="121"/>
      <c r="Q35" s="139"/>
      <c r="R35" s="148"/>
      <c r="S35" s="148"/>
      <c r="T35" s="148"/>
      <c r="U35" s="148"/>
      <c r="V35" s="150"/>
      <c r="W35" s="150"/>
      <c r="X35" s="148"/>
      <c r="Y35" s="148"/>
      <c r="Z35" s="150"/>
      <c r="AA35" s="150"/>
    </row>
    <row r="36" spans="1:27" ht="16" customHeight="1">
      <c r="A36" s="287"/>
      <c r="B36" s="50" t="s">
        <v>53</v>
      </c>
      <c r="C36" s="51"/>
      <c r="D36" s="51"/>
      <c r="E36" s="15" t="s">
        <v>42</v>
      </c>
      <c r="F36" s="66">
        <v>4407</v>
      </c>
      <c r="G36" s="148">
        <v>4290.3999999999996</v>
      </c>
      <c r="H36" s="66">
        <v>723</v>
      </c>
      <c r="I36" s="136">
        <v>658</v>
      </c>
      <c r="J36" s="66"/>
      <c r="K36" s="137"/>
      <c r="L36" s="66"/>
      <c r="M36" s="137"/>
      <c r="N36" s="66"/>
      <c r="O36" s="137"/>
      <c r="P36" s="66"/>
      <c r="Q36" s="135"/>
      <c r="R36" s="148"/>
      <c r="S36" s="148"/>
      <c r="T36" s="148"/>
      <c r="U36" s="148"/>
      <c r="V36" s="148"/>
      <c r="W36" s="148"/>
      <c r="X36" s="148"/>
      <c r="Y36" s="148"/>
      <c r="Z36" s="150"/>
      <c r="AA36" s="150"/>
    </row>
    <row r="37" spans="1:27" ht="16" customHeight="1">
      <c r="A37" s="287"/>
      <c r="B37" s="8"/>
      <c r="C37" s="30" t="s">
        <v>73</v>
      </c>
      <c r="D37" s="43"/>
      <c r="E37" s="94"/>
      <c r="F37" s="70">
        <v>3401</v>
      </c>
      <c r="G37" s="116">
        <v>3136.7</v>
      </c>
      <c r="H37" s="70">
        <v>568</v>
      </c>
      <c r="I37" s="117">
        <v>501</v>
      </c>
      <c r="J37" s="70"/>
      <c r="K37" s="118"/>
      <c r="L37" s="70"/>
      <c r="M37" s="118"/>
      <c r="N37" s="70"/>
      <c r="O37" s="118"/>
      <c r="P37" s="70"/>
      <c r="Q37" s="128"/>
      <c r="R37" s="148"/>
      <c r="S37" s="148"/>
      <c r="T37" s="148"/>
      <c r="U37" s="148"/>
      <c r="V37" s="148"/>
      <c r="W37" s="148"/>
      <c r="X37" s="148"/>
      <c r="Y37" s="148"/>
      <c r="Z37" s="150"/>
      <c r="AA37" s="150"/>
    </row>
    <row r="38" spans="1:27" ht="16" customHeight="1">
      <c r="A38" s="287"/>
      <c r="B38" s="10"/>
      <c r="C38" s="30" t="s">
        <v>74</v>
      </c>
      <c r="D38" s="43"/>
      <c r="E38" s="94"/>
      <c r="F38" s="69">
        <v>1005</v>
      </c>
      <c r="G38" s="128">
        <v>1153.5999999999999</v>
      </c>
      <c r="H38" s="70">
        <v>154</v>
      </c>
      <c r="I38" s="117">
        <v>157</v>
      </c>
      <c r="J38" s="70"/>
      <c r="K38" s="153"/>
      <c r="L38" s="70"/>
      <c r="M38" s="153"/>
      <c r="N38" s="70"/>
      <c r="O38" s="153"/>
      <c r="P38" s="70"/>
      <c r="Q38" s="128"/>
      <c r="R38" s="148"/>
      <c r="S38" s="148"/>
      <c r="T38" s="150"/>
      <c r="U38" s="150"/>
      <c r="V38" s="148"/>
      <c r="W38" s="148"/>
      <c r="X38" s="148"/>
      <c r="Y38" s="148"/>
      <c r="Z38" s="150"/>
      <c r="AA38" s="150"/>
    </row>
    <row r="39" spans="1:27" ht="16" customHeight="1">
      <c r="A39" s="288"/>
      <c r="B39" s="11" t="s">
        <v>75</v>
      </c>
      <c r="C39" s="12"/>
      <c r="D39" s="12"/>
      <c r="E39" s="98" t="s">
        <v>165</v>
      </c>
      <c r="F39" s="73">
        <f t="shared" ref="F39:Q39" si="9">F32-F36</f>
        <v>1191</v>
      </c>
      <c r="G39" s="140">
        <f t="shared" si="9"/>
        <v>982.10000000000036</v>
      </c>
      <c r="H39" s="73">
        <f t="shared" si="9"/>
        <v>672</v>
      </c>
      <c r="I39" s="140">
        <f t="shared" si="9"/>
        <v>705</v>
      </c>
      <c r="J39" s="73">
        <f t="shared" si="9"/>
        <v>0</v>
      </c>
      <c r="K39" s="140">
        <f t="shared" si="9"/>
        <v>0</v>
      </c>
      <c r="L39" s="73">
        <f t="shared" ref="L39:O39" si="10">L32-L36</f>
        <v>0</v>
      </c>
      <c r="M39" s="140">
        <f t="shared" si="10"/>
        <v>0</v>
      </c>
      <c r="N39" s="73">
        <f t="shared" si="10"/>
        <v>0</v>
      </c>
      <c r="O39" s="140">
        <f t="shared" si="10"/>
        <v>0</v>
      </c>
      <c r="P39" s="73">
        <f t="shared" si="9"/>
        <v>0</v>
      </c>
      <c r="Q39" s="140">
        <f t="shared" si="9"/>
        <v>0</v>
      </c>
      <c r="R39" s="148"/>
      <c r="S39" s="148"/>
      <c r="T39" s="148"/>
      <c r="U39" s="148"/>
      <c r="V39" s="148"/>
      <c r="W39" s="148"/>
      <c r="X39" s="148"/>
      <c r="Y39" s="148"/>
      <c r="Z39" s="150"/>
      <c r="AA39" s="150"/>
    </row>
    <row r="40" spans="1:27" ht="16" customHeight="1">
      <c r="A40" s="282" t="s">
        <v>86</v>
      </c>
      <c r="B40" s="50" t="s">
        <v>76</v>
      </c>
      <c r="C40" s="51"/>
      <c r="D40" s="51"/>
      <c r="E40" s="15" t="s">
        <v>44</v>
      </c>
      <c r="F40" s="65">
        <v>6742</v>
      </c>
      <c r="G40" s="135">
        <v>6846.5</v>
      </c>
      <c r="H40" s="66">
        <v>1931</v>
      </c>
      <c r="I40" s="136">
        <v>1938</v>
      </c>
      <c r="J40" s="66"/>
      <c r="K40" s="137"/>
      <c r="L40" s="66"/>
      <c r="M40" s="137"/>
      <c r="N40" s="66"/>
      <c r="O40" s="137"/>
      <c r="P40" s="66"/>
      <c r="Q40" s="135"/>
      <c r="R40" s="148"/>
      <c r="S40" s="148"/>
      <c r="T40" s="148"/>
      <c r="U40" s="148"/>
      <c r="V40" s="150"/>
      <c r="W40" s="150"/>
      <c r="X40" s="150"/>
      <c r="Y40" s="150"/>
      <c r="Z40" s="148"/>
      <c r="AA40" s="148"/>
    </row>
    <row r="41" spans="1:27" ht="16" customHeight="1">
      <c r="A41" s="289"/>
      <c r="B41" s="10"/>
      <c r="C41" s="30" t="s">
        <v>77</v>
      </c>
      <c r="D41" s="43"/>
      <c r="E41" s="94"/>
      <c r="F41" s="154">
        <v>2423</v>
      </c>
      <c r="G41" s="155">
        <v>2240</v>
      </c>
      <c r="H41" s="152">
        <v>1606</v>
      </c>
      <c r="I41" s="153">
        <v>1121</v>
      </c>
      <c r="J41" s="70"/>
      <c r="K41" s="118"/>
      <c r="L41" s="70"/>
      <c r="M41" s="118"/>
      <c r="N41" s="70"/>
      <c r="O41" s="118"/>
      <c r="P41" s="70"/>
      <c r="Q41" s="128"/>
      <c r="R41" s="150"/>
      <c r="S41" s="150"/>
      <c r="T41" s="150"/>
      <c r="U41" s="150"/>
      <c r="V41" s="150"/>
      <c r="W41" s="150"/>
      <c r="X41" s="150"/>
      <c r="Y41" s="150"/>
      <c r="Z41" s="148"/>
      <c r="AA41" s="148"/>
    </row>
    <row r="42" spans="1:27" ht="16" customHeight="1">
      <c r="A42" s="289"/>
      <c r="B42" s="50" t="s">
        <v>64</v>
      </c>
      <c r="C42" s="51"/>
      <c r="D42" s="51"/>
      <c r="E42" s="15" t="s">
        <v>45</v>
      </c>
      <c r="F42" s="65">
        <v>7694</v>
      </c>
      <c r="G42" s="135">
        <v>7838.5</v>
      </c>
      <c r="H42" s="66">
        <v>2584</v>
      </c>
      <c r="I42" s="136">
        <v>2630</v>
      </c>
      <c r="J42" s="66"/>
      <c r="K42" s="137"/>
      <c r="L42" s="66"/>
      <c r="M42" s="137"/>
      <c r="N42" s="66"/>
      <c r="O42" s="137"/>
      <c r="P42" s="66"/>
      <c r="Q42" s="135"/>
      <c r="R42" s="148"/>
      <c r="S42" s="148"/>
      <c r="T42" s="148"/>
      <c r="U42" s="148"/>
      <c r="V42" s="150"/>
      <c r="W42" s="150"/>
      <c r="X42" s="148"/>
      <c r="Y42" s="148"/>
      <c r="Z42" s="148"/>
      <c r="AA42" s="148"/>
    </row>
    <row r="43" spans="1:27" ht="16" customHeight="1">
      <c r="A43" s="289"/>
      <c r="B43" s="10"/>
      <c r="C43" s="30" t="s">
        <v>78</v>
      </c>
      <c r="D43" s="43"/>
      <c r="E43" s="94"/>
      <c r="F43" s="69">
        <v>3078</v>
      </c>
      <c r="G43" s="128">
        <v>2730.3</v>
      </c>
      <c r="H43" s="70">
        <v>1477</v>
      </c>
      <c r="I43" s="117">
        <v>1752</v>
      </c>
      <c r="J43" s="152"/>
      <c r="K43" s="153"/>
      <c r="L43" s="152"/>
      <c r="M43" s="153"/>
      <c r="N43" s="152"/>
      <c r="O43" s="153"/>
      <c r="P43" s="70"/>
      <c r="Q43" s="128"/>
      <c r="R43" s="148"/>
      <c r="S43" s="148"/>
      <c r="T43" s="150"/>
      <c r="U43" s="148"/>
      <c r="V43" s="150"/>
      <c r="W43" s="150"/>
      <c r="X43" s="148"/>
      <c r="Y43" s="148"/>
      <c r="Z43" s="150"/>
      <c r="AA43" s="150"/>
    </row>
    <row r="44" spans="1:27" ht="16" customHeight="1">
      <c r="A44" s="290"/>
      <c r="B44" s="47" t="s">
        <v>75</v>
      </c>
      <c r="C44" s="31"/>
      <c r="D44" s="31"/>
      <c r="E44" s="98" t="s">
        <v>166</v>
      </c>
      <c r="F44" s="130">
        <f t="shared" ref="F44:Q44" si="11">F40-F42</f>
        <v>-952</v>
      </c>
      <c r="G44" s="131">
        <f t="shared" si="11"/>
        <v>-992</v>
      </c>
      <c r="H44" s="130">
        <f t="shared" si="11"/>
        <v>-653</v>
      </c>
      <c r="I44" s="131">
        <f t="shared" si="11"/>
        <v>-692</v>
      </c>
      <c r="J44" s="130">
        <f t="shared" si="11"/>
        <v>0</v>
      </c>
      <c r="K44" s="131">
        <f t="shared" si="11"/>
        <v>0</v>
      </c>
      <c r="L44" s="130">
        <f t="shared" ref="L44:O44" si="12">L40-L42</f>
        <v>0</v>
      </c>
      <c r="M44" s="131">
        <f t="shared" si="12"/>
        <v>0</v>
      </c>
      <c r="N44" s="130">
        <f t="shared" si="12"/>
        <v>0</v>
      </c>
      <c r="O44" s="131">
        <f t="shared" si="12"/>
        <v>0</v>
      </c>
      <c r="P44" s="130">
        <f t="shared" si="11"/>
        <v>0</v>
      </c>
      <c r="Q44" s="131">
        <f t="shared" si="11"/>
        <v>0</v>
      </c>
      <c r="R44" s="150"/>
      <c r="S44" s="150"/>
      <c r="T44" s="148"/>
      <c r="U44" s="148"/>
      <c r="V44" s="150"/>
      <c r="W44" s="150"/>
      <c r="X44" s="148"/>
      <c r="Y44" s="148"/>
      <c r="Z44" s="148"/>
      <c r="AA44" s="148"/>
    </row>
    <row r="45" spans="1:27" ht="16" customHeight="1">
      <c r="A45" s="267" t="s">
        <v>87</v>
      </c>
      <c r="B45" s="25" t="s">
        <v>79</v>
      </c>
      <c r="C45" s="20"/>
      <c r="D45" s="20"/>
      <c r="E45" s="97" t="s">
        <v>167</v>
      </c>
      <c r="F45" s="156">
        <f t="shared" ref="F45:Q45" si="13">F39+F44</f>
        <v>239</v>
      </c>
      <c r="G45" s="157">
        <f t="shared" si="13"/>
        <v>-9.8999999999996362</v>
      </c>
      <c r="H45" s="156">
        <f t="shared" si="13"/>
        <v>19</v>
      </c>
      <c r="I45" s="157">
        <f t="shared" si="13"/>
        <v>13</v>
      </c>
      <c r="J45" s="156">
        <f t="shared" si="13"/>
        <v>0</v>
      </c>
      <c r="K45" s="157">
        <f t="shared" si="13"/>
        <v>0</v>
      </c>
      <c r="L45" s="156">
        <f t="shared" ref="L45:O45" si="14">L39+L44</f>
        <v>0</v>
      </c>
      <c r="M45" s="157">
        <f t="shared" si="14"/>
        <v>0</v>
      </c>
      <c r="N45" s="156">
        <f t="shared" si="14"/>
        <v>0</v>
      </c>
      <c r="O45" s="157">
        <f t="shared" si="14"/>
        <v>0</v>
      </c>
      <c r="P45" s="156">
        <f t="shared" si="13"/>
        <v>0</v>
      </c>
      <c r="Q45" s="157">
        <f t="shared" si="13"/>
        <v>0</v>
      </c>
      <c r="R45" s="148"/>
      <c r="S45" s="148"/>
      <c r="T45" s="148"/>
      <c r="U45" s="148"/>
      <c r="V45" s="148"/>
      <c r="W45" s="148"/>
      <c r="X45" s="148"/>
      <c r="Y45" s="148"/>
      <c r="Z45" s="148"/>
      <c r="AA45" s="148"/>
    </row>
    <row r="46" spans="1:27" ht="16" customHeight="1">
      <c r="A46" s="268"/>
      <c r="B46" s="44" t="s">
        <v>80</v>
      </c>
      <c r="C46" s="43"/>
      <c r="D46" s="43"/>
      <c r="E46" s="43"/>
      <c r="F46" s="154">
        <v>0</v>
      </c>
      <c r="G46" s="155">
        <v>0</v>
      </c>
      <c r="H46" s="152">
        <v>0</v>
      </c>
      <c r="I46" s="153">
        <v>0</v>
      </c>
      <c r="J46" s="152"/>
      <c r="K46" s="153"/>
      <c r="L46" s="152"/>
      <c r="M46" s="153"/>
      <c r="N46" s="152"/>
      <c r="O46" s="153"/>
      <c r="P46" s="152"/>
      <c r="Q46" s="129"/>
      <c r="R46" s="150"/>
      <c r="S46" s="150"/>
      <c r="T46" s="150"/>
      <c r="U46" s="150"/>
      <c r="V46" s="150"/>
      <c r="W46" s="150"/>
      <c r="X46" s="150"/>
      <c r="Y46" s="150"/>
      <c r="Z46" s="150"/>
      <c r="AA46" s="150"/>
    </row>
    <row r="47" spans="1:27" ht="16" customHeight="1">
      <c r="A47" s="268"/>
      <c r="B47" s="44" t="s">
        <v>81</v>
      </c>
      <c r="C47" s="43"/>
      <c r="D47" s="43"/>
      <c r="E47" s="43"/>
      <c r="F47" s="70">
        <v>1130</v>
      </c>
      <c r="G47" s="116">
        <v>891.3</v>
      </c>
      <c r="H47" s="70">
        <v>116</v>
      </c>
      <c r="I47" s="117">
        <v>95</v>
      </c>
      <c r="J47" s="70"/>
      <c r="K47" s="118"/>
      <c r="L47" s="70"/>
      <c r="M47" s="118"/>
      <c r="N47" s="70"/>
      <c r="O47" s="118"/>
      <c r="P47" s="70"/>
      <c r="Q47" s="12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</row>
    <row r="48" spans="1:27" ht="16" customHeight="1">
      <c r="A48" s="269"/>
      <c r="B48" s="47" t="s">
        <v>82</v>
      </c>
      <c r="C48" s="31"/>
      <c r="D48" s="31"/>
      <c r="E48" s="31"/>
      <c r="F48" s="74">
        <v>463</v>
      </c>
      <c r="G48" s="158">
        <v>428.4</v>
      </c>
      <c r="H48" s="74">
        <v>89</v>
      </c>
      <c r="I48" s="159">
        <v>52</v>
      </c>
      <c r="J48" s="74"/>
      <c r="K48" s="160"/>
      <c r="L48" s="74"/>
      <c r="M48" s="160"/>
      <c r="N48" s="74"/>
      <c r="O48" s="160"/>
      <c r="P48" s="74"/>
      <c r="Q48" s="140"/>
      <c r="R48" s="148"/>
      <c r="S48" s="148"/>
      <c r="T48" s="148"/>
      <c r="U48" s="148"/>
      <c r="V48" s="148"/>
      <c r="W48" s="148"/>
      <c r="X48" s="148"/>
      <c r="Y48" s="148"/>
      <c r="Z48" s="148"/>
      <c r="AA48" s="148"/>
    </row>
    <row r="49" spans="1:17" ht="16" customHeight="1">
      <c r="A49" s="13" t="s">
        <v>168</v>
      </c>
      <c r="Q49" s="6"/>
    </row>
    <row r="50" spans="1:17" ht="16" customHeight="1">
      <c r="A50" s="13"/>
      <c r="Q50" s="8"/>
    </row>
  </sheetData>
  <mergeCells count="32">
    <mergeCell ref="Q25:Q26"/>
    <mergeCell ref="P30:Q30"/>
    <mergeCell ref="J30:K30"/>
    <mergeCell ref="L30:M30"/>
    <mergeCell ref="N6:O6"/>
    <mergeCell ref="N25:N26"/>
    <mergeCell ref="O25:O26"/>
    <mergeCell ref="N30:O30"/>
    <mergeCell ref="J6:K6"/>
    <mergeCell ref="L6:M6"/>
    <mergeCell ref="P6:Q6"/>
    <mergeCell ref="J25:J26"/>
    <mergeCell ref="K25:K26"/>
    <mergeCell ref="L25:L26"/>
    <mergeCell ref="M25:M26"/>
    <mergeCell ref="P25:P26"/>
    <mergeCell ref="F6:G6"/>
    <mergeCell ref="H6:I6"/>
    <mergeCell ref="A32:A39"/>
    <mergeCell ref="A40:A44"/>
    <mergeCell ref="A45:A48"/>
    <mergeCell ref="A30:E31"/>
    <mergeCell ref="F30:G30"/>
    <mergeCell ref="H30:I30"/>
    <mergeCell ref="A8:A18"/>
    <mergeCell ref="A19:A27"/>
    <mergeCell ref="E25:E26"/>
    <mergeCell ref="F25:F26"/>
    <mergeCell ref="G25:G26"/>
    <mergeCell ref="H25:H26"/>
    <mergeCell ref="I25:I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7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/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163" t="s">
        <v>0</v>
      </c>
      <c r="B1" s="163"/>
      <c r="C1" s="216" t="s">
        <v>249</v>
      </c>
      <c r="D1" s="217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8"/>
      <c r="B5" s="218" t="s">
        <v>246</v>
      </c>
      <c r="C5" s="218"/>
      <c r="D5" s="218"/>
      <c r="H5" s="37"/>
      <c r="L5" s="37"/>
      <c r="N5" s="37" t="s">
        <v>170</v>
      </c>
    </row>
    <row r="6" spans="1:14" ht="15" customHeight="1">
      <c r="A6" s="219"/>
      <c r="B6" s="220"/>
      <c r="C6" s="220"/>
      <c r="D6" s="220"/>
      <c r="E6" s="305" t="s">
        <v>266</v>
      </c>
      <c r="F6" s="306"/>
      <c r="G6" s="305" t="s">
        <v>267</v>
      </c>
      <c r="H6" s="306"/>
      <c r="I6" s="305" t="s">
        <v>268</v>
      </c>
      <c r="J6" s="306"/>
      <c r="K6" s="305" t="s">
        <v>269</v>
      </c>
      <c r="L6" s="306"/>
      <c r="M6" s="305" t="s">
        <v>270</v>
      </c>
      <c r="N6" s="306"/>
    </row>
    <row r="7" spans="1:14" ht="15" customHeight="1">
      <c r="A7" s="59"/>
      <c r="B7" s="60"/>
      <c r="C7" s="60"/>
      <c r="D7" s="60"/>
      <c r="E7" s="221" t="s">
        <v>242</v>
      </c>
      <c r="F7" s="222" t="s">
        <v>2</v>
      </c>
      <c r="G7" s="221" t="s">
        <v>242</v>
      </c>
      <c r="H7" s="222" t="s">
        <v>2</v>
      </c>
      <c r="I7" s="221" t="s">
        <v>242</v>
      </c>
      <c r="J7" s="222" t="s">
        <v>2</v>
      </c>
      <c r="K7" s="221" t="s">
        <v>242</v>
      </c>
      <c r="L7" s="222" t="s">
        <v>2</v>
      </c>
      <c r="M7" s="221" t="s">
        <v>242</v>
      </c>
      <c r="N7" s="252" t="s">
        <v>2</v>
      </c>
    </row>
    <row r="8" spans="1:14" ht="18" customHeight="1">
      <c r="A8" s="260" t="s">
        <v>171</v>
      </c>
      <c r="B8" s="223" t="s">
        <v>172</v>
      </c>
      <c r="C8" s="224"/>
      <c r="D8" s="224"/>
      <c r="E8" s="225">
        <v>7</v>
      </c>
      <c r="F8" s="226">
        <v>7</v>
      </c>
      <c r="G8" s="225">
        <v>6</v>
      </c>
      <c r="H8" s="227">
        <v>6</v>
      </c>
      <c r="I8" s="225">
        <v>1</v>
      </c>
      <c r="J8" s="226">
        <v>1</v>
      </c>
      <c r="K8" s="225">
        <v>4</v>
      </c>
      <c r="L8" s="227">
        <v>4</v>
      </c>
      <c r="M8" s="225">
        <v>31</v>
      </c>
      <c r="N8" s="227">
        <v>31</v>
      </c>
    </row>
    <row r="9" spans="1:14" ht="18" customHeight="1">
      <c r="A9" s="261"/>
      <c r="B9" s="260" t="s">
        <v>173</v>
      </c>
      <c r="C9" s="182" t="s">
        <v>174</v>
      </c>
      <c r="D9" s="183"/>
      <c r="E9" s="228">
        <v>51</v>
      </c>
      <c r="F9" s="229">
        <v>51</v>
      </c>
      <c r="G9" s="228">
        <v>4568</v>
      </c>
      <c r="H9" s="230">
        <v>4568</v>
      </c>
      <c r="I9" s="228">
        <v>20</v>
      </c>
      <c r="J9" s="229">
        <v>20</v>
      </c>
      <c r="K9" s="228">
        <v>13191</v>
      </c>
      <c r="L9" s="230">
        <v>13191</v>
      </c>
      <c r="M9" s="228">
        <v>1021</v>
      </c>
      <c r="N9" s="230">
        <v>1021</v>
      </c>
    </row>
    <row r="10" spans="1:14" ht="18" customHeight="1">
      <c r="A10" s="261"/>
      <c r="B10" s="261"/>
      <c r="C10" s="44" t="s">
        <v>175</v>
      </c>
      <c r="D10" s="43"/>
      <c r="E10" s="231">
        <v>50</v>
      </c>
      <c r="F10" s="232">
        <v>50</v>
      </c>
      <c r="G10" s="231">
        <v>2505</v>
      </c>
      <c r="H10" s="233">
        <v>2505</v>
      </c>
      <c r="I10" s="231">
        <v>10</v>
      </c>
      <c r="J10" s="232">
        <v>10</v>
      </c>
      <c r="K10" s="231">
        <v>12280</v>
      </c>
      <c r="L10" s="233">
        <v>12280</v>
      </c>
      <c r="M10" s="231">
        <v>811</v>
      </c>
      <c r="N10" s="233">
        <v>811</v>
      </c>
    </row>
    <row r="11" spans="1:14" ht="18" customHeight="1">
      <c r="A11" s="261"/>
      <c r="B11" s="261"/>
      <c r="C11" s="44" t="s">
        <v>176</v>
      </c>
      <c r="D11" s="43"/>
      <c r="E11" s="231">
        <v>1</v>
      </c>
      <c r="F11" s="232">
        <v>1</v>
      </c>
      <c r="G11" s="231">
        <v>1299</v>
      </c>
      <c r="H11" s="233">
        <v>1299</v>
      </c>
      <c r="I11" s="231">
        <v>0</v>
      </c>
      <c r="J11" s="232">
        <v>0</v>
      </c>
      <c r="K11" s="231">
        <v>760</v>
      </c>
      <c r="L11" s="233">
        <v>760</v>
      </c>
      <c r="M11" s="231">
        <v>60</v>
      </c>
      <c r="N11" s="233">
        <v>60</v>
      </c>
    </row>
    <row r="12" spans="1:14" ht="18" customHeight="1">
      <c r="A12" s="261"/>
      <c r="B12" s="261"/>
      <c r="C12" s="44" t="s">
        <v>177</v>
      </c>
      <c r="D12" s="43"/>
      <c r="E12" s="231">
        <v>0</v>
      </c>
      <c r="F12" s="232">
        <v>0</v>
      </c>
      <c r="G12" s="231">
        <v>731</v>
      </c>
      <c r="H12" s="233">
        <v>731</v>
      </c>
      <c r="I12" s="231">
        <v>10</v>
      </c>
      <c r="J12" s="232">
        <v>10</v>
      </c>
      <c r="K12" s="231">
        <v>151</v>
      </c>
      <c r="L12" s="233">
        <v>151</v>
      </c>
      <c r="M12" s="231">
        <v>149</v>
      </c>
      <c r="N12" s="233">
        <v>149</v>
      </c>
    </row>
    <row r="13" spans="1:14" ht="18" customHeight="1">
      <c r="A13" s="261"/>
      <c r="B13" s="261"/>
      <c r="C13" s="44" t="s">
        <v>178</v>
      </c>
      <c r="D13" s="43"/>
      <c r="E13" s="231">
        <v>0</v>
      </c>
      <c r="F13" s="232">
        <v>0</v>
      </c>
      <c r="G13" s="231">
        <v>0</v>
      </c>
      <c r="H13" s="233">
        <v>0</v>
      </c>
      <c r="I13" s="231">
        <v>0</v>
      </c>
      <c r="J13" s="232">
        <v>0</v>
      </c>
      <c r="K13" s="231">
        <v>0</v>
      </c>
      <c r="L13" s="233">
        <v>0</v>
      </c>
      <c r="M13" s="231">
        <v>0</v>
      </c>
      <c r="N13" s="233">
        <v>0</v>
      </c>
    </row>
    <row r="14" spans="1:14" ht="18" customHeight="1">
      <c r="A14" s="262"/>
      <c r="B14" s="262"/>
      <c r="C14" s="47" t="s">
        <v>179</v>
      </c>
      <c r="D14" s="31"/>
      <c r="E14" s="234">
        <v>0</v>
      </c>
      <c r="F14" s="235">
        <v>0</v>
      </c>
      <c r="G14" s="234">
        <v>34</v>
      </c>
      <c r="H14" s="236">
        <v>34</v>
      </c>
      <c r="I14" s="234">
        <v>0</v>
      </c>
      <c r="J14" s="235">
        <v>0</v>
      </c>
      <c r="K14" s="234">
        <v>0</v>
      </c>
      <c r="L14" s="236">
        <v>0</v>
      </c>
      <c r="M14" s="234">
        <v>1</v>
      </c>
      <c r="N14" s="236">
        <v>1</v>
      </c>
    </row>
    <row r="15" spans="1:14" ht="18" customHeight="1">
      <c r="A15" s="304" t="s">
        <v>180</v>
      </c>
      <c r="B15" s="260" t="s">
        <v>181</v>
      </c>
      <c r="C15" s="182" t="s">
        <v>182</v>
      </c>
      <c r="D15" s="183"/>
      <c r="E15" s="237">
        <v>295</v>
      </c>
      <c r="F15" s="238">
        <v>329</v>
      </c>
      <c r="G15" s="237">
        <v>2003</v>
      </c>
      <c r="H15" s="157">
        <v>1710</v>
      </c>
      <c r="I15" s="237">
        <v>85</v>
      </c>
      <c r="J15" s="238">
        <v>85</v>
      </c>
      <c r="K15" s="237">
        <v>3813</v>
      </c>
      <c r="L15" s="157">
        <v>4293</v>
      </c>
      <c r="M15" s="237">
        <v>261</v>
      </c>
      <c r="N15" s="157">
        <v>298</v>
      </c>
    </row>
    <row r="16" spans="1:14" ht="18" customHeight="1">
      <c r="A16" s="261"/>
      <c r="B16" s="261"/>
      <c r="C16" s="44" t="s">
        <v>183</v>
      </c>
      <c r="D16" s="43"/>
      <c r="E16" s="70">
        <v>3328</v>
      </c>
      <c r="F16" s="117">
        <v>3351</v>
      </c>
      <c r="G16" s="70">
        <v>8673</v>
      </c>
      <c r="H16" s="128">
        <v>9670</v>
      </c>
      <c r="I16" s="70">
        <v>0.4</v>
      </c>
      <c r="J16" s="117">
        <v>0.4</v>
      </c>
      <c r="K16" s="70">
        <v>25</v>
      </c>
      <c r="L16" s="128">
        <v>5750</v>
      </c>
      <c r="M16" s="70">
        <v>740</v>
      </c>
      <c r="N16" s="128">
        <v>769</v>
      </c>
    </row>
    <row r="17" spans="1:15" ht="18" customHeight="1">
      <c r="A17" s="261"/>
      <c r="B17" s="261"/>
      <c r="C17" s="44" t="s">
        <v>184</v>
      </c>
      <c r="D17" s="43"/>
      <c r="E17" s="70">
        <v>0</v>
      </c>
      <c r="F17" s="117">
        <v>0</v>
      </c>
      <c r="G17" s="70">
        <v>0</v>
      </c>
      <c r="H17" s="128">
        <v>0</v>
      </c>
      <c r="I17" s="70">
        <v>0</v>
      </c>
      <c r="J17" s="117">
        <v>0</v>
      </c>
      <c r="K17" s="70">
        <v>0</v>
      </c>
      <c r="L17" s="128">
        <v>133</v>
      </c>
      <c r="M17" s="70">
        <v>0</v>
      </c>
      <c r="N17" s="128">
        <v>0</v>
      </c>
    </row>
    <row r="18" spans="1:15" ht="18" customHeight="1">
      <c r="A18" s="261"/>
      <c r="B18" s="262"/>
      <c r="C18" s="47" t="s">
        <v>185</v>
      </c>
      <c r="D18" s="31"/>
      <c r="E18" s="73">
        <v>3623</v>
      </c>
      <c r="F18" s="239">
        <v>3680</v>
      </c>
      <c r="G18" s="73">
        <v>10676</v>
      </c>
      <c r="H18" s="239">
        <v>11380</v>
      </c>
      <c r="I18" s="73">
        <v>85</v>
      </c>
      <c r="J18" s="239">
        <v>86</v>
      </c>
      <c r="K18" s="73">
        <v>3838</v>
      </c>
      <c r="L18" s="239">
        <v>10176</v>
      </c>
      <c r="M18" s="73">
        <v>1001</v>
      </c>
      <c r="N18" s="239">
        <v>1067</v>
      </c>
    </row>
    <row r="19" spans="1:15" ht="18" customHeight="1">
      <c r="A19" s="261"/>
      <c r="B19" s="260" t="s">
        <v>186</v>
      </c>
      <c r="C19" s="182" t="s">
        <v>187</v>
      </c>
      <c r="D19" s="183"/>
      <c r="E19" s="156">
        <v>925</v>
      </c>
      <c r="F19" s="157">
        <v>935</v>
      </c>
      <c r="G19" s="156">
        <v>136</v>
      </c>
      <c r="H19" s="157">
        <v>135</v>
      </c>
      <c r="I19" s="156">
        <v>1</v>
      </c>
      <c r="J19" s="157">
        <v>2</v>
      </c>
      <c r="K19" s="156">
        <v>1619</v>
      </c>
      <c r="L19" s="157">
        <v>1698</v>
      </c>
      <c r="M19" s="156">
        <v>807</v>
      </c>
      <c r="N19" s="157">
        <v>883</v>
      </c>
    </row>
    <row r="20" spans="1:15" ht="18" customHeight="1">
      <c r="A20" s="261"/>
      <c r="B20" s="261"/>
      <c r="C20" s="44" t="s">
        <v>188</v>
      </c>
      <c r="D20" s="43"/>
      <c r="E20" s="69">
        <v>1553</v>
      </c>
      <c r="F20" s="128">
        <v>1618</v>
      </c>
      <c r="G20" s="69">
        <v>2</v>
      </c>
      <c r="H20" s="128">
        <v>10</v>
      </c>
      <c r="I20" s="69">
        <v>0</v>
      </c>
      <c r="J20" s="128">
        <v>2</v>
      </c>
      <c r="K20" s="69">
        <v>16</v>
      </c>
      <c r="L20" s="128">
        <v>20</v>
      </c>
      <c r="M20" s="69">
        <v>65</v>
      </c>
      <c r="N20" s="128">
        <v>61</v>
      </c>
    </row>
    <row r="21" spans="1:15" s="244" customFormat="1" ht="18" customHeight="1">
      <c r="A21" s="261"/>
      <c r="B21" s="261"/>
      <c r="C21" s="240" t="s">
        <v>189</v>
      </c>
      <c r="D21" s="241"/>
      <c r="E21" s="242">
        <v>0</v>
      </c>
      <c r="F21" s="243">
        <v>0</v>
      </c>
      <c r="G21" s="242">
        <v>0</v>
      </c>
      <c r="H21" s="243">
        <v>0</v>
      </c>
      <c r="I21" s="242">
        <v>0</v>
      </c>
      <c r="J21" s="243">
        <v>0</v>
      </c>
      <c r="K21" s="242">
        <v>0</v>
      </c>
      <c r="L21" s="243">
        <v>0</v>
      </c>
      <c r="M21" s="242">
        <v>0</v>
      </c>
      <c r="N21" s="243">
        <v>0</v>
      </c>
    </row>
    <row r="22" spans="1:15" ht="18" customHeight="1">
      <c r="A22" s="261"/>
      <c r="B22" s="262"/>
      <c r="C22" s="11" t="s">
        <v>190</v>
      </c>
      <c r="D22" s="12"/>
      <c r="E22" s="73">
        <v>2478</v>
      </c>
      <c r="F22" s="140">
        <v>2553</v>
      </c>
      <c r="G22" s="73">
        <v>138</v>
      </c>
      <c r="H22" s="140">
        <v>145</v>
      </c>
      <c r="I22" s="73">
        <v>1</v>
      </c>
      <c r="J22" s="140">
        <v>3</v>
      </c>
      <c r="K22" s="73">
        <v>1635</v>
      </c>
      <c r="L22" s="140">
        <v>1718</v>
      </c>
      <c r="M22" s="73">
        <v>872</v>
      </c>
      <c r="N22" s="140">
        <v>944</v>
      </c>
    </row>
    <row r="23" spans="1:15" ht="18" customHeight="1">
      <c r="A23" s="261"/>
      <c r="B23" s="260" t="s">
        <v>191</v>
      </c>
      <c r="C23" s="182" t="s">
        <v>192</v>
      </c>
      <c r="D23" s="183"/>
      <c r="E23" s="156">
        <v>51</v>
      </c>
      <c r="F23" s="157">
        <v>51</v>
      </c>
      <c r="G23" s="156">
        <v>4568</v>
      </c>
      <c r="H23" s="157">
        <v>4568</v>
      </c>
      <c r="I23" s="156">
        <v>20</v>
      </c>
      <c r="J23" s="157">
        <v>20</v>
      </c>
      <c r="K23" s="156">
        <v>13191</v>
      </c>
      <c r="L23" s="157">
        <v>13191</v>
      </c>
      <c r="M23" s="156">
        <v>1021</v>
      </c>
      <c r="N23" s="157">
        <v>1021</v>
      </c>
    </row>
    <row r="24" spans="1:15" ht="18" customHeight="1">
      <c r="A24" s="261"/>
      <c r="B24" s="261"/>
      <c r="C24" s="44" t="s">
        <v>193</v>
      </c>
      <c r="D24" s="43"/>
      <c r="E24" s="69">
        <v>1094</v>
      </c>
      <c r="F24" s="128">
        <v>1077</v>
      </c>
      <c r="G24" s="69">
        <v>6252</v>
      </c>
      <c r="H24" s="128">
        <v>6922</v>
      </c>
      <c r="I24" s="69">
        <v>68</v>
      </c>
      <c r="J24" s="128">
        <v>66</v>
      </c>
      <c r="K24" s="69">
        <v>-10988</v>
      </c>
      <c r="L24" s="128">
        <v>-4733</v>
      </c>
      <c r="M24" s="69">
        <v>-892</v>
      </c>
      <c r="N24" s="128">
        <v>-898</v>
      </c>
    </row>
    <row r="25" spans="1:15" ht="18" customHeight="1">
      <c r="A25" s="261"/>
      <c r="B25" s="261"/>
      <c r="C25" s="44" t="s">
        <v>194</v>
      </c>
      <c r="D25" s="43"/>
      <c r="E25" s="69">
        <v>0</v>
      </c>
      <c r="F25" s="128">
        <v>0</v>
      </c>
      <c r="G25" s="69">
        <v>0</v>
      </c>
      <c r="H25" s="128">
        <v>0</v>
      </c>
      <c r="I25" s="69">
        <v>0</v>
      </c>
      <c r="J25" s="128">
        <v>0</v>
      </c>
      <c r="K25" s="69">
        <v>0</v>
      </c>
      <c r="L25" s="128">
        <v>0</v>
      </c>
      <c r="M25" s="69">
        <v>0</v>
      </c>
      <c r="N25" s="128">
        <v>0</v>
      </c>
    </row>
    <row r="26" spans="1:15" ht="18" customHeight="1">
      <c r="A26" s="261"/>
      <c r="B26" s="262"/>
      <c r="C26" s="45" t="s">
        <v>195</v>
      </c>
      <c r="D26" s="46"/>
      <c r="E26" s="71">
        <v>1145</v>
      </c>
      <c r="F26" s="140">
        <v>1127</v>
      </c>
      <c r="G26" s="71">
        <v>10538</v>
      </c>
      <c r="H26" s="140">
        <v>11235</v>
      </c>
      <c r="I26" s="159">
        <v>84</v>
      </c>
      <c r="J26" s="140">
        <v>83</v>
      </c>
      <c r="K26" s="71">
        <v>2203</v>
      </c>
      <c r="L26" s="140">
        <v>8458</v>
      </c>
      <c r="M26" s="71">
        <v>129</v>
      </c>
      <c r="N26" s="140">
        <v>123</v>
      </c>
    </row>
    <row r="27" spans="1:15" ht="18" customHeight="1">
      <c r="A27" s="262"/>
      <c r="B27" s="47" t="s">
        <v>196</v>
      </c>
      <c r="C27" s="31"/>
      <c r="D27" s="31"/>
      <c r="E27" s="245">
        <v>3623</v>
      </c>
      <c r="F27" s="140">
        <v>3680</v>
      </c>
      <c r="G27" s="73">
        <v>10676</v>
      </c>
      <c r="H27" s="140">
        <v>11380</v>
      </c>
      <c r="I27" s="245">
        <v>85</v>
      </c>
      <c r="J27" s="140">
        <v>86</v>
      </c>
      <c r="K27" s="73">
        <v>3838</v>
      </c>
      <c r="L27" s="140">
        <v>10176</v>
      </c>
      <c r="M27" s="73">
        <v>1001</v>
      </c>
      <c r="N27" s="140">
        <v>1067</v>
      </c>
    </row>
    <row r="28" spans="1:15" ht="18" customHeight="1">
      <c r="A28" s="260" t="s">
        <v>197</v>
      </c>
      <c r="B28" s="260" t="s">
        <v>198</v>
      </c>
      <c r="C28" s="182" t="s">
        <v>199</v>
      </c>
      <c r="D28" s="246" t="s">
        <v>41</v>
      </c>
      <c r="E28" s="156">
        <v>298</v>
      </c>
      <c r="F28" s="157">
        <v>314</v>
      </c>
      <c r="G28" s="156">
        <v>528</v>
      </c>
      <c r="H28" s="157">
        <v>546</v>
      </c>
      <c r="I28" s="156">
        <v>31</v>
      </c>
      <c r="J28" s="157">
        <v>35</v>
      </c>
      <c r="K28" s="156">
        <v>3602</v>
      </c>
      <c r="L28" s="157">
        <v>3669</v>
      </c>
      <c r="M28" s="156">
        <v>1059</v>
      </c>
      <c r="N28" s="157">
        <v>1085</v>
      </c>
    </row>
    <row r="29" spans="1:15" ht="18" customHeight="1">
      <c r="A29" s="261"/>
      <c r="B29" s="261"/>
      <c r="C29" s="44" t="s">
        <v>200</v>
      </c>
      <c r="D29" s="247" t="s">
        <v>42</v>
      </c>
      <c r="E29" s="69">
        <v>201</v>
      </c>
      <c r="F29" s="128">
        <v>219</v>
      </c>
      <c r="G29" s="69">
        <v>1180</v>
      </c>
      <c r="H29" s="128">
        <v>1175</v>
      </c>
      <c r="I29" s="69">
        <v>6</v>
      </c>
      <c r="J29" s="128">
        <v>6</v>
      </c>
      <c r="K29" s="69">
        <v>3830</v>
      </c>
      <c r="L29" s="128">
        <v>4069</v>
      </c>
      <c r="M29" s="69">
        <v>601</v>
      </c>
      <c r="N29" s="128">
        <v>615</v>
      </c>
    </row>
    <row r="30" spans="1:15" ht="18" customHeight="1">
      <c r="A30" s="261"/>
      <c r="B30" s="261"/>
      <c r="C30" s="44" t="s">
        <v>201</v>
      </c>
      <c r="D30" s="247" t="s">
        <v>202</v>
      </c>
      <c r="E30" s="69">
        <v>59</v>
      </c>
      <c r="F30" s="128">
        <v>55</v>
      </c>
      <c r="G30" s="70">
        <v>96</v>
      </c>
      <c r="H30" s="128">
        <v>99</v>
      </c>
      <c r="I30" s="69">
        <v>23</v>
      </c>
      <c r="J30" s="128">
        <v>23</v>
      </c>
      <c r="K30" s="69">
        <v>349</v>
      </c>
      <c r="L30" s="128">
        <v>336</v>
      </c>
      <c r="M30" s="69">
        <v>441</v>
      </c>
      <c r="N30" s="128">
        <v>445</v>
      </c>
    </row>
    <row r="31" spans="1:15" ht="18" customHeight="1">
      <c r="A31" s="261"/>
      <c r="B31" s="261"/>
      <c r="C31" s="11" t="s">
        <v>203</v>
      </c>
      <c r="D31" s="248" t="s">
        <v>204</v>
      </c>
      <c r="E31" s="73">
        <f t="shared" ref="E31:N31" si="0">E28-E29-E30</f>
        <v>38</v>
      </c>
      <c r="F31" s="239">
        <f t="shared" si="0"/>
        <v>40</v>
      </c>
      <c r="G31" s="73">
        <f t="shared" si="0"/>
        <v>-748</v>
      </c>
      <c r="H31" s="239">
        <f t="shared" si="0"/>
        <v>-728</v>
      </c>
      <c r="I31" s="73">
        <f t="shared" si="0"/>
        <v>2</v>
      </c>
      <c r="J31" s="249">
        <f t="shared" si="0"/>
        <v>6</v>
      </c>
      <c r="K31" s="73">
        <f t="shared" si="0"/>
        <v>-577</v>
      </c>
      <c r="L31" s="249">
        <f t="shared" si="0"/>
        <v>-736</v>
      </c>
      <c r="M31" s="73">
        <f t="shared" si="0"/>
        <v>17</v>
      </c>
      <c r="N31" s="239">
        <f t="shared" si="0"/>
        <v>25</v>
      </c>
      <c r="O31" s="7"/>
    </row>
    <row r="32" spans="1:15" ht="18" customHeight="1">
      <c r="A32" s="261"/>
      <c r="B32" s="261"/>
      <c r="C32" s="182" t="s">
        <v>205</v>
      </c>
      <c r="D32" s="246" t="s">
        <v>206</v>
      </c>
      <c r="E32" s="156">
        <v>1</v>
      </c>
      <c r="F32" s="157">
        <v>2</v>
      </c>
      <c r="G32" s="156">
        <v>151</v>
      </c>
      <c r="H32" s="157">
        <v>208</v>
      </c>
      <c r="I32" s="156">
        <v>0.1</v>
      </c>
      <c r="J32" s="157">
        <v>0.02</v>
      </c>
      <c r="K32" s="156">
        <v>194</v>
      </c>
      <c r="L32" s="157">
        <v>175</v>
      </c>
      <c r="M32" s="156">
        <v>6</v>
      </c>
      <c r="N32" s="157">
        <v>7</v>
      </c>
    </row>
    <row r="33" spans="1:14" ht="18" customHeight="1">
      <c r="A33" s="261"/>
      <c r="B33" s="261"/>
      <c r="C33" s="44" t="s">
        <v>207</v>
      </c>
      <c r="D33" s="247" t="s">
        <v>208</v>
      </c>
      <c r="E33" s="69">
        <v>22</v>
      </c>
      <c r="F33" s="128">
        <v>24</v>
      </c>
      <c r="G33" s="69">
        <v>42</v>
      </c>
      <c r="H33" s="128">
        <v>3</v>
      </c>
      <c r="I33" s="69">
        <v>0</v>
      </c>
      <c r="J33" s="128">
        <v>0</v>
      </c>
      <c r="K33" s="69">
        <v>133</v>
      </c>
      <c r="L33" s="128">
        <v>145</v>
      </c>
      <c r="M33" s="69">
        <v>1</v>
      </c>
      <c r="N33" s="128">
        <v>1</v>
      </c>
    </row>
    <row r="34" spans="1:14" ht="18" customHeight="1">
      <c r="A34" s="261"/>
      <c r="B34" s="262"/>
      <c r="C34" s="11" t="s">
        <v>209</v>
      </c>
      <c r="D34" s="248" t="s">
        <v>210</v>
      </c>
      <c r="E34" s="73">
        <f t="shared" ref="E34:N34" si="1">E31+E32-E33</f>
        <v>17</v>
      </c>
      <c r="F34" s="140">
        <f t="shared" si="1"/>
        <v>18</v>
      </c>
      <c r="G34" s="73">
        <f t="shared" si="1"/>
        <v>-639</v>
      </c>
      <c r="H34" s="140">
        <f t="shared" si="1"/>
        <v>-523</v>
      </c>
      <c r="I34" s="73">
        <f t="shared" si="1"/>
        <v>2.1</v>
      </c>
      <c r="J34" s="140">
        <f t="shared" si="1"/>
        <v>6.02</v>
      </c>
      <c r="K34" s="73">
        <f t="shared" si="1"/>
        <v>-516</v>
      </c>
      <c r="L34" s="140">
        <f t="shared" si="1"/>
        <v>-706</v>
      </c>
      <c r="M34" s="73">
        <f t="shared" si="1"/>
        <v>22</v>
      </c>
      <c r="N34" s="140">
        <f t="shared" si="1"/>
        <v>31</v>
      </c>
    </row>
    <row r="35" spans="1:14" ht="18" customHeight="1">
      <c r="A35" s="261"/>
      <c r="B35" s="260" t="s">
        <v>211</v>
      </c>
      <c r="C35" s="182" t="s">
        <v>212</v>
      </c>
      <c r="D35" s="246" t="s">
        <v>213</v>
      </c>
      <c r="E35" s="156">
        <v>0.2</v>
      </c>
      <c r="F35" s="157">
        <v>0</v>
      </c>
      <c r="G35" s="156">
        <v>66</v>
      </c>
      <c r="H35" s="157">
        <v>34</v>
      </c>
      <c r="I35" s="156">
        <v>0</v>
      </c>
      <c r="J35" s="157">
        <v>0</v>
      </c>
      <c r="K35" s="156">
        <v>339</v>
      </c>
      <c r="L35" s="157">
        <v>251</v>
      </c>
      <c r="M35" s="156">
        <v>0</v>
      </c>
      <c r="N35" s="157">
        <v>0</v>
      </c>
    </row>
    <row r="36" spans="1:14" ht="18" customHeight="1">
      <c r="A36" s="261"/>
      <c r="B36" s="261"/>
      <c r="C36" s="44" t="s">
        <v>214</v>
      </c>
      <c r="D36" s="247" t="s">
        <v>215</v>
      </c>
      <c r="E36" s="69">
        <v>0</v>
      </c>
      <c r="F36" s="128">
        <v>1</v>
      </c>
      <c r="G36" s="69">
        <v>96</v>
      </c>
      <c r="H36" s="128">
        <v>55</v>
      </c>
      <c r="I36" s="69">
        <v>0</v>
      </c>
      <c r="J36" s="128">
        <v>0.05</v>
      </c>
      <c r="K36" s="69">
        <v>6072</v>
      </c>
      <c r="L36" s="128">
        <v>240</v>
      </c>
      <c r="M36" s="69">
        <v>14</v>
      </c>
      <c r="N36" s="128">
        <v>3</v>
      </c>
    </row>
    <row r="37" spans="1:14" ht="18" customHeight="1">
      <c r="A37" s="261"/>
      <c r="B37" s="261"/>
      <c r="C37" s="44" t="s">
        <v>216</v>
      </c>
      <c r="D37" s="247" t="s">
        <v>217</v>
      </c>
      <c r="E37" s="69">
        <f t="shared" ref="E37:N37" si="2">E34+E35-E36</f>
        <v>17.2</v>
      </c>
      <c r="F37" s="128">
        <f t="shared" si="2"/>
        <v>17</v>
      </c>
      <c r="G37" s="69">
        <f t="shared" si="2"/>
        <v>-669</v>
      </c>
      <c r="H37" s="128">
        <f t="shared" si="2"/>
        <v>-544</v>
      </c>
      <c r="I37" s="69">
        <f t="shared" si="2"/>
        <v>2.1</v>
      </c>
      <c r="J37" s="128">
        <f t="shared" si="2"/>
        <v>5.97</v>
      </c>
      <c r="K37" s="69">
        <f t="shared" si="2"/>
        <v>-6249</v>
      </c>
      <c r="L37" s="128">
        <f t="shared" si="2"/>
        <v>-695</v>
      </c>
      <c r="M37" s="69">
        <f t="shared" si="2"/>
        <v>8</v>
      </c>
      <c r="N37" s="128">
        <f t="shared" si="2"/>
        <v>28</v>
      </c>
    </row>
    <row r="38" spans="1:14" ht="18" customHeight="1">
      <c r="A38" s="261"/>
      <c r="B38" s="261"/>
      <c r="C38" s="44" t="s">
        <v>218</v>
      </c>
      <c r="D38" s="247" t="s">
        <v>219</v>
      </c>
      <c r="E38" s="69">
        <v>0</v>
      </c>
      <c r="F38" s="128">
        <v>0</v>
      </c>
      <c r="G38" s="69">
        <v>0</v>
      </c>
      <c r="H38" s="128">
        <v>0</v>
      </c>
      <c r="I38" s="69">
        <v>0</v>
      </c>
      <c r="J38" s="128">
        <v>0</v>
      </c>
      <c r="K38" s="69">
        <v>0</v>
      </c>
      <c r="L38" s="128">
        <v>0</v>
      </c>
      <c r="M38" s="69">
        <v>0</v>
      </c>
      <c r="N38" s="128">
        <v>0</v>
      </c>
    </row>
    <row r="39" spans="1:14" ht="18" customHeight="1">
      <c r="A39" s="261"/>
      <c r="B39" s="261"/>
      <c r="C39" s="44" t="s">
        <v>220</v>
      </c>
      <c r="D39" s="247" t="s">
        <v>221</v>
      </c>
      <c r="E39" s="69">
        <v>0</v>
      </c>
      <c r="F39" s="128">
        <v>0</v>
      </c>
      <c r="G39" s="69">
        <v>0</v>
      </c>
      <c r="H39" s="128">
        <v>0</v>
      </c>
      <c r="I39" s="69">
        <v>0</v>
      </c>
      <c r="J39" s="128">
        <v>0</v>
      </c>
      <c r="K39" s="69">
        <v>0</v>
      </c>
      <c r="L39" s="128">
        <v>0</v>
      </c>
      <c r="M39" s="69">
        <v>0</v>
      </c>
      <c r="N39" s="128">
        <v>0</v>
      </c>
    </row>
    <row r="40" spans="1:14" ht="18" customHeight="1">
      <c r="A40" s="261"/>
      <c r="B40" s="261"/>
      <c r="C40" s="44" t="s">
        <v>222</v>
      </c>
      <c r="D40" s="247" t="s">
        <v>223</v>
      </c>
      <c r="E40" s="69">
        <v>0</v>
      </c>
      <c r="F40" s="128">
        <v>0</v>
      </c>
      <c r="G40" s="69">
        <v>1</v>
      </c>
      <c r="H40" s="128">
        <v>1</v>
      </c>
      <c r="I40" s="69">
        <v>0.3</v>
      </c>
      <c r="J40" s="128">
        <v>0.3</v>
      </c>
      <c r="K40" s="69">
        <v>5</v>
      </c>
      <c r="L40" s="128">
        <v>5</v>
      </c>
      <c r="M40" s="69">
        <v>2</v>
      </c>
      <c r="N40" s="128">
        <v>4</v>
      </c>
    </row>
    <row r="41" spans="1:14" ht="18" customHeight="1">
      <c r="A41" s="261"/>
      <c r="B41" s="261"/>
      <c r="C41" s="194" t="s">
        <v>224</v>
      </c>
      <c r="D41" s="247" t="s">
        <v>225</v>
      </c>
      <c r="E41" s="69">
        <f t="shared" ref="E41:N41" si="3">E34+E35-E36-E40</f>
        <v>17.2</v>
      </c>
      <c r="F41" s="128">
        <f t="shared" si="3"/>
        <v>17</v>
      </c>
      <c r="G41" s="69">
        <f t="shared" si="3"/>
        <v>-670</v>
      </c>
      <c r="H41" s="128">
        <f t="shared" si="3"/>
        <v>-545</v>
      </c>
      <c r="I41" s="69">
        <f t="shared" si="3"/>
        <v>1.8</v>
      </c>
      <c r="J41" s="128">
        <f t="shared" si="3"/>
        <v>5.67</v>
      </c>
      <c r="K41" s="69">
        <f t="shared" si="3"/>
        <v>-6254</v>
      </c>
      <c r="L41" s="128">
        <f t="shared" si="3"/>
        <v>-700</v>
      </c>
      <c r="M41" s="69">
        <f t="shared" si="3"/>
        <v>6</v>
      </c>
      <c r="N41" s="128">
        <f t="shared" si="3"/>
        <v>24</v>
      </c>
    </row>
    <row r="42" spans="1:14" ht="18" customHeight="1">
      <c r="A42" s="261"/>
      <c r="B42" s="261"/>
      <c r="C42" s="307" t="s">
        <v>226</v>
      </c>
      <c r="D42" s="308"/>
      <c r="E42" s="70">
        <f t="shared" ref="E42:N42" si="4">E37+E38-E39-E40</f>
        <v>17.2</v>
      </c>
      <c r="F42" s="116">
        <f t="shared" si="4"/>
        <v>17</v>
      </c>
      <c r="G42" s="70">
        <f t="shared" si="4"/>
        <v>-670</v>
      </c>
      <c r="H42" s="116">
        <f t="shared" si="4"/>
        <v>-545</v>
      </c>
      <c r="I42" s="70">
        <f t="shared" si="4"/>
        <v>1.8</v>
      </c>
      <c r="J42" s="116">
        <f t="shared" si="4"/>
        <v>5.67</v>
      </c>
      <c r="K42" s="70">
        <f t="shared" si="4"/>
        <v>-6254</v>
      </c>
      <c r="L42" s="116">
        <f t="shared" si="4"/>
        <v>-700</v>
      </c>
      <c r="M42" s="70">
        <f t="shared" si="4"/>
        <v>6</v>
      </c>
      <c r="N42" s="128">
        <f t="shared" si="4"/>
        <v>24</v>
      </c>
    </row>
    <row r="43" spans="1:14" ht="18" customHeight="1">
      <c r="A43" s="261"/>
      <c r="B43" s="261"/>
      <c r="C43" s="44" t="s">
        <v>227</v>
      </c>
      <c r="D43" s="247" t="s">
        <v>228</v>
      </c>
      <c r="E43" s="69">
        <v>0</v>
      </c>
      <c r="F43" s="128">
        <v>0</v>
      </c>
      <c r="G43" s="69">
        <v>0</v>
      </c>
      <c r="H43" s="128">
        <v>0</v>
      </c>
      <c r="I43" s="69">
        <v>0</v>
      </c>
      <c r="J43" s="128">
        <v>0</v>
      </c>
      <c r="K43" s="69">
        <v>0</v>
      </c>
      <c r="L43" s="128">
        <v>0</v>
      </c>
      <c r="M43" s="69">
        <v>0</v>
      </c>
      <c r="N43" s="128">
        <v>0</v>
      </c>
    </row>
    <row r="44" spans="1:14" ht="18" customHeight="1">
      <c r="A44" s="262"/>
      <c r="B44" s="262"/>
      <c r="C44" s="11" t="s">
        <v>229</v>
      </c>
      <c r="D44" s="98" t="s">
        <v>230</v>
      </c>
      <c r="E44" s="73">
        <f t="shared" ref="E44:N44" si="5">E41+E43</f>
        <v>17.2</v>
      </c>
      <c r="F44" s="140">
        <f t="shared" si="5"/>
        <v>17</v>
      </c>
      <c r="G44" s="73">
        <f t="shared" si="5"/>
        <v>-670</v>
      </c>
      <c r="H44" s="140">
        <f t="shared" si="5"/>
        <v>-545</v>
      </c>
      <c r="I44" s="73">
        <f t="shared" si="5"/>
        <v>1.8</v>
      </c>
      <c r="J44" s="140">
        <f t="shared" si="5"/>
        <v>5.67</v>
      </c>
      <c r="K44" s="73">
        <f t="shared" si="5"/>
        <v>-6254</v>
      </c>
      <c r="L44" s="140">
        <f t="shared" si="5"/>
        <v>-700</v>
      </c>
      <c r="M44" s="73">
        <f t="shared" si="5"/>
        <v>6</v>
      </c>
      <c r="N44" s="140">
        <f t="shared" si="5"/>
        <v>24</v>
      </c>
    </row>
    <row r="45" spans="1:14" ht="14.15" customHeight="1">
      <c r="A45" s="13" t="s">
        <v>231</v>
      </c>
    </row>
    <row r="46" spans="1:14" ht="14.15" customHeight="1">
      <c r="A46" s="13" t="s">
        <v>232</v>
      </c>
    </row>
    <row r="47" spans="1:14">
      <c r="A47" s="250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toyota</dc:creator>
  <cp:lastModifiedBy>toyota</cp:lastModifiedBy>
  <cp:lastPrinted>2021-08-26T12:36:38Z</cp:lastPrinted>
  <dcterms:created xsi:type="dcterms:W3CDTF">2021-09-11T11:24:32Z</dcterms:created>
  <dcterms:modified xsi:type="dcterms:W3CDTF">2021-09-11T11:24:33Z</dcterms:modified>
</cp:coreProperties>
</file>