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14　神奈川県\"/>
    </mc:Choice>
  </mc:AlternateContent>
  <xr:revisionPtr revIDLastSave="0" documentId="8_{1B7F55CD-4CAE-4616-B59C-C8234895DFCE}" xr6:coauthVersionLast="47" xr6:coauthVersionMax="47" xr10:uidLastSave="{00000000-0000-0000-0000-000000000000}"/>
  <bookViews>
    <workbookView xWindow="-110" yWindow="-110" windowWidth="19420" windowHeight="10420" tabRatio="694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'2.公営企業会計予算'!$A$1:$R$49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G24" i="6" l="1"/>
  <c r="H24" i="6" s="1"/>
  <c r="G22" i="6"/>
  <c r="F22" i="6"/>
  <c r="E22" i="6"/>
  <c r="I20" i="6"/>
  <c r="H20" i="6"/>
  <c r="G20" i="6"/>
  <c r="F20" i="6"/>
  <c r="E20" i="6"/>
  <c r="I19" i="6"/>
  <c r="H19" i="6"/>
  <c r="G19" i="6"/>
  <c r="G23" i="6" s="1"/>
  <c r="F19" i="6"/>
  <c r="F21" i="6" s="1"/>
  <c r="E19" i="6"/>
  <c r="E21" i="6" s="1"/>
  <c r="H45" i="5"/>
  <c r="I44" i="5"/>
  <c r="I43" i="5"/>
  <c r="I42" i="5"/>
  <c r="I41" i="5"/>
  <c r="I40" i="5"/>
  <c r="F39" i="5"/>
  <c r="I39" i="5" s="1"/>
  <c r="I38" i="5"/>
  <c r="I37" i="5"/>
  <c r="I36" i="5"/>
  <c r="I35" i="5"/>
  <c r="I34" i="5"/>
  <c r="I33" i="5"/>
  <c r="F32" i="5"/>
  <c r="I32" i="5" s="1"/>
  <c r="I31" i="5"/>
  <c r="I30" i="5"/>
  <c r="I29" i="5"/>
  <c r="F28" i="5"/>
  <c r="F45" i="5" s="1"/>
  <c r="H27" i="5"/>
  <c r="I27" i="5" s="1"/>
  <c r="F27" i="5"/>
  <c r="G25" i="5" s="1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H45" i="2"/>
  <c r="I44" i="2"/>
  <c r="I43" i="2"/>
  <c r="I42" i="2"/>
  <c r="I41" i="2"/>
  <c r="I40" i="2"/>
  <c r="F39" i="2"/>
  <c r="I39" i="2" s="1"/>
  <c r="I38" i="2"/>
  <c r="I37" i="2"/>
  <c r="I36" i="2"/>
  <c r="I35" i="2"/>
  <c r="I34" i="2"/>
  <c r="I33" i="2"/>
  <c r="F32" i="2"/>
  <c r="F45" i="2" s="1"/>
  <c r="I31" i="2"/>
  <c r="I30" i="2"/>
  <c r="I29" i="2"/>
  <c r="F28" i="2"/>
  <c r="I28" i="2" s="1"/>
  <c r="H27" i="2"/>
  <c r="F27" i="2"/>
  <c r="G25" i="2" s="1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G42" i="2" l="1"/>
  <c r="G30" i="2"/>
  <c r="G41" i="2"/>
  <c r="G29" i="2"/>
  <c r="G44" i="2"/>
  <c r="G40" i="2"/>
  <c r="I24" i="6"/>
  <c r="I22" i="6" s="1"/>
  <c r="H22" i="6"/>
  <c r="I32" i="2"/>
  <c r="G23" i="2"/>
  <c r="F23" i="6"/>
  <c r="G15" i="2"/>
  <c r="G27" i="2"/>
  <c r="G11" i="2"/>
  <c r="E23" i="6"/>
  <c r="G19" i="2"/>
  <c r="G11" i="5"/>
  <c r="G32" i="2"/>
  <c r="H23" i="6"/>
  <c r="G21" i="6"/>
  <c r="H21" i="6"/>
  <c r="I21" i="6"/>
  <c r="I45" i="5"/>
  <c r="G35" i="5"/>
  <c r="G42" i="5"/>
  <c r="G31" i="5"/>
  <c r="G45" i="5"/>
  <c r="G38" i="5"/>
  <c r="G34" i="5"/>
  <c r="G41" i="5"/>
  <c r="G30" i="5"/>
  <c r="G37" i="5"/>
  <c r="G33" i="5"/>
  <c r="G44" i="5"/>
  <c r="G40" i="5"/>
  <c r="G29" i="5"/>
  <c r="G36" i="5"/>
  <c r="G43" i="5"/>
  <c r="G28" i="5"/>
  <c r="G39" i="5"/>
  <c r="G10" i="5"/>
  <c r="G14" i="5"/>
  <c r="G18" i="5"/>
  <c r="G22" i="5"/>
  <c r="G26" i="5"/>
  <c r="I28" i="5"/>
  <c r="G32" i="5"/>
  <c r="G15" i="5"/>
  <c r="G19" i="5"/>
  <c r="G23" i="5"/>
  <c r="G27" i="5"/>
  <c r="G12" i="5"/>
  <c r="G16" i="5"/>
  <c r="G20" i="5"/>
  <c r="G24" i="5"/>
  <c r="G9" i="5"/>
  <c r="G13" i="5"/>
  <c r="G17" i="5"/>
  <c r="G21" i="5"/>
  <c r="G12" i="2"/>
  <c r="G16" i="2"/>
  <c r="G20" i="2"/>
  <c r="G24" i="2"/>
  <c r="I27" i="2"/>
  <c r="G31" i="2"/>
  <c r="G9" i="2"/>
  <c r="G13" i="2"/>
  <c r="G17" i="2"/>
  <c r="G21" i="2"/>
  <c r="G35" i="2"/>
  <c r="I45" i="2"/>
  <c r="G28" i="2"/>
  <c r="G39" i="2"/>
  <c r="G43" i="2"/>
  <c r="G10" i="2"/>
  <c r="G14" i="2"/>
  <c r="G18" i="2"/>
  <c r="G22" i="2"/>
  <c r="G26" i="2"/>
  <c r="G36" i="2"/>
  <c r="G33" i="2"/>
  <c r="G37" i="2"/>
  <c r="G34" i="2"/>
  <c r="G38" i="2"/>
  <c r="G45" i="2"/>
  <c r="I23" i="6" l="1"/>
  <c r="E34" i="8"/>
  <c r="E41" i="8" s="1"/>
  <c r="E44" i="8" s="1"/>
  <c r="H31" i="8"/>
  <c r="H34" i="8" s="1"/>
  <c r="H37" i="8" s="1"/>
  <c r="H42" i="8" s="1"/>
  <c r="G31" i="8"/>
  <c r="G34" i="8" s="1"/>
  <c r="G37" i="8" s="1"/>
  <c r="G42" i="8" s="1"/>
  <c r="F31" i="8"/>
  <c r="F34" i="8" s="1"/>
  <c r="F41" i="8" s="1"/>
  <c r="F44" i="8" s="1"/>
  <c r="E31" i="8"/>
  <c r="G41" i="8" l="1"/>
  <c r="G44" i="8" s="1"/>
  <c r="H41" i="8"/>
  <c r="H44" i="8" s="1"/>
  <c r="E37" i="8"/>
  <c r="E42" i="8" s="1"/>
  <c r="F37" i="8"/>
  <c r="F42" i="8" s="1"/>
  <c r="L14" i="7" l="1"/>
  <c r="O24" i="4"/>
  <c r="O27" i="4" s="1"/>
  <c r="N24" i="4"/>
  <c r="N27" i="4" s="1"/>
  <c r="M24" i="4"/>
  <c r="M27" i="4" s="1"/>
  <c r="L24" i="4"/>
  <c r="L27" i="4" s="1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P14" i="4"/>
  <c r="Q14" i="4"/>
  <c r="P15" i="4"/>
  <c r="Q15" i="4"/>
  <c r="P16" i="4"/>
  <c r="Q16" i="4"/>
  <c r="O16" i="4"/>
  <c r="N16" i="4"/>
  <c r="M16" i="4"/>
  <c r="L16" i="4"/>
  <c r="K16" i="4"/>
  <c r="J16" i="4"/>
  <c r="I16" i="4"/>
  <c r="H16" i="4"/>
  <c r="G16" i="4"/>
  <c r="F16" i="4"/>
  <c r="O15" i="4"/>
  <c r="N15" i="4"/>
  <c r="M15" i="4"/>
  <c r="L15" i="4"/>
  <c r="K15" i="4"/>
  <c r="J15" i="4"/>
  <c r="I15" i="4"/>
  <c r="H15" i="4"/>
  <c r="G15" i="4"/>
  <c r="F15" i="4"/>
  <c r="O14" i="4"/>
  <c r="N14" i="4"/>
  <c r="M14" i="4"/>
  <c r="L14" i="4"/>
  <c r="K14" i="4"/>
  <c r="J14" i="4"/>
  <c r="I14" i="4"/>
  <c r="H14" i="4"/>
  <c r="G14" i="4"/>
  <c r="F14" i="4"/>
  <c r="F14" i="7" l="1"/>
  <c r="G14" i="7"/>
  <c r="H14" i="7"/>
  <c r="I14" i="7"/>
  <c r="J14" i="7"/>
  <c r="K14" i="7"/>
  <c r="M14" i="7"/>
  <c r="N14" i="7"/>
  <c r="O14" i="7"/>
  <c r="F15" i="7"/>
  <c r="G15" i="7"/>
  <c r="H15" i="7"/>
  <c r="I15" i="7"/>
  <c r="J15" i="7"/>
  <c r="K15" i="7"/>
  <c r="L15" i="7"/>
  <c r="M15" i="7"/>
  <c r="N15" i="7"/>
  <c r="O15" i="7"/>
  <c r="F16" i="7"/>
  <c r="G16" i="7"/>
  <c r="H16" i="7"/>
  <c r="I16" i="7"/>
  <c r="J16" i="7"/>
  <c r="K16" i="7"/>
  <c r="L16" i="7"/>
  <c r="M16" i="7"/>
  <c r="N16" i="7"/>
  <c r="O16" i="7"/>
  <c r="F24" i="7"/>
  <c r="F27" i="7" s="1"/>
  <c r="G24" i="7"/>
  <c r="G27" i="7" s="1"/>
  <c r="H24" i="7"/>
  <c r="H27" i="7" s="1"/>
  <c r="I24" i="7"/>
  <c r="I27" i="7" s="1"/>
  <c r="J24" i="7"/>
  <c r="K24" i="7"/>
  <c r="K27" i="7" s="1"/>
  <c r="L24" i="7"/>
  <c r="L27" i="7" s="1"/>
  <c r="M24" i="7"/>
  <c r="M27" i="7" s="1"/>
  <c r="N24" i="7"/>
  <c r="N27" i="7" s="1"/>
  <c r="O24" i="7"/>
  <c r="O27" i="7" s="1"/>
  <c r="J27" i="7"/>
  <c r="Q27" i="4"/>
  <c r="Q24" i="4"/>
  <c r="P24" i="4"/>
  <c r="P27" i="4" s="1"/>
  <c r="M44" i="4"/>
  <c r="L44" i="4"/>
  <c r="M39" i="4"/>
  <c r="M45" i="4" s="1"/>
  <c r="L39" i="4"/>
  <c r="L45" i="4" s="1"/>
  <c r="G44" i="7" l="1"/>
  <c r="F44" i="7"/>
  <c r="G39" i="7"/>
  <c r="G45" i="7" s="1"/>
  <c r="F39" i="7"/>
  <c r="F45" i="7" s="1"/>
  <c r="F44" i="4" l="1"/>
  <c r="F39" i="4"/>
  <c r="F45" i="4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/>
  <c r="I37" i="8" s="1"/>
  <c r="I42" i="8" s="1"/>
  <c r="O44" i="7"/>
  <c r="N44" i="7"/>
  <c r="M44" i="7"/>
  <c r="M45" i="7" s="1"/>
  <c r="L44" i="7"/>
  <c r="K44" i="7"/>
  <c r="J44" i="7"/>
  <c r="I44" i="7"/>
  <c r="H44" i="7"/>
  <c r="O39" i="7"/>
  <c r="O45" i="7" s="1"/>
  <c r="N39" i="7"/>
  <c r="M39" i="7"/>
  <c r="L39" i="7"/>
  <c r="L45" i="7" s="1"/>
  <c r="K39" i="7"/>
  <c r="K45" i="7" s="1"/>
  <c r="J39" i="7"/>
  <c r="I39" i="7"/>
  <c r="I45" i="7" s="1"/>
  <c r="H39" i="7"/>
  <c r="H45" i="7" s="1"/>
  <c r="Q39" i="4"/>
  <c r="Q44" i="4"/>
  <c r="P39" i="4"/>
  <c r="P45" i="4" s="1"/>
  <c r="P44" i="4"/>
  <c r="O39" i="4"/>
  <c r="O44" i="4"/>
  <c r="N39" i="4"/>
  <c r="N44" i="4"/>
  <c r="K39" i="4"/>
  <c r="K44" i="4"/>
  <c r="K45" i="4" s="1"/>
  <c r="J39" i="4"/>
  <c r="J44" i="4"/>
  <c r="I39" i="4"/>
  <c r="I44" i="4"/>
  <c r="H39" i="4"/>
  <c r="H45" i="4" s="1"/>
  <c r="H44" i="4"/>
  <c r="G39" i="4"/>
  <c r="G44" i="4"/>
  <c r="J37" i="8"/>
  <c r="J42" i="8" s="1"/>
  <c r="N45" i="7" l="1"/>
  <c r="J45" i="7"/>
  <c r="O45" i="4"/>
  <c r="G45" i="4"/>
  <c r="N45" i="4"/>
  <c r="J45" i="4"/>
  <c r="I45" i="4"/>
  <c r="Q45" i="4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L41" i="8"/>
  <c r="L44" i="8" s="1"/>
  <c r="I41" i="8"/>
  <c r="I44" i="8" s="1"/>
</calcChain>
</file>

<file path=xl/sharedStrings.xml><?xml version="1.0" encoding="utf-8"?>
<sst xmlns="http://schemas.openxmlformats.org/spreadsheetml/2006/main" count="443" uniqueCount="263">
  <si>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</si>
  <si>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</si>
  <si>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</si>
  <si>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</si>
  <si>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</si>
  <si>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</si>
  <si>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</si>
  <si>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</si>
  <si>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</si>
  <si>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</si>
  <si>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</si>
  <si>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</si>
  <si>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</si>
  <si>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</si>
  <si>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</si>
  <si>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</si>
  <si>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</si>
  <si>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</si>
  <si>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</si>
  <si>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</si>
  <si>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</si>
  <si>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</si>
  <si>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</si>
  <si>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</si>
  <si>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</si>
  <si>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</si>
  <si>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</si>
  <si>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</si>
  <si>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</si>
  <si>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</si>
  <si>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</si>
  <si>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</si>
  <si>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</si>
  <si>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</si>
  <si>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</si>
  <si>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</si>
  <si>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</si>
  <si>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</si>
  <si>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</si>
  <si>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</si>
  <si>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</si>
  <si>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</si>
  <si>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</si>
  <si>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</si>
  <si>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</si>
  <si>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</si>
  <si>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</si>
  <si>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</si>
  <si>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</si>
  <si>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</si>
  <si>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</si>
  <si>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</si>
  <si>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</si>
  <si>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</si>
  <si>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</si>
  <si>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</si>
  <si>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</si>
  <si>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</si>
  <si>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</si>
  <si>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</si>
  <si>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</si>
  <si>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</si>
  <si>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</si>
  <si>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</si>
  <si>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</si>
  <si>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</si>
  <si>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</si>
  <si>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</si>
  <si>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</si>
  <si>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</si>
  <si>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</si>
  <si>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</si>
  <si>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</si>
  <si>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</si>
  <si>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</si>
  <si>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</si>
  <si>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</si>
  <si>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</si>
  <si>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</si>
  <si>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</si>
  <si>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</si>
  <si>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</si>
  <si>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</si>
  <si>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</si>
  <si>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</si>
  <si>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</si>
  <si>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</si>
  <si>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</si>
  <si>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</si>
  <si>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</si>
  <si>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</si>
  <si>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</si>
  <si>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</si>
  <si>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</si>
  <si>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</si>
  <si>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</si>
  <si>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</si>
  <si>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</si>
  <si>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</si>
  <si>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</si>
  <si>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</si>
  <si>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</si>
  <si>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</si>
  <si>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</si>
  <si>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</si>
  <si>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</si>
  <si>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</si>
  <si>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</si>
  <si>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</si>
  <si>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</si>
  <si>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</si>
  <si>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</si>
  <si>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</si>
  <si>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</si>
  <si>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</si>
  <si>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</si>
  <si>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</si>
  <si>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</si>
  <si>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</si>
  <si>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</si>
  <si>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</si>
  <si>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</si>
  <si>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</si>
  <si>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</si>
  <si>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</si>
  <si>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</si>
  <si>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</si>
  <si>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</si>
  <si>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</si>
  <si>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</si>
  <si>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</si>
  <si>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</si>
  <si>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</si>
  <si>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</si>
  <si>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</si>
  <si>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</si>
  <si>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</si>
  <si>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</si>
  <si>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</si>
  <si>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</si>
  <si>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</si>
  <si>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</si>
  <si>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</si>
  <si>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</si>
  <si>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</si>
  <si>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</si>
  <si>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</si>
  <si>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</si>
  <si>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</si>
  <si>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</si>
  <si>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</si>
  <si>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</si>
  <si>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</si>
  <si>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</si>
  <si>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</si>
  <si>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</si>
  <si>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</si>
  <si>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</si>
  <si>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</si>
  <si>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</si>
  <si>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</si>
  <si>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</si>
  <si>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</si>
  <si>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</si>
  <si>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</si>
  <si>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</si>
  <si>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</si>
  <si>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</si>
  <si>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</si>
  <si>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</si>
  <si>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</si>
  <si>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</si>
  <si>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</si>
  <si>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</si>
  <si>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</si>
  <si>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</si>
  <si>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</si>
  <si>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</si>
  <si>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</si>
  <si>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</si>
  <si>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</si>
  <si>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</si>
  <si>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</si>
  <si>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</si>
  <si>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</si>
  <si>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</si>
  <si>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</si>
  <si>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</si>
  <si>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</si>
  <si>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</si>
  <si>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</si>
  <si>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</si>
  <si>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</si>
  <si>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</si>
  <si>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</si>
  <si>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</si>
  <si>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</si>
  <si>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</si>
  <si>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</si>
  <si>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</si>
  <si>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</si>
  <si>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</si>
  <si>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</si>
  <si>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</si>
  <si>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</si>
  <si>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</si>
  <si>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</si>
  <si>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</si>
  <si>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</si>
  <si>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</si>
  <si>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</si>
  <si>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</si>
  <si>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</si>
  <si>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</si>
  <si>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</si>
  <si>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</si>
  <si>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</si>
  <si>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</si>
  <si>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</si>
  <si>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</si>
  <si>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</si>
  <si>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</si>
  <si>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</si>
  <si>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</si>
  <si>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</si>
  <si>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</si>
  <si>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</si>
  <si>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</si>
  <si>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</si>
  <si>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</si>
  <si>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</si>
  <si>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</si>
  <si>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</si>
  <si>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</si>
  <si>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</si>
  <si>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</si>
  <si>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</si>
  <si>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</si>
  <si>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</si>
  <si>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</si>
  <si>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</si>
  <si>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</si>
  <si>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</si>
  <si>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</si>
  <si>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</si>
  <si>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</si>
  <si>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</si>
  <si>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神奈川県</t>
    <rPh sb="0" eb="4">
      <t>カナガワケン</t>
    </rPh>
    <phoneticPr fontId="9"/>
  </si>
  <si>
    <t>下水道事業</t>
    <rPh sb="0" eb="3">
      <t>ゲスイドウ</t>
    </rPh>
    <rPh sb="3" eb="5">
      <t>ジギョウ</t>
    </rPh>
    <phoneticPr fontId="16"/>
  </si>
  <si>
    <t>下水道事業</t>
    <rPh sb="0" eb="3">
      <t>ゲスイドウ</t>
    </rPh>
    <rPh sb="3" eb="5">
      <t>ジギョウ</t>
    </rPh>
    <phoneticPr fontId="9"/>
  </si>
  <si>
    <t>水道事業</t>
    <rPh sb="0" eb="2">
      <t>スイドウ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</si>
  <si>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9"/>
  </si>
  <si>
    <t>公営企業資金等運用事業</t>
    <rPh sb="0" eb="2">
      <t>コウエイ</t>
    </rPh>
    <rPh sb="2" eb="4">
      <t>キギョウ</t>
    </rPh>
    <rPh sb="4" eb="6">
      <t>シキン</t>
    </rPh>
    <rPh sb="6" eb="7">
      <t>トウ</t>
    </rPh>
    <rPh sb="7" eb="9">
      <t>ウンヨウ</t>
    </rPh>
    <rPh sb="9" eb="11">
      <t>ジギョウ</t>
    </rPh>
    <phoneticPr fontId="9"/>
  </si>
  <si>
    <t>相模川総合開発共同事業</t>
    <rPh sb="0" eb="2">
      <t>サガミ</t>
    </rPh>
    <rPh sb="2" eb="3">
      <t>ガワ</t>
    </rPh>
    <rPh sb="3" eb="5">
      <t>ソウゴウ</t>
    </rPh>
    <rPh sb="5" eb="7">
      <t>カイハツ</t>
    </rPh>
    <rPh sb="7" eb="9">
      <t>キョウドウ</t>
    </rPh>
    <rPh sb="9" eb="11">
      <t>ジギョウ</t>
    </rPh>
    <phoneticPr fontId="17"/>
  </si>
  <si>
    <t>酒匂川総合開発事業</t>
    <rPh sb="0" eb="2">
      <t>サカワ</t>
    </rPh>
    <rPh sb="2" eb="3">
      <t>ガワ</t>
    </rPh>
    <rPh sb="3" eb="5">
      <t>ソウゴウ</t>
    </rPh>
    <rPh sb="5" eb="7">
      <t>カイハツ</t>
    </rPh>
    <rPh sb="7" eb="9">
      <t>ジギョウ</t>
    </rPh>
    <phoneticPr fontId="17"/>
  </si>
  <si>
    <t>水道事業</t>
    <rPh sb="0" eb="4">
      <t>スイドウジギョウ</t>
    </rPh>
    <phoneticPr fontId="17"/>
  </si>
  <si>
    <t>電気事業</t>
    <rPh sb="0" eb="2">
      <t>デンキ</t>
    </rPh>
    <rPh sb="2" eb="4">
      <t>ジギョウ</t>
    </rPh>
    <phoneticPr fontId="17"/>
  </si>
  <si>
    <t>公営企業資金等運用事業</t>
    <rPh sb="0" eb="7">
      <t>コウエイキギョウシキントウ</t>
    </rPh>
    <rPh sb="7" eb="9">
      <t>ウンヨウ</t>
    </rPh>
    <rPh sb="9" eb="11">
      <t>ジギョウ</t>
    </rPh>
    <phoneticPr fontId="17"/>
  </si>
  <si>
    <t>神奈川県</t>
    <rPh sb="0" eb="4">
      <t>カナガワケン</t>
    </rPh>
    <phoneticPr fontId="9"/>
  </si>
  <si>
    <t>神奈川県</t>
    <rPh sb="0" eb="4">
      <t>カナガワケン</t>
    </rPh>
    <phoneticPr fontId="16"/>
  </si>
  <si>
    <t>神奈川県住宅供給公社</t>
    <rPh sb="0" eb="4">
      <t>カナガワケン</t>
    </rPh>
    <rPh sb="4" eb="6">
      <t>ジュウタク</t>
    </rPh>
    <rPh sb="6" eb="8">
      <t>キョウキュウ</t>
    </rPh>
    <rPh sb="8" eb="10">
      <t>コウシャ</t>
    </rPh>
    <phoneticPr fontId="14"/>
  </si>
  <si>
    <t>神奈川県道路公社</t>
    <rPh sb="0" eb="4">
      <t>カナガワケン</t>
    </rPh>
    <rPh sb="4" eb="6">
      <t>ドウロ</t>
    </rPh>
    <rPh sb="6" eb="8">
      <t>コウシャ</t>
    </rPh>
    <phoneticPr fontId="14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</si>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</sst>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2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3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1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4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34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3" xfId="1" quotePrefix="1" applyNumberFormat="1" applyFont="1" applyBorder="1" applyAlignment="1">
      <alignment horizontal="right" vertical="center"/>
    </xf>
    <xf numFmtId="177" fontId="2" fillId="0" borderId="39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6" xfId="0" applyNumberFormat="1" applyBorder="1" applyAlignment="1">
      <alignment horizontal="centerContinuous" vertical="center"/>
    </xf>
    <xf numFmtId="0" fontId="0" fillId="0" borderId="47" xfId="0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41" fontId="0" fillId="0" borderId="4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0" xfId="0" applyNumberFormat="1" applyBorder="1" applyAlignment="1">
      <alignment horizontal="center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Fill="1" applyBorder="1" applyAlignment="1">
      <alignment horizontal="right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5" xfId="0" applyNumberFormat="1" applyBorder="1" applyAlignment="1">
      <alignment horizontal="right" vertical="center"/>
    </xf>
    <xf numFmtId="177" fontId="0" fillId="0" borderId="50" xfId="0" applyNumberFormat="1" applyBorder="1" applyAlignment="1">
      <alignment vertical="center"/>
    </xf>
    <xf numFmtId="177" fontId="2" fillId="0" borderId="50" xfId="1" applyNumberFormat="1" applyBorder="1" applyAlignment="1">
      <alignment horizontal="right" vertical="center"/>
    </xf>
    <xf numFmtId="181" fontId="0" fillId="0" borderId="52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7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1" xfId="0" applyNumberFormat="1" applyBorder="1" applyAlignment="1">
      <alignment vertical="center"/>
    </xf>
    <xf numFmtId="177" fontId="2" fillId="0" borderId="51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2" xfId="0" applyNumberFormat="1" applyBorder="1" applyAlignment="1">
      <alignment vertical="center"/>
    </xf>
    <xf numFmtId="182" fontId="2" fillId="0" borderId="52" xfId="1" applyNumberFormat="1" applyBorder="1" applyAlignment="1">
      <alignment vertical="center"/>
    </xf>
    <xf numFmtId="178" fontId="0" fillId="0" borderId="52" xfId="0" applyNumberFormat="1" applyBorder="1" applyAlignment="1">
      <alignment vertical="center"/>
    </xf>
    <xf numFmtId="178" fontId="2" fillId="0" borderId="52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7" xfId="0" applyNumberFormat="1" applyBorder="1" applyAlignment="1">
      <alignment vertical="center"/>
    </xf>
    <xf numFmtId="178" fontId="0" fillId="0" borderId="54" xfId="0" applyNumberFormat="1" applyBorder="1" applyAlignment="1">
      <alignment vertical="center"/>
    </xf>
    <xf numFmtId="178" fontId="2" fillId="0" borderId="54" xfId="1" applyNumberFormat="1" applyBorder="1" applyAlignment="1">
      <alignment vertical="center"/>
    </xf>
    <xf numFmtId="41" fontId="0" fillId="0" borderId="55" xfId="0" applyNumberFormat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2" fillId="0" borderId="50" xfId="1" applyNumberFormat="1" applyBorder="1" applyAlignment="1">
      <alignment vertical="center"/>
    </xf>
    <xf numFmtId="178" fontId="2" fillId="0" borderId="54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3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6" xfId="0" applyNumberFormat="1" applyFont="1" applyBorder="1" applyAlignment="1">
      <alignment vertical="center"/>
    </xf>
    <xf numFmtId="0" fontId="0" fillId="0" borderId="47" xfId="0" applyBorder="1" applyAlignment="1">
      <alignment horizontal="distributed" vertical="center"/>
    </xf>
    <xf numFmtId="177" fontId="2" fillId="0" borderId="56" xfId="1" applyNumberFormat="1" applyBorder="1" applyAlignment="1">
      <alignment horizontal="center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38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4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8" xfId="1" applyNumberFormat="1" applyBorder="1" applyAlignment="1">
      <alignment vertical="center"/>
    </xf>
    <xf numFmtId="177" fontId="2" fillId="0" borderId="59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6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3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177" fontId="0" fillId="0" borderId="12" xfId="1" applyNumberFormat="1" applyFont="1" applyBorder="1" applyAlignment="1">
      <alignment horizontal="center" vertical="center"/>
    </xf>
    <xf numFmtId="178" fontId="2" fillId="0" borderId="21" xfId="1" applyNumberFormat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177" fontId="0" fillId="0" borderId="24" xfId="1" applyNumberFormat="1" applyFont="1" applyFill="1" applyBorder="1" applyAlignment="1">
      <alignment vertical="center"/>
    </xf>
    <xf numFmtId="178" fontId="2" fillId="0" borderId="43" xfId="1" applyNumberFormat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25" xfId="1" applyNumberFormat="1" applyFill="1" applyBorder="1" applyAlignment="1">
      <alignment vertical="center"/>
    </xf>
    <xf numFmtId="41" fontId="0" fillId="0" borderId="50" xfId="0" applyNumberFormat="1" applyFill="1" applyBorder="1" applyAlignment="1">
      <alignment horizontal="center" vertical="center"/>
    </xf>
    <xf numFmtId="177" fontId="2" fillId="0" borderId="52" xfId="1" applyNumberFormat="1" applyFill="1" applyBorder="1" applyAlignment="1">
      <alignment horizontal="right" vertical="center"/>
    </xf>
    <xf numFmtId="177" fontId="2" fillId="0" borderId="53" xfId="1" applyNumberFormat="1" applyFill="1" applyBorder="1" applyAlignment="1">
      <alignment horizontal="right" vertical="center"/>
    </xf>
    <xf numFmtId="177" fontId="2" fillId="0" borderId="54" xfId="1" applyNumberFormat="1" applyFill="1" applyBorder="1" applyAlignment="1">
      <alignment horizontal="right" vertical="center"/>
    </xf>
    <xf numFmtId="177" fontId="2" fillId="0" borderId="50" xfId="1" applyNumberFormat="1" applyFill="1" applyBorder="1" applyAlignment="1">
      <alignment horizontal="right" vertical="center"/>
    </xf>
    <xf numFmtId="177" fontId="0" fillId="0" borderId="52" xfId="0" applyNumberFormat="1" applyFill="1" applyBorder="1" applyAlignment="1">
      <alignment vertical="center"/>
    </xf>
    <xf numFmtId="181" fontId="0" fillId="0" borderId="52" xfId="0" applyNumberFormat="1" applyFill="1" applyBorder="1" applyAlignment="1">
      <alignment vertical="center"/>
    </xf>
    <xf numFmtId="177" fontId="2" fillId="0" borderId="51" xfId="1" applyNumberFormat="1" applyFill="1" applyBorder="1" applyAlignment="1">
      <alignment vertical="center"/>
    </xf>
    <xf numFmtId="182" fontId="2" fillId="0" borderId="52" xfId="1" applyNumberFormat="1" applyFill="1" applyBorder="1" applyAlignment="1">
      <alignment vertical="center"/>
    </xf>
    <xf numFmtId="178" fontId="2" fillId="0" borderId="52" xfId="1" applyNumberFormat="1" applyFill="1" applyBorder="1" applyAlignment="1">
      <alignment vertical="center"/>
    </xf>
    <xf numFmtId="178" fontId="0" fillId="0" borderId="52" xfId="1" applyNumberFormat="1" applyFont="1" applyBorder="1" applyAlignment="1">
      <alignment vertical="center"/>
    </xf>
    <xf numFmtId="178" fontId="2" fillId="0" borderId="50" xfId="1" applyNumberForma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60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40" xfId="1" applyNumberFormat="1" applyBorder="1" applyAlignment="1">
      <alignment vertical="center"/>
    </xf>
    <xf numFmtId="177" fontId="0" fillId="0" borderId="44" xfId="0" applyNumberForma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4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4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0" xfId="1" applyNumberFormat="1" applyFont="1" applyBorder="1" applyAlignment="1">
      <alignment vertical="center" textRotation="255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41" fontId="0" fillId="0" borderId="35" xfId="0" applyNumberForma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3" fillId="0" borderId="61" xfId="3" applyFont="1" applyBorder="1" applyAlignment="1">
      <alignment vertical="center" textRotation="255"/>
    </xf>
    <xf numFmtId="0" fontId="13" fillId="0" borderId="62" xfId="3" applyFont="1" applyBorder="1" applyAlignment="1">
      <alignment vertical="center" textRotation="255"/>
    </xf>
    <xf numFmtId="0" fontId="13" fillId="0" borderId="61" xfId="3" applyFont="1" applyBorder="1" applyAlignment="1">
      <alignment vertical="center"/>
    </xf>
    <xf numFmtId="0" fontId="13" fillId="0" borderId="62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0" xfId="0" applyNumberFormat="1" applyBorder="1" applyAlignment="1">
      <alignment horizontal="center" vertical="center" textRotation="255"/>
    </xf>
    <xf numFmtId="177" fontId="2" fillId="0" borderId="44" xfId="1" applyNumberFormat="1" applyBorder="1" applyAlignment="1">
      <alignment vertical="center"/>
    </xf>
    <xf numFmtId="176" fontId="0" fillId="0" borderId="11" xfId="0" applyNumberFormat="1" applyFont="1" applyBorder="1" applyAlignment="1">
      <alignment horizontal="center" vertical="center"/>
    </xf>
    <xf numFmtId="177" fontId="2" fillId="0" borderId="9" xfId="1" applyNumberForma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5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57" t="s">
        <v>0</v>
      </c>
      <c r="B1" s="57"/>
      <c r="C1" s="57"/>
      <c r="D1" s="57"/>
      <c r="E1" s="95" t="s">
        <v>247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78" t="s">
        <v>88</v>
      </c>
      <c r="B9" s="278" t="s">
        <v>90</v>
      </c>
      <c r="C9" s="55" t="s">
        <v>4</v>
      </c>
      <c r="D9" s="56"/>
      <c r="E9" s="56"/>
      <c r="F9" s="65">
        <v>1143501</v>
      </c>
      <c r="G9" s="73">
        <f>F9/$F$27*100</f>
        <v>53.826300538309603</v>
      </c>
      <c r="H9" s="65">
        <v>1214149</v>
      </c>
      <c r="I9" s="258">
        <f>(F9/H9-1)*100</f>
        <v>-5.8187257082944477</v>
      </c>
      <c r="K9" s="101"/>
    </row>
    <row r="10" spans="1:11" ht="18" customHeight="1">
      <c r="A10" s="279"/>
      <c r="B10" s="279"/>
      <c r="C10" s="7"/>
      <c r="D10" s="52" t="s">
        <v>23</v>
      </c>
      <c r="E10" s="53"/>
      <c r="F10" s="252">
        <v>351419</v>
      </c>
      <c r="G10" s="74">
        <f t="shared" ref="G10:G27" si="0">F10/$F$27*100</f>
        <v>16.541817373900177</v>
      </c>
      <c r="H10" s="259">
        <v>366058</v>
      </c>
      <c r="I10" s="81">
        <f t="shared" ref="I10:I27" si="1">(F10/H10-1)*100</f>
        <v>-3.9990930399007807</v>
      </c>
    </row>
    <row r="11" spans="1:11" ht="18" customHeight="1">
      <c r="A11" s="279"/>
      <c r="B11" s="279"/>
      <c r="C11" s="7"/>
      <c r="D11" s="16"/>
      <c r="E11" s="23" t="s">
        <v>24</v>
      </c>
      <c r="F11" s="68">
        <v>289135</v>
      </c>
      <c r="G11" s="75">
        <f t="shared" si="0"/>
        <v>13.610016437365729</v>
      </c>
      <c r="H11" s="236">
        <v>300501</v>
      </c>
      <c r="I11" s="80">
        <f t="shared" si="1"/>
        <v>-3.7823501419296468</v>
      </c>
    </row>
    <row r="12" spans="1:11" ht="18" customHeight="1">
      <c r="A12" s="279"/>
      <c r="B12" s="279"/>
      <c r="C12" s="7"/>
      <c r="D12" s="16"/>
      <c r="E12" s="23" t="s">
        <v>25</v>
      </c>
      <c r="F12" s="68">
        <v>14584</v>
      </c>
      <c r="G12" s="75">
        <f t="shared" si="0"/>
        <v>0.68649066948844584</v>
      </c>
      <c r="H12" s="236">
        <v>19930</v>
      </c>
      <c r="I12" s="80">
        <f t="shared" si="1"/>
        <v>-26.823883592574006</v>
      </c>
    </row>
    <row r="13" spans="1:11" ht="18" customHeight="1">
      <c r="A13" s="279"/>
      <c r="B13" s="279"/>
      <c r="C13" s="7"/>
      <c r="D13" s="33"/>
      <c r="E13" s="23" t="s">
        <v>26</v>
      </c>
      <c r="F13" s="68">
        <v>1110</v>
      </c>
      <c r="G13" s="75">
        <f t="shared" si="0"/>
        <v>5.2249358415535851E-2</v>
      </c>
      <c r="H13" s="236">
        <v>1483</v>
      </c>
      <c r="I13" s="80">
        <f t="shared" si="1"/>
        <v>-25.151719487525281</v>
      </c>
    </row>
    <row r="14" spans="1:11" ht="18" customHeight="1">
      <c r="A14" s="279"/>
      <c r="B14" s="279"/>
      <c r="C14" s="7"/>
      <c r="D14" s="61" t="s">
        <v>27</v>
      </c>
      <c r="E14" s="51"/>
      <c r="F14" s="65">
        <v>255688</v>
      </c>
      <c r="G14" s="73">
        <f t="shared" si="0"/>
        <v>12.035616175271649</v>
      </c>
      <c r="H14" s="260">
        <v>277035</v>
      </c>
      <c r="I14" s="79">
        <f t="shared" si="1"/>
        <v>-7.7055245727074233</v>
      </c>
    </row>
    <row r="15" spans="1:11" ht="18" customHeight="1">
      <c r="A15" s="279"/>
      <c r="B15" s="279"/>
      <c r="C15" s="7"/>
      <c r="D15" s="16"/>
      <c r="E15" s="23" t="s">
        <v>28</v>
      </c>
      <c r="F15" s="68">
        <v>18349</v>
      </c>
      <c r="G15" s="75">
        <f t="shared" si="0"/>
        <v>0.8637148446546552</v>
      </c>
      <c r="H15" s="236">
        <v>19124</v>
      </c>
      <c r="I15" s="80">
        <f t="shared" si="1"/>
        <v>-4.0524994770968377</v>
      </c>
    </row>
    <row r="16" spans="1:11" ht="18" customHeight="1">
      <c r="A16" s="279"/>
      <c r="B16" s="279"/>
      <c r="C16" s="7"/>
      <c r="D16" s="16"/>
      <c r="E16" s="29" t="s">
        <v>29</v>
      </c>
      <c r="F16" s="252">
        <v>237339</v>
      </c>
      <c r="G16" s="74">
        <f t="shared" si="0"/>
        <v>11.171901330616993</v>
      </c>
      <c r="H16" s="259">
        <v>257911</v>
      </c>
      <c r="I16" s="81">
        <f t="shared" si="1"/>
        <v>-7.976394957950605</v>
      </c>
      <c r="K16" s="102"/>
    </row>
    <row r="17" spans="1:26" ht="18" customHeight="1">
      <c r="A17" s="279"/>
      <c r="B17" s="279"/>
      <c r="C17" s="7"/>
      <c r="D17" s="281" t="s">
        <v>30</v>
      </c>
      <c r="E17" s="282"/>
      <c r="F17" s="252">
        <v>364229</v>
      </c>
      <c r="G17" s="74">
        <f t="shared" si="0"/>
        <v>17.144803212911899</v>
      </c>
      <c r="H17" s="259">
        <v>394921</v>
      </c>
      <c r="I17" s="81">
        <f t="shared" si="1"/>
        <v>-7.7716809184621756</v>
      </c>
    </row>
    <row r="18" spans="1:26" ht="18" customHeight="1">
      <c r="A18" s="279"/>
      <c r="B18" s="279"/>
      <c r="C18" s="7"/>
      <c r="D18" s="283" t="s">
        <v>94</v>
      </c>
      <c r="E18" s="284"/>
      <c r="F18" s="68">
        <v>25642</v>
      </c>
      <c r="G18" s="75">
        <f t="shared" si="0"/>
        <v>1.2070072508929461</v>
      </c>
      <c r="H18" s="236">
        <v>27193</v>
      </c>
      <c r="I18" s="80">
        <f t="shared" si="1"/>
        <v>-5.7036737395653292</v>
      </c>
    </row>
    <row r="19" spans="1:26" ht="18" customHeight="1">
      <c r="A19" s="279"/>
      <c r="B19" s="279"/>
      <c r="C19" s="10"/>
      <c r="D19" s="283" t="s">
        <v>95</v>
      </c>
      <c r="E19" s="284"/>
      <c r="F19" s="100">
        <v>0</v>
      </c>
      <c r="G19" s="75">
        <f t="shared" si="0"/>
        <v>0</v>
      </c>
      <c r="H19" s="261">
        <v>0</v>
      </c>
      <c r="I19" s="80" t="e">
        <f t="shared" si="1"/>
        <v>#DIV/0!</v>
      </c>
      <c r="Z19" s="2" t="s">
        <v>96</v>
      </c>
    </row>
    <row r="20" spans="1:26" ht="18" customHeight="1">
      <c r="A20" s="279"/>
      <c r="B20" s="279"/>
      <c r="C20" s="44" t="s">
        <v>5</v>
      </c>
      <c r="D20" s="43"/>
      <c r="E20" s="43"/>
      <c r="F20" s="68">
        <v>101199</v>
      </c>
      <c r="G20" s="75">
        <f t="shared" si="0"/>
        <v>4.763588128192624</v>
      </c>
      <c r="H20" s="68">
        <v>159768</v>
      </c>
      <c r="I20" s="80">
        <f t="shared" si="1"/>
        <v>-36.658780231335442</v>
      </c>
    </row>
    <row r="21" spans="1:26" ht="18" customHeight="1">
      <c r="A21" s="279"/>
      <c r="B21" s="279"/>
      <c r="C21" s="44" t="s">
        <v>6</v>
      </c>
      <c r="D21" s="43"/>
      <c r="E21" s="43"/>
      <c r="F21" s="68">
        <v>125000</v>
      </c>
      <c r="G21" s="75">
        <f t="shared" si="0"/>
        <v>5.8839367585062901</v>
      </c>
      <c r="H21" s="68">
        <v>105000</v>
      </c>
      <c r="I21" s="80">
        <f t="shared" si="1"/>
        <v>19.047619047619047</v>
      </c>
    </row>
    <row r="22" spans="1:26" ht="18" customHeight="1">
      <c r="A22" s="279"/>
      <c r="B22" s="279"/>
      <c r="C22" s="44" t="s">
        <v>31</v>
      </c>
      <c r="D22" s="43"/>
      <c r="E22" s="43"/>
      <c r="F22" s="68">
        <v>41847</v>
      </c>
      <c r="G22" s="75">
        <f t="shared" si="0"/>
        <v>1.9698008122657016</v>
      </c>
      <c r="H22" s="68">
        <v>42609</v>
      </c>
      <c r="I22" s="80">
        <f t="shared" si="1"/>
        <v>-1.7883545729775352</v>
      </c>
    </row>
    <row r="23" spans="1:26" ht="18" customHeight="1">
      <c r="A23" s="279"/>
      <c r="B23" s="279"/>
      <c r="C23" s="44" t="s">
        <v>7</v>
      </c>
      <c r="D23" s="43"/>
      <c r="E23" s="43"/>
      <c r="F23" s="68">
        <v>264572</v>
      </c>
      <c r="G23" s="75">
        <f t="shared" si="0"/>
        <v>12.453799328572208</v>
      </c>
      <c r="H23" s="68">
        <v>124044</v>
      </c>
      <c r="I23" s="80">
        <f t="shared" si="1"/>
        <v>113.28883299474381</v>
      </c>
    </row>
    <row r="24" spans="1:26" ht="18" customHeight="1">
      <c r="A24" s="279"/>
      <c r="B24" s="279"/>
      <c r="C24" s="44" t="s">
        <v>32</v>
      </c>
      <c r="D24" s="43"/>
      <c r="E24" s="43"/>
      <c r="F24" s="68">
        <v>12151</v>
      </c>
      <c r="G24" s="75">
        <f t="shared" si="0"/>
        <v>0.57196572442087945</v>
      </c>
      <c r="H24" s="68">
        <v>12479</v>
      </c>
      <c r="I24" s="80">
        <f t="shared" si="1"/>
        <v>-2.6284157384405815</v>
      </c>
    </row>
    <row r="25" spans="1:26" ht="18" customHeight="1">
      <c r="A25" s="279"/>
      <c r="B25" s="279"/>
      <c r="C25" s="44" t="s">
        <v>8</v>
      </c>
      <c r="D25" s="43"/>
      <c r="E25" s="43"/>
      <c r="F25" s="68">
        <v>293635</v>
      </c>
      <c r="G25" s="75">
        <f t="shared" si="0"/>
        <v>13.821838160671954</v>
      </c>
      <c r="H25" s="68">
        <v>185446</v>
      </c>
      <c r="I25" s="80">
        <f t="shared" si="1"/>
        <v>58.339894093159181</v>
      </c>
    </row>
    <row r="26" spans="1:26" ht="18" customHeight="1">
      <c r="A26" s="279"/>
      <c r="B26" s="279"/>
      <c r="C26" s="45" t="s">
        <v>9</v>
      </c>
      <c r="D26" s="46"/>
      <c r="E26" s="46"/>
      <c r="F26" s="70">
        <v>142523</v>
      </c>
      <c r="G26" s="76">
        <f t="shared" si="0"/>
        <v>6.7087705490607359</v>
      </c>
      <c r="H26" s="70">
        <v>103150</v>
      </c>
      <c r="I26" s="262">
        <f t="shared" si="1"/>
        <v>38.17062530295685</v>
      </c>
    </row>
    <row r="27" spans="1:26" ht="18" customHeight="1">
      <c r="A27" s="279"/>
      <c r="B27" s="280"/>
      <c r="C27" s="47" t="s">
        <v>10</v>
      </c>
      <c r="D27" s="31"/>
      <c r="E27" s="31"/>
      <c r="F27" s="71">
        <f>SUM(F9,F20:F26)</f>
        <v>2124428</v>
      </c>
      <c r="G27" s="77">
        <f t="shared" si="0"/>
        <v>100</v>
      </c>
      <c r="H27" s="71">
        <f>SUM(H9,H20:H26)</f>
        <v>1946645</v>
      </c>
      <c r="I27" s="78">
        <f t="shared" si="1"/>
        <v>9.1327900053682178</v>
      </c>
    </row>
    <row r="28" spans="1:26" ht="18" customHeight="1">
      <c r="A28" s="279"/>
      <c r="B28" s="278" t="s">
        <v>89</v>
      </c>
      <c r="C28" s="55" t="s">
        <v>11</v>
      </c>
      <c r="D28" s="56"/>
      <c r="E28" s="56"/>
      <c r="F28" s="65">
        <f>SUM(F29:F31)</f>
        <v>886368</v>
      </c>
      <c r="G28" s="73">
        <f>F28/$F$45*100</f>
        <v>41.722666054109624</v>
      </c>
      <c r="H28" s="65">
        <v>870893</v>
      </c>
      <c r="I28" s="79">
        <f>(F28/H28-1)*100</f>
        <v>1.7769117446115645</v>
      </c>
    </row>
    <row r="29" spans="1:26" ht="18" customHeight="1">
      <c r="A29" s="279"/>
      <c r="B29" s="279"/>
      <c r="C29" s="7"/>
      <c r="D29" s="30" t="s">
        <v>12</v>
      </c>
      <c r="E29" s="43"/>
      <c r="F29" s="68">
        <v>507882</v>
      </c>
      <c r="G29" s="75">
        <f t="shared" ref="G29:G45" si="2">F29/$F$45*100</f>
        <v>23.906764550269532</v>
      </c>
      <c r="H29" s="68">
        <v>512036</v>
      </c>
      <c r="I29" s="80">
        <f t="shared" ref="I29:I45" si="3">(F29/H29-1)*100</f>
        <v>-0.81127108250200752</v>
      </c>
    </row>
    <row r="30" spans="1:26" ht="18" customHeight="1">
      <c r="A30" s="279"/>
      <c r="B30" s="279"/>
      <c r="C30" s="7"/>
      <c r="D30" s="30" t="s">
        <v>33</v>
      </c>
      <c r="E30" s="43"/>
      <c r="F30" s="68">
        <v>47980</v>
      </c>
      <c r="G30" s="75">
        <f t="shared" si="2"/>
        <v>2.2584902853850544</v>
      </c>
      <c r="H30" s="68">
        <v>46508</v>
      </c>
      <c r="I30" s="80">
        <f t="shared" si="3"/>
        <v>3.1650468736561521</v>
      </c>
    </row>
    <row r="31" spans="1:26" ht="18" customHeight="1">
      <c r="A31" s="279"/>
      <c r="B31" s="279"/>
      <c r="C31" s="19"/>
      <c r="D31" s="30" t="s">
        <v>13</v>
      </c>
      <c r="E31" s="43"/>
      <c r="F31" s="68">
        <v>330506</v>
      </c>
      <c r="G31" s="75">
        <f t="shared" si="2"/>
        <v>15.557411218455039</v>
      </c>
      <c r="H31" s="68">
        <v>312349</v>
      </c>
      <c r="I31" s="80">
        <f t="shared" si="3"/>
        <v>5.8130488652116785</v>
      </c>
    </row>
    <row r="32" spans="1:26" ht="18" customHeight="1">
      <c r="A32" s="279"/>
      <c r="B32" s="279"/>
      <c r="C32" s="50" t="s">
        <v>14</v>
      </c>
      <c r="D32" s="51"/>
      <c r="E32" s="51"/>
      <c r="F32" s="65">
        <f>SUM(F33:F38)+2002</f>
        <v>1058283</v>
      </c>
      <c r="G32" s="73">
        <f t="shared" si="2"/>
        <v>49.814961956818493</v>
      </c>
      <c r="H32" s="65">
        <v>903028</v>
      </c>
      <c r="I32" s="79">
        <f t="shared" si="3"/>
        <v>17.192711632418934</v>
      </c>
    </row>
    <row r="33" spans="1:9" ht="18" customHeight="1">
      <c r="A33" s="279"/>
      <c r="B33" s="279"/>
      <c r="C33" s="7"/>
      <c r="D33" s="30" t="s">
        <v>15</v>
      </c>
      <c r="E33" s="43"/>
      <c r="F33" s="68">
        <v>88597</v>
      </c>
      <c r="G33" s="75">
        <f t="shared" si="2"/>
        <v>4.1703931599470545</v>
      </c>
      <c r="H33" s="68">
        <v>70195</v>
      </c>
      <c r="I33" s="80">
        <f t="shared" si="3"/>
        <v>26.215542417551106</v>
      </c>
    </row>
    <row r="34" spans="1:9" ht="18" customHeight="1">
      <c r="A34" s="279"/>
      <c r="B34" s="279"/>
      <c r="C34" s="7"/>
      <c r="D34" s="30" t="s">
        <v>34</v>
      </c>
      <c r="E34" s="43"/>
      <c r="F34" s="68">
        <v>13309</v>
      </c>
      <c r="G34" s="75">
        <f t="shared" si="2"/>
        <v>0.62647451455168168</v>
      </c>
      <c r="H34" s="68">
        <v>12935</v>
      </c>
      <c r="I34" s="80">
        <f t="shared" si="3"/>
        <v>2.8913799768071069</v>
      </c>
    </row>
    <row r="35" spans="1:9" ht="18" customHeight="1">
      <c r="A35" s="279"/>
      <c r="B35" s="279"/>
      <c r="C35" s="7"/>
      <c r="D35" s="30" t="s">
        <v>35</v>
      </c>
      <c r="E35" s="43"/>
      <c r="F35" s="68">
        <v>877642</v>
      </c>
      <c r="G35" s="75">
        <f t="shared" si="2"/>
        <v>41.311920196871817</v>
      </c>
      <c r="H35" s="68">
        <v>743379</v>
      </c>
      <c r="I35" s="80">
        <f t="shared" si="3"/>
        <v>18.061177407486628</v>
      </c>
    </row>
    <row r="36" spans="1:9" ht="18" customHeight="1">
      <c r="A36" s="279"/>
      <c r="B36" s="279"/>
      <c r="C36" s="7"/>
      <c r="D36" s="30" t="s">
        <v>36</v>
      </c>
      <c r="E36" s="43"/>
      <c r="F36" s="68">
        <v>48588</v>
      </c>
      <c r="G36" s="75">
        <f t="shared" si="2"/>
        <v>2.2871097537784291</v>
      </c>
      <c r="H36" s="68">
        <v>50269</v>
      </c>
      <c r="I36" s="80">
        <f t="shared" si="3"/>
        <v>-3.344009230340772</v>
      </c>
    </row>
    <row r="37" spans="1:9" ht="18" customHeight="1">
      <c r="A37" s="279"/>
      <c r="B37" s="279"/>
      <c r="C37" s="7"/>
      <c r="D37" s="30" t="s">
        <v>16</v>
      </c>
      <c r="E37" s="43"/>
      <c r="F37" s="68">
        <v>20314</v>
      </c>
      <c r="G37" s="75">
        <f t="shared" si="2"/>
        <v>0.95621033049837423</v>
      </c>
      <c r="H37" s="68">
        <v>17692</v>
      </c>
      <c r="I37" s="80">
        <f t="shared" si="3"/>
        <v>14.820257743612931</v>
      </c>
    </row>
    <row r="38" spans="1:9" ht="18" customHeight="1">
      <c r="A38" s="279"/>
      <c r="B38" s="279"/>
      <c r="C38" s="19"/>
      <c r="D38" s="30" t="s">
        <v>37</v>
      </c>
      <c r="E38" s="43"/>
      <c r="F38" s="68">
        <v>7831</v>
      </c>
      <c r="G38" s="75">
        <f t="shared" si="2"/>
        <v>0.36861687004690208</v>
      </c>
      <c r="H38" s="68">
        <v>8056</v>
      </c>
      <c r="I38" s="80">
        <f t="shared" si="3"/>
        <v>-2.7929493545183703</v>
      </c>
    </row>
    <row r="39" spans="1:9" ht="18" customHeight="1">
      <c r="A39" s="279"/>
      <c r="B39" s="279"/>
      <c r="C39" s="50" t="s">
        <v>17</v>
      </c>
      <c r="D39" s="51"/>
      <c r="E39" s="51"/>
      <c r="F39" s="65">
        <f>SUM(F40,F43)</f>
        <v>179775</v>
      </c>
      <c r="G39" s="73">
        <f t="shared" si="2"/>
        <v>8.4622778460837456</v>
      </c>
      <c r="H39" s="260">
        <v>172724</v>
      </c>
      <c r="I39" s="79">
        <f t="shared" si="3"/>
        <v>4.0822352423519614</v>
      </c>
    </row>
    <row r="40" spans="1:9" ht="18" customHeight="1">
      <c r="A40" s="279"/>
      <c r="B40" s="279"/>
      <c r="C40" s="7"/>
      <c r="D40" s="52" t="s">
        <v>18</v>
      </c>
      <c r="E40" s="53"/>
      <c r="F40" s="252">
        <v>177425</v>
      </c>
      <c r="G40" s="74">
        <f t="shared" si="2"/>
        <v>8.3516598350238276</v>
      </c>
      <c r="H40" s="259">
        <v>171184</v>
      </c>
      <c r="I40" s="81">
        <f t="shared" si="3"/>
        <v>3.6457846527712778</v>
      </c>
    </row>
    <row r="41" spans="1:9" ht="18" customHeight="1">
      <c r="A41" s="279"/>
      <c r="B41" s="279"/>
      <c r="C41" s="7"/>
      <c r="D41" s="16"/>
      <c r="E41" s="97" t="s">
        <v>92</v>
      </c>
      <c r="F41" s="68">
        <v>73132</v>
      </c>
      <c r="G41" s="75">
        <f t="shared" si="2"/>
        <v>3.442432504184656</v>
      </c>
      <c r="H41" s="236">
        <v>73442</v>
      </c>
      <c r="I41" s="82">
        <f t="shared" si="3"/>
        <v>-0.42210179461343866</v>
      </c>
    </row>
    <row r="42" spans="1:9" ht="18" customHeight="1">
      <c r="A42" s="279"/>
      <c r="B42" s="279"/>
      <c r="C42" s="7"/>
      <c r="D42" s="33"/>
      <c r="E42" s="32" t="s">
        <v>38</v>
      </c>
      <c r="F42" s="68">
        <v>104293</v>
      </c>
      <c r="G42" s="75">
        <f t="shared" si="2"/>
        <v>4.9092273308391725</v>
      </c>
      <c r="H42" s="236">
        <v>97742</v>
      </c>
      <c r="I42" s="82">
        <f t="shared" si="3"/>
        <v>6.702338810337416</v>
      </c>
    </row>
    <row r="43" spans="1:9" ht="18" customHeight="1">
      <c r="A43" s="279"/>
      <c r="B43" s="279"/>
      <c r="C43" s="7"/>
      <c r="D43" s="30" t="s">
        <v>39</v>
      </c>
      <c r="E43" s="54"/>
      <c r="F43" s="68">
        <v>2350</v>
      </c>
      <c r="G43" s="75">
        <f t="shared" si="2"/>
        <v>0.11061801105991824</v>
      </c>
      <c r="H43" s="236">
        <v>1540</v>
      </c>
      <c r="I43" s="82">
        <f t="shared" si="3"/>
        <v>52.597402597402599</v>
      </c>
    </row>
    <row r="44" spans="1:9" ht="18" customHeight="1">
      <c r="A44" s="279"/>
      <c r="B44" s="279"/>
      <c r="C44" s="11"/>
      <c r="D44" s="48" t="s">
        <v>40</v>
      </c>
      <c r="E44" s="49"/>
      <c r="F44" s="71">
        <v>0</v>
      </c>
      <c r="G44" s="77">
        <f t="shared" si="2"/>
        <v>0</v>
      </c>
      <c r="H44" s="263">
        <v>0</v>
      </c>
      <c r="I44" s="262" t="e">
        <f t="shared" si="3"/>
        <v>#DIV/0!</v>
      </c>
    </row>
    <row r="45" spans="1:9" ht="18" customHeight="1">
      <c r="A45" s="280"/>
      <c r="B45" s="280"/>
      <c r="C45" s="11" t="s">
        <v>19</v>
      </c>
      <c r="D45" s="12"/>
      <c r="E45" s="12"/>
      <c r="F45" s="72">
        <f>SUM(F28,F32,F39)+2</f>
        <v>2124428</v>
      </c>
      <c r="G45" s="78">
        <f t="shared" si="2"/>
        <v>100</v>
      </c>
      <c r="H45" s="71">
        <f>SUM(H28,H32,H39)</f>
        <v>1946645</v>
      </c>
      <c r="I45" s="78">
        <f t="shared" si="3"/>
        <v>9.1327900053682178</v>
      </c>
    </row>
    <row r="46" spans="1:9">
      <c r="A46" s="98" t="s">
        <v>20</v>
      </c>
    </row>
    <row r="47" spans="1:9">
      <c r="A47" s="99" t="s">
        <v>21</v>
      </c>
    </row>
    <row r="48" spans="1:9">
      <c r="A48" s="99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13" width="13.6328125" style="2" customWidth="1"/>
    <col min="14" max="14" width="13.6328125" style="8" customWidth="1"/>
    <col min="15" max="23" width="13.6328125" style="2" customWidth="1"/>
    <col min="24" max="27" width="12" style="2" customWidth="1"/>
    <col min="28" max="16384" width="9" style="2"/>
  </cols>
  <sheetData>
    <row r="1" spans="1:27" ht="34" customHeight="1">
      <c r="A1" s="64" t="s">
        <v>0</v>
      </c>
      <c r="B1" s="28"/>
      <c r="C1" s="28"/>
      <c r="D1" s="96" t="s">
        <v>258</v>
      </c>
      <c r="E1" s="35"/>
      <c r="F1" s="35"/>
      <c r="G1" s="35"/>
    </row>
    <row r="2" spans="1:27" ht="15" customHeight="1"/>
    <row r="3" spans="1:27" ht="15" customHeight="1">
      <c r="A3" s="36" t="s">
        <v>47</v>
      </c>
      <c r="B3" s="36"/>
      <c r="C3" s="36"/>
      <c r="D3" s="36"/>
    </row>
    <row r="4" spans="1:27" ht="15" customHeight="1">
      <c r="A4" s="36"/>
      <c r="B4" s="36"/>
      <c r="C4" s="36"/>
      <c r="D4" s="36"/>
    </row>
    <row r="5" spans="1:27" ht="16" customHeight="1">
      <c r="A5" s="31" t="s">
        <v>236</v>
      </c>
      <c r="B5" s="31"/>
      <c r="C5" s="31"/>
      <c r="D5" s="31"/>
      <c r="K5" s="37"/>
      <c r="Q5" s="37" t="s">
        <v>48</v>
      </c>
    </row>
    <row r="6" spans="1:27" ht="16" customHeight="1">
      <c r="A6" s="299" t="s">
        <v>49</v>
      </c>
      <c r="B6" s="300"/>
      <c r="C6" s="300"/>
      <c r="D6" s="300"/>
      <c r="E6" s="301"/>
      <c r="F6" s="289" t="s">
        <v>250</v>
      </c>
      <c r="G6" s="288"/>
      <c r="H6" s="289" t="s">
        <v>251</v>
      </c>
      <c r="I6" s="288"/>
      <c r="J6" s="289" t="s">
        <v>252</v>
      </c>
      <c r="K6" s="288"/>
      <c r="L6" s="289" t="s">
        <v>253</v>
      </c>
      <c r="M6" s="288"/>
      <c r="N6" s="289" t="s">
        <v>254</v>
      </c>
      <c r="O6" s="288"/>
      <c r="P6" s="287" t="s">
        <v>249</v>
      </c>
      <c r="Q6" s="288"/>
    </row>
    <row r="7" spans="1:27" ht="16" customHeight="1">
      <c r="A7" s="302"/>
      <c r="B7" s="303"/>
      <c r="C7" s="303"/>
      <c r="D7" s="303"/>
      <c r="E7" s="304"/>
      <c r="F7" s="103" t="s">
        <v>235</v>
      </c>
      <c r="G7" s="38" t="s">
        <v>2</v>
      </c>
      <c r="H7" s="103" t="s">
        <v>235</v>
      </c>
      <c r="I7" s="38" t="s">
        <v>2</v>
      </c>
      <c r="J7" s="103" t="s">
        <v>235</v>
      </c>
      <c r="K7" s="38" t="s">
        <v>2</v>
      </c>
      <c r="L7" s="103" t="s">
        <v>235</v>
      </c>
      <c r="M7" s="38" t="s">
        <v>2</v>
      </c>
      <c r="N7" s="103" t="s">
        <v>235</v>
      </c>
      <c r="O7" s="245" t="s">
        <v>2</v>
      </c>
      <c r="P7" s="103" t="s">
        <v>235</v>
      </c>
      <c r="Q7" s="205" t="s">
        <v>2</v>
      </c>
    </row>
    <row r="8" spans="1:27" ht="16" customHeight="1">
      <c r="A8" s="311" t="s">
        <v>83</v>
      </c>
      <c r="B8" s="55" t="s">
        <v>50</v>
      </c>
      <c r="C8" s="56"/>
      <c r="D8" s="56"/>
      <c r="E8" s="86" t="s">
        <v>41</v>
      </c>
      <c r="F8" s="104">
        <v>61044.2</v>
      </c>
      <c r="G8" s="105">
        <v>60753.8</v>
      </c>
      <c r="H8" s="104">
        <v>8363.6</v>
      </c>
      <c r="I8" s="106">
        <v>8344</v>
      </c>
      <c r="J8" s="104">
        <v>977.5</v>
      </c>
      <c r="K8" s="107">
        <v>1016.4</v>
      </c>
      <c r="L8" s="104">
        <v>2024.9</v>
      </c>
      <c r="M8" s="106">
        <v>2008.1</v>
      </c>
      <c r="N8" s="104">
        <v>1466.2</v>
      </c>
      <c r="O8" s="107">
        <v>1459.4</v>
      </c>
      <c r="P8" s="104">
        <v>25418</v>
      </c>
      <c r="Q8" s="142">
        <v>24937</v>
      </c>
      <c r="R8" s="108"/>
      <c r="S8" s="108"/>
      <c r="T8" s="108"/>
      <c r="U8" s="108"/>
      <c r="V8" s="108"/>
      <c r="W8" s="108"/>
      <c r="X8" s="108"/>
      <c r="Y8" s="108"/>
      <c r="Z8" s="108"/>
      <c r="AA8" s="108"/>
    </row>
    <row r="9" spans="1:27" ht="16" customHeight="1">
      <c r="A9" s="312"/>
      <c r="B9" s="8"/>
      <c r="C9" s="30" t="s">
        <v>51</v>
      </c>
      <c r="D9" s="43"/>
      <c r="E9" s="84" t="s">
        <v>42</v>
      </c>
      <c r="F9" s="69">
        <v>61024</v>
      </c>
      <c r="G9" s="109">
        <v>60733.8</v>
      </c>
      <c r="H9" s="69">
        <v>8343.6</v>
      </c>
      <c r="I9" s="110">
        <v>8324</v>
      </c>
      <c r="J9" s="69">
        <v>977.5</v>
      </c>
      <c r="K9" s="111">
        <v>1016.4</v>
      </c>
      <c r="L9" s="69">
        <v>2024.9</v>
      </c>
      <c r="M9" s="110">
        <v>2008.1</v>
      </c>
      <c r="N9" s="69">
        <v>1466.2</v>
      </c>
      <c r="O9" s="111">
        <v>1459.4</v>
      </c>
      <c r="P9" s="69">
        <v>25418</v>
      </c>
      <c r="Q9" s="121">
        <v>24937</v>
      </c>
      <c r="R9" s="108"/>
      <c r="S9" s="108"/>
      <c r="T9" s="108"/>
      <c r="U9" s="108"/>
      <c r="V9" s="108"/>
      <c r="W9" s="108"/>
      <c r="X9" s="108"/>
      <c r="Y9" s="108"/>
      <c r="Z9" s="108"/>
      <c r="AA9" s="108"/>
    </row>
    <row r="10" spans="1:27" ht="16" customHeight="1">
      <c r="A10" s="312"/>
      <c r="B10" s="10"/>
      <c r="C10" s="30" t="s">
        <v>52</v>
      </c>
      <c r="D10" s="43"/>
      <c r="E10" s="84" t="s">
        <v>43</v>
      </c>
      <c r="F10" s="69">
        <v>20.2</v>
      </c>
      <c r="G10" s="109">
        <v>20</v>
      </c>
      <c r="H10" s="69">
        <v>20</v>
      </c>
      <c r="I10" s="110">
        <v>20</v>
      </c>
      <c r="J10" s="112">
        <v>0</v>
      </c>
      <c r="K10" s="113">
        <v>0</v>
      </c>
      <c r="L10" s="69">
        <v>0</v>
      </c>
      <c r="M10" s="110">
        <v>0</v>
      </c>
      <c r="N10" s="69">
        <v>0</v>
      </c>
      <c r="O10" s="111">
        <v>0</v>
      </c>
      <c r="P10" s="69">
        <v>0</v>
      </c>
      <c r="Q10" s="121">
        <v>0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108"/>
    </row>
    <row r="11" spans="1:27" ht="16" customHeight="1">
      <c r="A11" s="312"/>
      <c r="B11" s="50" t="s">
        <v>53</v>
      </c>
      <c r="C11" s="63"/>
      <c r="D11" s="63"/>
      <c r="E11" s="83" t="s">
        <v>44</v>
      </c>
      <c r="F11" s="254">
        <v>0</v>
      </c>
      <c r="G11" s="115">
        <v>55213.7</v>
      </c>
      <c r="H11" s="254">
        <v>8059.4</v>
      </c>
      <c r="I11" s="116">
        <v>8048.6</v>
      </c>
      <c r="J11" s="254">
        <v>707.6</v>
      </c>
      <c r="K11" s="117">
        <v>760.2</v>
      </c>
      <c r="L11" s="254">
        <v>2024.9</v>
      </c>
      <c r="M11" s="116">
        <v>2008.1</v>
      </c>
      <c r="N11" s="254">
        <v>1466.2</v>
      </c>
      <c r="O11" s="117">
        <v>1459.4</v>
      </c>
      <c r="P11" s="114">
        <v>27127</v>
      </c>
      <c r="Q11" s="256">
        <v>26414</v>
      </c>
      <c r="R11" s="277"/>
      <c r="S11" s="108"/>
      <c r="T11" s="108"/>
      <c r="U11" s="108"/>
      <c r="V11" s="108"/>
      <c r="W11" s="108"/>
      <c r="X11" s="108"/>
      <c r="Y11" s="108"/>
      <c r="Z11" s="108"/>
      <c r="AA11" s="108"/>
    </row>
    <row r="12" spans="1:27" ht="16" customHeight="1">
      <c r="A12" s="312"/>
      <c r="B12" s="7"/>
      <c r="C12" s="30" t="s">
        <v>54</v>
      </c>
      <c r="D12" s="43"/>
      <c r="E12" s="84" t="s">
        <v>45</v>
      </c>
      <c r="F12" s="69">
        <v>56749.4</v>
      </c>
      <c r="G12" s="109">
        <v>55177.2</v>
      </c>
      <c r="H12" s="254">
        <v>8039.4</v>
      </c>
      <c r="I12" s="110">
        <v>8028.6</v>
      </c>
      <c r="J12" s="254">
        <v>707.6</v>
      </c>
      <c r="K12" s="111">
        <v>760.2</v>
      </c>
      <c r="L12" s="69">
        <v>2024.9</v>
      </c>
      <c r="M12" s="110">
        <v>2008.1</v>
      </c>
      <c r="N12" s="69">
        <v>1466.2</v>
      </c>
      <c r="O12" s="111">
        <v>1459.4</v>
      </c>
      <c r="P12" s="69">
        <v>26413</v>
      </c>
      <c r="Q12" s="121">
        <v>25446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</row>
    <row r="13" spans="1:27" ht="16" customHeight="1">
      <c r="A13" s="312"/>
      <c r="B13" s="8"/>
      <c r="C13" s="52" t="s">
        <v>55</v>
      </c>
      <c r="D13" s="53"/>
      <c r="E13" s="88" t="s">
        <v>46</v>
      </c>
      <c r="F13" s="252">
        <v>0</v>
      </c>
      <c r="G13" s="251">
        <v>36.5</v>
      </c>
      <c r="H13" s="112">
        <v>20</v>
      </c>
      <c r="I13" s="113">
        <v>20</v>
      </c>
      <c r="J13" s="112">
        <v>0</v>
      </c>
      <c r="K13" s="113">
        <v>0</v>
      </c>
      <c r="L13" s="250">
        <v>0</v>
      </c>
      <c r="M13" s="119">
        <v>0</v>
      </c>
      <c r="N13" s="250">
        <v>0</v>
      </c>
      <c r="O13" s="120">
        <v>0</v>
      </c>
      <c r="P13" s="249"/>
      <c r="Q13" s="255">
        <v>141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8"/>
    </row>
    <row r="14" spans="1:27" ht="16" customHeight="1">
      <c r="A14" s="312"/>
      <c r="B14" s="44" t="s">
        <v>56</v>
      </c>
      <c r="C14" s="43"/>
      <c r="D14" s="43"/>
      <c r="E14" s="84" t="s">
        <v>97</v>
      </c>
      <c r="F14" s="68">
        <f t="shared" ref="F14:O15" si="0">F9-F12</f>
        <v>4274.5999999999985</v>
      </c>
      <c r="G14" s="121">
        <f t="shared" si="0"/>
        <v>5556.6000000000058</v>
      </c>
      <c r="H14" s="68">
        <f t="shared" si="0"/>
        <v>304.20000000000073</v>
      </c>
      <c r="I14" s="121">
        <f t="shared" si="0"/>
        <v>295.39999999999964</v>
      </c>
      <c r="J14" s="68">
        <f t="shared" si="0"/>
        <v>269.89999999999998</v>
      </c>
      <c r="K14" s="121">
        <f t="shared" si="0"/>
        <v>256.19999999999993</v>
      </c>
      <c r="L14" s="68">
        <f t="shared" si="0"/>
        <v>0</v>
      </c>
      <c r="M14" s="121">
        <f t="shared" si="0"/>
        <v>0</v>
      </c>
      <c r="N14" s="68">
        <f t="shared" si="0"/>
        <v>0</v>
      </c>
      <c r="O14" s="121">
        <f t="shared" si="0"/>
        <v>0</v>
      </c>
      <c r="P14" s="68">
        <f t="shared" ref="P14:Q14" si="1">P9-P12</f>
        <v>-995</v>
      </c>
      <c r="Q14" s="121">
        <f t="shared" si="1"/>
        <v>-509</v>
      </c>
      <c r="R14" s="108"/>
      <c r="S14" s="108"/>
      <c r="T14" s="108"/>
      <c r="U14" s="108"/>
      <c r="V14" s="108"/>
      <c r="W14" s="108"/>
      <c r="X14" s="108"/>
      <c r="Y14" s="108"/>
      <c r="Z14" s="108"/>
      <c r="AA14" s="108"/>
    </row>
    <row r="15" spans="1:27" ht="16" customHeight="1">
      <c r="A15" s="312"/>
      <c r="B15" s="44" t="s">
        <v>57</v>
      </c>
      <c r="C15" s="43"/>
      <c r="D15" s="43"/>
      <c r="E15" s="84" t="s">
        <v>98</v>
      </c>
      <c r="F15" s="68">
        <f t="shared" si="0"/>
        <v>20.2</v>
      </c>
      <c r="G15" s="121">
        <f t="shared" si="0"/>
        <v>-16.5</v>
      </c>
      <c r="H15" s="68">
        <f t="shared" si="0"/>
        <v>0</v>
      </c>
      <c r="I15" s="121">
        <f t="shared" si="0"/>
        <v>0</v>
      </c>
      <c r="J15" s="68">
        <f t="shared" si="0"/>
        <v>0</v>
      </c>
      <c r="K15" s="121">
        <f t="shared" si="0"/>
        <v>0</v>
      </c>
      <c r="L15" s="68">
        <f t="shared" si="0"/>
        <v>0</v>
      </c>
      <c r="M15" s="121">
        <f t="shared" si="0"/>
        <v>0</v>
      </c>
      <c r="N15" s="68">
        <f t="shared" si="0"/>
        <v>0</v>
      </c>
      <c r="O15" s="121">
        <f t="shared" si="0"/>
        <v>0</v>
      </c>
      <c r="P15" s="68">
        <f t="shared" ref="P15:Q15" si="2">P10-P13</f>
        <v>0</v>
      </c>
      <c r="Q15" s="121">
        <f t="shared" si="2"/>
        <v>-141</v>
      </c>
      <c r="R15" s="108"/>
      <c r="S15" s="108"/>
      <c r="T15" s="108"/>
      <c r="U15" s="108"/>
      <c r="V15" s="108"/>
      <c r="W15" s="108"/>
      <c r="X15" s="108"/>
      <c r="Y15" s="108"/>
      <c r="Z15" s="108"/>
      <c r="AA15" s="108"/>
    </row>
    <row r="16" spans="1:27" ht="16" customHeight="1">
      <c r="A16" s="312"/>
      <c r="B16" s="44" t="s">
        <v>58</v>
      </c>
      <c r="C16" s="43"/>
      <c r="D16" s="43"/>
      <c r="E16" s="84" t="s">
        <v>99</v>
      </c>
      <c r="F16" s="252">
        <f t="shared" ref="F16:O16" si="3">F8-F11</f>
        <v>61044.2</v>
      </c>
      <c r="G16" s="251">
        <f t="shared" si="3"/>
        <v>5540.1000000000058</v>
      </c>
      <c r="H16" s="252">
        <f t="shared" si="3"/>
        <v>304.20000000000073</v>
      </c>
      <c r="I16" s="251">
        <f t="shared" si="3"/>
        <v>295.39999999999964</v>
      </c>
      <c r="J16" s="252">
        <f t="shared" si="3"/>
        <v>269.89999999999998</v>
      </c>
      <c r="K16" s="251">
        <f t="shared" si="3"/>
        <v>256.19999999999993</v>
      </c>
      <c r="L16" s="252">
        <f t="shared" si="3"/>
        <v>0</v>
      </c>
      <c r="M16" s="251">
        <f t="shared" si="3"/>
        <v>0</v>
      </c>
      <c r="N16" s="252">
        <f t="shared" si="3"/>
        <v>0</v>
      </c>
      <c r="O16" s="251">
        <f t="shared" si="3"/>
        <v>0</v>
      </c>
      <c r="P16" s="249">
        <f t="shared" ref="P16:Q16" si="4">P8-P11</f>
        <v>-1709</v>
      </c>
      <c r="Q16" s="255">
        <f t="shared" si="4"/>
        <v>-1477</v>
      </c>
      <c r="R16" s="108"/>
      <c r="S16" s="108"/>
      <c r="T16" s="108"/>
      <c r="U16" s="108"/>
      <c r="V16" s="108"/>
      <c r="W16" s="108"/>
      <c r="X16" s="108"/>
      <c r="Y16" s="108"/>
      <c r="Z16" s="108"/>
      <c r="AA16" s="108"/>
    </row>
    <row r="17" spans="1:27" ht="16" customHeight="1">
      <c r="A17" s="312"/>
      <c r="B17" s="44" t="s">
        <v>59</v>
      </c>
      <c r="C17" s="43"/>
      <c r="D17" s="43"/>
      <c r="E17" s="34"/>
      <c r="F17" s="68"/>
      <c r="G17" s="121"/>
      <c r="H17" s="112"/>
      <c r="I17" s="113"/>
      <c r="J17" s="69"/>
      <c r="K17" s="111"/>
      <c r="L17" s="69"/>
      <c r="M17" s="110"/>
      <c r="N17" s="112"/>
      <c r="O17" s="122"/>
      <c r="P17" s="68"/>
      <c r="Q17" s="121"/>
      <c r="R17" s="108"/>
      <c r="S17" s="108"/>
      <c r="T17" s="108"/>
      <c r="U17" s="108"/>
      <c r="V17" s="108"/>
      <c r="W17" s="108"/>
      <c r="X17" s="108"/>
      <c r="Y17" s="108"/>
      <c r="Z17" s="108"/>
      <c r="AA17" s="108"/>
    </row>
    <row r="18" spans="1:27" ht="16" customHeight="1">
      <c r="A18" s="313"/>
      <c r="B18" s="47" t="s">
        <v>60</v>
      </c>
      <c r="C18" s="31"/>
      <c r="D18" s="31"/>
      <c r="E18" s="17"/>
      <c r="F18" s="123"/>
      <c r="G18" s="124"/>
      <c r="H18" s="125"/>
      <c r="I18" s="126"/>
      <c r="J18" s="125"/>
      <c r="K18" s="126"/>
      <c r="L18" s="125"/>
      <c r="M18" s="126"/>
      <c r="N18" s="125"/>
      <c r="O18" s="127"/>
      <c r="P18" s="123"/>
      <c r="Q18" s="124"/>
      <c r="R18" s="108"/>
      <c r="S18" s="108"/>
      <c r="T18" s="108"/>
      <c r="U18" s="108"/>
      <c r="V18" s="108"/>
      <c r="W18" s="108"/>
      <c r="X18" s="108"/>
      <c r="Y18" s="108"/>
      <c r="Z18" s="108"/>
      <c r="AA18" s="108"/>
    </row>
    <row r="19" spans="1:27" ht="16" customHeight="1">
      <c r="A19" s="312" t="s">
        <v>84</v>
      </c>
      <c r="B19" s="50" t="s">
        <v>61</v>
      </c>
      <c r="C19" s="51"/>
      <c r="D19" s="51"/>
      <c r="E19" s="89"/>
      <c r="F19" s="65">
        <v>0</v>
      </c>
      <c r="G19" s="128">
        <v>13151.5</v>
      </c>
      <c r="H19" s="66">
        <v>2</v>
      </c>
      <c r="I19" s="129">
        <v>102</v>
      </c>
      <c r="J19" s="66">
        <v>3329.3</v>
      </c>
      <c r="K19" s="130">
        <v>3779.8</v>
      </c>
      <c r="L19" s="66">
        <v>645.70000000000005</v>
      </c>
      <c r="M19" s="129">
        <v>405.3</v>
      </c>
      <c r="N19" s="66">
        <v>359.1</v>
      </c>
      <c r="O19" s="130">
        <v>871.1</v>
      </c>
      <c r="P19" s="65">
        <v>5569</v>
      </c>
      <c r="Q19" s="128">
        <v>6957</v>
      </c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7" ht="16" customHeight="1">
      <c r="A20" s="312"/>
      <c r="B20" s="19"/>
      <c r="C20" s="30" t="s">
        <v>62</v>
      </c>
      <c r="D20" s="43"/>
      <c r="E20" s="84"/>
      <c r="F20" s="68">
        <v>0</v>
      </c>
      <c r="G20" s="121">
        <v>6000</v>
      </c>
      <c r="H20" s="69">
        <v>0</v>
      </c>
      <c r="I20" s="110">
        <v>0</v>
      </c>
      <c r="J20" s="69">
        <v>0</v>
      </c>
      <c r="K20" s="113">
        <v>0</v>
      </c>
      <c r="L20" s="69">
        <v>0</v>
      </c>
      <c r="M20" s="110">
        <v>0</v>
      </c>
      <c r="N20" s="69">
        <v>0</v>
      </c>
      <c r="O20" s="111">
        <v>0</v>
      </c>
      <c r="P20" s="68">
        <v>1055</v>
      </c>
      <c r="Q20" s="121">
        <v>1211</v>
      </c>
      <c r="R20" s="108"/>
      <c r="S20" s="108"/>
      <c r="T20" s="108"/>
      <c r="U20" s="108"/>
      <c r="V20" s="108"/>
      <c r="W20" s="108"/>
      <c r="X20" s="108"/>
      <c r="Y20" s="108"/>
      <c r="Z20" s="108"/>
      <c r="AA20" s="108"/>
    </row>
    <row r="21" spans="1:27" ht="16" customHeight="1">
      <c r="A21" s="312"/>
      <c r="B21" s="9" t="s">
        <v>63</v>
      </c>
      <c r="C21" s="63"/>
      <c r="D21" s="63"/>
      <c r="E21" s="83" t="s">
        <v>100</v>
      </c>
      <c r="F21" s="131">
        <v>0</v>
      </c>
      <c r="G21" s="253">
        <v>13151.5</v>
      </c>
      <c r="H21" s="254">
        <v>2</v>
      </c>
      <c r="I21" s="116">
        <v>102</v>
      </c>
      <c r="J21" s="254">
        <v>3329.3</v>
      </c>
      <c r="K21" s="117">
        <v>3779.8</v>
      </c>
      <c r="L21" s="254">
        <v>645.70000000000005</v>
      </c>
      <c r="M21" s="116">
        <v>405.3</v>
      </c>
      <c r="N21" s="254">
        <v>359.1</v>
      </c>
      <c r="O21" s="117">
        <v>871.1</v>
      </c>
      <c r="P21" s="131">
        <v>5569</v>
      </c>
      <c r="Q21" s="256">
        <v>6957</v>
      </c>
      <c r="R21" s="108"/>
      <c r="S21" s="108"/>
      <c r="T21" s="108"/>
      <c r="U21" s="108"/>
      <c r="V21" s="108"/>
      <c r="W21" s="108"/>
      <c r="X21" s="108"/>
      <c r="Y21" s="108"/>
      <c r="Z21" s="108"/>
      <c r="AA21" s="108"/>
    </row>
    <row r="22" spans="1:27" ht="16" customHeight="1">
      <c r="A22" s="312"/>
      <c r="B22" s="50" t="s">
        <v>64</v>
      </c>
      <c r="C22" s="51"/>
      <c r="D22" s="51"/>
      <c r="E22" s="89" t="s">
        <v>101</v>
      </c>
      <c r="F22" s="65">
        <v>0</v>
      </c>
      <c r="G22" s="128">
        <v>34411.599999999999</v>
      </c>
      <c r="H22" s="66">
        <v>2152.3000000000002</v>
      </c>
      <c r="I22" s="129">
        <v>2625.8</v>
      </c>
      <c r="J22" s="66">
        <v>7740.9</v>
      </c>
      <c r="K22" s="130">
        <v>7823.4</v>
      </c>
      <c r="L22" s="66">
        <v>645.70000000000005</v>
      </c>
      <c r="M22" s="129">
        <v>405.3</v>
      </c>
      <c r="N22" s="66">
        <v>359.1</v>
      </c>
      <c r="O22" s="130">
        <v>871.1</v>
      </c>
      <c r="P22" s="65">
        <v>7764</v>
      </c>
      <c r="Q22" s="128">
        <v>8605</v>
      </c>
      <c r="R22" s="108"/>
      <c r="S22" s="108"/>
      <c r="T22" s="108"/>
      <c r="U22" s="108"/>
      <c r="V22" s="108"/>
      <c r="W22" s="108"/>
      <c r="X22" s="108"/>
      <c r="Y22" s="108"/>
      <c r="Z22" s="108"/>
      <c r="AA22" s="108"/>
    </row>
    <row r="23" spans="1:27" ht="16" customHeight="1">
      <c r="A23" s="312"/>
      <c r="B23" s="7" t="s">
        <v>65</v>
      </c>
      <c r="C23" s="52" t="s">
        <v>66</v>
      </c>
      <c r="D23" s="53"/>
      <c r="E23" s="88"/>
      <c r="F23" s="252">
        <v>0</v>
      </c>
      <c r="G23" s="251">
        <v>9893.1</v>
      </c>
      <c r="H23" s="250">
        <v>618.79999999999995</v>
      </c>
      <c r="I23" s="119">
        <v>632.9</v>
      </c>
      <c r="J23" s="250">
        <v>0</v>
      </c>
      <c r="K23" s="120">
        <v>0</v>
      </c>
      <c r="L23" s="250">
        <v>0</v>
      </c>
      <c r="M23" s="119">
        <v>0</v>
      </c>
      <c r="N23" s="250">
        <v>0</v>
      </c>
      <c r="O23" s="120">
        <v>0</v>
      </c>
      <c r="P23" s="249">
        <v>2349</v>
      </c>
      <c r="Q23" s="255">
        <v>2349</v>
      </c>
      <c r="R23" s="108"/>
      <c r="S23" s="108"/>
      <c r="T23" s="108"/>
      <c r="U23" s="108"/>
      <c r="V23" s="108"/>
      <c r="W23" s="108"/>
      <c r="X23" s="108"/>
      <c r="Y23" s="108"/>
      <c r="Z23" s="108"/>
      <c r="AA23" s="108"/>
    </row>
    <row r="24" spans="1:27" ht="16" customHeight="1">
      <c r="A24" s="312"/>
      <c r="B24" s="44" t="s">
        <v>102</v>
      </c>
      <c r="C24" s="43"/>
      <c r="D24" s="43"/>
      <c r="E24" s="84" t="s">
        <v>103</v>
      </c>
      <c r="F24" s="68">
        <f t="shared" ref="F24:O24" si="5">F21-F22</f>
        <v>0</v>
      </c>
      <c r="G24" s="121">
        <f t="shared" si="5"/>
        <v>-21260.1</v>
      </c>
      <c r="H24" s="68">
        <f t="shared" si="5"/>
        <v>-2150.3000000000002</v>
      </c>
      <c r="I24" s="121">
        <f t="shared" si="5"/>
        <v>-2523.8000000000002</v>
      </c>
      <c r="J24" s="68">
        <f t="shared" si="5"/>
        <v>-4411.5999999999995</v>
      </c>
      <c r="K24" s="121">
        <f t="shared" si="5"/>
        <v>-4043.5999999999995</v>
      </c>
      <c r="L24" s="68">
        <f t="shared" si="5"/>
        <v>0</v>
      </c>
      <c r="M24" s="121">
        <f t="shared" si="5"/>
        <v>0</v>
      </c>
      <c r="N24" s="68">
        <f t="shared" si="5"/>
        <v>0</v>
      </c>
      <c r="O24" s="121">
        <f t="shared" si="5"/>
        <v>0</v>
      </c>
      <c r="P24" s="68">
        <f t="shared" ref="P24:Q24" si="6">P21-P22</f>
        <v>-2195</v>
      </c>
      <c r="Q24" s="121">
        <f t="shared" si="6"/>
        <v>-1648</v>
      </c>
      <c r="R24" s="108"/>
      <c r="S24" s="108"/>
      <c r="T24" s="108"/>
      <c r="U24" s="108"/>
      <c r="V24" s="108"/>
      <c r="W24" s="108"/>
      <c r="X24" s="108"/>
      <c r="Y24" s="108"/>
      <c r="Z24" s="108"/>
      <c r="AA24" s="108"/>
    </row>
    <row r="25" spans="1:27" ht="16" customHeight="1">
      <c r="A25" s="312"/>
      <c r="B25" s="94" t="s">
        <v>67</v>
      </c>
      <c r="C25" s="53"/>
      <c r="D25" s="53"/>
      <c r="E25" s="314" t="s">
        <v>104</v>
      </c>
      <c r="F25" s="292">
        <v>0</v>
      </c>
      <c r="G25" s="285">
        <v>21260.199999999997</v>
      </c>
      <c r="H25" s="290">
        <v>2150.3000000000002</v>
      </c>
      <c r="I25" s="285">
        <v>2523.7999999999997</v>
      </c>
      <c r="J25" s="290">
        <v>4411.6000000000004</v>
      </c>
      <c r="K25" s="285">
        <v>4043.6</v>
      </c>
      <c r="L25" s="290"/>
      <c r="M25" s="285"/>
      <c r="N25" s="290"/>
      <c r="O25" s="285"/>
      <c r="P25" s="292">
        <v>2195</v>
      </c>
      <c r="Q25" s="285">
        <v>1648</v>
      </c>
      <c r="R25" s="108"/>
      <c r="S25" s="108"/>
      <c r="T25" s="108"/>
      <c r="U25" s="108"/>
      <c r="V25" s="108"/>
      <c r="W25" s="108"/>
      <c r="X25" s="108"/>
      <c r="Y25" s="108"/>
      <c r="Z25" s="108"/>
      <c r="AA25" s="108"/>
    </row>
    <row r="26" spans="1:27" ht="16" customHeight="1">
      <c r="A26" s="312"/>
      <c r="B26" s="9" t="s">
        <v>68</v>
      </c>
      <c r="C26" s="63"/>
      <c r="D26" s="63"/>
      <c r="E26" s="315"/>
      <c r="F26" s="293"/>
      <c r="G26" s="286">
        <v>0</v>
      </c>
      <c r="H26" s="291"/>
      <c r="I26" s="286">
        <v>0</v>
      </c>
      <c r="J26" s="291"/>
      <c r="K26" s="286">
        <v>0</v>
      </c>
      <c r="L26" s="291"/>
      <c r="M26" s="286"/>
      <c r="N26" s="291"/>
      <c r="O26" s="286"/>
      <c r="P26" s="293"/>
      <c r="Q26" s="286"/>
      <c r="R26" s="108"/>
      <c r="S26" s="108"/>
      <c r="T26" s="108"/>
      <c r="U26" s="108"/>
      <c r="V26" s="108"/>
      <c r="W26" s="108"/>
      <c r="X26" s="108"/>
      <c r="Y26" s="108"/>
      <c r="Z26" s="108"/>
      <c r="AA26" s="108"/>
    </row>
    <row r="27" spans="1:27" ht="16" customHeight="1">
      <c r="A27" s="313"/>
      <c r="B27" s="47" t="s">
        <v>105</v>
      </c>
      <c r="C27" s="31"/>
      <c r="D27" s="31"/>
      <c r="E27" s="85" t="s">
        <v>106</v>
      </c>
      <c r="F27" s="71">
        <f t="shared" ref="F27:O27" si="7">F24+F25</f>
        <v>0</v>
      </c>
      <c r="G27" s="133">
        <f t="shared" si="7"/>
        <v>9.9999999998544808E-2</v>
      </c>
      <c r="H27" s="71">
        <f t="shared" si="7"/>
        <v>0</v>
      </c>
      <c r="I27" s="133">
        <f t="shared" si="7"/>
        <v>0</v>
      </c>
      <c r="J27" s="71">
        <f t="shared" si="7"/>
        <v>0</v>
      </c>
      <c r="K27" s="133">
        <f t="shared" si="7"/>
        <v>0</v>
      </c>
      <c r="L27" s="71">
        <f t="shared" si="7"/>
        <v>0</v>
      </c>
      <c r="M27" s="133">
        <f t="shared" si="7"/>
        <v>0</v>
      </c>
      <c r="N27" s="71">
        <f t="shared" si="7"/>
        <v>0</v>
      </c>
      <c r="O27" s="133">
        <f t="shared" si="7"/>
        <v>0</v>
      </c>
      <c r="P27" s="71">
        <f t="shared" ref="P27:Q27" si="8">P24+P25</f>
        <v>0</v>
      </c>
      <c r="Q27" s="133">
        <f t="shared" si="8"/>
        <v>0</v>
      </c>
      <c r="R27" s="108"/>
      <c r="S27" s="108"/>
      <c r="T27" s="108"/>
      <c r="U27" s="108"/>
      <c r="V27" s="108"/>
      <c r="W27" s="108"/>
      <c r="X27" s="108"/>
      <c r="Y27" s="108"/>
      <c r="Z27" s="108"/>
      <c r="AA27" s="108"/>
    </row>
    <row r="28" spans="1:27" ht="16" customHeight="1">
      <c r="A28" s="13"/>
      <c r="F28" s="108"/>
      <c r="G28" s="108"/>
      <c r="H28" s="108"/>
      <c r="I28" s="108"/>
      <c r="J28" s="108"/>
      <c r="K28" s="108"/>
      <c r="L28" s="134"/>
      <c r="M28" s="108"/>
      <c r="N28" s="134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</row>
    <row r="29" spans="1:27" ht="16" customHeight="1">
      <c r="A29" s="31"/>
      <c r="F29" s="108"/>
      <c r="G29" s="108"/>
      <c r="H29" s="108"/>
      <c r="I29" s="108"/>
      <c r="J29" s="135"/>
      <c r="K29" s="135"/>
      <c r="L29" s="134"/>
      <c r="M29" s="108"/>
      <c r="N29" s="134"/>
      <c r="O29" s="108"/>
      <c r="P29" s="108"/>
      <c r="Q29" s="135" t="s">
        <v>107</v>
      </c>
      <c r="R29" s="108"/>
      <c r="S29" s="108"/>
      <c r="T29" s="108"/>
      <c r="U29" s="108"/>
      <c r="V29" s="108"/>
      <c r="W29" s="108"/>
      <c r="X29" s="108"/>
      <c r="Y29" s="108"/>
      <c r="Z29" s="108"/>
      <c r="AA29" s="135"/>
    </row>
    <row r="30" spans="1:27" ht="16" customHeight="1">
      <c r="A30" s="305" t="s">
        <v>69</v>
      </c>
      <c r="B30" s="306"/>
      <c r="C30" s="306"/>
      <c r="D30" s="306"/>
      <c r="E30" s="307"/>
      <c r="F30" s="294"/>
      <c r="G30" s="295"/>
      <c r="H30" s="294"/>
      <c r="I30" s="295"/>
      <c r="J30" s="294"/>
      <c r="K30" s="295"/>
      <c r="L30" s="294"/>
      <c r="M30" s="295"/>
      <c r="N30" s="294"/>
      <c r="O30" s="295"/>
      <c r="P30" s="294"/>
      <c r="Q30" s="295"/>
      <c r="R30" s="136"/>
      <c r="S30" s="134"/>
      <c r="T30" s="136"/>
      <c r="U30" s="134"/>
      <c r="V30" s="136"/>
      <c r="W30" s="134"/>
      <c r="X30" s="136"/>
      <c r="Y30" s="134"/>
      <c r="Z30" s="136"/>
      <c r="AA30" s="134"/>
    </row>
    <row r="31" spans="1:27" ht="16" customHeight="1">
      <c r="A31" s="308"/>
      <c r="B31" s="309"/>
      <c r="C31" s="309"/>
      <c r="D31" s="309"/>
      <c r="E31" s="310"/>
      <c r="F31" s="103" t="s">
        <v>235</v>
      </c>
      <c r="G31" s="137" t="s">
        <v>2</v>
      </c>
      <c r="H31" s="103" t="s">
        <v>235</v>
      </c>
      <c r="I31" s="137" t="s">
        <v>2</v>
      </c>
      <c r="J31" s="103" t="s">
        <v>235</v>
      </c>
      <c r="K31" s="138" t="s">
        <v>2</v>
      </c>
      <c r="L31" s="103" t="s">
        <v>235</v>
      </c>
      <c r="M31" s="137" t="s">
        <v>2</v>
      </c>
      <c r="N31" s="103" t="s">
        <v>235</v>
      </c>
      <c r="O31" s="137" t="s">
        <v>2</v>
      </c>
      <c r="P31" s="103" t="s">
        <v>235</v>
      </c>
      <c r="Q31" s="139" t="s">
        <v>2</v>
      </c>
      <c r="R31" s="140"/>
      <c r="S31" s="140"/>
      <c r="T31" s="140"/>
      <c r="U31" s="140"/>
      <c r="V31" s="140"/>
      <c r="W31" s="140"/>
      <c r="X31" s="140"/>
      <c r="Y31" s="140"/>
      <c r="Z31" s="140"/>
      <c r="AA31" s="140"/>
    </row>
    <row r="32" spans="1:27" ht="16" customHeight="1">
      <c r="A32" s="311" t="s">
        <v>85</v>
      </c>
      <c r="B32" s="55" t="s">
        <v>50</v>
      </c>
      <c r="C32" s="56"/>
      <c r="D32" s="56"/>
      <c r="E32" s="15" t="s">
        <v>41</v>
      </c>
      <c r="F32" s="66"/>
      <c r="G32" s="141"/>
      <c r="H32" s="104"/>
      <c r="I32" s="106"/>
      <c r="J32" s="104"/>
      <c r="K32" s="107"/>
      <c r="L32" s="66"/>
      <c r="M32" s="141"/>
      <c r="N32" s="66"/>
      <c r="O32" s="141"/>
      <c r="P32" s="104"/>
      <c r="Q32" s="142"/>
      <c r="R32" s="141"/>
      <c r="S32" s="141"/>
      <c r="T32" s="141"/>
      <c r="U32" s="141"/>
      <c r="V32" s="143"/>
      <c r="W32" s="143"/>
      <c r="X32" s="141"/>
      <c r="Y32" s="141"/>
      <c r="Z32" s="143"/>
      <c r="AA32" s="143"/>
    </row>
    <row r="33" spans="1:27" ht="16" customHeight="1">
      <c r="A33" s="316"/>
      <c r="B33" s="8"/>
      <c r="C33" s="52" t="s">
        <v>70</v>
      </c>
      <c r="D33" s="53"/>
      <c r="E33" s="92"/>
      <c r="F33" s="67"/>
      <c r="G33" s="144"/>
      <c r="H33" s="67"/>
      <c r="I33" s="119"/>
      <c r="J33" s="67"/>
      <c r="K33" s="120"/>
      <c r="L33" s="247"/>
      <c r="M33" s="144"/>
      <c r="N33" s="67"/>
      <c r="O33" s="144"/>
      <c r="P33" s="67"/>
      <c r="Q33" s="118"/>
      <c r="R33" s="141"/>
      <c r="S33" s="141"/>
      <c r="T33" s="141"/>
      <c r="U33" s="141"/>
      <c r="V33" s="143"/>
      <c r="W33" s="143"/>
      <c r="X33" s="141"/>
      <c r="Y33" s="141"/>
      <c r="Z33" s="143"/>
      <c r="AA33" s="143"/>
    </row>
    <row r="34" spans="1:27" ht="16" customHeight="1">
      <c r="A34" s="316"/>
      <c r="B34" s="8"/>
      <c r="C34" s="24"/>
      <c r="D34" s="30" t="s">
        <v>71</v>
      </c>
      <c r="E34" s="87"/>
      <c r="F34" s="69"/>
      <c r="G34" s="109"/>
      <c r="H34" s="69"/>
      <c r="I34" s="110"/>
      <c r="J34" s="69"/>
      <c r="K34" s="111"/>
      <c r="L34" s="69"/>
      <c r="M34" s="109"/>
      <c r="N34" s="69"/>
      <c r="O34" s="109"/>
      <c r="P34" s="69"/>
      <c r="Q34" s="121"/>
      <c r="R34" s="141"/>
      <c r="S34" s="141"/>
      <c r="T34" s="141"/>
      <c r="U34" s="141"/>
      <c r="V34" s="143"/>
      <c r="W34" s="143"/>
      <c r="X34" s="141"/>
      <c r="Y34" s="141"/>
      <c r="Z34" s="143"/>
      <c r="AA34" s="143"/>
    </row>
    <row r="35" spans="1:27" ht="16" customHeight="1">
      <c r="A35" s="316"/>
      <c r="B35" s="10"/>
      <c r="C35" s="62" t="s">
        <v>72</v>
      </c>
      <c r="D35" s="63"/>
      <c r="E35" s="93"/>
      <c r="F35" s="114"/>
      <c r="G35" s="115"/>
      <c r="H35" s="114"/>
      <c r="I35" s="116"/>
      <c r="J35" s="145"/>
      <c r="K35" s="146"/>
      <c r="L35" s="114"/>
      <c r="M35" s="115"/>
      <c r="N35" s="114"/>
      <c r="O35" s="115"/>
      <c r="P35" s="114"/>
      <c r="Q35" s="132"/>
      <c r="R35" s="141"/>
      <c r="S35" s="141"/>
      <c r="T35" s="141"/>
      <c r="U35" s="141"/>
      <c r="V35" s="143"/>
      <c r="W35" s="143"/>
      <c r="X35" s="141"/>
      <c r="Y35" s="141"/>
      <c r="Z35" s="143"/>
      <c r="AA35" s="143"/>
    </row>
    <row r="36" spans="1:27" ht="16" customHeight="1">
      <c r="A36" s="316"/>
      <c r="B36" s="50" t="s">
        <v>53</v>
      </c>
      <c r="C36" s="51"/>
      <c r="D36" s="51"/>
      <c r="E36" s="15" t="s">
        <v>42</v>
      </c>
      <c r="F36" s="65"/>
      <c r="G36" s="118"/>
      <c r="H36" s="66"/>
      <c r="I36" s="129"/>
      <c r="J36" s="66"/>
      <c r="K36" s="130"/>
      <c r="L36" s="66"/>
      <c r="M36" s="141"/>
      <c r="N36" s="66"/>
      <c r="O36" s="141"/>
      <c r="P36" s="66"/>
      <c r="Q36" s="128"/>
      <c r="R36" s="141"/>
      <c r="S36" s="141"/>
      <c r="T36" s="141"/>
      <c r="U36" s="141"/>
      <c r="V36" s="141"/>
      <c r="W36" s="141"/>
      <c r="X36" s="141"/>
      <c r="Y36" s="141"/>
      <c r="Z36" s="143"/>
      <c r="AA36" s="143"/>
    </row>
    <row r="37" spans="1:27" ht="16" customHeight="1">
      <c r="A37" s="316"/>
      <c r="B37" s="8"/>
      <c r="C37" s="30" t="s">
        <v>73</v>
      </c>
      <c r="D37" s="43"/>
      <c r="E37" s="87"/>
      <c r="F37" s="68"/>
      <c r="G37" s="121"/>
      <c r="H37" s="69"/>
      <c r="I37" s="110"/>
      <c r="J37" s="69"/>
      <c r="K37" s="111"/>
      <c r="L37" s="69"/>
      <c r="M37" s="109"/>
      <c r="N37" s="69"/>
      <c r="O37" s="109"/>
      <c r="P37" s="69"/>
      <c r="Q37" s="121"/>
      <c r="R37" s="141"/>
      <c r="S37" s="141"/>
      <c r="T37" s="141"/>
      <c r="U37" s="141"/>
      <c r="V37" s="141"/>
      <c r="W37" s="141"/>
      <c r="X37" s="141"/>
      <c r="Y37" s="141"/>
      <c r="Z37" s="143"/>
      <c r="AA37" s="143"/>
    </row>
    <row r="38" spans="1:27" ht="16" customHeight="1">
      <c r="A38" s="316"/>
      <c r="B38" s="10"/>
      <c r="C38" s="30" t="s">
        <v>74</v>
      </c>
      <c r="D38" s="43"/>
      <c r="E38" s="87"/>
      <c r="F38" s="68"/>
      <c r="G38" s="121"/>
      <c r="H38" s="69"/>
      <c r="I38" s="110"/>
      <c r="J38" s="69"/>
      <c r="K38" s="146"/>
      <c r="L38" s="69"/>
      <c r="M38" s="109"/>
      <c r="N38" s="69"/>
      <c r="O38" s="109"/>
      <c r="P38" s="69"/>
      <c r="Q38" s="121"/>
      <c r="R38" s="141"/>
      <c r="S38" s="141"/>
      <c r="T38" s="143"/>
      <c r="U38" s="143"/>
      <c r="V38" s="141"/>
      <c r="W38" s="141"/>
      <c r="X38" s="141"/>
      <c r="Y38" s="141"/>
      <c r="Z38" s="143"/>
      <c r="AA38" s="143"/>
    </row>
    <row r="39" spans="1:27" ht="16" customHeight="1">
      <c r="A39" s="317"/>
      <c r="B39" s="11" t="s">
        <v>75</v>
      </c>
      <c r="C39" s="12"/>
      <c r="D39" s="12"/>
      <c r="E39" s="91" t="s">
        <v>108</v>
      </c>
      <c r="F39" s="71">
        <f>F32-F36</f>
        <v>0</v>
      </c>
      <c r="G39" s="133">
        <f t="shared" ref="G39:Q39" si="9">G32-G36</f>
        <v>0</v>
      </c>
      <c r="H39" s="71">
        <f t="shared" si="9"/>
        <v>0</v>
      </c>
      <c r="I39" s="133">
        <f t="shared" si="9"/>
        <v>0</v>
      </c>
      <c r="J39" s="71">
        <f t="shared" si="9"/>
        <v>0</v>
      </c>
      <c r="K39" s="133">
        <f t="shared" si="9"/>
        <v>0</v>
      </c>
      <c r="L39" s="71">
        <f t="shared" ref="L39:M39" si="10">L32-L36</f>
        <v>0</v>
      </c>
      <c r="M39" s="133">
        <f t="shared" si="10"/>
        <v>0</v>
      </c>
      <c r="N39" s="71">
        <f t="shared" si="9"/>
        <v>0</v>
      </c>
      <c r="O39" s="133">
        <f t="shared" si="9"/>
        <v>0</v>
      </c>
      <c r="P39" s="71">
        <f t="shared" si="9"/>
        <v>0</v>
      </c>
      <c r="Q39" s="133">
        <f t="shared" si="9"/>
        <v>0</v>
      </c>
      <c r="R39" s="141"/>
      <c r="S39" s="141"/>
      <c r="T39" s="141"/>
      <c r="U39" s="141"/>
      <c r="V39" s="141"/>
      <c r="W39" s="141"/>
      <c r="X39" s="141"/>
      <c r="Y39" s="141"/>
      <c r="Z39" s="143"/>
      <c r="AA39" s="143"/>
    </row>
    <row r="40" spans="1:27" ht="16" customHeight="1">
      <c r="A40" s="311" t="s">
        <v>86</v>
      </c>
      <c r="B40" s="50" t="s">
        <v>76</v>
      </c>
      <c r="C40" s="51"/>
      <c r="D40" s="51"/>
      <c r="E40" s="15" t="s">
        <v>44</v>
      </c>
      <c r="F40" s="65"/>
      <c r="G40" s="128"/>
      <c r="H40" s="66"/>
      <c r="I40" s="129"/>
      <c r="J40" s="66"/>
      <c r="K40" s="130"/>
      <c r="L40" s="66"/>
      <c r="M40" s="141"/>
      <c r="N40" s="66"/>
      <c r="O40" s="141"/>
      <c r="P40" s="66"/>
      <c r="Q40" s="128"/>
      <c r="R40" s="141"/>
      <c r="S40" s="141"/>
      <c r="T40" s="141"/>
      <c r="U40" s="141"/>
      <c r="V40" s="143"/>
      <c r="W40" s="143"/>
      <c r="X40" s="143"/>
      <c r="Y40" s="143"/>
      <c r="Z40" s="141"/>
      <c r="AA40" s="141"/>
    </row>
    <row r="41" spans="1:27" ht="16" customHeight="1">
      <c r="A41" s="318"/>
      <c r="B41" s="10"/>
      <c r="C41" s="30" t="s">
        <v>77</v>
      </c>
      <c r="D41" s="43"/>
      <c r="E41" s="87"/>
      <c r="F41" s="147"/>
      <c r="G41" s="148"/>
      <c r="H41" s="145"/>
      <c r="I41" s="146"/>
      <c r="J41" s="69"/>
      <c r="K41" s="111"/>
      <c r="L41" s="69"/>
      <c r="M41" s="109"/>
      <c r="N41" s="69"/>
      <c r="O41" s="109"/>
      <c r="P41" s="69"/>
      <c r="Q41" s="121"/>
      <c r="R41" s="143"/>
      <c r="S41" s="143"/>
      <c r="T41" s="143"/>
      <c r="U41" s="143"/>
      <c r="V41" s="143"/>
      <c r="W41" s="143"/>
      <c r="X41" s="143"/>
      <c r="Y41" s="143"/>
      <c r="Z41" s="141"/>
      <c r="AA41" s="141"/>
    </row>
    <row r="42" spans="1:27" ht="16" customHeight="1">
      <c r="A42" s="318"/>
      <c r="B42" s="50" t="s">
        <v>64</v>
      </c>
      <c r="C42" s="51"/>
      <c r="D42" s="51"/>
      <c r="E42" s="15" t="s">
        <v>45</v>
      </c>
      <c r="F42" s="65"/>
      <c r="G42" s="128"/>
      <c r="H42" s="66"/>
      <c r="I42" s="129"/>
      <c r="J42" s="66"/>
      <c r="K42" s="130"/>
      <c r="L42" s="66"/>
      <c r="M42" s="141"/>
      <c r="N42" s="66"/>
      <c r="O42" s="141"/>
      <c r="P42" s="66"/>
      <c r="Q42" s="128"/>
      <c r="R42" s="141"/>
      <c r="S42" s="141"/>
      <c r="T42" s="141"/>
      <c r="U42" s="141"/>
      <c r="V42" s="143"/>
      <c r="W42" s="143"/>
      <c r="X42" s="141"/>
      <c r="Y42" s="141"/>
      <c r="Z42" s="141"/>
      <c r="AA42" s="141"/>
    </row>
    <row r="43" spans="1:27" ht="16" customHeight="1">
      <c r="A43" s="318"/>
      <c r="B43" s="10"/>
      <c r="C43" s="30" t="s">
        <v>78</v>
      </c>
      <c r="D43" s="43"/>
      <c r="E43" s="87"/>
      <c r="F43" s="68"/>
      <c r="G43" s="121"/>
      <c r="H43" s="69"/>
      <c r="I43" s="110"/>
      <c r="J43" s="145"/>
      <c r="K43" s="146"/>
      <c r="L43" s="69"/>
      <c r="M43" s="109"/>
      <c r="N43" s="69"/>
      <c r="O43" s="109"/>
      <c r="P43" s="69"/>
      <c r="Q43" s="121"/>
      <c r="R43" s="141"/>
      <c r="S43" s="141"/>
      <c r="T43" s="143"/>
      <c r="U43" s="141"/>
      <c r="V43" s="143"/>
      <c r="W43" s="143"/>
      <c r="X43" s="141"/>
      <c r="Y43" s="141"/>
      <c r="Z43" s="143"/>
      <c r="AA43" s="143"/>
    </row>
    <row r="44" spans="1:27" ht="16" customHeight="1">
      <c r="A44" s="319"/>
      <c r="B44" s="47" t="s">
        <v>75</v>
      </c>
      <c r="C44" s="31"/>
      <c r="D44" s="31"/>
      <c r="E44" s="91" t="s">
        <v>109</v>
      </c>
      <c r="F44" s="123">
        <f>F40-F42</f>
        <v>0</v>
      </c>
      <c r="G44" s="124">
        <f t="shared" ref="G44:Q44" si="11">G40-G42</f>
        <v>0</v>
      </c>
      <c r="H44" s="123">
        <f t="shared" si="11"/>
        <v>0</v>
      </c>
      <c r="I44" s="124">
        <f t="shared" si="11"/>
        <v>0</v>
      </c>
      <c r="J44" s="123">
        <f t="shared" si="11"/>
        <v>0</v>
      </c>
      <c r="K44" s="124">
        <f t="shared" si="11"/>
        <v>0</v>
      </c>
      <c r="L44" s="123">
        <f t="shared" ref="L44:M44" si="12">L40-L42</f>
        <v>0</v>
      </c>
      <c r="M44" s="124">
        <f t="shared" si="12"/>
        <v>0</v>
      </c>
      <c r="N44" s="123">
        <f t="shared" si="11"/>
        <v>0</v>
      </c>
      <c r="O44" s="124">
        <f t="shared" si="11"/>
        <v>0</v>
      </c>
      <c r="P44" s="123">
        <f t="shared" si="11"/>
        <v>0</v>
      </c>
      <c r="Q44" s="124">
        <f t="shared" si="11"/>
        <v>0</v>
      </c>
      <c r="R44" s="143"/>
      <c r="S44" s="143"/>
      <c r="T44" s="141"/>
      <c r="U44" s="141"/>
      <c r="V44" s="143"/>
      <c r="W44" s="143"/>
      <c r="X44" s="141"/>
      <c r="Y44" s="141"/>
      <c r="Z44" s="141"/>
      <c r="AA44" s="141"/>
    </row>
    <row r="45" spans="1:27" ht="16" customHeight="1">
      <c r="A45" s="296" t="s">
        <v>87</v>
      </c>
      <c r="B45" s="25" t="s">
        <v>79</v>
      </c>
      <c r="C45" s="20"/>
      <c r="D45" s="20"/>
      <c r="E45" s="90" t="s">
        <v>110</v>
      </c>
      <c r="F45" s="149">
        <f>F39+F44</f>
        <v>0</v>
      </c>
      <c r="G45" s="150">
        <f t="shared" ref="G45:Q45" si="13">G39+G44</f>
        <v>0</v>
      </c>
      <c r="H45" s="149">
        <f t="shared" si="13"/>
        <v>0</v>
      </c>
      <c r="I45" s="150">
        <f t="shared" si="13"/>
        <v>0</v>
      </c>
      <c r="J45" s="149">
        <f t="shared" si="13"/>
        <v>0</v>
      </c>
      <c r="K45" s="150">
        <f t="shared" si="13"/>
        <v>0</v>
      </c>
      <c r="L45" s="149">
        <f t="shared" ref="L45:M45" si="14">L39+L44</f>
        <v>0</v>
      </c>
      <c r="M45" s="150">
        <f t="shared" si="14"/>
        <v>0</v>
      </c>
      <c r="N45" s="149">
        <f t="shared" si="13"/>
        <v>0</v>
      </c>
      <c r="O45" s="150">
        <f t="shared" si="13"/>
        <v>0</v>
      </c>
      <c r="P45" s="149">
        <f t="shared" si="13"/>
        <v>0</v>
      </c>
      <c r="Q45" s="150">
        <f t="shared" si="13"/>
        <v>0</v>
      </c>
      <c r="R45" s="141"/>
      <c r="S45" s="141"/>
      <c r="T45" s="141"/>
      <c r="U45" s="141"/>
      <c r="V45" s="141"/>
      <c r="W45" s="141"/>
      <c r="X45" s="141"/>
      <c r="Y45" s="141"/>
      <c r="Z45" s="141"/>
      <c r="AA45" s="141"/>
    </row>
    <row r="46" spans="1:27" ht="16" customHeight="1">
      <c r="A46" s="297"/>
      <c r="B46" s="44" t="s">
        <v>80</v>
      </c>
      <c r="C46" s="43"/>
      <c r="D46" s="43"/>
      <c r="E46" s="43"/>
      <c r="F46" s="147"/>
      <c r="G46" s="148"/>
      <c r="H46" s="145"/>
      <c r="I46" s="146"/>
      <c r="J46" s="145"/>
      <c r="K46" s="146"/>
      <c r="L46" s="69"/>
      <c r="M46" s="109"/>
      <c r="N46" s="69"/>
      <c r="O46" s="109"/>
      <c r="P46" s="145"/>
      <c r="Q46" s="122"/>
      <c r="R46" s="143"/>
      <c r="S46" s="143"/>
      <c r="T46" s="143"/>
      <c r="U46" s="143"/>
      <c r="V46" s="143"/>
      <c r="W46" s="143"/>
      <c r="X46" s="143"/>
      <c r="Y46" s="143"/>
      <c r="Z46" s="143"/>
      <c r="AA46" s="143"/>
    </row>
    <row r="47" spans="1:27" ht="16" customHeight="1">
      <c r="A47" s="297"/>
      <c r="B47" s="44" t="s">
        <v>81</v>
      </c>
      <c r="C47" s="43"/>
      <c r="D47" s="43"/>
      <c r="E47" s="43"/>
      <c r="F47" s="68"/>
      <c r="G47" s="121"/>
      <c r="H47" s="69"/>
      <c r="I47" s="110"/>
      <c r="J47" s="69"/>
      <c r="K47" s="111"/>
      <c r="L47" s="69"/>
      <c r="M47" s="109"/>
      <c r="N47" s="69"/>
      <c r="O47" s="109"/>
      <c r="P47" s="69"/>
      <c r="Q47" s="12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</row>
    <row r="48" spans="1:27" ht="16" customHeight="1">
      <c r="A48" s="298"/>
      <c r="B48" s="47" t="s">
        <v>82</v>
      </c>
      <c r="C48" s="31"/>
      <c r="D48" s="31"/>
      <c r="E48" s="31"/>
      <c r="F48" s="72"/>
      <c r="G48" s="151"/>
      <c r="H48" s="72"/>
      <c r="I48" s="152"/>
      <c r="J48" s="72"/>
      <c r="K48" s="153"/>
      <c r="L48" s="72"/>
      <c r="M48" s="151"/>
      <c r="N48" s="72"/>
      <c r="O48" s="151"/>
      <c r="P48" s="72"/>
      <c r="Q48" s="133"/>
      <c r="R48" s="141"/>
      <c r="S48" s="141"/>
      <c r="T48" s="141"/>
      <c r="U48" s="141"/>
      <c r="V48" s="141"/>
      <c r="W48" s="141"/>
      <c r="X48" s="141"/>
      <c r="Y48" s="141"/>
      <c r="Z48" s="141"/>
      <c r="AA48" s="141"/>
    </row>
    <row r="49" spans="1:18" ht="16" customHeight="1">
      <c r="A49" s="13" t="s">
        <v>111</v>
      </c>
      <c r="Q49" s="8"/>
      <c r="R49" s="8"/>
    </row>
    <row r="50" spans="1:18" ht="16" customHeight="1">
      <c r="A50" s="13"/>
      <c r="Q50" s="8"/>
      <c r="R50" s="8"/>
    </row>
  </sheetData>
  <mergeCells count="32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K25:K26"/>
    <mergeCell ref="L25:L26"/>
    <mergeCell ref="L6:M6"/>
    <mergeCell ref="M25:M26"/>
    <mergeCell ref="J25:J26"/>
    <mergeCell ref="F25:F26"/>
    <mergeCell ref="G25:G26"/>
    <mergeCell ref="P30:Q30"/>
    <mergeCell ref="F30:G30"/>
    <mergeCell ref="H30:I30"/>
    <mergeCell ref="J30:K30"/>
    <mergeCell ref="N30:O30"/>
    <mergeCell ref="L30:M30"/>
    <mergeCell ref="Q25:Q26"/>
    <mergeCell ref="P6:Q6"/>
    <mergeCell ref="N6:O6"/>
    <mergeCell ref="H25:H26"/>
    <mergeCell ref="I25:I26"/>
    <mergeCell ref="N25:N26"/>
    <mergeCell ref="O25:O26"/>
    <mergeCell ref="P25:P26"/>
    <mergeCell ref="J6:K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57" t="s">
        <v>0</v>
      </c>
      <c r="B1" s="57"/>
      <c r="C1" s="57"/>
      <c r="D1" s="57"/>
      <c r="E1" s="95" t="s">
        <v>259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78" t="s">
        <v>88</v>
      </c>
      <c r="B9" s="278" t="s">
        <v>90</v>
      </c>
      <c r="C9" s="55" t="s">
        <v>4</v>
      </c>
      <c r="D9" s="56"/>
      <c r="E9" s="56"/>
      <c r="F9" s="65">
        <v>1154630</v>
      </c>
      <c r="G9" s="73">
        <f>F9/$F$27*100</f>
        <v>61.329258278384891</v>
      </c>
      <c r="H9" s="260">
        <v>1187546</v>
      </c>
      <c r="I9" s="258">
        <f t="shared" ref="I9:I45" si="0">(F9/H9-1)*100</f>
        <v>-2.7717663147364346</v>
      </c>
    </row>
    <row r="10" spans="1:9" ht="18" customHeight="1">
      <c r="A10" s="279"/>
      <c r="B10" s="279"/>
      <c r="C10" s="7"/>
      <c r="D10" s="52" t="s">
        <v>23</v>
      </c>
      <c r="E10" s="53"/>
      <c r="F10" s="252">
        <v>378036</v>
      </c>
      <c r="G10" s="74">
        <f t="shared" ref="G10:G27" si="1">F10/$F$27*100</f>
        <v>20.079737649747116</v>
      </c>
      <c r="H10" s="259">
        <v>398260</v>
      </c>
      <c r="I10" s="81">
        <f t="shared" si="0"/>
        <v>-5.078089690152165</v>
      </c>
    </row>
    <row r="11" spans="1:9" ht="18" customHeight="1">
      <c r="A11" s="279"/>
      <c r="B11" s="279"/>
      <c r="C11" s="7"/>
      <c r="D11" s="16"/>
      <c r="E11" s="23" t="s">
        <v>24</v>
      </c>
      <c r="F11" s="68">
        <v>301906</v>
      </c>
      <c r="G11" s="75">
        <f t="shared" si="1"/>
        <v>16.036021106150084</v>
      </c>
      <c r="H11" s="236">
        <v>316577</v>
      </c>
      <c r="I11" s="80">
        <f t="shared" si="0"/>
        <v>-4.6342595956118116</v>
      </c>
    </row>
    <row r="12" spans="1:9" ht="18" customHeight="1">
      <c r="A12" s="279"/>
      <c r="B12" s="279"/>
      <c r="C12" s="7"/>
      <c r="D12" s="16"/>
      <c r="E12" s="23" t="s">
        <v>25</v>
      </c>
      <c r="F12" s="68">
        <v>33862</v>
      </c>
      <c r="G12" s="75">
        <f t="shared" si="1"/>
        <v>1.798611974245143</v>
      </c>
      <c r="H12" s="236">
        <v>37292</v>
      </c>
      <c r="I12" s="80">
        <f t="shared" si="0"/>
        <v>-9.1976831492008966</v>
      </c>
    </row>
    <row r="13" spans="1:9" ht="18" customHeight="1">
      <c r="A13" s="279"/>
      <c r="B13" s="279"/>
      <c r="C13" s="7"/>
      <c r="D13" s="33"/>
      <c r="E13" s="23" t="s">
        <v>26</v>
      </c>
      <c r="F13" s="68">
        <v>1602</v>
      </c>
      <c r="G13" s="75">
        <f t="shared" si="1"/>
        <v>8.5091736540686289E-2</v>
      </c>
      <c r="H13" s="236">
        <v>3137</v>
      </c>
      <c r="I13" s="80">
        <f t="shared" si="0"/>
        <v>-48.932100733184569</v>
      </c>
    </row>
    <row r="14" spans="1:9" ht="18" customHeight="1">
      <c r="A14" s="279"/>
      <c r="B14" s="279"/>
      <c r="C14" s="7"/>
      <c r="D14" s="61" t="s">
        <v>27</v>
      </c>
      <c r="E14" s="51"/>
      <c r="F14" s="65">
        <v>276737</v>
      </c>
      <c r="G14" s="73">
        <f t="shared" si="1"/>
        <v>14.69914600191005</v>
      </c>
      <c r="H14" s="260">
        <v>281889</v>
      </c>
      <c r="I14" s="79">
        <f t="shared" si="0"/>
        <v>-1.8276697565353772</v>
      </c>
    </row>
    <row r="15" spans="1:9" ht="18" customHeight="1">
      <c r="A15" s="279"/>
      <c r="B15" s="279"/>
      <c r="C15" s="7"/>
      <c r="D15" s="16"/>
      <c r="E15" s="23" t="s">
        <v>28</v>
      </c>
      <c r="F15" s="68">
        <v>18972</v>
      </c>
      <c r="G15" s="75">
        <f t="shared" si="1"/>
        <v>1.0077156215043073</v>
      </c>
      <c r="H15" s="236">
        <v>18867</v>
      </c>
      <c r="I15" s="80">
        <f t="shared" si="0"/>
        <v>0.55652726983621559</v>
      </c>
    </row>
    <row r="16" spans="1:9" ht="18" customHeight="1">
      <c r="A16" s="279"/>
      <c r="B16" s="279"/>
      <c r="C16" s="7"/>
      <c r="D16" s="16"/>
      <c r="E16" s="29" t="s">
        <v>29</v>
      </c>
      <c r="F16" s="252">
        <v>257764</v>
      </c>
      <c r="G16" s="74">
        <f t="shared" si="1"/>
        <v>13.691377264465329</v>
      </c>
      <c r="H16" s="259">
        <v>263022</v>
      </c>
      <c r="I16" s="81">
        <f t="shared" si="0"/>
        <v>-1.9990723209465378</v>
      </c>
    </row>
    <row r="17" spans="1:9" ht="18" customHeight="1">
      <c r="A17" s="279"/>
      <c r="B17" s="279"/>
      <c r="C17" s="7"/>
      <c r="D17" s="283" t="s">
        <v>30</v>
      </c>
      <c r="E17" s="320"/>
      <c r="F17" s="252">
        <v>321408</v>
      </c>
      <c r="G17" s="74">
        <f t="shared" si="1"/>
        <v>17.071888176072967</v>
      </c>
      <c r="H17" s="259">
        <v>321946</v>
      </c>
      <c r="I17" s="81">
        <f t="shared" si="0"/>
        <v>-0.16710876979368905</v>
      </c>
    </row>
    <row r="18" spans="1:9" ht="18" customHeight="1">
      <c r="A18" s="279"/>
      <c r="B18" s="279"/>
      <c r="C18" s="7"/>
      <c r="D18" s="283" t="s">
        <v>94</v>
      </c>
      <c r="E18" s="284"/>
      <c r="F18" s="68">
        <v>26858</v>
      </c>
      <c r="G18" s="75">
        <f t="shared" si="1"/>
        <v>1.4265879275965994</v>
      </c>
      <c r="H18" s="236">
        <v>29906</v>
      </c>
      <c r="I18" s="80">
        <f t="shared" si="0"/>
        <v>-10.191934728816964</v>
      </c>
    </row>
    <row r="19" spans="1:9" ht="18" customHeight="1">
      <c r="A19" s="279"/>
      <c r="B19" s="279"/>
      <c r="C19" s="10"/>
      <c r="D19" s="283" t="s">
        <v>95</v>
      </c>
      <c r="E19" s="284"/>
      <c r="F19" s="68">
        <v>0</v>
      </c>
      <c r="G19" s="75">
        <f t="shared" si="1"/>
        <v>0</v>
      </c>
      <c r="H19" s="236">
        <v>0</v>
      </c>
      <c r="I19" s="80" t="e">
        <f t="shared" si="0"/>
        <v>#DIV/0!</v>
      </c>
    </row>
    <row r="20" spans="1:9" ht="18" customHeight="1">
      <c r="A20" s="279"/>
      <c r="B20" s="279"/>
      <c r="C20" s="44" t="s">
        <v>5</v>
      </c>
      <c r="D20" s="43"/>
      <c r="E20" s="43"/>
      <c r="F20" s="68">
        <v>137218</v>
      </c>
      <c r="G20" s="75">
        <f t="shared" si="1"/>
        <v>7.2884631115105432</v>
      </c>
      <c r="H20" s="236">
        <v>139727</v>
      </c>
      <c r="I20" s="80">
        <f t="shared" si="0"/>
        <v>-1.7956443636519825</v>
      </c>
    </row>
    <row r="21" spans="1:9" ht="18" customHeight="1">
      <c r="A21" s="279"/>
      <c r="B21" s="279"/>
      <c r="C21" s="44" t="s">
        <v>6</v>
      </c>
      <c r="D21" s="43"/>
      <c r="E21" s="43"/>
      <c r="F21" s="68">
        <v>107019</v>
      </c>
      <c r="G21" s="75">
        <f t="shared" si="1"/>
        <v>5.6844148269960701</v>
      </c>
      <c r="H21" s="236">
        <v>96210</v>
      </c>
      <c r="I21" s="80">
        <f t="shared" si="0"/>
        <v>11.234798877455576</v>
      </c>
    </row>
    <row r="22" spans="1:9" ht="18" customHeight="1">
      <c r="A22" s="279"/>
      <c r="B22" s="279"/>
      <c r="C22" s="44" t="s">
        <v>31</v>
      </c>
      <c r="D22" s="43"/>
      <c r="E22" s="43"/>
      <c r="F22" s="68">
        <v>41520</v>
      </c>
      <c r="G22" s="75">
        <f t="shared" si="1"/>
        <v>2.2053738459234045</v>
      </c>
      <c r="H22" s="236">
        <v>41566</v>
      </c>
      <c r="I22" s="80">
        <f t="shared" si="0"/>
        <v>-0.11066737237165336</v>
      </c>
    </row>
    <row r="23" spans="1:9" ht="18" customHeight="1">
      <c r="A23" s="279"/>
      <c r="B23" s="279"/>
      <c r="C23" s="44" t="s">
        <v>7</v>
      </c>
      <c r="D23" s="43"/>
      <c r="E23" s="43"/>
      <c r="F23" s="68">
        <v>122143</v>
      </c>
      <c r="G23" s="75">
        <f t="shared" si="1"/>
        <v>6.487740309793411</v>
      </c>
      <c r="H23" s="236">
        <v>110004</v>
      </c>
      <c r="I23" s="80">
        <f t="shared" si="0"/>
        <v>11.035053270790151</v>
      </c>
    </row>
    <row r="24" spans="1:9" ht="18" customHeight="1">
      <c r="A24" s="279"/>
      <c r="B24" s="279"/>
      <c r="C24" s="44" t="s">
        <v>32</v>
      </c>
      <c r="D24" s="43"/>
      <c r="E24" s="43"/>
      <c r="F24" s="68">
        <v>18966</v>
      </c>
      <c r="G24" s="75">
        <f t="shared" si="1"/>
        <v>1.0073969258618327</v>
      </c>
      <c r="H24" s="236">
        <v>9880</v>
      </c>
      <c r="I24" s="80">
        <f t="shared" si="0"/>
        <v>91.963562753036427</v>
      </c>
    </row>
    <row r="25" spans="1:9" ht="18" customHeight="1">
      <c r="A25" s="279"/>
      <c r="B25" s="279"/>
      <c r="C25" s="44" t="s">
        <v>8</v>
      </c>
      <c r="D25" s="43"/>
      <c r="E25" s="43"/>
      <c r="F25" s="68">
        <v>209965</v>
      </c>
      <c r="G25" s="75">
        <f t="shared" si="1"/>
        <v>11.152488428692381</v>
      </c>
      <c r="H25" s="236">
        <v>179178</v>
      </c>
      <c r="I25" s="80">
        <f t="shared" si="0"/>
        <v>17.182354976615443</v>
      </c>
    </row>
    <row r="26" spans="1:9" ht="18" customHeight="1">
      <c r="A26" s="279"/>
      <c r="B26" s="279"/>
      <c r="C26" s="45" t="s">
        <v>9</v>
      </c>
      <c r="D26" s="46"/>
      <c r="E26" s="46"/>
      <c r="F26" s="70">
        <v>91213</v>
      </c>
      <c r="G26" s="76">
        <f t="shared" si="1"/>
        <v>4.844864272837464</v>
      </c>
      <c r="H26" s="264">
        <v>98111</v>
      </c>
      <c r="I26" s="262">
        <f t="shared" si="0"/>
        <v>-7.0308120394247382</v>
      </c>
    </row>
    <row r="27" spans="1:9" ht="18" customHeight="1">
      <c r="A27" s="279"/>
      <c r="B27" s="280"/>
      <c r="C27" s="47" t="s">
        <v>10</v>
      </c>
      <c r="D27" s="31"/>
      <c r="E27" s="31"/>
      <c r="F27" s="71">
        <f>SUM(F9,F20:F26)</f>
        <v>1882674</v>
      </c>
      <c r="G27" s="77">
        <f t="shared" si="1"/>
        <v>100</v>
      </c>
      <c r="H27" s="263">
        <f>SUM(H9,H20:H26)+2</f>
        <v>1862224</v>
      </c>
      <c r="I27" s="78">
        <f t="shared" si="0"/>
        <v>1.0981493096426709</v>
      </c>
    </row>
    <row r="28" spans="1:9" ht="18" customHeight="1">
      <c r="A28" s="279"/>
      <c r="B28" s="278" t="s">
        <v>89</v>
      </c>
      <c r="C28" s="55" t="s">
        <v>11</v>
      </c>
      <c r="D28" s="56"/>
      <c r="E28" s="56"/>
      <c r="F28" s="65">
        <f>SUM(F29:F31)+1</f>
        <v>862600</v>
      </c>
      <c r="G28" s="73">
        <f t="shared" ref="G28:G45" si="2">F28/$F$45*100</f>
        <v>46.32551055535297</v>
      </c>
      <c r="H28" s="260">
        <v>854074</v>
      </c>
      <c r="I28" s="79">
        <f t="shared" si="0"/>
        <v>0.99827415423019428</v>
      </c>
    </row>
    <row r="29" spans="1:9" ht="18" customHeight="1">
      <c r="A29" s="279"/>
      <c r="B29" s="279"/>
      <c r="C29" s="7"/>
      <c r="D29" s="30" t="s">
        <v>12</v>
      </c>
      <c r="E29" s="43"/>
      <c r="F29" s="68">
        <v>509048</v>
      </c>
      <c r="G29" s="75">
        <f t="shared" si="2"/>
        <v>27.338173541828564</v>
      </c>
      <c r="H29" s="236">
        <v>510252</v>
      </c>
      <c r="I29" s="80">
        <f t="shared" si="0"/>
        <v>-0.2359618384641271</v>
      </c>
    </row>
    <row r="30" spans="1:9" ht="18" customHeight="1">
      <c r="A30" s="279"/>
      <c r="B30" s="279"/>
      <c r="C30" s="7"/>
      <c r="D30" s="30" t="s">
        <v>33</v>
      </c>
      <c r="E30" s="43"/>
      <c r="F30" s="68">
        <v>45007</v>
      </c>
      <c r="G30" s="75">
        <f t="shared" si="2"/>
        <v>2.4170788935367158</v>
      </c>
      <c r="H30" s="236">
        <v>37465</v>
      </c>
      <c r="I30" s="80">
        <f t="shared" si="0"/>
        <v>20.130788736153747</v>
      </c>
    </row>
    <row r="31" spans="1:9" ht="18" customHeight="1">
      <c r="A31" s="279"/>
      <c r="B31" s="279"/>
      <c r="C31" s="19"/>
      <c r="D31" s="30" t="s">
        <v>13</v>
      </c>
      <c r="E31" s="43"/>
      <c r="F31" s="68">
        <v>308544</v>
      </c>
      <c r="G31" s="75">
        <f t="shared" si="2"/>
        <v>16.570204415477424</v>
      </c>
      <c r="H31" s="236">
        <v>306357</v>
      </c>
      <c r="I31" s="80">
        <f t="shared" si="0"/>
        <v>0.71387303048404682</v>
      </c>
    </row>
    <row r="32" spans="1:9" ht="18" customHeight="1">
      <c r="A32" s="279"/>
      <c r="B32" s="279"/>
      <c r="C32" s="50" t="s">
        <v>14</v>
      </c>
      <c r="D32" s="51"/>
      <c r="E32" s="51"/>
      <c r="F32" s="65">
        <f>SUM(F33:F38)+1</f>
        <v>834301</v>
      </c>
      <c r="G32" s="73">
        <f t="shared" si="2"/>
        <v>44.805726619338671</v>
      </c>
      <c r="H32" s="260">
        <v>840620</v>
      </c>
      <c r="I32" s="79">
        <f t="shared" si="0"/>
        <v>-0.75170707335062703</v>
      </c>
    </row>
    <row r="33" spans="1:9" ht="18" customHeight="1">
      <c r="A33" s="279"/>
      <c r="B33" s="279"/>
      <c r="C33" s="7"/>
      <c r="D33" s="30" t="s">
        <v>15</v>
      </c>
      <c r="E33" s="43"/>
      <c r="F33" s="68">
        <v>71218</v>
      </c>
      <c r="G33" s="75">
        <f t="shared" si="2"/>
        <v>3.8247278121158446</v>
      </c>
      <c r="H33" s="236">
        <v>67645</v>
      </c>
      <c r="I33" s="80">
        <f t="shared" si="0"/>
        <v>5.2819868430778349</v>
      </c>
    </row>
    <row r="34" spans="1:9" ht="18" customHeight="1">
      <c r="A34" s="279"/>
      <c r="B34" s="279"/>
      <c r="C34" s="7"/>
      <c r="D34" s="30" t="s">
        <v>34</v>
      </c>
      <c r="E34" s="43"/>
      <c r="F34" s="68">
        <v>12035</v>
      </c>
      <c r="G34" s="75">
        <f t="shared" si="2"/>
        <v>0.64633378104993389</v>
      </c>
      <c r="H34" s="236">
        <v>12749</v>
      </c>
      <c r="I34" s="80">
        <f t="shared" si="0"/>
        <v>-5.600439250137268</v>
      </c>
    </row>
    <row r="35" spans="1:9" ht="18" customHeight="1">
      <c r="A35" s="279"/>
      <c r="B35" s="279"/>
      <c r="C35" s="7"/>
      <c r="D35" s="30" t="s">
        <v>35</v>
      </c>
      <c r="E35" s="43"/>
      <c r="F35" s="68">
        <v>667342</v>
      </c>
      <c r="G35" s="75">
        <f t="shared" si="2"/>
        <v>35.839275289856673</v>
      </c>
      <c r="H35" s="236">
        <v>679767</v>
      </c>
      <c r="I35" s="80">
        <f t="shared" si="0"/>
        <v>-1.8278321836747047</v>
      </c>
    </row>
    <row r="36" spans="1:9" ht="18" customHeight="1">
      <c r="A36" s="279"/>
      <c r="B36" s="279"/>
      <c r="C36" s="7"/>
      <c r="D36" s="30" t="s">
        <v>36</v>
      </c>
      <c r="E36" s="43"/>
      <c r="F36" s="68">
        <v>51077</v>
      </c>
      <c r="G36" s="75">
        <f t="shared" si="2"/>
        <v>2.743065270850642</v>
      </c>
      <c r="H36" s="236">
        <v>50904</v>
      </c>
      <c r="I36" s="80">
        <f t="shared" si="0"/>
        <v>0.33985541411283293</v>
      </c>
    </row>
    <row r="37" spans="1:9" ht="18" customHeight="1">
      <c r="A37" s="279"/>
      <c r="B37" s="279"/>
      <c r="C37" s="7"/>
      <c r="D37" s="30" t="s">
        <v>16</v>
      </c>
      <c r="E37" s="43"/>
      <c r="F37" s="68">
        <v>20046</v>
      </c>
      <c r="G37" s="75">
        <f t="shared" si="2"/>
        <v>1.0765606127899441</v>
      </c>
      <c r="H37" s="236">
        <v>20153</v>
      </c>
      <c r="I37" s="80">
        <f t="shared" si="0"/>
        <v>-0.5309383218379371</v>
      </c>
    </row>
    <row r="38" spans="1:9" ht="18" customHeight="1">
      <c r="A38" s="279"/>
      <c r="B38" s="279"/>
      <c r="C38" s="19"/>
      <c r="D38" s="30" t="s">
        <v>37</v>
      </c>
      <c r="E38" s="43"/>
      <c r="F38" s="68">
        <v>12582</v>
      </c>
      <c r="G38" s="75">
        <f t="shared" si="2"/>
        <v>0.67571014816537345</v>
      </c>
      <c r="H38" s="236">
        <v>9402</v>
      </c>
      <c r="I38" s="80">
        <f t="shared" si="0"/>
        <v>33.822590938098273</v>
      </c>
    </row>
    <row r="39" spans="1:9" ht="18" customHeight="1">
      <c r="A39" s="279"/>
      <c r="B39" s="279"/>
      <c r="C39" s="50" t="s">
        <v>17</v>
      </c>
      <c r="D39" s="51"/>
      <c r="E39" s="51"/>
      <c r="F39" s="65">
        <f>SUM(F40,F43,F44)+1</f>
        <v>165141</v>
      </c>
      <c r="G39" s="73">
        <f t="shared" si="2"/>
        <v>8.8688165298186235</v>
      </c>
      <c r="H39" s="260">
        <v>147311</v>
      </c>
      <c r="I39" s="79">
        <f t="shared" si="0"/>
        <v>12.103644670119685</v>
      </c>
    </row>
    <row r="40" spans="1:9" ht="18" customHeight="1">
      <c r="A40" s="279"/>
      <c r="B40" s="279"/>
      <c r="C40" s="7"/>
      <c r="D40" s="52" t="s">
        <v>18</v>
      </c>
      <c r="E40" s="53"/>
      <c r="F40" s="252">
        <v>163249</v>
      </c>
      <c r="G40" s="74">
        <f t="shared" si="2"/>
        <v>8.7672075963955685</v>
      </c>
      <c r="H40" s="259">
        <v>146862</v>
      </c>
      <c r="I40" s="81">
        <f t="shared" si="0"/>
        <v>11.158093993000229</v>
      </c>
    </row>
    <row r="41" spans="1:9" ht="18" customHeight="1">
      <c r="A41" s="279"/>
      <c r="B41" s="279"/>
      <c r="C41" s="7"/>
      <c r="D41" s="16"/>
      <c r="E41" s="97" t="s">
        <v>92</v>
      </c>
      <c r="F41" s="68">
        <v>73603</v>
      </c>
      <c r="G41" s="75">
        <f t="shared" si="2"/>
        <v>3.9528130690999821</v>
      </c>
      <c r="H41" s="236">
        <v>57024</v>
      </c>
      <c r="I41" s="82">
        <f t="shared" si="0"/>
        <v>29.073723344556669</v>
      </c>
    </row>
    <row r="42" spans="1:9" ht="18" customHeight="1">
      <c r="A42" s="279"/>
      <c r="B42" s="279"/>
      <c r="C42" s="7"/>
      <c r="D42" s="33"/>
      <c r="E42" s="32" t="s">
        <v>38</v>
      </c>
      <c r="F42" s="68">
        <v>89646</v>
      </c>
      <c r="G42" s="75">
        <f t="shared" si="2"/>
        <v>4.8143945272955859</v>
      </c>
      <c r="H42" s="236">
        <v>89839</v>
      </c>
      <c r="I42" s="82">
        <f t="shared" si="0"/>
        <v>-0.21482874920691897</v>
      </c>
    </row>
    <row r="43" spans="1:9" ht="18" customHeight="1">
      <c r="A43" s="279"/>
      <c r="B43" s="279"/>
      <c r="C43" s="7"/>
      <c r="D43" s="30" t="s">
        <v>39</v>
      </c>
      <c r="E43" s="54"/>
      <c r="F43" s="68">
        <v>1891</v>
      </c>
      <c r="G43" s="75">
        <f t="shared" si="2"/>
        <v>0.10155522891278979</v>
      </c>
      <c r="H43" s="236">
        <v>449</v>
      </c>
      <c r="I43" s="154">
        <f t="shared" si="0"/>
        <v>321.15812917594656</v>
      </c>
    </row>
    <row r="44" spans="1:9" ht="18" customHeight="1">
      <c r="A44" s="279"/>
      <c r="B44" s="279"/>
      <c r="C44" s="11"/>
      <c r="D44" s="48" t="s">
        <v>40</v>
      </c>
      <c r="E44" s="49"/>
      <c r="F44" s="71">
        <v>0</v>
      </c>
      <c r="G44" s="77">
        <f t="shared" si="2"/>
        <v>0</v>
      </c>
      <c r="H44" s="263">
        <v>0</v>
      </c>
      <c r="I44" s="262" t="e">
        <f t="shared" si="0"/>
        <v>#DIV/0!</v>
      </c>
    </row>
    <row r="45" spans="1:9" ht="18" customHeight="1">
      <c r="A45" s="280"/>
      <c r="B45" s="280"/>
      <c r="C45" s="11" t="s">
        <v>19</v>
      </c>
      <c r="D45" s="12"/>
      <c r="E45" s="12"/>
      <c r="F45" s="72">
        <f>SUM(F28,F32,F39)-1</f>
        <v>1862041</v>
      </c>
      <c r="G45" s="77">
        <f t="shared" si="2"/>
        <v>100</v>
      </c>
      <c r="H45" s="71">
        <f>SUM(H28,H32,H39)</f>
        <v>1842005</v>
      </c>
      <c r="I45" s="155">
        <f t="shared" si="0"/>
        <v>1.0877277748974512</v>
      </c>
    </row>
    <row r="46" spans="1:9">
      <c r="A46" s="98" t="s">
        <v>20</v>
      </c>
    </row>
    <row r="47" spans="1:9">
      <c r="A47" s="99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156" t="s">
        <v>0</v>
      </c>
      <c r="B1" s="156"/>
      <c r="C1" s="95" t="s">
        <v>259</v>
      </c>
      <c r="D1" s="157"/>
      <c r="E1" s="157"/>
    </row>
    <row r="4" spans="1:9">
      <c r="A4" s="158" t="s">
        <v>114</v>
      </c>
    </row>
    <row r="5" spans="1:9">
      <c r="I5" s="14" t="s">
        <v>115</v>
      </c>
    </row>
    <row r="6" spans="1:9" s="163" customFormat="1" ht="29.25" customHeight="1">
      <c r="A6" s="159" t="s">
        <v>116</v>
      </c>
      <c r="B6" s="160"/>
      <c r="C6" s="160"/>
      <c r="D6" s="161"/>
      <c r="E6" s="162" t="s">
        <v>233</v>
      </c>
      <c r="F6" s="162" t="s">
        <v>239</v>
      </c>
      <c r="G6" s="162" t="s">
        <v>240</v>
      </c>
      <c r="H6" s="162" t="s">
        <v>241</v>
      </c>
      <c r="I6" s="162" t="s">
        <v>243</v>
      </c>
    </row>
    <row r="7" spans="1:9" ht="27" customHeight="1">
      <c r="A7" s="321" t="s">
        <v>117</v>
      </c>
      <c r="B7" s="55" t="s">
        <v>118</v>
      </c>
      <c r="C7" s="56"/>
      <c r="D7" s="86" t="s">
        <v>119</v>
      </c>
      <c r="E7" s="164">
        <v>2027344</v>
      </c>
      <c r="F7" s="164">
        <v>2032744</v>
      </c>
      <c r="G7" s="164">
        <v>1988742</v>
      </c>
      <c r="H7" s="265">
        <v>1862224</v>
      </c>
      <c r="I7" s="164">
        <v>1882674</v>
      </c>
    </row>
    <row r="8" spans="1:9" ht="27" customHeight="1">
      <c r="A8" s="279"/>
      <c r="B8" s="9"/>
      <c r="C8" s="30" t="s">
        <v>120</v>
      </c>
      <c r="D8" s="84" t="s">
        <v>42</v>
      </c>
      <c r="E8" s="165">
        <v>1497102</v>
      </c>
      <c r="F8" s="165">
        <v>1477956</v>
      </c>
      <c r="G8" s="165">
        <v>1515637</v>
      </c>
      <c r="H8" s="166">
        <v>1426983</v>
      </c>
      <c r="I8" s="166">
        <v>1410724</v>
      </c>
    </row>
    <row r="9" spans="1:9" ht="27" customHeight="1">
      <c r="A9" s="279"/>
      <c r="B9" s="44" t="s">
        <v>121</v>
      </c>
      <c r="C9" s="43"/>
      <c r="D9" s="87"/>
      <c r="E9" s="167">
        <v>2006372</v>
      </c>
      <c r="F9" s="167">
        <v>2013095</v>
      </c>
      <c r="G9" s="167">
        <v>1960355</v>
      </c>
      <c r="H9" s="266">
        <v>1842005</v>
      </c>
      <c r="I9" s="168">
        <v>1862041</v>
      </c>
    </row>
    <row r="10" spans="1:9" ht="27" customHeight="1">
      <c r="A10" s="279"/>
      <c r="B10" s="44" t="s">
        <v>122</v>
      </c>
      <c r="C10" s="43"/>
      <c r="D10" s="87"/>
      <c r="E10" s="167">
        <v>20972</v>
      </c>
      <c r="F10" s="167">
        <v>19649</v>
      </c>
      <c r="G10" s="167">
        <v>28387</v>
      </c>
      <c r="H10" s="266">
        <v>20219</v>
      </c>
      <c r="I10" s="168">
        <v>20633</v>
      </c>
    </row>
    <row r="11" spans="1:9" ht="27" customHeight="1">
      <c r="A11" s="279"/>
      <c r="B11" s="44" t="s">
        <v>123</v>
      </c>
      <c r="C11" s="43"/>
      <c r="D11" s="87"/>
      <c r="E11" s="167">
        <v>13859</v>
      </c>
      <c r="F11" s="167">
        <v>14473</v>
      </c>
      <c r="G11" s="167">
        <v>21988</v>
      </c>
      <c r="H11" s="266">
        <v>15266</v>
      </c>
      <c r="I11" s="168">
        <v>16949</v>
      </c>
    </row>
    <row r="12" spans="1:9" ht="27" customHeight="1">
      <c r="A12" s="279"/>
      <c r="B12" s="44" t="s">
        <v>124</v>
      </c>
      <c r="C12" s="43"/>
      <c r="D12" s="87"/>
      <c r="E12" s="167">
        <v>7113</v>
      </c>
      <c r="F12" s="167">
        <v>5176</v>
      </c>
      <c r="G12" s="167">
        <v>6399</v>
      </c>
      <c r="H12" s="266">
        <v>4952</v>
      </c>
      <c r="I12" s="168">
        <v>3683</v>
      </c>
    </row>
    <row r="13" spans="1:9" ht="27" customHeight="1">
      <c r="A13" s="279"/>
      <c r="B13" s="44" t="s">
        <v>125</v>
      </c>
      <c r="C13" s="43"/>
      <c r="D13" s="92"/>
      <c r="E13" s="169">
        <v>-434</v>
      </c>
      <c r="F13" s="169">
        <v>-1937</v>
      </c>
      <c r="G13" s="169">
        <v>1222</v>
      </c>
      <c r="H13" s="267">
        <v>-1446</v>
      </c>
      <c r="I13" s="170">
        <v>-1269</v>
      </c>
    </row>
    <row r="14" spans="1:9" ht="27" customHeight="1">
      <c r="A14" s="279"/>
      <c r="B14" s="94" t="s">
        <v>126</v>
      </c>
      <c r="C14" s="53"/>
      <c r="D14" s="92"/>
      <c r="E14" s="169" t="s">
        <v>262</v>
      </c>
      <c r="F14" s="169">
        <v>0</v>
      </c>
      <c r="G14" s="169">
        <v>0</v>
      </c>
      <c r="H14" s="267">
        <v>0</v>
      </c>
      <c r="I14" s="170">
        <v>0</v>
      </c>
    </row>
    <row r="15" spans="1:9" ht="27" customHeight="1">
      <c r="A15" s="279"/>
      <c r="B15" s="45" t="s">
        <v>127</v>
      </c>
      <c r="C15" s="46"/>
      <c r="D15" s="171"/>
      <c r="E15" s="172">
        <v>149</v>
      </c>
      <c r="F15" s="172">
        <v>-3631</v>
      </c>
      <c r="G15" s="172">
        <v>-13974</v>
      </c>
      <c r="H15" s="268">
        <v>2059</v>
      </c>
      <c r="I15" s="173">
        <v>1245</v>
      </c>
    </row>
    <row r="16" spans="1:9" ht="27" customHeight="1">
      <c r="A16" s="279"/>
      <c r="B16" s="174" t="s">
        <v>128</v>
      </c>
      <c r="C16" s="175"/>
      <c r="D16" s="176" t="s">
        <v>43</v>
      </c>
      <c r="E16" s="177">
        <v>221341</v>
      </c>
      <c r="F16" s="177">
        <v>194659</v>
      </c>
      <c r="G16" s="177">
        <v>191199</v>
      </c>
      <c r="H16" s="269">
        <v>161712</v>
      </c>
      <c r="I16" s="178">
        <v>156540</v>
      </c>
    </row>
    <row r="17" spans="1:9" ht="27" customHeight="1">
      <c r="A17" s="279"/>
      <c r="B17" s="44" t="s">
        <v>129</v>
      </c>
      <c r="C17" s="43"/>
      <c r="D17" s="84" t="s">
        <v>44</v>
      </c>
      <c r="E17" s="167">
        <v>355960</v>
      </c>
      <c r="F17" s="167">
        <v>339420</v>
      </c>
      <c r="G17" s="167">
        <v>457851</v>
      </c>
      <c r="H17" s="266">
        <v>321889</v>
      </c>
      <c r="I17" s="168">
        <v>252450</v>
      </c>
    </row>
    <row r="18" spans="1:9" ht="27" customHeight="1">
      <c r="A18" s="279"/>
      <c r="B18" s="44" t="s">
        <v>130</v>
      </c>
      <c r="C18" s="43"/>
      <c r="D18" s="84" t="s">
        <v>45</v>
      </c>
      <c r="E18" s="167">
        <v>3700173</v>
      </c>
      <c r="F18" s="167">
        <v>3658645</v>
      </c>
      <c r="G18" s="167">
        <v>3589521</v>
      </c>
      <c r="H18" s="266">
        <v>3502957</v>
      </c>
      <c r="I18" s="168">
        <v>3440568</v>
      </c>
    </row>
    <row r="19" spans="1:9" ht="27" customHeight="1">
      <c r="A19" s="279"/>
      <c r="B19" s="44" t="s">
        <v>131</v>
      </c>
      <c r="C19" s="43"/>
      <c r="D19" s="84" t="s">
        <v>132</v>
      </c>
      <c r="E19" s="167">
        <f>E17+E18-E16</f>
        <v>3834792</v>
      </c>
      <c r="F19" s="167">
        <f>F17+F18-F16</f>
        <v>3803406</v>
      </c>
      <c r="G19" s="167">
        <f>G17+G18-G16</f>
        <v>3856173</v>
      </c>
      <c r="H19" s="270">
        <f>H17+H18-H16</f>
        <v>3663134</v>
      </c>
      <c r="I19" s="167">
        <f>I17+I18-I16</f>
        <v>3536478</v>
      </c>
    </row>
    <row r="20" spans="1:9" ht="27" customHeight="1">
      <c r="A20" s="279"/>
      <c r="B20" s="44" t="s">
        <v>133</v>
      </c>
      <c r="C20" s="43"/>
      <c r="D20" s="87" t="s">
        <v>134</v>
      </c>
      <c r="E20" s="179">
        <f>E18/E8</f>
        <v>2.4715570482171554</v>
      </c>
      <c r="F20" s="179">
        <f>F18/F8</f>
        <v>2.4754762658698906</v>
      </c>
      <c r="G20" s="179">
        <f>G18/G8</f>
        <v>2.3683250013030825</v>
      </c>
      <c r="H20" s="271">
        <f>H18/H8</f>
        <v>2.4547993914433457</v>
      </c>
      <c r="I20" s="179">
        <f>I18/I8</f>
        <v>2.4388668513472513</v>
      </c>
    </row>
    <row r="21" spans="1:9" ht="27" customHeight="1">
      <c r="A21" s="279"/>
      <c r="B21" s="44" t="s">
        <v>135</v>
      </c>
      <c r="C21" s="43"/>
      <c r="D21" s="87" t="s">
        <v>136</v>
      </c>
      <c r="E21" s="179">
        <f>E19/E8</f>
        <v>2.5614767731256789</v>
      </c>
      <c r="F21" s="179">
        <f>F19/F8</f>
        <v>2.5734230247720502</v>
      </c>
      <c r="G21" s="179">
        <f>G19/G8</f>
        <v>2.5442589485477063</v>
      </c>
      <c r="H21" s="271">
        <f>H19/H8</f>
        <v>2.5670481007832611</v>
      </c>
      <c r="I21" s="179">
        <f>I19/I8</f>
        <v>2.5068532186310009</v>
      </c>
    </row>
    <row r="22" spans="1:9" ht="27" customHeight="1">
      <c r="A22" s="279"/>
      <c r="B22" s="44" t="s">
        <v>137</v>
      </c>
      <c r="C22" s="43"/>
      <c r="D22" s="87" t="s">
        <v>138</v>
      </c>
      <c r="E22" s="167">
        <f>E18/E24*1000000</f>
        <v>405444.47018226836</v>
      </c>
      <c r="F22" s="167">
        <f>F18/F24*1000000</f>
        <v>400894.06187494617</v>
      </c>
      <c r="G22" s="167">
        <f>G18/G24*1000000</f>
        <v>393319.83668145409</v>
      </c>
      <c r="H22" s="270">
        <f>H18/H24*1000000</f>
        <v>383834.63284994196</v>
      </c>
      <c r="I22" s="167">
        <f>I18/I24*1000000</f>
        <v>376998.39166602935</v>
      </c>
    </row>
    <row r="23" spans="1:9" ht="27" customHeight="1">
      <c r="A23" s="279"/>
      <c r="B23" s="44" t="s">
        <v>139</v>
      </c>
      <c r="C23" s="43"/>
      <c r="D23" s="87" t="s">
        <v>140</v>
      </c>
      <c r="E23" s="167">
        <f>E19/E24*1000000</f>
        <v>420195.27484233875</v>
      </c>
      <c r="F23" s="167">
        <f>F19/F24*1000000</f>
        <v>416756.1707406817</v>
      </c>
      <c r="G23" s="167">
        <f>G19/G24*1000000</f>
        <v>422538.08643978764</v>
      </c>
      <c r="H23" s="270">
        <f>H19/H24*1000000</f>
        <v>401385.9416402026</v>
      </c>
      <c r="I23" s="167">
        <f>I19/I24*1000000</f>
        <v>387507.67843050801</v>
      </c>
    </row>
    <row r="24" spans="1:9" ht="27" customHeight="1">
      <c r="A24" s="279"/>
      <c r="B24" s="180" t="s">
        <v>141</v>
      </c>
      <c r="C24" s="181"/>
      <c r="D24" s="182" t="s">
        <v>142</v>
      </c>
      <c r="E24" s="172">
        <v>9126214</v>
      </c>
      <c r="F24" s="172">
        <v>9126214</v>
      </c>
      <c r="G24" s="173">
        <f>F24</f>
        <v>9126214</v>
      </c>
      <c r="H24" s="268">
        <f>G24</f>
        <v>9126214</v>
      </c>
      <c r="I24" s="173">
        <f>H24</f>
        <v>9126214</v>
      </c>
    </row>
    <row r="25" spans="1:9" ht="27" customHeight="1">
      <c r="A25" s="279"/>
      <c r="B25" s="10" t="s">
        <v>143</v>
      </c>
      <c r="C25" s="183"/>
      <c r="D25" s="184"/>
      <c r="E25" s="165">
        <v>1418897</v>
      </c>
      <c r="F25" s="165">
        <v>1433235</v>
      </c>
      <c r="G25" s="165">
        <v>1286649</v>
      </c>
      <c r="H25" s="272">
        <v>1293019</v>
      </c>
      <c r="I25" s="185">
        <v>1304254</v>
      </c>
    </row>
    <row r="26" spans="1:9" ht="27" customHeight="1">
      <c r="A26" s="279"/>
      <c r="B26" s="186" t="s">
        <v>144</v>
      </c>
      <c r="C26" s="187"/>
      <c r="D26" s="188"/>
      <c r="E26" s="189">
        <v>0.91700000000000004</v>
      </c>
      <c r="F26" s="189">
        <v>0.90832000000000002</v>
      </c>
      <c r="G26" s="189">
        <v>0.90200000000000002</v>
      </c>
      <c r="H26" s="273">
        <v>0.89998</v>
      </c>
      <c r="I26" s="190">
        <v>0.89590999999999998</v>
      </c>
    </row>
    <row r="27" spans="1:9" ht="27" customHeight="1">
      <c r="A27" s="279"/>
      <c r="B27" s="186" t="s">
        <v>145</v>
      </c>
      <c r="C27" s="187"/>
      <c r="D27" s="188"/>
      <c r="E27" s="191">
        <v>0.5</v>
      </c>
      <c r="F27" s="191">
        <v>0.4</v>
      </c>
      <c r="G27" s="191">
        <v>0.5</v>
      </c>
      <c r="H27" s="274">
        <v>0.4</v>
      </c>
      <c r="I27" s="275">
        <v>0.3</v>
      </c>
    </row>
    <row r="28" spans="1:9" ht="27" customHeight="1">
      <c r="A28" s="279"/>
      <c r="B28" s="186" t="s">
        <v>146</v>
      </c>
      <c r="C28" s="187"/>
      <c r="D28" s="188"/>
      <c r="E28" s="191">
        <v>97.1</v>
      </c>
      <c r="F28" s="191">
        <v>98.7</v>
      </c>
      <c r="G28" s="191">
        <v>98.2</v>
      </c>
      <c r="H28" s="274">
        <v>98</v>
      </c>
      <c r="I28" s="192">
        <v>99.6</v>
      </c>
    </row>
    <row r="29" spans="1:9" ht="27" customHeight="1">
      <c r="A29" s="279"/>
      <c r="B29" s="193" t="s">
        <v>147</v>
      </c>
      <c r="C29" s="194"/>
      <c r="D29" s="195"/>
      <c r="E29" s="196">
        <v>69.599999999999994</v>
      </c>
      <c r="F29" s="196">
        <v>69.7</v>
      </c>
      <c r="G29" s="196">
        <v>73</v>
      </c>
      <c r="H29" s="201">
        <v>71.5</v>
      </c>
      <c r="I29" s="197">
        <v>68.7</v>
      </c>
    </row>
    <row r="30" spans="1:9" ht="27" customHeight="1">
      <c r="A30" s="279"/>
      <c r="B30" s="321" t="s">
        <v>148</v>
      </c>
      <c r="C30" s="25" t="s">
        <v>149</v>
      </c>
      <c r="D30" s="198"/>
      <c r="E30" s="199" t="s">
        <v>262</v>
      </c>
      <c r="F30" s="199">
        <v>0</v>
      </c>
      <c r="G30" s="199">
        <v>0</v>
      </c>
      <c r="H30" s="276">
        <v>0</v>
      </c>
      <c r="I30" s="200">
        <v>0</v>
      </c>
    </row>
    <row r="31" spans="1:9" ht="27" customHeight="1">
      <c r="A31" s="279"/>
      <c r="B31" s="279"/>
      <c r="C31" s="186" t="s">
        <v>150</v>
      </c>
      <c r="D31" s="188"/>
      <c r="E31" s="191" t="s">
        <v>262</v>
      </c>
      <c r="F31" s="191">
        <v>0</v>
      </c>
      <c r="G31" s="191">
        <v>0</v>
      </c>
      <c r="H31" s="274">
        <v>0</v>
      </c>
      <c r="I31" s="192">
        <v>0</v>
      </c>
    </row>
    <row r="32" spans="1:9" ht="27" customHeight="1">
      <c r="A32" s="279"/>
      <c r="B32" s="279"/>
      <c r="C32" s="186" t="s">
        <v>151</v>
      </c>
      <c r="D32" s="188"/>
      <c r="E32" s="191">
        <v>12</v>
      </c>
      <c r="F32" s="191">
        <v>11.4</v>
      </c>
      <c r="G32" s="191">
        <v>10.5</v>
      </c>
      <c r="H32" s="274">
        <v>10.3</v>
      </c>
      <c r="I32" s="192">
        <v>10.1</v>
      </c>
    </row>
    <row r="33" spans="1:9" ht="27" customHeight="1">
      <c r="A33" s="280"/>
      <c r="B33" s="280"/>
      <c r="C33" s="193" t="s">
        <v>152</v>
      </c>
      <c r="D33" s="195"/>
      <c r="E33" s="196">
        <v>132.30000000000001</v>
      </c>
      <c r="F33" s="196">
        <v>127</v>
      </c>
      <c r="G33" s="196">
        <v>126.2</v>
      </c>
      <c r="H33" s="201">
        <v>120.3</v>
      </c>
      <c r="I33" s="201">
        <v>114.6</v>
      </c>
    </row>
    <row r="34" spans="1:9" ht="27" customHeight="1">
      <c r="A34" s="2" t="s">
        <v>244</v>
      </c>
      <c r="B34" s="8"/>
      <c r="C34" s="8"/>
      <c r="D34" s="8"/>
      <c r="E34" s="202"/>
      <c r="F34" s="202"/>
      <c r="G34" s="202"/>
      <c r="H34" s="202"/>
      <c r="I34" s="203"/>
    </row>
    <row r="35" spans="1:9" ht="27" customHeight="1">
      <c r="A35" s="13" t="s">
        <v>111</v>
      </c>
    </row>
    <row r="36" spans="1:9">
      <c r="A36" s="204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4" customHeight="1">
      <c r="A1" s="64" t="s">
        <v>0</v>
      </c>
      <c r="B1" s="28"/>
      <c r="C1" s="28"/>
      <c r="D1" s="96" t="s">
        <v>259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6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6" customHeight="1">
      <c r="A6" s="299" t="s">
        <v>49</v>
      </c>
      <c r="B6" s="300"/>
      <c r="C6" s="300"/>
      <c r="D6" s="300"/>
      <c r="E6" s="301"/>
      <c r="F6" s="289" t="s">
        <v>255</v>
      </c>
      <c r="G6" s="288"/>
      <c r="H6" s="289" t="s">
        <v>256</v>
      </c>
      <c r="I6" s="288"/>
      <c r="J6" s="289" t="s">
        <v>257</v>
      </c>
      <c r="K6" s="288"/>
      <c r="L6" s="289" t="s">
        <v>253</v>
      </c>
      <c r="M6" s="288"/>
      <c r="N6" s="289" t="s">
        <v>254</v>
      </c>
      <c r="O6" s="288"/>
    </row>
    <row r="7" spans="1:25" ht="16" customHeight="1">
      <c r="A7" s="302"/>
      <c r="B7" s="303"/>
      <c r="C7" s="303"/>
      <c r="D7" s="303"/>
      <c r="E7" s="304"/>
      <c r="F7" s="103" t="s">
        <v>242</v>
      </c>
      <c r="G7" s="38" t="s">
        <v>2</v>
      </c>
      <c r="H7" s="103" t="s">
        <v>242</v>
      </c>
      <c r="I7" s="38" t="s">
        <v>2</v>
      </c>
      <c r="J7" s="103" t="s">
        <v>242</v>
      </c>
      <c r="K7" s="38" t="s">
        <v>2</v>
      </c>
      <c r="L7" s="103" t="s">
        <v>242</v>
      </c>
      <c r="M7" s="38" t="s">
        <v>2</v>
      </c>
      <c r="N7" s="103" t="s">
        <v>242</v>
      </c>
      <c r="O7" s="245" t="s">
        <v>2</v>
      </c>
    </row>
    <row r="8" spans="1:25" ht="16" customHeight="1">
      <c r="A8" s="311" t="s">
        <v>83</v>
      </c>
      <c r="B8" s="55" t="s">
        <v>50</v>
      </c>
      <c r="C8" s="56"/>
      <c r="D8" s="56"/>
      <c r="E8" s="86" t="s">
        <v>41</v>
      </c>
      <c r="F8" s="104">
        <v>59226.6</v>
      </c>
      <c r="G8" s="105">
        <v>59798.400000000001</v>
      </c>
      <c r="H8" s="104">
        <v>8557.2999999999993</v>
      </c>
      <c r="I8" s="106">
        <v>8794.5</v>
      </c>
      <c r="J8" s="104">
        <v>1022</v>
      </c>
      <c r="K8" s="107">
        <v>1623</v>
      </c>
      <c r="L8" s="104">
        <v>1783.9</v>
      </c>
      <c r="M8" s="106">
        <v>1553.6</v>
      </c>
      <c r="N8" s="104">
        <v>1315.9</v>
      </c>
      <c r="O8" s="107">
        <v>1259.2</v>
      </c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1:25" ht="16" customHeight="1">
      <c r="A9" s="312"/>
      <c r="B9" s="8"/>
      <c r="C9" s="30" t="s">
        <v>51</v>
      </c>
      <c r="D9" s="43"/>
      <c r="E9" s="84" t="s">
        <v>42</v>
      </c>
      <c r="F9" s="69">
        <v>59126.8</v>
      </c>
      <c r="G9" s="109">
        <v>59734.7</v>
      </c>
      <c r="H9" s="69">
        <v>8554.6</v>
      </c>
      <c r="I9" s="110">
        <v>8322.4</v>
      </c>
      <c r="J9" s="69">
        <v>1000.7</v>
      </c>
      <c r="K9" s="111">
        <v>1623</v>
      </c>
      <c r="L9" s="69">
        <v>1783.9</v>
      </c>
      <c r="M9" s="110">
        <v>1553.6</v>
      </c>
      <c r="N9" s="69">
        <v>1315.9</v>
      </c>
      <c r="O9" s="111">
        <v>1259.2</v>
      </c>
      <c r="P9" s="108"/>
      <c r="Q9" s="108"/>
      <c r="R9" s="108"/>
      <c r="S9" s="108"/>
      <c r="T9" s="108"/>
      <c r="U9" s="108"/>
      <c r="V9" s="108"/>
      <c r="W9" s="108"/>
      <c r="X9" s="108"/>
      <c r="Y9" s="108"/>
    </row>
    <row r="10" spans="1:25" ht="16" customHeight="1">
      <c r="A10" s="312"/>
      <c r="B10" s="10"/>
      <c r="C10" s="30" t="s">
        <v>52</v>
      </c>
      <c r="D10" s="43"/>
      <c r="E10" s="84" t="s">
        <v>43</v>
      </c>
      <c r="F10" s="69">
        <v>99.8</v>
      </c>
      <c r="G10" s="109">
        <v>63.8</v>
      </c>
      <c r="H10" s="69">
        <v>2.7</v>
      </c>
      <c r="I10" s="110">
        <v>472.1</v>
      </c>
      <c r="J10" s="112">
        <v>21.3</v>
      </c>
      <c r="K10" s="113">
        <v>0</v>
      </c>
      <c r="L10" s="69">
        <v>0</v>
      </c>
      <c r="M10" s="110">
        <v>0</v>
      </c>
      <c r="N10" s="69">
        <v>0</v>
      </c>
      <c r="O10" s="111">
        <v>0</v>
      </c>
      <c r="P10" s="108"/>
      <c r="Q10" s="108"/>
      <c r="R10" s="108"/>
      <c r="S10" s="108"/>
      <c r="T10" s="108"/>
      <c r="U10" s="108"/>
      <c r="V10" s="108"/>
      <c r="W10" s="108"/>
      <c r="X10" s="108"/>
      <c r="Y10" s="108"/>
    </row>
    <row r="11" spans="1:25" ht="16" customHeight="1">
      <c r="A11" s="312"/>
      <c r="B11" s="50" t="s">
        <v>53</v>
      </c>
      <c r="C11" s="63"/>
      <c r="D11" s="63"/>
      <c r="E11" s="83" t="s">
        <v>44</v>
      </c>
      <c r="F11" s="114">
        <v>52553.599999999999</v>
      </c>
      <c r="G11" s="115">
        <v>52298.6</v>
      </c>
      <c r="H11" s="114">
        <v>7902.3</v>
      </c>
      <c r="I11" s="116">
        <v>7825.1</v>
      </c>
      <c r="J11" s="114">
        <v>697.3</v>
      </c>
      <c r="K11" s="117">
        <v>700.1</v>
      </c>
      <c r="L11" s="114">
        <v>1797.9</v>
      </c>
      <c r="M11" s="116">
        <v>1553.6</v>
      </c>
      <c r="N11" s="114">
        <v>1315.9</v>
      </c>
      <c r="O11" s="117">
        <v>1259.2</v>
      </c>
      <c r="P11" s="108"/>
      <c r="Q11" s="108"/>
      <c r="R11" s="108"/>
      <c r="S11" s="108"/>
      <c r="T11" s="108"/>
      <c r="U11" s="108"/>
      <c r="V11" s="108"/>
      <c r="W11" s="108"/>
      <c r="X11" s="108"/>
      <c r="Y11" s="108"/>
    </row>
    <row r="12" spans="1:25" ht="16" customHeight="1">
      <c r="A12" s="312"/>
      <c r="B12" s="7"/>
      <c r="C12" s="30" t="s">
        <v>54</v>
      </c>
      <c r="D12" s="43"/>
      <c r="E12" s="84" t="s">
        <v>45</v>
      </c>
      <c r="F12" s="69">
        <v>52544.800000000003</v>
      </c>
      <c r="G12" s="109">
        <v>52225</v>
      </c>
      <c r="H12" s="114">
        <v>7902.3</v>
      </c>
      <c r="I12" s="110">
        <v>7825.1</v>
      </c>
      <c r="J12" s="114">
        <v>697.3</v>
      </c>
      <c r="K12" s="111">
        <v>700.1</v>
      </c>
      <c r="L12" s="69">
        <v>1797.9</v>
      </c>
      <c r="M12" s="110">
        <v>1553.6</v>
      </c>
      <c r="N12" s="69">
        <v>1315.9</v>
      </c>
      <c r="O12" s="111">
        <v>1259.2</v>
      </c>
      <c r="P12" s="108"/>
      <c r="Q12" s="108"/>
      <c r="R12" s="108"/>
      <c r="S12" s="108"/>
      <c r="T12" s="108"/>
      <c r="U12" s="108"/>
      <c r="V12" s="108"/>
      <c r="W12" s="108"/>
      <c r="X12" s="108"/>
      <c r="Y12" s="108"/>
    </row>
    <row r="13" spans="1:25" ht="16" customHeight="1">
      <c r="A13" s="312"/>
      <c r="B13" s="8"/>
      <c r="C13" s="52" t="s">
        <v>55</v>
      </c>
      <c r="D13" s="53"/>
      <c r="E13" s="88" t="s">
        <v>46</v>
      </c>
      <c r="F13" s="247">
        <v>8.8000000000000007</v>
      </c>
      <c r="G13" s="144">
        <v>73.599999999999994</v>
      </c>
      <c r="H13" s="112">
        <v>0</v>
      </c>
      <c r="I13" s="113">
        <v>0</v>
      </c>
      <c r="J13" s="112">
        <v>0</v>
      </c>
      <c r="K13" s="113">
        <v>0</v>
      </c>
      <c r="L13" s="247">
        <v>0</v>
      </c>
      <c r="M13" s="119">
        <v>0</v>
      </c>
      <c r="N13" s="247"/>
      <c r="O13" s="120">
        <v>0</v>
      </c>
      <c r="P13" s="108"/>
      <c r="Q13" s="108"/>
      <c r="R13" s="108"/>
      <c r="S13" s="108"/>
      <c r="T13" s="108"/>
      <c r="U13" s="108"/>
      <c r="V13" s="108"/>
      <c r="W13" s="108"/>
      <c r="X13" s="108"/>
      <c r="Y13" s="108"/>
    </row>
    <row r="14" spans="1:25" ht="16" customHeight="1">
      <c r="A14" s="312"/>
      <c r="B14" s="44" t="s">
        <v>56</v>
      </c>
      <c r="C14" s="43"/>
      <c r="D14" s="43"/>
      <c r="E14" s="84" t="s">
        <v>154</v>
      </c>
      <c r="F14" s="68">
        <f t="shared" ref="F14:O15" si="0">F9-F12</f>
        <v>6582</v>
      </c>
      <c r="G14" s="121">
        <f t="shared" si="0"/>
        <v>7509.6999999999971</v>
      </c>
      <c r="H14" s="68">
        <f t="shared" si="0"/>
        <v>652.30000000000018</v>
      </c>
      <c r="I14" s="121">
        <f t="shared" si="0"/>
        <v>497.29999999999927</v>
      </c>
      <c r="J14" s="68">
        <f t="shared" si="0"/>
        <v>303.40000000000009</v>
      </c>
      <c r="K14" s="121">
        <f t="shared" si="0"/>
        <v>922.9</v>
      </c>
      <c r="L14" s="236">
        <f t="shared" si="0"/>
        <v>-14</v>
      </c>
      <c r="M14" s="121">
        <f t="shared" si="0"/>
        <v>0</v>
      </c>
      <c r="N14" s="68">
        <f t="shared" si="0"/>
        <v>0</v>
      </c>
      <c r="O14" s="121">
        <f t="shared" si="0"/>
        <v>0</v>
      </c>
      <c r="P14" s="108"/>
      <c r="Q14" s="108"/>
      <c r="R14" s="108"/>
      <c r="S14" s="108"/>
      <c r="T14" s="108"/>
      <c r="U14" s="108"/>
      <c r="V14" s="108"/>
      <c r="W14" s="108"/>
      <c r="X14" s="108"/>
      <c r="Y14" s="108"/>
    </row>
    <row r="15" spans="1:25" ht="16" customHeight="1">
      <c r="A15" s="312"/>
      <c r="B15" s="44" t="s">
        <v>57</v>
      </c>
      <c r="C15" s="43"/>
      <c r="D15" s="43"/>
      <c r="E15" s="84" t="s">
        <v>155</v>
      </c>
      <c r="F15" s="68">
        <f t="shared" si="0"/>
        <v>91</v>
      </c>
      <c r="G15" s="121">
        <f t="shared" si="0"/>
        <v>-9.7999999999999972</v>
      </c>
      <c r="H15" s="68">
        <f t="shared" si="0"/>
        <v>2.7</v>
      </c>
      <c r="I15" s="121">
        <f t="shared" si="0"/>
        <v>472.1</v>
      </c>
      <c r="J15" s="68">
        <f t="shared" si="0"/>
        <v>21.3</v>
      </c>
      <c r="K15" s="121">
        <f t="shared" si="0"/>
        <v>0</v>
      </c>
      <c r="L15" s="68">
        <f t="shared" si="0"/>
        <v>0</v>
      </c>
      <c r="M15" s="121">
        <f t="shared" si="0"/>
        <v>0</v>
      </c>
      <c r="N15" s="68">
        <f t="shared" si="0"/>
        <v>0</v>
      </c>
      <c r="O15" s="121">
        <f t="shared" si="0"/>
        <v>0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08"/>
    </row>
    <row r="16" spans="1:25" ht="16" customHeight="1">
      <c r="A16" s="312"/>
      <c r="B16" s="44" t="s">
        <v>58</v>
      </c>
      <c r="C16" s="43"/>
      <c r="D16" s="43"/>
      <c r="E16" s="84" t="s">
        <v>156</v>
      </c>
      <c r="F16" s="68">
        <f t="shared" ref="F16:O16" si="1">F8-F11</f>
        <v>6673</v>
      </c>
      <c r="G16" s="121">
        <f t="shared" si="1"/>
        <v>7499.8000000000029</v>
      </c>
      <c r="H16" s="68">
        <f t="shared" si="1"/>
        <v>654.99999999999909</v>
      </c>
      <c r="I16" s="121">
        <f t="shared" si="1"/>
        <v>969.39999999999964</v>
      </c>
      <c r="J16" s="68">
        <f t="shared" si="1"/>
        <v>324.70000000000005</v>
      </c>
      <c r="K16" s="121">
        <f t="shared" si="1"/>
        <v>922.9</v>
      </c>
      <c r="L16" s="68">
        <f t="shared" si="1"/>
        <v>-14</v>
      </c>
      <c r="M16" s="121">
        <f t="shared" si="1"/>
        <v>0</v>
      </c>
      <c r="N16" s="68">
        <f t="shared" si="1"/>
        <v>0</v>
      </c>
      <c r="O16" s="121">
        <f t="shared" si="1"/>
        <v>0</v>
      </c>
      <c r="P16" s="108"/>
      <c r="Q16" s="108"/>
      <c r="R16" s="108"/>
      <c r="S16" s="108"/>
      <c r="T16" s="108"/>
      <c r="U16" s="108"/>
      <c r="V16" s="108"/>
      <c r="W16" s="108"/>
      <c r="X16" s="108"/>
      <c r="Y16" s="108"/>
    </row>
    <row r="17" spans="1:25" ht="16" customHeight="1">
      <c r="A17" s="312"/>
      <c r="B17" s="44" t="s">
        <v>59</v>
      </c>
      <c r="C17" s="43"/>
      <c r="D17" s="43"/>
      <c r="E17" s="34"/>
      <c r="F17" s="206"/>
      <c r="G17" s="207"/>
      <c r="H17" s="112"/>
      <c r="I17" s="113"/>
      <c r="J17" s="69"/>
      <c r="K17" s="111"/>
      <c r="L17" s="69"/>
      <c r="M17" s="110"/>
      <c r="N17" s="112"/>
      <c r="O17" s="122"/>
      <c r="P17" s="108"/>
      <c r="Q17" s="108"/>
      <c r="R17" s="108"/>
      <c r="S17" s="108"/>
      <c r="T17" s="108"/>
      <c r="U17" s="108"/>
      <c r="V17" s="108"/>
      <c r="W17" s="108"/>
      <c r="X17" s="108"/>
      <c r="Y17" s="108"/>
    </row>
    <row r="18" spans="1:25" ht="16" customHeight="1">
      <c r="A18" s="313"/>
      <c r="B18" s="47" t="s">
        <v>60</v>
      </c>
      <c r="C18" s="31"/>
      <c r="D18" s="31"/>
      <c r="E18" s="17"/>
      <c r="F18" s="123"/>
      <c r="G18" s="124"/>
      <c r="H18" s="125"/>
      <c r="I18" s="126"/>
      <c r="J18" s="125"/>
      <c r="K18" s="126"/>
      <c r="L18" s="125"/>
      <c r="M18" s="126"/>
      <c r="N18" s="125"/>
      <c r="O18" s="127"/>
      <c r="P18" s="108"/>
      <c r="Q18" s="108"/>
      <c r="R18" s="108"/>
      <c r="S18" s="108"/>
      <c r="T18" s="108"/>
      <c r="U18" s="108"/>
      <c r="V18" s="108"/>
      <c r="W18" s="108"/>
      <c r="X18" s="108"/>
      <c r="Y18" s="108"/>
    </row>
    <row r="19" spans="1:25" ht="16" customHeight="1">
      <c r="A19" s="312" t="s">
        <v>84</v>
      </c>
      <c r="B19" s="50" t="s">
        <v>61</v>
      </c>
      <c r="C19" s="51"/>
      <c r="D19" s="51"/>
      <c r="E19" s="89"/>
      <c r="F19" s="65">
        <v>15292.5</v>
      </c>
      <c r="G19" s="128">
        <v>8825.6</v>
      </c>
      <c r="H19" s="66">
        <v>4.0999999999999996</v>
      </c>
      <c r="I19" s="129">
        <v>12.9</v>
      </c>
      <c r="J19" s="66">
        <v>4068.2</v>
      </c>
      <c r="K19" s="130">
        <v>3760.5</v>
      </c>
      <c r="L19" s="66">
        <v>933</v>
      </c>
      <c r="M19" s="129">
        <v>244.8</v>
      </c>
      <c r="N19" s="66">
        <v>68.5</v>
      </c>
      <c r="O19" s="130">
        <v>362.7</v>
      </c>
      <c r="P19" s="108"/>
      <c r="Q19" s="108"/>
      <c r="R19" s="108"/>
      <c r="S19" s="108"/>
      <c r="T19" s="108"/>
      <c r="U19" s="108"/>
      <c r="V19" s="108"/>
      <c r="W19" s="108"/>
      <c r="X19" s="108"/>
      <c r="Y19" s="108"/>
    </row>
    <row r="20" spans="1:25" ht="16" customHeight="1">
      <c r="A20" s="312"/>
      <c r="B20" s="19"/>
      <c r="C20" s="30" t="s">
        <v>62</v>
      </c>
      <c r="D20" s="43"/>
      <c r="E20" s="84"/>
      <c r="F20" s="68">
        <v>9000</v>
      </c>
      <c r="G20" s="121">
        <v>4000</v>
      </c>
      <c r="H20" s="69">
        <v>0</v>
      </c>
      <c r="I20" s="110">
        <v>0</v>
      </c>
      <c r="J20" s="69">
        <v>0</v>
      </c>
      <c r="K20" s="113">
        <v>0</v>
      </c>
      <c r="L20" s="69">
        <v>0</v>
      </c>
      <c r="M20" s="110">
        <v>0</v>
      </c>
      <c r="N20" s="69">
        <v>0</v>
      </c>
      <c r="O20" s="111">
        <v>0</v>
      </c>
      <c r="P20" s="108"/>
      <c r="Q20" s="108"/>
      <c r="R20" s="108"/>
      <c r="S20" s="108"/>
      <c r="T20" s="108"/>
      <c r="U20" s="108"/>
      <c r="V20" s="108"/>
      <c r="W20" s="108"/>
      <c r="X20" s="108"/>
      <c r="Y20" s="108"/>
    </row>
    <row r="21" spans="1:25" ht="16" customHeight="1">
      <c r="A21" s="312"/>
      <c r="B21" s="9" t="s">
        <v>63</v>
      </c>
      <c r="C21" s="63"/>
      <c r="D21" s="63"/>
      <c r="E21" s="83" t="s">
        <v>157</v>
      </c>
      <c r="F21" s="131">
        <v>15292.5</v>
      </c>
      <c r="G21" s="132">
        <v>8825.6</v>
      </c>
      <c r="H21" s="114">
        <v>4.0999999999999996</v>
      </c>
      <c r="I21" s="116">
        <v>12.9</v>
      </c>
      <c r="J21" s="114">
        <v>4068.2</v>
      </c>
      <c r="K21" s="117">
        <v>3760.5</v>
      </c>
      <c r="L21" s="114">
        <v>933</v>
      </c>
      <c r="M21" s="116">
        <v>244.8</v>
      </c>
      <c r="N21" s="114">
        <v>68.5</v>
      </c>
      <c r="O21" s="117">
        <v>362.7</v>
      </c>
      <c r="P21" s="108"/>
      <c r="Q21" s="108"/>
      <c r="R21" s="108"/>
      <c r="S21" s="108"/>
      <c r="T21" s="108"/>
      <c r="U21" s="108"/>
      <c r="V21" s="108"/>
      <c r="W21" s="108"/>
      <c r="X21" s="108"/>
      <c r="Y21" s="108"/>
    </row>
    <row r="22" spans="1:25" ht="16" customHeight="1">
      <c r="A22" s="312"/>
      <c r="B22" s="50" t="s">
        <v>64</v>
      </c>
      <c r="C22" s="51"/>
      <c r="D22" s="51"/>
      <c r="E22" s="89" t="s">
        <v>158</v>
      </c>
      <c r="F22" s="65">
        <v>34333.9</v>
      </c>
      <c r="G22" s="128">
        <v>30307.200000000001</v>
      </c>
      <c r="H22" s="66">
        <v>1304.2</v>
      </c>
      <c r="I22" s="129">
        <v>11780.1</v>
      </c>
      <c r="J22" s="66">
        <v>6207.6</v>
      </c>
      <c r="K22" s="130">
        <v>4697.8999999999996</v>
      </c>
      <c r="L22" s="66">
        <v>919</v>
      </c>
      <c r="M22" s="129">
        <v>244.7</v>
      </c>
      <c r="N22" s="66">
        <v>68.5</v>
      </c>
      <c r="O22" s="130">
        <v>362.7</v>
      </c>
      <c r="P22" s="108"/>
      <c r="Q22" s="108"/>
      <c r="R22" s="108"/>
      <c r="S22" s="108"/>
      <c r="T22" s="108"/>
      <c r="U22" s="108"/>
      <c r="V22" s="108"/>
      <c r="W22" s="108"/>
      <c r="X22" s="108"/>
      <c r="Y22" s="108"/>
    </row>
    <row r="23" spans="1:25" ht="16" customHeight="1">
      <c r="A23" s="312"/>
      <c r="B23" s="7" t="s">
        <v>65</v>
      </c>
      <c r="C23" s="52" t="s">
        <v>66</v>
      </c>
      <c r="D23" s="53"/>
      <c r="E23" s="88"/>
      <c r="F23" s="249">
        <v>10878.6</v>
      </c>
      <c r="G23" s="248">
        <v>9515.7999999999993</v>
      </c>
      <c r="H23" s="247">
        <v>705.9</v>
      </c>
      <c r="I23" s="119">
        <v>754.7</v>
      </c>
      <c r="J23" s="247">
        <v>0</v>
      </c>
      <c r="K23" s="120">
        <v>0</v>
      </c>
      <c r="L23" s="247">
        <v>0</v>
      </c>
      <c r="M23" s="119">
        <v>0</v>
      </c>
      <c r="N23" s="247">
        <v>0</v>
      </c>
      <c r="O23" s="120">
        <v>0</v>
      </c>
      <c r="P23" s="108"/>
      <c r="Q23" s="108"/>
      <c r="R23" s="108"/>
      <c r="S23" s="108"/>
      <c r="T23" s="108"/>
      <c r="U23" s="108"/>
      <c r="V23" s="108"/>
      <c r="W23" s="108"/>
      <c r="X23" s="108"/>
      <c r="Y23" s="108"/>
    </row>
    <row r="24" spans="1:25" ht="16" customHeight="1">
      <c r="A24" s="312"/>
      <c r="B24" s="44" t="s">
        <v>159</v>
      </c>
      <c r="C24" s="43"/>
      <c r="D24" s="43"/>
      <c r="E24" s="84" t="s">
        <v>160</v>
      </c>
      <c r="F24" s="68">
        <f t="shared" ref="F24:O24" si="2">F21-F22</f>
        <v>-19041.400000000001</v>
      </c>
      <c r="G24" s="121">
        <f t="shared" si="2"/>
        <v>-21481.599999999999</v>
      </c>
      <c r="H24" s="68">
        <f t="shared" si="2"/>
        <v>-1300.1000000000001</v>
      </c>
      <c r="I24" s="121">
        <f t="shared" si="2"/>
        <v>-11767.2</v>
      </c>
      <c r="J24" s="68">
        <f t="shared" si="2"/>
        <v>-2139.4000000000005</v>
      </c>
      <c r="K24" s="121">
        <f t="shared" si="2"/>
        <v>-937.39999999999964</v>
      </c>
      <c r="L24" s="68">
        <f t="shared" si="2"/>
        <v>14</v>
      </c>
      <c r="M24" s="121">
        <f t="shared" si="2"/>
        <v>0.10000000000002274</v>
      </c>
      <c r="N24" s="68">
        <f t="shared" si="2"/>
        <v>0</v>
      </c>
      <c r="O24" s="121">
        <f t="shared" si="2"/>
        <v>0</v>
      </c>
      <c r="P24" s="108"/>
      <c r="Q24" s="108"/>
      <c r="R24" s="108"/>
      <c r="S24" s="108"/>
      <c r="T24" s="108"/>
      <c r="U24" s="108"/>
      <c r="V24" s="108"/>
      <c r="W24" s="108"/>
      <c r="X24" s="108"/>
      <c r="Y24" s="108"/>
    </row>
    <row r="25" spans="1:25" ht="16" customHeight="1">
      <c r="A25" s="312"/>
      <c r="B25" s="94" t="s">
        <v>67</v>
      </c>
      <c r="C25" s="53"/>
      <c r="D25" s="53"/>
      <c r="E25" s="314" t="s">
        <v>161</v>
      </c>
      <c r="F25" s="290">
        <v>19041.400000000001</v>
      </c>
      <c r="G25" s="285">
        <v>21481.599999999999</v>
      </c>
      <c r="H25" s="290">
        <v>1300.0999999999999</v>
      </c>
      <c r="I25" s="285">
        <v>11767.2</v>
      </c>
      <c r="J25" s="290">
        <v>2139.4</v>
      </c>
      <c r="K25" s="285">
        <v>937.4</v>
      </c>
      <c r="L25" s="290"/>
      <c r="M25" s="285"/>
      <c r="N25" s="290"/>
      <c r="O25" s="285"/>
      <c r="P25" s="108"/>
      <c r="Q25" s="108"/>
      <c r="R25" s="108"/>
      <c r="S25" s="108"/>
      <c r="T25" s="108"/>
      <c r="U25" s="108"/>
      <c r="V25" s="108"/>
      <c r="W25" s="108"/>
      <c r="X25" s="108"/>
      <c r="Y25" s="108"/>
    </row>
    <row r="26" spans="1:25" ht="16" customHeight="1">
      <c r="A26" s="312"/>
      <c r="B26" s="9" t="s">
        <v>68</v>
      </c>
      <c r="C26" s="63"/>
      <c r="D26" s="63"/>
      <c r="E26" s="315"/>
      <c r="F26" s="324"/>
      <c r="G26" s="322">
        <v>0</v>
      </c>
      <c r="H26" s="324"/>
      <c r="I26" s="322">
        <v>0</v>
      </c>
      <c r="J26" s="324"/>
      <c r="K26" s="322">
        <v>0</v>
      </c>
      <c r="L26" s="324"/>
      <c r="M26" s="322"/>
      <c r="N26" s="324"/>
      <c r="O26" s="322"/>
      <c r="P26" s="108"/>
      <c r="Q26" s="108"/>
      <c r="R26" s="108"/>
      <c r="S26" s="108"/>
      <c r="T26" s="108"/>
      <c r="U26" s="108"/>
      <c r="V26" s="108"/>
      <c r="W26" s="108"/>
      <c r="X26" s="108"/>
      <c r="Y26" s="108"/>
    </row>
    <row r="27" spans="1:25" ht="16" customHeight="1">
      <c r="A27" s="313"/>
      <c r="B27" s="47" t="s">
        <v>162</v>
      </c>
      <c r="C27" s="31"/>
      <c r="D27" s="31"/>
      <c r="E27" s="85" t="s">
        <v>163</v>
      </c>
      <c r="F27" s="71">
        <f t="shared" ref="F27:O27" si="3">F24+F25</f>
        <v>0</v>
      </c>
      <c r="G27" s="133">
        <f t="shared" si="3"/>
        <v>0</v>
      </c>
      <c r="H27" s="71">
        <f t="shared" si="3"/>
        <v>0</v>
      </c>
      <c r="I27" s="133">
        <f t="shared" si="3"/>
        <v>0</v>
      </c>
      <c r="J27" s="71">
        <f t="shared" si="3"/>
        <v>0</v>
      </c>
      <c r="K27" s="133">
        <f t="shared" si="3"/>
        <v>0</v>
      </c>
      <c r="L27" s="71">
        <f t="shared" si="3"/>
        <v>14</v>
      </c>
      <c r="M27" s="133">
        <f t="shared" si="3"/>
        <v>0.10000000000002274</v>
      </c>
      <c r="N27" s="71">
        <f t="shared" si="3"/>
        <v>0</v>
      </c>
      <c r="O27" s="133">
        <f t="shared" si="3"/>
        <v>0</v>
      </c>
      <c r="P27" s="108"/>
      <c r="Q27" s="108"/>
      <c r="R27" s="108"/>
      <c r="S27" s="108"/>
      <c r="T27" s="108"/>
      <c r="U27" s="108"/>
      <c r="V27" s="108"/>
      <c r="W27" s="108"/>
      <c r="X27" s="108"/>
      <c r="Y27" s="108"/>
    </row>
    <row r="28" spans="1:25" ht="16" customHeight="1">
      <c r="A28" s="13"/>
      <c r="F28" s="108"/>
      <c r="G28" s="108"/>
      <c r="H28" s="108"/>
      <c r="I28" s="108"/>
      <c r="J28" s="108"/>
      <c r="K28" s="108"/>
      <c r="L28" s="134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</row>
    <row r="29" spans="1:25" ht="16" customHeight="1">
      <c r="A29" s="31"/>
      <c r="F29" s="108"/>
      <c r="G29" s="108"/>
      <c r="H29" s="108"/>
      <c r="I29" s="108"/>
      <c r="J29" s="135"/>
      <c r="K29" s="135"/>
      <c r="L29" s="134"/>
      <c r="M29" s="108"/>
      <c r="N29" s="108"/>
      <c r="O29" s="135" t="s">
        <v>164</v>
      </c>
      <c r="P29" s="108"/>
      <c r="Q29" s="108"/>
      <c r="R29" s="108"/>
      <c r="S29" s="108"/>
      <c r="T29" s="108"/>
      <c r="U29" s="108"/>
      <c r="V29" s="108"/>
      <c r="W29" s="108"/>
      <c r="X29" s="108"/>
      <c r="Y29" s="135"/>
    </row>
    <row r="30" spans="1:25" ht="16" customHeight="1">
      <c r="A30" s="305" t="s">
        <v>69</v>
      </c>
      <c r="B30" s="306"/>
      <c r="C30" s="306"/>
      <c r="D30" s="306"/>
      <c r="E30" s="307"/>
      <c r="F30" s="323" t="s">
        <v>248</v>
      </c>
      <c r="G30" s="295"/>
      <c r="H30" s="294"/>
      <c r="I30" s="295"/>
      <c r="J30" s="294"/>
      <c r="K30" s="295"/>
      <c r="L30" s="294"/>
      <c r="M30" s="295"/>
      <c r="N30" s="294"/>
      <c r="O30" s="295"/>
      <c r="P30" s="136"/>
      <c r="Q30" s="134"/>
      <c r="R30" s="136"/>
      <c r="S30" s="134"/>
      <c r="T30" s="136"/>
      <c r="U30" s="134"/>
      <c r="V30" s="136"/>
      <c r="W30" s="134"/>
      <c r="X30" s="136"/>
      <c r="Y30" s="134"/>
    </row>
    <row r="31" spans="1:25" ht="16" customHeight="1">
      <c r="A31" s="308"/>
      <c r="B31" s="309"/>
      <c r="C31" s="309"/>
      <c r="D31" s="309"/>
      <c r="E31" s="310"/>
      <c r="F31" s="103" t="s">
        <v>242</v>
      </c>
      <c r="G31" s="38" t="s">
        <v>2</v>
      </c>
      <c r="H31" s="103" t="s">
        <v>242</v>
      </c>
      <c r="I31" s="38" t="s">
        <v>2</v>
      </c>
      <c r="J31" s="103" t="s">
        <v>242</v>
      </c>
      <c r="K31" s="38" t="s">
        <v>2</v>
      </c>
      <c r="L31" s="103" t="s">
        <v>242</v>
      </c>
      <c r="M31" s="38" t="s">
        <v>2</v>
      </c>
      <c r="N31" s="103" t="s">
        <v>242</v>
      </c>
      <c r="O31" s="205" t="s">
        <v>2</v>
      </c>
      <c r="P31" s="140"/>
      <c r="Q31" s="140"/>
      <c r="R31" s="140"/>
      <c r="S31" s="140"/>
      <c r="T31" s="140"/>
      <c r="U31" s="140"/>
      <c r="V31" s="140"/>
      <c r="W31" s="140"/>
      <c r="X31" s="140"/>
      <c r="Y31" s="140"/>
    </row>
    <row r="32" spans="1:25" ht="16" customHeight="1">
      <c r="A32" s="311" t="s">
        <v>85</v>
      </c>
      <c r="B32" s="55" t="s">
        <v>50</v>
      </c>
      <c r="C32" s="56"/>
      <c r="D32" s="56"/>
      <c r="E32" s="15" t="s">
        <v>41</v>
      </c>
      <c r="F32" s="66">
        <v>11484</v>
      </c>
      <c r="G32" s="141">
        <v>10302</v>
      </c>
      <c r="H32" s="104"/>
      <c r="I32" s="106"/>
      <c r="J32" s="104"/>
      <c r="K32" s="107"/>
      <c r="L32" s="66"/>
      <c r="M32" s="141"/>
      <c r="N32" s="104"/>
      <c r="O32" s="142"/>
      <c r="P32" s="141"/>
      <c r="Q32" s="141"/>
      <c r="R32" s="141"/>
      <c r="S32" s="141"/>
      <c r="T32" s="143"/>
      <c r="U32" s="143"/>
      <c r="V32" s="141"/>
      <c r="W32" s="141"/>
      <c r="X32" s="143"/>
      <c r="Y32" s="143"/>
    </row>
    <row r="33" spans="1:25" ht="16" customHeight="1">
      <c r="A33" s="316"/>
      <c r="B33" s="8"/>
      <c r="C33" s="52" t="s">
        <v>70</v>
      </c>
      <c r="D33" s="53"/>
      <c r="E33" s="92"/>
      <c r="F33" s="247">
        <v>10875</v>
      </c>
      <c r="G33" s="144">
        <v>9528</v>
      </c>
      <c r="H33" s="67"/>
      <c r="I33" s="119"/>
      <c r="J33" s="67"/>
      <c r="K33" s="120"/>
      <c r="L33" s="67"/>
      <c r="M33" s="144"/>
      <c r="N33" s="67"/>
      <c r="O33" s="118"/>
      <c r="P33" s="141"/>
      <c r="Q33" s="141"/>
      <c r="R33" s="141"/>
      <c r="S33" s="141"/>
      <c r="T33" s="143"/>
      <c r="U33" s="143"/>
      <c r="V33" s="141"/>
      <c r="W33" s="141"/>
      <c r="X33" s="143"/>
      <c r="Y33" s="143"/>
    </row>
    <row r="34" spans="1:25" ht="16" customHeight="1">
      <c r="A34" s="316"/>
      <c r="B34" s="8"/>
      <c r="C34" s="24"/>
      <c r="D34" s="30" t="s">
        <v>71</v>
      </c>
      <c r="E34" s="87"/>
      <c r="F34" s="69">
        <v>0</v>
      </c>
      <c r="G34" s="109">
        <v>0</v>
      </c>
      <c r="H34" s="69"/>
      <c r="I34" s="110"/>
      <c r="J34" s="69"/>
      <c r="K34" s="111"/>
      <c r="L34" s="69"/>
      <c r="M34" s="109"/>
      <c r="N34" s="69"/>
      <c r="O34" s="121"/>
      <c r="P34" s="141"/>
      <c r="Q34" s="141"/>
      <c r="R34" s="141"/>
      <c r="S34" s="141"/>
      <c r="T34" s="143"/>
      <c r="U34" s="143"/>
      <c r="V34" s="141"/>
      <c r="W34" s="141"/>
      <c r="X34" s="143"/>
      <c r="Y34" s="143"/>
    </row>
    <row r="35" spans="1:25" ht="16" customHeight="1">
      <c r="A35" s="316"/>
      <c r="B35" s="10"/>
      <c r="C35" s="62" t="s">
        <v>72</v>
      </c>
      <c r="D35" s="63"/>
      <c r="E35" s="93"/>
      <c r="F35" s="114">
        <v>609</v>
      </c>
      <c r="G35" s="115">
        <v>774</v>
      </c>
      <c r="H35" s="114"/>
      <c r="I35" s="116"/>
      <c r="J35" s="145"/>
      <c r="K35" s="146"/>
      <c r="L35" s="114"/>
      <c r="M35" s="115"/>
      <c r="N35" s="114"/>
      <c r="O35" s="132"/>
      <c r="P35" s="141"/>
      <c r="Q35" s="141"/>
      <c r="R35" s="141"/>
      <c r="S35" s="141"/>
      <c r="T35" s="143"/>
      <c r="U35" s="143"/>
      <c r="V35" s="141"/>
      <c r="W35" s="141"/>
      <c r="X35" s="143"/>
      <c r="Y35" s="143"/>
    </row>
    <row r="36" spans="1:25" ht="16" customHeight="1">
      <c r="A36" s="316"/>
      <c r="B36" s="50" t="s">
        <v>53</v>
      </c>
      <c r="C36" s="51"/>
      <c r="D36" s="51"/>
      <c r="E36" s="15" t="s">
        <v>42</v>
      </c>
      <c r="F36" s="66">
        <v>11466</v>
      </c>
      <c r="G36" s="141">
        <v>10802</v>
      </c>
      <c r="H36" s="66"/>
      <c r="I36" s="129"/>
      <c r="J36" s="66"/>
      <c r="K36" s="130"/>
      <c r="L36" s="66"/>
      <c r="M36" s="141"/>
      <c r="N36" s="66"/>
      <c r="O36" s="128"/>
      <c r="P36" s="141"/>
      <c r="Q36" s="141"/>
      <c r="R36" s="141"/>
      <c r="S36" s="141"/>
      <c r="T36" s="141"/>
      <c r="U36" s="141"/>
      <c r="V36" s="141"/>
      <c r="W36" s="141"/>
      <c r="X36" s="143"/>
      <c r="Y36" s="143"/>
    </row>
    <row r="37" spans="1:25" ht="16" customHeight="1">
      <c r="A37" s="316"/>
      <c r="B37" s="8"/>
      <c r="C37" s="30" t="s">
        <v>73</v>
      </c>
      <c r="D37" s="43"/>
      <c r="E37" s="87"/>
      <c r="F37" s="69">
        <v>10912</v>
      </c>
      <c r="G37" s="109">
        <v>10168</v>
      </c>
      <c r="H37" s="69"/>
      <c r="I37" s="110"/>
      <c r="J37" s="69"/>
      <c r="K37" s="111"/>
      <c r="L37" s="69"/>
      <c r="M37" s="109"/>
      <c r="N37" s="69"/>
      <c r="O37" s="121"/>
      <c r="P37" s="141"/>
      <c r="Q37" s="141"/>
      <c r="R37" s="141"/>
      <c r="S37" s="141"/>
      <c r="T37" s="141"/>
      <c r="U37" s="141"/>
      <c r="V37" s="141"/>
      <c r="W37" s="141"/>
      <c r="X37" s="143"/>
      <c r="Y37" s="143"/>
    </row>
    <row r="38" spans="1:25" ht="16" customHeight="1">
      <c r="A38" s="316"/>
      <c r="B38" s="10"/>
      <c r="C38" s="30" t="s">
        <v>74</v>
      </c>
      <c r="D38" s="43"/>
      <c r="E38" s="87"/>
      <c r="F38" s="68">
        <v>554</v>
      </c>
      <c r="G38" s="121">
        <v>634</v>
      </c>
      <c r="H38" s="69"/>
      <c r="I38" s="110"/>
      <c r="J38" s="69"/>
      <c r="K38" s="146"/>
      <c r="L38" s="69"/>
      <c r="M38" s="109"/>
      <c r="N38" s="69"/>
      <c r="O38" s="121"/>
      <c r="P38" s="141"/>
      <c r="Q38" s="141"/>
      <c r="R38" s="143"/>
      <c r="S38" s="143"/>
      <c r="T38" s="141"/>
      <c r="U38" s="141"/>
      <c r="V38" s="141"/>
      <c r="W38" s="141"/>
      <c r="X38" s="143"/>
      <c r="Y38" s="143"/>
    </row>
    <row r="39" spans="1:25" ht="16" customHeight="1">
      <c r="A39" s="317"/>
      <c r="B39" s="11" t="s">
        <v>75</v>
      </c>
      <c r="C39" s="12"/>
      <c r="D39" s="12"/>
      <c r="E39" s="91" t="s">
        <v>165</v>
      </c>
      <c r="F39" s="71">
        <f t="shared" ref="F39:G39" si="4">F32-F36</f>
        <v>18</v>
      </c>
      <c r="G39" s="133">
        <f t="shared" si="4"/>
        <v>-500</v>
      </c>
      <c r="H39" s="71">
        <f t="shared" ref="H39:O39" si="5">H32-H36</f>
        <v>0</v>
      </c>
      <c r="I39" s="133">
        <f t="shared" si="5"/>
        <v>0</v>
      </c>
      <c r="J39" s="71">
        <f t="shared" si="5"/>
        <v>0</v>
      </c>
      <c r="K39" s="133">
        <f t="shared" si="5"/>
        <v>0</v>
      </c>
      <c r="L39" s="71">
        <f t="shared" si="5"/>
        <v>0</v>
      </c>
      <c r="M39" s="133">
        <f t="shared" si="5"/>
        <v>0</v>
      </c>
      <c r="N39" s="71">
        <f t="shared" si="5"/>
        <v>0</v>
      </c>
      <c r="O39" s="133">
        <f t="shared" si="5"/>
        <v>0</v>
      </c>
      <c r="P39" s="141"/>
      <c r="Q39" s="141"/>
      <c r="R39" s="141"/>
      <c r="S39" s="141"/>
      <c r="T39" s="141"/>
      <c r="U39" s="141"/>
      <c r="V39" s="141"/>
      <c r="W39" s="141"/>
      <c r="X39" s="143"/>
      <c r="Y39" s="143"/>
    </row>
    <row r="40" spans="1:25" ht="16" customHeight="1">
      <c r="A40" s="311" t="s">
        <v>86</v>
      </c>
      <c r="B40" s="50" t="s">
        <v>76</v>
      </c>
      <c r="C40" s="51"/>
      <c r="D40" s="51"/>
      <c r="E40" s="15" t="s">
        <v>44</v>
      </c>
      <c r="F40" s="65">
        <v>7634</v>
      </c>
      <c r="G40" s="128">
        <v>7307</v>
      </c>
      <c r="H40" s="66"/>
      <c r="I40" s="129"/>
      <c r="J40" s="66"/>
      <c r="K40" s="130"/>
      <c r="L40" s="66"/>
      <c r="M40" s="141"/>
      <c r="N40" s="66"/>
      <c r="O40" s="128"/>
      <c r="P40" s="141"/>
      <c r="Q40" s="141"/>
      <c r="R40" s="141"/>
      <c r="S40" s="141"/>
      <c r="T40" s="143"/>
      <c r="U40" s="143"/>
      <c r="V40" s="143"/>
      <c r="W40" s="143"/>
      <c r="X40" s="141"/>
      <c r="Y40" s="141"/>
    </row>
    <row r="41" spans="1:25" ht="16" customHeight="1">
      <c r="A41" s="318"/>
      <c r="B41" s="10"/>
      <c r="C41" s="30" t="s">
        <v>77</v>
      </c>
      <c r="D41" s="43"/>
      <c r="E41" s="87"/>
      <c r="F41" s="147">
        <v>888</v>
      </c>
      <c r="G41" s="148">
        <v>704</v>
      </c>
      <c r="H41" s="145"/>
      <c r="I41" s="146"/>
      <c r="J41" s="69"/>
      <c r="K41" s="111"/>
      <c r="L41" s="69"/>
      <c r="M41" s="109"/>
      <c r="N41" s="69"/>
      <c r="O41" s="121"/>
      <c r="P41" s="143"/>
      <c r="Q41" s="143"/>
      <c r="R41" s="143"/>
      <c r="S41" s="143"/>
      <c r="T41" s="143"/>
      <c r="U41" s="143"/>
      <c r="V41" s="143"/>
      <c r="W41" s="143"/>
      <c r="X41" s="141"/>
      <c r="Y41" s="141"/>
    </row>
    <row r="42" spans="1:25" ht="16" customHeight="1">
      <c r="A42" s="318"/>
      <c r="B42" s="50" t="s">
        <v>64</v>
      </c>
      <c r="C42" s="51"/>
      <c r="D42" s="51"/>
      <c r="E42" s="15" t="s">
        <v>45</v>
      </c>
      <c r="F42" s="65">
        <v>7353</v>
      </c>
      <c r="G42" s="128">
        <v>7118</v>
      </c>
      <c r="H42" s="66"/>
      <c r="I42" s="129"/>
      <c r="J42" s="66"/>
      <c r="K42" s="130"/>
      <c r="L42" s="66"/>
      <c r="M42" s="141"/>
      <c r="N42" s="66"/>
      <c r="O42" s="128"/>
      <c r="P42" s="141"/>
      <c r="Q42" s="141"/>
      <c r="R42" s="141"/>
      <c r="S42" s="141"/>
      <c r="T42" s="143"/>
      <c r="U42" s="143"/>
      <c r="V42" s="141"/>
      <c r="W42" s="141"/>
      <c r="X42" s="141"/>
      <c r="Y42" s="141"/>
    </row>
    <row r="43" spans="1:25" ht="16" customHeight="1">
      <c r="A43" s="318"/>
      <c r="B43" s="10"/>
      <c r="C43" s="30" t="s">
        <v>78</v>
      </c>
      <c r="D43" s="43"/>
      <c r="E43" s="87"/>
      <c r="F43" s="68">
        <v>2392</v>
      </c>
      <c r="G43" s="121">
        <v>2543</v>
      </c>
      <c r="H43" s="69"/>
      <c r="I43" s="110"/>
      <c r="J43" s="145"/>
      <c r="K43" s="146"/>
      <c r="L43" s="69"/>
      <c r="M43" s="109"/>
      <c r="N43" s="69"/>
      <c r="O43" s="121"/>
      <c r="P43" s="141"/>
      <c r="Q43" s="141"/>
      <c r="R43" s="143"/>
      <c r="S43" s="141"/>
      <c r="T43" s="143"/>
      <c r="U43" s="143"/>
      <c r="V43" s="141"/>
      <c r="W43" s="141"/>
      <c r="X43" s="143"/>
      <c r="Y43" s="143"/>
    </row>
    <row r="44" spans="1:25" ht="16" customHeight="1">
      <c r="A44" s="319"/>
      <c r="B44" s="47" t="s">
        <v>75</v>
      </c>
      <c r="C44" s="31"/>
      <c r="D44" s="31"/>
      <c r="E44" s="91" t="s">
        <v>166</v>
      </c>
      <c r="F44" s="123">
        <f t="shared" ref="F44:G44" si="6">F40-F42</f>
        <v>281</v>
      </c>
      <c r="G44" s="124">
        <f t="shared" si="6"/>
        <v>189</v>
      </c>
      <c r="H44" s="123">
        <f t="shared" ref="H44:O44" si="7">H40-H42</f>
        <v>0</v>
      </c>
      <c r="I44" s="124">
        <f t="shared" si="7"/>
        <v>0</v>
      </c>
      <c r="J44" s="123">
        <f t="shared" si="7"/>
        <v>0</v>
      </c>
      <c r="K44" s="124">
        <f t="shared" si="7"/>
        <v>0</v>
      </c>
      <c r="L44" s="123">
        <f t="shared" si="7"/>
        <v>0</v>
      </c>
      <c r="M44" s="124">
        <f t="shared" si="7"/>
        <v>0</v>
      </c>
      <c r="N44" s="123">
        <f t="shared" si="7"/>
        <v>0</v>
      </c>
      <c r="O44" s="124">
        <f t="shared" si="7"/>
        <v>0</v>
      </c>
      <c r="P44" s="143"/>
      <c r="Q44" s="143"/>
      <c r="R44" s="141"/>
      <c r="S44" s="141"/>
      <c r="T44" s="143"/>
      <c r="U44" s="143"/>
      <c r="V44" s="141"/>
      <c r="W44" s="141"/>
      <c r="X44" s="141"/>
      <c r="Y44" s="141"/>
    </row>
    <row r="45" spans="1:25" ht="16" customHeight="1">
      <c r="A45" s="296" t="s">
        <v>87</v>
      </c>
      <c r="B45" s="25" t="s">
        <v>79</v>
      </c>
      <c r="C45" s="20"/>
      <c r="D45" s="20"/>
      <c r="E45" s="90" t="s">
        <v>167</v>
      </c>
      <c r="F45" s="149">
        <f t="shared" ref="F45:G45" si="8">F39+F44</f>
        <v>299</v>
      </c>
      <c r="G45" s="150">
        <f t="shared" si="8"/>
        <v>-311</v>
      </c>
      <c r="H45" s="149">
        <f t="shared" ref="H45:O45" si="9">H39+H44</f>
        <v>0</v>
      </c>
      <c r="I45" s="150">
        <f t="shared" si="9"/>
        <v>0</v>
      </c>
      <c r="J45" s="149">
        <f t="shared" si="9"/>
        <v>0</v>
      </c>
      <c r="K45" s="150">
        <f t="shared" si="9"/>
        <v>0</v>
      </c>
      <c r="L45" s="149">
        <f t="shared" si="9"/>
        <v>0</v>
      </c>
      <c r="M45" s="150">
        <f t="shared" si="9"/>
        <v>0</v>
      </c>
      <c r="N45" s="149">
        <f t="shared" si="9"/>
        <v>0</v>
      </c>
      <c r="O45" s="150">
        <f t="shared" si="9"/>
        <v>0</v>
      </c>
      <c r="P45" s="141"/>
      <c r="Q45" s="141"/>
      <c r="R45" s="141"/>
      <c r="S45" s="141"/>
      <c r="T45" s="141"/>
      <c r="U45" s="141"/>
      <c r="V45" s="141"/>
      <c r="W45" s="141"/>
      <c r="X45" s="141"/>
      <c r="Y45" s="141"/>
    </row>
    <row r="46" spans="1:25" ht="16" customHeight="1">
      <c r="A46" s="297"/>
      <c r="B46" s="44" t="s">
        <v>80</v>
      </c>
      <c r="C46" s="43"/>
      <c r="D46" s="43"/>
      <c r="E46" s="43"/>
      <c r="F46" s="147"/>
      <c r="G46" s="148"/>
      <c r="H46" s="145"/>
      <c r="I46" s="146"/>
      <c r="J46" s="145"/>
      <c r="K46" s="146"/>
      <c r="L46" s="69"/>
      <c r="M46" s="109"/>
      <c r="N46" s="145"/>
      <c r="O46" s="122"/>
      <c r="P46" s="143"/>
      <c r="Q46" s="143"/>
      <c r="R46" s="143"/>
      <c r="S46" s="143"/>
      <c r="T46" s="143"/>
      <c r="U46" s="143"/>
      <c r="V46" s="143"/>
      <c r="W46" s="143"/>
      <c r="X46" s="143"/>
      <c r="Y46" s="143"/>
    </row>
    <row r="47" spans="1:25" ht="16" customHeight="1">
      <c r="A47" s="297"/>
      <c r="B47" s="44" t="s">
        <v>81</v>
      </c>
      <c r="C47" s="43"/>
      <c r="D47" s="43"/>
      <c r="E47" s="43"/>
      <c r="F47" s="69">
        <v>2804</v>
      </c>
      <c r="G47" s="109">
        <v>2505</v>
      </c>
      <c r="H47" s="69"/>
      <c r="I47" s="110"/>
      <c r="J47" s="69"/>
      <c r="K47" s="111"/>
      <c r="L47" s="69"/>
      <c r="M47" s="109"/>
      <c r="N47" s="69"/>
      <c r="O47" s="121"/>
      <c r="P47" s="141"/>
      <c r="Q47" s="141"/>
      <c r="R47" s="141"/>
      <c r="S47" s="141"/>
      <c r="T47" s="141"/>
      <c r="U47" s="141"/>
      <c r="V47" s="141"/>
      <c r="W47" s="141"/>
      <c r="X47" s="141"/>
      <c r="Y47" s="141"/>
    </row>
    <row r="48" spans="1:25" ht="16" customHeight="1">
      <c r="A48" s="298"/>
      <c r="B48" s="47" t="s">
        <v>82</v>
      </c>
      <c r="C48" s="31"/>
      <c r="D48" s="31"/>
      <c r="E48" s="31"/>
      <c r="F48" s="72">
        <v>2366</v>
      </c>
      <c r="G48" s="151">
        <v>2126</v>
      </c>
      <c r="H48" s="72"/>
      <c r="I48" s="152"/>
      <c r="J48" s="72"/>
      <c r="K48" s="153"/>
      <c r="L48" s="72"/>
      <c r="M48" s="151"/>
      <c r="N48" s="72"/>
      <c r="O48" s="133"/>
      <c r="P48" s="141"/>
      <c r="Q48" s="141"/>
      <c r="R48" s="141"/>
      <c r="S48" s="141"/>
      <c r="T48" s="141"/>
      <c r="U48" s="141"/>
      <c r="V48" s="141"/>
      <c r="W48" s="141"/>
      <c r="X48" s="141"/>
      <c r="Y48" s="141"/>
    </row>
    <row r="49" spans="1:15" ht="16" customHeight="1">
      <c r="A49" s="13" t="s">
        <v>168</v>
      </c>
      <c r="O49" s="6"/>
    </row>
    <row r="50" spans="1:15" ht="16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52" orientation="landscape" cellComments="asDisplayed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156" t="s">
        <v>0</v>
      </c>
      <c r="B1" s="156"/>
      <c r="C1" s="208" t="s">
        <v>259</v>
      </c>
      <c r="D1" s="209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0"/>
      <c r="B5" s="210" t="s">
        <v>246</v>
      </c>
      <c r="C5" s="210"/>
      <c r="D5" s="210"/>
      <c r="H5" s="37"/>
      <c r="L5" s="37"/>
      <c r="N5" s="37" t="s">
        <v>170</v>
      </c>
    </row>
    <row r="6" spans="1:14" ht="15" customHeight="1">
      <c r="A6" s="211"/>
      <c r="B6" s="212"/>
      <c r="C6" s="212"/>
      <c r="D6" s="212"/>
      <c r="E6" s="327" t="s">
        <v>260</v>
      </c>
      <c r="F6" s="328"/>
      <c r="G6" s="327" t="s">
        <v>261</v>
      </c>
      <c r="H6" s="328"/>
      <c r="I6" s="213"/>
      <c r="J6" s="214"/>
      <c r="K6" s="327"/>
      <c r="L6" s="328"/>
      <c r="M6" s="327"/>
      <c r="N6" s="328"/>
    </row>
    <row r="7" spans="1:14" ht="15" customHeight="1">
      <c r="A7" s="59"/>
      <c r="B7" s="60"/>
      <c r="C7" s="60"/>
      <c r="D7" s="60"/>
      <c r="E7" s="215" t="s">
        <v>242</v>
      </c>
      <c r="F7" s="216" t="s">
        <v>2</v>
      </c>
      <c r="G7" s="215" t="s">
        <v>242</v>
      </c>
      <c r="H7" s="216" t="s">
        <v>2</v>
      </c>
      <c r="I7" s="215" t="s">
        <v>242</v>
      </c>
      <c r="J7" s="216" t="s">
        <v>2</v>
      </c>
      <c r="K7" s="215" t="s">
        <v>242</v>
      </c>
      <c r="L7" s="216" t="s">
        <v>2</v>
      </c>
      <c r="M7" s="215" t="s">
        <v>242</v>
      </c>
      <c r="N7" s="246" t="s">
        <v>2</v>
      </c>
    </row>
    <row r="8" spans="1:14" ht="18" customHeight="1">
      <c r="A8" s="278" t="s">
        <v>171</v>
      </c>
      <c r="B8" s="217" t="s">
        <v>172</v>
      </c>
      <c r="C8" s="218"/>
      <c r="D8" s="218"/>
      <c r="E8" s="219">
        <v>3</v>
      </c>
      <c r="F8" s="220">
        <v>3</v>
      </c>
      <c r="G8" s="219">
        <v>1</v>
      </c>
      <c r="H8" s="221">
        <v>1</v>
      </c>
      <c r="I8" s="219"/>
      <c r="J8" s="220"/>
      <c r="K8" s="219"/>
      <c r="L8" s="221"/>
      <c r="M8" s="219"/>
      <c r="N8" s="221"/>
    </row>
    <row r="9" spans="1:14" ht="18" customHeight="1">
      <c r="A9" s="279"/>
      <c r="B9" s="278" t="s">
        <v>173</v>
      </c>
      <c r="C9" s="174" t="s">
        <v>174</v>
      </c>
      <c r="D9" s="175"/>
      <c r="E9" s="222">
        <v>30</v>
      </c>
      <c r="F9" s="223">
        <v>30</v>
      </c>
      <c r="G9" s="222">
        <v>10781</v>
      </c>
      <c r="H9" s="224">
        <v>10781</v>
      </c>
      <c r="I9" s="222"/>
      <c r="J9" s="223"/>
      <c r="K9" s="222"/>
      <c r="L9" s="224"/>
      <c r="M9" s="222"/>
      <c r="N9" s="224"/>
    </row>
    <row r="10" spans="1:14" ht="18" customHeight="1">
      <c r="A10" s="279"/>
      <c r="B10" s="279"/>
      <c r="C10" s="44" t="s">
        <v>175</v>
      </c>
      <c r="D10" s="43"/>
      <c r="E10" s="225">
        <v>15</v>
      </c>
      <c r="F10" s="226">
        <v>15</v>
      </c>
      <c r="G10" s="225">
        <v>10781</v>
      </c>
      <c r="H10" s="227">
        <v>10781</v>
      </c>
      <c r="I10" s="225"/>
      <c r="J10" s="226"/>
      <c r="K10" s="225"/>
      <c r="L10" s="227"/>
      <c r="M10" s="225"/>
      <c r="N10" s="227"/>
    </row>
    <row r="11" spans="1:14" ht="18" customHeight="1">
      <c r="A11" s="279"/>
      <c r="B11" s="279"/>
      <c r="C11" s="44" t="s">
        <v>176</v>
      </c>
      <c r="D11" s="43"/>
      <c r="E11" s="225">
        <v>15</v>
      </c>
      <c r="F11" s="226">
        <v>15</v>
      </c>
      <c r="G11" s="225">
        <v>0</v>
      </c>
      <c r="H11" s="227">
        <v>0</v>
      </c>
      <c r="I11" s="225"/>
      <c r="J11" s="226"/>
      <c r="K11" s="225"/>
      <c r="L11" s="227"/>
      <c r="M11" s="225"/>
      <c r="N11" s="227"/>
    </row>
    <row r="12" spans="1:14" ht="18" customHeight="1">
      <c r="A12" s="279"/>
      <c r="B12" s="279"/>
      <c r="C12" s="44" t="s">
        <v>177</v>
      </c>
      <c r="D12" s="43"/>
      <c r="E12" s="225">
        <v>0</v>
      </c>
      <c r="F12" s="257">
        <v>0</v>
      </c>
      <c r="G12" s="225">
        <v>0</v>
      </c>
      <c r="H12" s="227">
        <v>0</v>
      </c>
      <c r="I12" s="225"/>
      <c r="J12" s="226"/>
      <c r="K12" s="225"/>
      <c r="L12" s="227"/>
      <c r="M12" s="225"/>
      <c r="N12" s="227"/>
    </row>
    <row r="13" spans="1:14" ht="18" customHeight="1">
      <c r="A13" s="279"/>
      <c r="B13" s="279"/>
      <c r="C13" s="44" t="s">
        <v>178</v>
      </c>
      <c r="D13" s="43"/>
      <c r="E13" s="225">
        <v>0</v>
      </c>
      <c r="F13" s="226">
        <v>0</v>
      </c>
      <c r="G13" s="225">
        <v>0</v>
      </c>
      <c r="H13" s="227">
        <v>0</v>
      </c>
      <c r="I13" s="225"/>
      <c r="J13" s="226"/>
      <c r="K13" s="225"/>
      <c r="L13" s="227"/>
      <c r="M13" s="225"/>
      <c r="N13" s="227"/>
    </row>
    <row r="14" spans="1:14" ht="18" customHeight="1">
      <c r="A14" s="280"/>
      <c r="B14" s="280"/>
      <c r="C14" s="47" t="s">
        <v>179</v>
      </c>
      <c r="D14" s="31"/>
      <c r="E14" s="228">
        <v>0</v>
      </c>
      <c r="F14" s="229">
        <v>0</v>
      </c>
      <c r="G14" s="228">
        <v>0</v>
      </c>
      <c r="H14" s="230">
        <v>0</v>
      </c>
      <c r="I14" s="228"/>
      <c r="J14" s="229"/>
      <c r="K14" s="228"/>
      <c r="L14" s="230"/>
      <c r="M14" s="228"/>
      <c r="N14" s="230"/>
    </row>
    <row r="15" spans="1:14" ht="18" customHeight="1">
      <c r="A15" s="321" t="s">
        <v>180</v>
      </c>
      <c r="B15" s="278" t="s">
        <v>181</v>
      </c>
      <c r="C15" s="174" t="s">
        <v>182</v>
      </c>
      <c r="D15" s="175"/>
      <c r="E15" s="231">
        <v>10372.6</v>
      </c>
      <c r="F15" s="232">
        <v>9913</v>
      </c>
      <c r="G15" s="231">
        <v>806.7</v>
      </c>
      <c r="H15" s="150">
        <v>830.4</v>
      </c>
      <c r="I15" s="231"/>
      <c r="J15" s="232"/>
      <c r="K15" s="231"/>
      <c r="L15" s="150"/>
      <c r="M15" s="231"/>
      <c r="N15" s="150"/>
    </row>
    <row r="16" spans="1:14" ht="18" customHeight="1">
      <c r="A16" s="279"/>
      <c r="B16" s="279"/>
      <c r="C16" s="44" t="s">
        <v>183</v>
      </c>
      <c r="D16" s="43"/>
      <c r="E16" s="69">
        <v>181848.2</v>
      </c>
      <c r="F16" s="110">
        <v>181366</v>
      </c>
      <c r="G16" s="69">
        <v>38509.300000000003</v>
      </c>
      <c r="H16" s="121">
        <v>38538.6</v>
      </c>
      <c r="I16" s="69"/>
      <c r="J16" s="110"/>
      <c r="K16" s="69"/>
      <c r="L16" s="121"/>
      <c r="M16" s="69"/>
      <c r="N16" s="121"/>
    </row>
    <row r="17" spans="1:15" ht="18" customHeight="1">
      <c r="A17" s="279"/>
      <c r="B17" s="279"/>
      <c r="C17" s="44" t="s">
        <v>184</v>
      </c>
      <c r="D17" s="43"/>
      <c r="E17" s="69">
        <v>0</v>
      </c>
      <c r="F17" s="110">
        <v>0</v>
      </c>
      <c r="G17" s="69">
        <v>0</v>
      </c>
      <c r="H17" s="121">
        <v>0</v>
      </c>
      <c r="I17" s="69"/>
      <c r="J17" s="110"/>
      <c r="K17" s="69"/>
      <c r="L17" s="121"/>
      <c r="M17" s="69"/>
      <c r="N17" s="121"/>
    </row>
    <row r="18" spans="1:15" ht="18" customHeight="1">
      <c r="A18" s="279"/>
      <c r="B18" s="280"/>
      <c r="C18" s="47" t="s">
        <v>185</v>
      </c>
      <c r="D18" s="31"/>
      <c r="E18" s="71">
        <v>192221</v>
      </c>
      <c r="F18" s="233">
        <v>191279</v>
      </c>
      <c r="G18" s="71">
        <v>39316</v>
      </c>
      <c r="H18" s="233">
        <v>39369</v>
      </c>
      <c r="I18" s="71"/>
      <c r="J18" s="233"/>
      <c r="K18" s="71"/>
      <c r="L18" s="233"/>
      <c r="M18" s="71"/>
      <c r="N18" s="233"/>
    </row>
    <row r="19" spans="1:15" ht="18" customHeight="1">
      <c r="A19" s="279"/>
      <c r="B19" s="278" t="s">
        <v>186</v>
      </c>
      <c r="C19" s="174" t="s">
        <v>187</v>
      </c>
      <c r="D19" s="175"/>
      <c r="E19" s="149">
        <v>32732.3</v>
      </c>
      <c r="F19" s="150">
        <v>16940.599999999999</v>
      </c>
      <c r="G19" s="149">
        <v>1280.0999999999999</v>
      </c>
      <c r="H19" s="150">
        <v>1111.3</v>
      </c>
      <c r="I19" s="149"/>
      <c r="J19" s="150"/>
      <c r="K19" s="149"/>
      <c r="L19" s="150"/>
      <c r="M19" s="149"/>
      <c r="N19" s="150"/>
    </row>
    <row r="20" spans="1:15" ht="18" customHeight="1">
      <c r="A20" s="279"/>
      <c r="B20" s="279"/>
      <c r="C20" s="44" t="s">
        <v>188</v>
      </c>
      <c r="D20" s="43"/>
      <c r="E20" s="68">
        <v>97523.3</v>
      </c>
      <c r="F20" s="121">
        <v>113144.2</v>
      </c>
      <c r="G20" s="68">
        <v>1275.5</v>
      </c>
      <c r="H20" s="121">
        <v>2294.3000000000002</v>
      </c>
      <c r="I20" s="68"/>
      <c r="J20" s="121"/>
      <c r="K20" s="68"/>
      <c r="L20" s="121"/>
      <c r="M20" s="68"/>
      <c r="N20" s="121"/>
    </row>
    <row r="21" spans="1:15" s="238" customFormat="1" ht="18" customHeight="1">
      <c r="A21" s="279"/>
      <c r="B21" s="279"/>
      <c r="C21" s="234" t="s">
        <v>189</v>
      </c>
      <c r="D21" s="235"/>
      <c r="E21" s="236">
        <v>0</v>
      </c>
      <c r="F21" s="237">
        <v>0</v>
      </c>
      <c r="G21" s="236">
        <v>14614.6</v>
      </c>
      <c r="H21" s="237">
        <v>14015.2</v>
      </c>
      <c r="I21" s="236"/>
      <c r="J21" s="237"/>
      <c r="K21" s="236"/>
      <c r="L21" s="237"/>
      <c r="M21" s="236"/>
      <c r="N21" s="237"/>
    </row>
    <row r="22" spans="1:15" ht="18" customHeight="1">
      <c r="A22" s="279"/>
      <c r="B22" s="280"/>
      <c r="C22" s="11" t="s">
        <v>190</v>
      </c>
      <c r="D22" s="12"/>
      <c r="E22" s="71">
        <v>130255.7</v>
      </c>
      <c r="F22" s="133">
        <v>130084.8</v>
      </c>
      <c r="G22" s="71">
        <v>17170.3</v>
      </c>
      <c r="H22" s="133">
        <v>17420.8</v>
      </c>
      <c r="I22" s="71"/>
      <c r="J22" s="133"/>
      <c r="K22" s="71"/>
      <c r="L22" s="133"/>
      <c r="M22" s="71"/>
      <c r="N22" s="133"/>
    </row>
    <row r="23" spans="1:15" ht="18" customHeight="1">
      <c r="A23" s="279"/>
      <c r="B23" s="278" t="s">
        <v>191</v>
      </c>
      <c r="C23" s="174" t="s">
        <v>192</v>
      </c>
      <c r="D23" s="175"/>
      <c r="E23" s="149">
        <v>30</v>
      </c>
      <c r="F23" s="150">
        <v>30</v>
      </c>
      <c r="G23" s="149">
        <v>10781</v>
      </c>
      <c r="H23" s="150">
        <v>10781</v>
      </c>
      <c r="I23" s="149"/>
      <c r="J23" s="150"/>
      <c r="K23" s="149"/>
      <c r="L23" s="150"/>
      <c r="M23" s="149"/>
      <c r="N23" s="150"/>
    </row>
    <row r="24" spans="1:15" ht="18" customHeight="1">
      <c r="A24" s="279"/>
      <c r="B24" s="279"/>
      <c r="C24" s="44" t="s">
        <v>193</v>
      </c>
      <c r="D24" s="43"/>
      <c r="E24" s="68">
        <v>61935.1</v>
      </c>
      <c r="F24" s="121">
        <v>61164.2</v>
      </c>
      <c r="G24" s="68">
        <v>11364.8</v>
      </c>
      <c r="H24" s="121">
        <v>11167.1</v>
      </c>
      <c r="I24" s="68"/>
      <c r="J24" s="121"/>
      <c r="K24" s="68"/>
      <c r="L24" s="121"/>
      <c r="M24" s="68"/>
      <c r="N24" s="121"/>
    </row>
    <row r="25" spans="1:15" ht="18" customHeight="1">
      <c r="A25" s="279"/>
      <c r="B25" s="279"/>
      <c r="C25" s="44" t="s">
        <v>194</v>
      </c>
      <c r="D25" s="43"/>
      <c r="E25" s="68">
        <v>0</v>
      </c>
      <c r="F25" s="121">
        <v>0</v>
      </c>
      <c r="G25" s="68">
        <v>0</v>
      </c>
      <c r="H25" s="121">
        <v>0</v>
      </c>
      <c r="I25" s="68"/>
      <c r="J25" s="121"/>
      <c r="K25" s="68"/>
      <c r="L25" s="121"/>
      <c r="M25" s="68"/>
      <c r="N25" s="121"/>
    </row>
    <row r="26" spans="1:15" ht="18" customHeight="1">
      <c r="A26" s="279"/>
      <c r="B26" s="280"/>
      <c r="C26" s="45" t="s">
        <v>195</v>
      </c>
      <c r="D26" s="46"/>
      <c r="E26" s="70">
        <v>61965.1</v>
      </c>
      <c r="F26" s="133">
        <v>61194.2</v>
      </c>
      <c r="G26" s="70">
        <v>22145.8</v>
      </c>
      <c r="H26" s="133">
        <v>21948.1</v>
      </c>
      <c r="I26" s="152"/>
      <c r="J26" s="133"/>
      <c r="K26" s="70"/>
      <c r="L26" s="133"/>
      <c r="M26" s="70"/>
      <c r="N26" s="133"/>
    </row>
    <row r="27" spans="1:15" ht="18" customHeight="1">
      <c r="A27" s="280"/>
      <c r="B27" s="47" t="s">
        <v>196</v>
      </c>
      <c r="C27" s="31"/>
      <c r="D27" s="31"/>
      <c r="E27" s="239">
        <v>192220.9</v>
      </c>
      <c r="F27" s="133">
        <v>191279</v>
      </c>
      <c r="G27" s="71">
        <v>39316</v>
      </c>
      <c r="H27" s="133">
        <v>39369</v>
      </c>
      <c r="I27" s="239"/>
      <c r="J27" s="133"/>
      <c r="K27" s="71"/>
      <c r="L27" s="133"/>
      <c r="M27" s="71"/>
      <c r="N27" s="133"/>
    </row>
    <row r="28" spans="1:15" ht="18" customHeight="1">
      <c r="A28" s="278" t="s">
        <v>197</v>
      </c>
      <c r="B28" s="278" t="s">
        <v>198</v>
      </c>
      <c r="C28" s="174" t="s">
        <v>199</v>
      </c>
      <c r="D28" s="240" t="s">
        <v>41</v>
      </c>
      <c r="E28" s="149">
        <v>15983.7</v>
      </c>
      <c r="F28" s="150">
        <v>15728</v>
      </c>
      <c r="G28" s="149">
        <v>2484.5</v>
      </c>
      <c r="H28" s="150">
        <v>2526.4</v>
      </c>
      <c r="I28" s="149"/>
      <c r="J28" s="150"/>
      <c r="K28" s="149"/>
      <c r="L28" s="150"/>
      <c r="M28" s="149"/>
      <c r="N28" s="150"/>
    </row>
    <row r="29" spans="1:15" ht="18" customHeight="1">
      <c r="A29" s="279"/>
      <c r="B29" s="279"/>
      <c r="C29" s="44" t="s">
        <v>200</v>
      </c>
      <c r="D29" s="241" t="s">
        <v>42</v>
      </c>
      <c r="E29" s="68">
        <v>12841.3</v>
      </c>
      <c r="F29" s="121">
        <v>12326.4</v>
      </c>
      <c r="G29" s="68">
        <v>2061.1999999999998</v>
      </c>
      <c r="H29" s="121">
        <v>2069.4</v>
      </c>
      <c r="I29" s="68"/>
      <c r="J29" s="121"/>
      <c r="K29" s="68"/>
      <c r="L29" s="121"/>
      <c r="M29" s="68"/>
      <c r="N29" s="121"/>
    </row>
    <row r="30" spans="1:15" ht="18" customHeight="1">
      <c r="A30" s="279"/>
      <c r="B30" s="279"/>
      <c r="C30" s="44" t="s">
        <v>201</v>
      </c>
      <c r="D30" s="241" t="s">
        <v>202</v>
      </c>
      <c r="E30" s="68">
        <v>727</v>
      </c>
      <c r="F30" s="121">
        <v>722.1</v>
      </c>
      <c r="G30" s="69">
        <v>203.9</v>
      </c>
      <c r="H30" s="121">
        <v>135.19999999999999</v>
      </c>
      <c r="I30" s="68"/>
      <c r="J30" s="121"/>
      <c r="K30" s="68"/>
      <c r="L30" s="121"/>
      <c r="M30" s="68"/>
      <c r="N30" s="121"/>
    </row>
    <row r="31" spans="1:15" ht="18" customHeight="1">
      <c r="A31" s="279"/>
      <c r="B31" s="279"/>
      <c r="C31" s="11" t="s">
        <v>203</v>
      </c>
      <c r="D31" s="242" t="s">
        <v>204</v>
      </c>
      <c r="E31" s="71">
        <f t="shared" ref="E31:H31" si="0">E28-E29-E30</f>
        <v>2415.4000000000015</v>
      </c>
      <c r="F31" s="233">
        <f t="shared" si="0"/>
        <v>2679.5000000000005</v>
      </c>
      <c r="G31" s="71">
        <f t="shared" si="0"/>
        <v>219.40000000000018</v>
      </c>
      <c r="H31" s="233">
        <f t="shared" si="0"/>
        <v>321.8</v>
      </c>
      <c r="I31" s="71">
        <f t="shared" ref="I31:N31" si="1">I28-I29-I30</f>
        <v>0</v>
      </c>
      <c r="J31" s="243">
        <f t="shared" si="1"/>
        <v>0</v>
      </c>
      <c r="K31" s="71">
        <f t="shared" si="1"/>
        <v>0</v>
      </c>
      <c r="L31" s="243">
        <f t="shared" si="1"/>
        <v>0</v>
      </c>
      <c r="M31" s="71">
        <f t="shared" si="1"/>
        <v>0</v>
      </c>
      <c r="N31" s="233">
        <f t="shared" si="1"/>
        <v>0</v>
      </c>
      <c r="O31" s="7"/>
    </row>
    <row r="32" spans="1:15" ht="18" customHeight="1">
      <c r="A32" s="279"/>
      <c r="B32" s="279"/>
      <c r="C32" s="174" t="s">
        <v>205</v>
      </c>
      <c r="D32" s="240" t="s">
        <v>206</v>
      </c>
      <c r="E32" s="149">
        <v>580</v>
      </c>
      <c r="F32" s="150">
        <v>611.9</v>
      </c>
      <c r="G32" s="149">
        <v>6.2</v>
      </c>
      <c r="H32" s="150">
        <v>4.3</v>
      </c>
      <c r="I32" s="149"/>
      <c r="J32" s="150"/>
      <c r="K32" s="149"/>
      <c r="L32" s="150"/>
      <c r="M32" s="149"/>
      <c r="N32" s="150"/>
    </row>
    <row r="33" spans="1:14" ht="18" customHeight="1">
      <c r="A33" s="279"/>
      <c r="B33" s="279"/>
      <c r="C33" s="44" t="s">
        <v>207</v>
      </c>
      <c r="D33" s="241" t="s">
        <v>208</v>
      </c>
      <c r="E33" s="68">
        <v>702</v>
      </c>
      <c r="F33" s="121">
        <v>615.1</v>
      </c>
      <c r="G33" s="68">
        <v>28</v>
      </c>
      <c r="H33" s="121">
        <v>35.6</v>
      </c>
      <c r="I33" s="68"/>
      <c r="J33" s="121"/>
      <c r="K33" s="68"/>
      <c r="L33" s="121"/>
      <c r="M33" s="68"/>
      <c r="N33" s="121"/>
    </row>
    <row r="34" spans="1:14" ht="18" customHeight="1">
      <c r="A34" s="279"/>
      <c r="B34" s="280"/>
      <c r="C34" s="11" t="s">
        <v>209</v>
      </c>
      <c r="D34" s="242" t="s">
        <v>210</v>
      </c>
      <c r="E34" s="71">
        <f t="shared" ref="E34:H34" si="2">E31+E32-E33</f>
        <v>2293.4000000000015</v>
      </c>
      <c r="F34" s="133">
        <f t="shared" si="2"/>
        <v>2676.3000000000006</v>
      </c>
      <c r="G34" s="71">
        <f t="shared" si="2"/>
        <v>197.60000000000016</v>
      </c>
      <c r="H34" s="133">
        <f t="shared" si="2"/>
        <v>290.5</v>
      </c>
      <c r="I34" s="71">
        <f t="shared" ref="I34:N34" si="3">I31+I32-I33</f>
        <v>0</v>
      </c>
      <c r="J34" s="133">
        <f t="shared" si="3"/>
        <v>0</v>
      </c>
      <c r="K34" s="71">
        <f t="shared" si="3"/>
        <v>0</v>
      </c>
      <c r="L34" s="133">
        <f t="shared" si="3"/>
        <v>0</v>
      </c>
      <c r="M34" s="71">
        <f t="shared" si="3"/>
        <v>0</v>
      </c>
      <c r="N34" s="133">
        <f t="shared" si="3"/>
        <v>0</v>
      </c>
    </row>
    <row r="35" spans="1:14" ht="18" customHeight="1">
      <c r="A35" s="279"/>
      <c r="B35" s="278" t="s">
        <v>211</v>
      </c>
      <c r="C35" s="174" t="s">
        <v>212</v>
      </c>
      <c r="D35" s="240" t="s">
        <v>213</v>
      </c>
      <c r="E35" s="149">
        <v>0</v>
      </c>
      <c r="F35" s="150">
        <v>0</v>
      </c>
      <c r="G35" s="149">
        <v>0</v>
      </c>
      <c r="H35" s="150">
        <v>0</v>
      </c>
      <c r="I35" s="149"/>
      <c r="J35" s="150"/>
      <c r="K35" s="149"/>
      <c r="L35" s="150"/>
      <c r="M35" s="149"/>
      <c r="N35" s="150"/>
    </row>
    <row r="36" spans="1:14" ht="18" customHeight="1">
      <c r="A36" s="279"/>
      <c r="B36" s="279"/>
      <c r="C36" s="44" t="s">
        <v>214</v>
      </c>
      <c r="D36" s="241" t="s">
        <v>215</v>
      </c>
      <c r="E36" s="68">
        <v>1522.1</v>
      </c>
      <c r="F36" s="121">
        <v>924.6</v>
      </c>
      <c r="G36" s="68">
        <v>0</v>
      </c>
      <c r="H36" s="121">
        <v>0</v>
      </c>
      <c r="I36" s="68"/>
      <c r="J36" s="121"/>
      <c r="K36" s="68"/>
      <c r="L36" s="121"/>
      <c r="M36" s="68"/>
      <c r="N36" s="121"/>
    </row>
    <row r="37" spans="1:14" ht="18" customHeight="1">
      <c r="A37" s="279"/>
      <c r="B37" s="279"/>
      <c r="C37" s="44" t="s">
        <v>216</v>
      </c>
      <c r="D37" s="241" t="s">
        <v>217</v>
      </c>
      <c r="E37" s="68">
        <f t="shared" ref="E37:H37" si="4">E34+E35-E36</f>
        <v>771.30000000000155</v>
      </c>
      <c r="F37" s="121">
        <f t="shared" si="4"/>
        <v>1751.7000000000007</v>
      </c>
      <c r="G37" s="68">
        <f t="shared" si="4"/>
        <v>197.60000000000016</v>
      </c>
      <c r="H37" s="121">
        <f t="shared" si="4"/>
        <v>290.5</v>
      </c>
      <c r="I37" s="68">
        <f t="shared" ref="I37:N37" si="5">I34+I35-I36</f>
        <v>0</v>
      </c>
      <c r="J37" s="121">
        <f t="shared" si="5"/>
        <v>0</v>
      </c>
      <c r="K37" s="68">
        <f t="shared" si="5"/>
        <v>0</v>
      </c>
      <c r="L37" s="121">
        <f t="shared" si="5"/>
        <v>0</v>
      </c>
      <c r="M37" s="68">
        <f t="shared" si="5"/>
        <v>0</v>
      </c>
      <c r="N37" s="121">
        <f t="shared" si="5"/>
        <v>0</v>
      </c>
    </row>
    <row r="38" spans="1:14" ht="18" customHeight="1">
      <c r="A38" s="279"/>
      <c r="B38" s="279"/>
      <c r="C38" s="44" t="s">
        <v>218</v>
      </c>
      <c r="D38" s="241" t="s">
        <v>219</v>
      </c>
      <c r="E38" s="68">
        <v>0</v>
      </c>
      <c r="F38" s="121">
        <v>0</v>
      </c>
      <c r="G38" s="68">
        <v>0</v>
      </c>
      <c r="H38" s="121">
        <v>0</v>
      </c>
      <c r="I38" s="68"/>
      <c r="J38" s="121"/>
      <c r="K38" s="68"/>
      <c r="L38" s="121"/>
      <c r="M38" s="68"/>
      <c r="N38" s="121"/>
    </row>
    <row r="39" spans="1:14" ht="18" customHeight="1">
      <c r="A39" s="279"/>
      <c r="B39" s="279"/>
      <c r="C39" s="44" t="s">
        <v>220</v>
      </c>
      <c r="D39" s="241" t="s">
        <v>221</v>
      </c>
      <c r="E39" s="68">
        <v>0</v>
      </c>
      <c r="F39" s="121">
        <v>0</v>
      </c>
      <c r="G39" s="68">
        <v>0</v>
      </c>
      <c r="H39" s="121">
        <v>0</v>
      </c>
      <c r="I39" s="68"/>
      <c r="J39" s="121"/>
      <c r="K39" s="68"/>
      <c r="L39" s="121"/>
      <c r="M39" s="68"/>
      <c r="N39" s="121"/>
    </row>
    <row r="40" spans="1:14" ht="18" customHeight="1">
      <c r="A40" s="279"/>
      <c r="B40" s="279"/>
      <c r="C40" s="44" t="s">
        <v>222</v>
      </c>
      <c r="D40" s="241" t="s">
        <v>223</v>
      </c>
      <c r="E40" s="68">
        <v>0</v>
      </c>
      <c r="F40" s="121">
        <v>0</v>
      </c>
      <c r="G40" s="68">
        <v>0</v>
      </c>
      <c r="H40" s="121">
        <v>0</v>
      </c>
      <c r="I40" s="68"/>
      <c r="J40" s="121"/>
      <c r="K40" s="68"/>
      <c r="L40" s="121"/>
      <c r="M40" s="68"/>
      <c r="N40" s="121"/>
    </row>
    <row r="41" spans="1:14" ht="18" customHeight="1">
      <c r="A41" s="279"/>
      <c r="B41" s="279"/>
      <c r="C41" s="186" t="s">
        <v>224</v>
      </c>
      <c r="D41" s="241" t="s">
        <v>225</v>
      </c>
      <c r="E41" s="68">
        <f t="shared" ref="E41:H41" si="6">E34+E35-E36-E40</f>
        <v>771.30000000000155</v>
      </c>
      <c r="F41" s="121">
        <f t="shared" si="6"/>
        <v>1751.7000000000007</v>
      </c>
      <c r="G41" s="68">
        <f t="shared" si="6"/>
        <v>197.60000000000016</v>
      </c>
      <c r="H41" s="121">
        <f t="shared" si="6"/>
        <v>290.5</v>
      </c>
      <c r="I41" s="68">
        <f t="shared" ref="I41:N41" si="7">I34+I35-I36-I40</f>
        <v>0</v>
      </c>
      <c r="J41" s="121">
        <f t="shared" si="7"/>
        <v>0</v>
      </c>
      <c r="K41" s="68">
        <f t="shared" si="7"/>
        <v>0</v>
      </c>
      <c r="L41" s="121">
        <f t="shared" si="7"/>
        <v>0</v>
      </c>
      <c r="M41" s="68">
        <f t="shared" si="7"/>
        <v>0</v>
      </c>
      <c r="N41" s="121">
        <f t="shared" si="7"/>
        <v>0</v>
      </c>
    </row>
    <row r="42" spans="1:14" ht="18" customHeight="1">
      <c r="A42" s="279"/>
      <c r="B42" s="279"/>
      <c r="C42" s="325" t="s">
        <v>226</v>
      </c>
      <c r="D42" s="326"/>
      <c r="E42" s="69">
        <f t="shared" ref="E42:H42" si="8">E37+E38-E39-E40</f>
        <v>771.30000000000155</v>
      </c>
      <c r="F42" s="109">
        <f t="shared" si="8"/>
        <v>1751.7000000000007</v>
      </c>
      <c r="G42" s="69">
        <f t="shared" si="8"/>
        <v>197.60000000000016</v>
      </c>
      <c r="H42" s="109">
        <f t="shared" si="8"/>
        <v>290.5</v>
      </c>
      <c r="I42" s="69">
        <f t="shared" ref="I42:N42" si="9">I37+I38-I39-I40</f>
        <v>0</v>
      </c>
      <c r="J42" s="109">
        <f t="shared" si="9"/>
        <v>0</v>
      </c>
      <c r="K42" s="69">
        <f t="shared" si="9"/>
        <v>0</v>
      </c>
      <c r="L42" s="109">
        <f t="shared" si="9"/>
        <v>0</v>
      </c>
      <c r="M42" s="69">
        <f t="shared" si="9"/>
        <v>0</v>
      </c>
      <c r="N42" s="121">
        <f t="shared" si="9"/>
        <v>0</v>
      </c>
    </row>
    <row r="43" spans="1:14" ht="18" customHeight="1">
      <c r="A43" s="279"/>
      <c r="B43" s="279"/>
      <c r="C43" s="44" t="s">
        <v>227</v>
      </c>
      <c r="D43" s="241" t="s">
        <v>228</v>
      </c>
      <c r="E43" s="68">
        <v>38707</v>
      </c>
      <c r="F43" s="121">
        <v>36955.599999999999</v>
      </c>
      <c r="G43" s="68">
        <v>11167.1</v>
      </c>
      <c r="H43" s="121">
        <v>10876.6</v>
      </c>
      <c r="I43" s="68"/>
      <c r="J43" s="121"/>
      <c r="K43" s="68"/>
      <c r="L43" s="121"/>
      <c r="M43" s="68"/>
      <c r="N43" s="121"/>
    </row>
    <row r="44" spans="1:14" ht="18" customHeight="1">
      <c r="A44" s="280"/>
      <c r="B44" s="280"/>
      <c r="C44" s="11" t="s">
        <v>229</v>
      </c>
      <c r="D44" s="91" t="s">
        <v>230</v>
      </c>
      <c r="E44" s="71">
        <f t="shared" ref="E44:H44" si="10">E41+E43</f>
        <v>39478.300000000003</v>
      </c>
      <c r="F44" s="133">
        <f t="shared" si="10"/>
        <v>38707.300000000003</v>
      </c>
      <c r="G44" s="71">
        <f t="shared" si="10"/>
        <v>11364.7</v>
      </c>
      <c r="H44" s="133">
        <f t="shared" si="10"/>
        <v>11167.1</v>
      </c>
      <c r="I44" s="71">
        <f t="shared" ref="I44:N44" si="11">I41+I43</f>
        <v>0</v>
      </c>
      <c r="J44" s="133">
        <f t="shared" si="11"/>
        <v>0</v>
      </c>
      <c r="K44" s="71">
        <f t="shared" si="11"/>
        <v>0</v>
      </c>
      <c r="L44" s="133">
        <f t="shared" si="11"/>
        <v>0</v>
      </c>
      <c r="M44" s="71">
        <f t="shared" si="11"/>
        <v>0</v>
      </c>
      <c r="N44" s="133">
        <f t="shared" si="11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44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2021-08-25T02:05:56Z</cp:lastPrinted>
  <dcterms:created xsi:type="dcterms:W3CDTF">2021-09-11T11:20:47Z</dcterms:created>
  <dcterms:modified xsi:type="dcterms:W3CDTF">2021-09-11T11:20:48Z</dcterms:modified>
</cp:coreProperties>
</file>