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04　宮城県\"/>
    </mc:Choice>
  </mc:AlternateContent>
  <xr:revisionPtr revIDLastSave="0" documentId="13_ncr:1_{56D7F178-5FBD-43AD-8B28-91D46DC83499}" xr6:coauthVersionLast="47" xr6:coauthVersionMax="47" xr10:uidLastSave="{00000000-0000-0000-0000-000000000000}"/>
  <bookViews>
    <workbookView xWindow="-110" yWindow="-110" windowWidth="19420" windowHeight="10420" tabRatio="699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L24" i="7" l="1"/>
  <c r="L14" i="7" l="1"/>
  <c r="F27" i="5" l="1"/>
  <c r="C1" i="8" l="1"/>
  <c r="D1" i="7"/>
  <c r="C1" i="6"/>
  <c r="E1" i="5"/>
  <c r="D1" i="4"/>
  <c r="G24" i="6"/>
  <c r="H24" i="6" s="1"/>
  <c r="E22" i="6"/>
  <c r="G39" i="4"/>
  <c r="H26" i="2"/>
  <c r="F22" i="6" l="1"/>
  <c r="E19" i="6"/>
  <c r="E23" i="6" s="1"/>
  <c r="H45" i="5"/>
  <c r="F45" i="5"/>
  <c r="G44" i="5" s="1"/>
  <c r="H27" i="5"/>
  <c r="F44" i="4"/>
  <c r="F39" i="4"/>
  <c r="F45" i="4" s="1"/>
  <c r="F27" i="2"/>
  <c r="H27" i="2"/>
  <c r="H45" i="2"/>
  <c r="F45" i="2"/>
  <c r="G28" i="2" s="1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 s="1"/>
  <c r="I31" i="8"/>
  <c r="I34" i="8" s="1"/>
  <c r="I37" i="8" s="1"/>
  <c r="I42" i="8" s="1"/>
  <c r="H31" i="8"/>
  <c r="H34" i="8" s="1"/>
  <c r="G31" i="8"/>
  <c r="G34" i="8"/>
  <c r="G41" i="8" s="1"/>
  <c r="G44" i="8" s="1"/>
  <c r="F31" i="8"/>
  <c r="F34" i="8" s="1"/>
  <c r="E31" i="8"/>
  <c r="E34" i="8" s="1"/>
  <c r="O44" i="7"/>
  <c r="O45" i="7"/>
  <c r="N44" i="7"/>
  <c r="M44" i="7"/>
  <c r="L44" i="7"/>
  <c r="K44" i="7"/>
  <c r="J44" i="7"/>
  <c r="I44" i="7"/>
  <c r="H44" i="7"/>
  <c r="G44" i="7"/>
  <c r="F44" i="7"/>
  <c r="O39" i="7"/>
  <c r="N39" i="7"/>
  <c r="M39" i="7"/>
  <c r="L39" i="7"/>
  <c r="K39" i="7"/>
  <c r="J39" i="7"/>
  <c r="I39" i="7"/>
  <c r="H39" i="7"/>
  <c r="G39" i="7"/>
  <c r="F39" i="7"/>
  <c r="F45" i="7" s="1"/>
  <c r="O24" i="7"/>
  <c r="O27" i="7" s="1"/>
  <c r="N24" i="7"/>
  <c r="N27" i="7" s="1"/>
  <c r="M24" i="7"/>
  <c r="M27" i="7" s="1"/>
  <c r="L27" i="7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K14" i="7"/>
  <c r="J14" i="7"/>
  <c r="I14" i="7"/>
  <c r="H14" i="7"/>
  <c r="G14" i="7"/>
  <c r="F14" i="7"/>
  <c r="I20" i="6"/>
  <c r="H20" i="6"/>
  <c r="G20" i="6"/>
  <c r="F20" i="6"/>
  <c r="E20" i="6"/>
  <c r="I19" i="6"/>
  <c r="I21" i="6" s="1"/>
  <c r="H19" i="6"/>
  <c r="H21" i="6" s="1"/>
  <c r="G19" i="6"/>
  <c r="F19" i="6"/>
  <c r="F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/>
  <c r="N44" i="4"/>
  <c r="M39" i="4"/>
  <c r="M44" i="4"/>
  <c r="M45" i="4" s="1"/>
  <c r="L39" i="4"/>
  <c r="L45" i="4" s="1"/>
  <c r="L44" i="4"/>
  <c r="K39" i="4"/>
  <c r="K45" i="4" s="1"/>
  <c r="K44" i="4"/>
  <c r="J39" i="4"/>
  <c r="J44" i="4"/>
  <c r="I39" i="4"/>
  <c r="I44" i="4"/>
  <c r="H39" i="4"/>
  <c r="H44" i="4"/>
  <c r="G44" i="4"/>
  <c r="G45" i="4" s="1"/>
  <c r="O24" i="4"/>
  <c r="O27" i="4"/>
  <c r="N24" i="4"/>
  <c r="N27" i="4" s="1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4" i="4"/>
  <c r="F27" i="4" s="1"/>
  <c r="F16" i="4"/>
  <c r="F15" i="4"/>
  <c r="F14" i="4"/>
  <c r="G10" i="2"/>
  <c r="G13" i="2"/>
  <c r="G15" i="2"/>
  <c r="G11" i="2"/>
  <c r="F23" i="6"/>
  <c r="G9" i="2"/>
  <c r="G17" i="2"/>
  <c r="G12" i="2"/>
  <c r="G19" i="2"/>
  <c r="G26" i="2"/>
  <c r="H45" i="4" l="1"/>
  <c r="O45" i="4"/>
  <c r="K45" i="7"/>
  <c r="J45" i="4"/>
  <c r="G45" i="7"/>
  <c r="N45" i="7"/>
  <c r="L45" i="7"/>
  <c r="J45" i="7"/>
  <c r="H45" i="7"/>
  <c r="M45" i="7"/>
  <c r="I45" i="7"/>
  <c r="G41" i="2"/>
  <c r="G43" i="2"/>
  <c r="G31" i="2"/>
  <c r="G30" i="2"/>
  <c r="G32" i="2"/>
  <c r="G36" i="2"/>
  <c r="G29" i="2"/>
  <c r="G39" i="2"/>
  <c r="G45" i="2"/>
  <c r="G38" i="2"/>
  <c r="G40" i="2"/>
  <c r="G18" i="2"/>
  <c r="G20" i="2"/>
  <c r="G22" i="2"/>
  <c r="G16" i="2"/>
  <c r="G14" i="2"/>
  <c r="G21" i="2"/>
  <c r="G25" i="2"/>
  <c r="G27" i="2"/>
  <c r="G24" i="2"/>
  <c r="I27" i="2"/>
  <c r="G23" i="2"/>
  <c r="G37" i="8"/>
  <c r="G42" i="8" s="1"/>
  <c r="G38" i="5"/>
  <c r="G30" i="5"/>
  <c r="G39" i="5"/>
  <c r="G35" i="5"/>
  <c r="G42" i="5"/>
  <c r="G45" i="5"/>
  <c r="I45" i="5"/>
  <c r="G33" i="5"/>
  <c r="G36" i="5"/>
  <c r="G28" i="5"/>
  <c r="G37" i="5"/>
  <c r="G29" i="5"/>
  <c r="G34" i="5"/>
  <c r="G40" i="5"/>
  <c r="G32" i="5"/>
  <c r="G43" i="5"/>
  <c r="G31" i="5"/>
  <c r="G41" i="5"/>
  <c r="J41" i="8"/>
  <c r="J44" i="8" s="1"/>
  <c r="J37" i="8"/>
  <c r="J42" i="8" s="1"/>
  <c r="E21" i="6"/>
  <c r="I45" i="4"/>
  <c r="I24" i="6"/>
  <c r="I22" i="6" s="1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3" i="6"/>
  <c r="G33" i="2"/>
  <c r="G34" i="2"/>
  <c r="L41" i="8"/>
  <c r="L44" i="8" s="1"/>
  <c r="G37" i="2"/>
  <c r="G44" i="2"/>
  <c r="I41" i="8"/>
  <c r="I44" i="8" s="1"/>
  <c r="G42" i="2"/>
  <c r="I45" i="2"/>
  <c r="G21" i="6"/>
  <c r="G35" i="2"/>
  <c r="I27" i="5"/>
  <c r="I26" i="5"/>
  <c r="G21" i="5" l="1"/>
  <c r="G10" i="5"/>
  <c r="G9" i="5"/>
  <c r="G24" i="5"/>
  <c r="G19" i="5"/>
  <c r="G22" i="5"/>
  <c r="G26" i="5"/>
  <c r="G25" i="5"/>
  <c r="G14" i="5"/>
  <c r="G13" i="5"/>
  <c r="G23" i="5"/>
  <c r="G18" i="5"/>
  <c r="G16" i="5"/>
  <c r="G12" i="5"/>
  <c r="G17" i="5"/>
  <c r="G27" i="5"/>
  <c r="G11" i="5"/>
  <c r="G15" i="5"/>
  <c r="G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宮城県</author>
  </authors>
  <commentList>
    <comment ref="M7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平成３０年度まで非法適，令和元年度から企業会計に移行</t>
        </r>
      </text>
    </comment>
  </commentList>
</comments>
</file>

<file path=xl/sharedStrings.xml><?xml version="1.0" encoding="utf-8"?>
<sst xmlns="http://schemas.openxmlformats.org/spreadsheetml/2006/main" count="438" uniqueCount="264">
  <si>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</si>
  <si>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</si>
  <si>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</si>
  <si>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</si>
  <si>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</si>
  <si>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</si>
  <si>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</si>
  <si>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</si>
  <si>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</si>
  <si>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</si>
  <si>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</si>
  <si>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</si>
  <si>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</si>
  <si>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</si>
  <si>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</si>
  <si>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</si>
  <si>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</si>
  <si>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</si>
  <si>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</si>
  <si>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</si>
  <si>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</si>
  <si>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</si>
  <si>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</si>
  <si>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</si>
  <si>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</si>
  <si>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</si>
  <si>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</si>
  <si>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</si>
  <si>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</si>
  <si>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</si>
  <si>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</si>
  <si>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</si>
  <si>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</si>
  <si>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</si>
  <si>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</si>
  <si>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</si>
  <si>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</si>
  <si>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</si>
  <si>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</si>
  <si>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</si>
  <si>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</si>
  <si>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</si>
  <si>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</si>
  <si>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</si>
  <si>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</si>
  <si>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</si>
  <si>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</si>
  <si>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</si>
  <si>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</si>
  <si>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</si>
  <si>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</si>
  <si>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</si>
  <si>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</si>
  <si>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</si>
  <si>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</si>
  <si>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</si>
  <si>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</si>
  <si>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</si>
  <si>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</si>
  <si>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</si>
  <si>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</si>
  <si>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</si>
  <si>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</si>
  <si>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</si>
  <si>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</si>
  <si>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</si>
  <si>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</si>
  <si>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</si>
  <si>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</si>
  <si>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</si>
  <si>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</si>
  <si>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</si>
  <si>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</si>
  <si>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</si>
  <si>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</si>
  <si>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</si>
  <si>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</si>
  <si>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</si>
  <si>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</si>
  <si>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</si>
  <si>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</si>
  <si>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</si>
  <si>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</si>
  <si>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</si>
  <si>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</si>
  <si>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</si>
  <si>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</si>
  <si>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</si>
  <si>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</si>
  <si>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</si>
  <si>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</si>
  <si>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</si>
  <si>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</si>
  <si>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</si>
  <si>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</si>
  <si>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</si>
  <si>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</si>
  <si>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</si>
  <si>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</si>
  <si>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</si>
  <si>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</si>
  <si>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</si>
  <si>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</si>
  <si>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</si>
  <si>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</si>
  <si>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</si>
  <si>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</si>
  <si>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</si>
  <si>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</si>
  <si>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</si>
  <si>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</si>
  <si>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</si>
  <si>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</si>
  <si>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</si>
  <si>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</si>
  <si>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</si>
  <si>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</si>
  <si>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</si>
  <si>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</si>
  <si>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</si>
  <si>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</si>
  <si>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</si>
  <si>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</si>
  <si>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</si>
  <si>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</si>
  <si>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</si>
  <si>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</si>
  <si>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</si>
  <si>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</si>
  <si>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</si>
  <si>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</si>
  <si>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</si>
  <si>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</si>
  <si>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</si>
  <si>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</si>
  <si>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</si>
  <si>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</si>
  <si>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</si>
  <si>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</si>
  <si>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</si>
  <si>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</si>
  <si>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</si>
  <si>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</si>
  <si>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</si>
  <si>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</si>
  <si>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</si>
  <si>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</si>
  <si>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</si>
  <si>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</si>
  <si>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</si>
  <si>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</si>
  <si>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</si>
  <si>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</si>
  <si>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</si>
  <si>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</si>
  <si>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</si>
  <si>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</si>
  <si>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</si>
  <si>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</si>
  <si>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</si>
  <si>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</si>
  <si>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</si>
  <si>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</si>
  <si>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</si>
  <si>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</si>
  <si>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</si>
  <si>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</si>
  <si>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</si>
  <si>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</si>
  <si>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</si>
  <si>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</si>
  <si>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</si>
  <si>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</si>
  <si>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</si>
  <si>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</si>
  <si>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</si>
  <si>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</si>
  <si>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</si>
  <si>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</si>
  <si>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</si>
  <si>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</si>
  <si>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</si>
  <si>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</si>
  <si>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</si>
  <si>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</si>
  <si>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</si>
  <si>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</si>
  <si>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</si>
  <si>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</si>
  <si>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</si>
  <si>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</si>
  <si>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</si>
  <si>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</si>
  <si>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</si>
  <si>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</si>
  <si>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</si>
  <si>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</si>
  <si>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</si>
  <si>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</si>
  <si>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</si>
  <si>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</si>
  <si>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</si>
  <si>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</si>
  <si>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</si>
  <si>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</si>
  <si>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</si>
  <si>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</si>
  <si>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</si>
  <si>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</si>
  <si>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</si>
  <si>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</si>
  <si>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</si>
  <si>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</si>
  <si>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</si>
  <si>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</si>
  <si>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</si>
  <si>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</si>
  <si>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</si>
  <si>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</si>
  <si>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</si>
  <si>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</si>
  <si>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</si>
  <si>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</si>
  <si>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</si>
  <si>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</si>
  <si>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</si>
  <si>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</si>
  <si>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</si>
  <si>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</si>
  <si>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</si>
  <si>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</si>
  <si>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</si>
  <si>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</si>
  <si>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</si>
  <si>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</si>
  <si>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</si>
  <si>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</si>
  <si>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</si>
  <si>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</si>
  <si>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</si>
  <si>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</si>
  <si>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</si>
  <si>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</si>
  <si>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</si>
  <si>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</si>
  <si>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</si>
  <si>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</si>
  <si>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水道用水供給事業</t>
    <rPh sb="0" eb="2">
      <t>スイドウ</t>
    </rPh>
    <rPh sb="2" eb="4">
      <t>ヨウスイ</t>
    </rPh>
    <rPh sb="4" eb="6">
      <t>キョウキュウ</t>
    </rPh>
    <rPh sb="6" eb="8">
      <t>ジギョウ</t>
    </rPh>
    <phoneticPr fontId="9"/>
  </si>
  <si>
    <t>工業用水事業</t>
    <rPh sb="0" eb="3">
      <t>コウギョウヨウ</t>
    </rPh>
    <rPh sb="4" eb="6">
      <t>ジギョウ</t>
    </rPh>
    <phoneticPr fontId="9"/>
  </si>
  <si>
    <t>地域整備事業</t>
    <rPh sb="0" eb="2">
      <t>チイキ</t>
    </rPh>
    <rPh sb="2" eb="4">
      <t>セイビ</t>
    </rPh>
    <rPh sb="4" eb="6">
      <t>ジギョウ</t>
    </rPh>
    <phoneticPr fontId="9"/>
  </si>
  <si>
    <t>下水道事業</t>
    <rPh sb="0" eb="3">
      <t>ゲスイドウ</t>
    </rPh>
    <rPh sb="3" eb="5">
      <t>ジギョウ</t>
    </rPh>
    <phoneticPr fontId="8"/>
  </si>
  <si>
    <t>港湾整備事業</t>
    <rPh sb="0" eb="2">
      <t>コウワン</t>
    </rPh>
    <rPh sb="2" eb="4">
      <t>セイビ</t>
    </rPh>
    <rPh sb="4" eb="6">
      <t>ジギョウ</t>
    </rPh>
    <phoneticPr fontId="8"/>
  </si>
  <si>
    <t>宅地造成事業（港湾）</t>
    <rPh sb="0" eb="2">
      <t>タクチ</t>
    </rPh>
    <rPh sb="2" eb="4">
      <t>ゾウセイ</t>
    </rPh>
    <rPh sb="4" eb="6">
      <t>ジギョウ</t>
    </rPh>
    <rPh sb="7" eb="9">
      <t>コウワン</t>
    </rPh>
    <phoneticPr fontId="8"/>
  </si>
  <si>
    <t>－</t>
  </si>
  <si>
    <t>宮城県土地開発公社</t>
    <rPh sb="3" eb="5">
      <t>トチ</t>
    </rPh>
    <rPh sb="5" eb="7">
      <t>カイハツ</t>
    </rPh>
    <phoneticPr fontId="14"/>
  </si>
  <si>
    <t>宮城県道路公社</t>
    <phoneticPr fontId="14"/>
  </si>
  <si>
    <t>宮城県住宅供給公社</t>
    <phoneticPr fontId="14"/>
  </si>
  <si>
    <t>仙台空港鉄道（株）</t>
    <rPh sb="6" eb="9">
      <t>カブ</t>
    </rPh>
    <phoneticPr fontId="14"/>
  </si>
  <si>
    <t>宮城県</t>
    <phoneticPr fontId="9"/>
  </si>
  <si>
    <t>宅地造成（その他）</t>
    <rPh sb="0" eb="2">
      <t>タクチ</t>
    </rPh>
    <rPh sb="2" eb="4">
      <t>ゾウセイ</t>
    </rPh>
    <rPh sb="7" eb="8">
      <t>タ</t>
    </rPh>
    <phoneticPr fontId="8"/>
  </si>
  <si>
    <t>港湾整備</t>
    <rPh sb="0" eb="2">
      <t>コウワン</t>
    </rPh>
    <rPh sb="2" eb="4">
      <t>セイビ</t>
    </rPh>
    <phoneticPr fontId="8"/>
  </si>
  <si>
    <t>下水道事業（流域下水道）</t>
    <phoneticPr fontId="16"/>
  </si>
  <si>
    <t>宅地造成（臨海土地造成）</t>
    <rPh sb="0" eb="2">
      <t>タクチ</t>
    </rPh>
    <rPh sb="2" eb="4">
      <t>ゾウセイ</t>
    </rPh>
    <rPh sb="5" eb="7">
      <t>リンカイ</t>
    </rPh>
    <rPh sb="7" eb="9">
      <t>トチ</t>
    </rPh>
    <rPh sb="9" eb="11">
      <t>ゾウセイ</t>
    </rPh>
    <phoneticPr fontId="8"/>
  </si>
  <si>
    <t>下水道事業（特定環境保全）</t>
    <rPh sb="0" eb="3">
      <t>ゲスイドウ</t>
    </rPh>
    <rPh sb="3" eb="5">
      <t>ジギョウ</t>
    </rPh>
    <rPh sb="6" eb="8">
      <t>トクテイ</t>
    </rPh>
    <rPh sb="8" eb="10">
      <t>カンキョウ</t>
    </rPh>
    <rPh sb="10" eb="12">
      <t>ホゼン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</si>
</sst>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490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1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40" xfId="0" applyNumberForma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18" xfId="1" applyNumberFormat="1" applyBorder="1" applyAlignment="1">
      <alignment horizontal="center" vertical="center"/>
    </xf>
    <xf numFmtId="177" fontId="2" fillId="0" borderId="8" xfId="1" applyNumberFormat="1" applyBorder="1" applyAlignment="1">
      <alignment horizontal="center" vertical="center"/>
    </xf>
    <xf numFmtId="177" fontId="2" fillId="0" borderId="64" xfId="1" applyNumberFormat="1" applyBorder="1" applyAlignment="1">
      <alignment vertical="center"/>
    </xf>
    <xf numFmtId="177" fontId="2" fillId="0" borderId="65" xfId="1" applyNumberFormat="1" applyBorder="1" applyAlignment="1">
      <alignment vertical="center"/>
    </xf>
    <xf numFmtId="177" fontId="2" fillId="0" borderId="23" xfId="1" applyNumberFormat="1" applyFill="1" applyBorder="1" applyAlignment="1">
      <alignment vertical="center"/>
    </xf>
    <xf numFmtId="177" fontId="2" fillId="0" borderId="48" xfId="1" applyNumberFormat="1" applyBorder="1" applyAlignment="1">
      <alignment vertical="center"/>
    </xf>
    <xf numFmtId="177" fontId="2" fillId="0" borderId="32" xfId="1" applyNumberFormat="1" applyFill="1" applyBorder="1" applyAlignment="1">
      <alignment vertical="center"/>
    </xf>
    <xf numFmtId="177" fontId="2" fillId="2" borderId="24" xfId="1" applyNumberFormat="1" applyFill="1" applyBorder="1" applyAlignment="1">
      <alignment vertical="center"/>
    </xf>
    <xf numFmtId="177" fontId="2" fillId="2" borderId="30" xfId="1" applyNumberFormat="1" applyFill="1" applyBorder="1" applyAlignment="1">
      <alignment vertical="center"/>
    </xf>
    <xf numFmtId="177" fontId="2" fillId="2" borderId="3" xfId="1" applyNumberFormat="1" applyFill="1" applyBorder="1" applyAlignment="1">
      <alignment vertical="center"/>
    </xf>
    <xf numFmtId="177" fontId="2" fillId="2" borderId="24" xfId="1" applyNumberFormat="1" applyFont="1" applyFill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horizontal="left" vertical="center"/>
    </xf>
    <xf numFmtId="41" fontId="0" fillId="0" borderId="0" xfId="0" quotePrefix="1" applyNumberFormat="1" applyFont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1" xfId="0" applyNumberFormat="1" applyFont="1" applyBorder="1" applyAlignment="1">
      <alignment horizontal="left" vertical="center"/>
    </xf>
    <xf numFmtId="41" fontId="0" fillId="0" borderId="2" xfId="0" applyNumberFormat="1" applyFont="1" applyBorder="1" applyAlignment="1">
      <alignment horizontal="left" vertical="center"/>
    </xf>
    <xf numFmtId="41" fontId="0" fillId="0" borderId="35" xfId="0" applyNumberFormat="1" applyFont="1" applyBorder="1" applyAlignment="1">
      <alignment horizontal="right" vertical="center"/>
    </xf>
    <xf numFmtId="177" fontId="0" fillId="0" borderId="19" xfId="1" applyNumberFormat="1" applyFont="1" applyBorder="1" applyAlignment="1">
      <alignment vertical="center"/>
    </xf>
    <xf numFmtId="177" fontId="0" fillId="0" borderId="2" xfId="1" applyNumberFormat="1" applyFont="1" applyBorder="1" applyAlignment="1">
      <alignment vertical="center"/>
    </xf>
    <xf numFmtId="177" fontId="0" fillId="0" borderId="43" xfId="1" applyNumberFormat="1" applyFont="1" applyBorder="1" applyAlignment="1">
      <alignment vertical="center"/>
    </xf>
    <xf numFmtId="177" fontId="0" fillId="0" borderId="35" xfId="1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41" fontId="0" fillId="0" borderId="12" xfId="0" applyNumberFormat="1" applyFont="1" applyBorder="1" applyAlignment="1">
      <alignment horizontal="left" vertical="center"/>
    </xf>
    <xf numFmtId="41" fontId="0" fillId="0" borderId="23" xfId="0" applyNumberFormat="1" applyFont="1" applyBorder="1" applyAlignment="1">
      <alignment horizontal="left" vertical="center"/>
    </xf>
    <xf numFmtId="41" fontId="0" fillId="0" borderId="18" xfId="0" applyNumberFormat="1" applyFont="1" applyBorder="1" applyAlignment="1">
      <alignment horizontal="right" vertical="center"/>
    </xf>
    <xf numFmtId="177" fontId="0" fillId="0" borderId="32" xfId="1" applyNumberFormat="1" applyFont="1" applyBorder="1" applyAlignment="1">
      <alignment vertical="center"/>
    </xf>
    <xf numFmtId="177" fontId="0" fillId="0" borderId="23" xfId="1" applyNumberFormat="1" applyFont="1" applyBorder="1" applyAlignment="1">
      <alignment vertical="center"/>
    </xf>
    <xf numFmtId="177" fontId="0" fillId="0" borderId="12" xfId="1" applyNumberFormat="1" applyFont="1" applyBorder="1" applyAlignment="1">
      <alignment vertical="center"/>
    </xf>
    <xf numFmtId="177" fontId="0" fillId="0" borderId="18" xfId="1" applyNumberFormat="1" applyFont="1" applyBorder="1" applyAlignment="1">
      <alignment vertical="center"/>
    </xf>
    <xf numFmtId="41" fontId="0" fillId="0" borderId="4" xfId="0" applyNumberFormat="1" applyFont="1" applyBorder="1" applyAlignment="1">
      <alignment vertical="center"/>
    </xf>
    <xf numFmtId="177" fontId="0" fillId="0" borderId="32" xfId="0" quotePrefix="1" applyNumberFormat="1" applyFont="1" applyBorder="1" applyAlignment="1">
      <alignment horizontal="right" vertical="center"/>
    </xf>
    <xf numFmtId="177" fontId="0" fillId="0" borderId="23" xfId="0" quotePrefix="1" applyNumberFormat="1" applyFont="1" applyBorder="1" applyAlignment="1">
      <alignment horizontal="right" vertical="center"/>
    </xf>
    <xf numFmtId="41" fontId="0" fillId="0" borderId="3" xfId="0" applyNumberFormat="1" applyFont="1" applyBorder="1" applyAlignment="1">
      <alignment horizontal="left" vertical="center"/>
    </xf>
    <xf numFmtId="41" fontId="0" fillId="0" borderId="28" xfId="0" applyNumberFormat="1" applyFont="1" applyBorder="1" applyAlignment="1">
      <alignment horizontal="left" vertical="center"/>
    </xf>
    <xf numFmtId="41" fontId="0" fillId="0" borderId="42" xfId="0" applyNumberFormat="1" applyFont="1" applyBorder="1" applyAlignment="1">
      <alignment horizontal="right" vertical="center"/>
    </xf>
    <xf numFmtId="177" fontId="0" fillId="0" borderId="9" xfId="1" applyNumberFormat="1" applyFont="1" applyBorder="1" applyAlignment="1">
      <alignment vertical="center"/>
    </xf>
    <xf numFmtId="177" fontId="0" fillId="0" borderId="28" xfId="1" applyNumberFormat="1" applyFont="1" applyBorder="1" applyAlignment="1">
      <alignment vertical="center"/>
    </xf>
    <xf numFmtId="177" fontId="0" fillId="0" borderId="13" xfId="1" applyNumberFormat="1" applyFont="1" applyBorder="1" applyAlignment="1">
      <alignment vertical="center"/>
    </xf>
    <xf numFmtId="177" fontId="0" fillId="0" borderId="42" xfId="1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horizontal="left" vertical="center"/>
    </xf>
    <xf numFmtId="41" fontId="0" fillId="0" borderId="27" xfId="0" applyNumberFormat="1" applyFont="1" applyBorder="1" applyAlignment="1">
      <alignment horizontal="left" vertical="center"/>
    </xf>
    <xf numFmtId="41" fontId="0" fillId="0" borderId="36" xfId="0" applyNumberFormat="1" applyFont="1" applyBorder="1" applyAlignment="1">
      <alignment horizontal="right" vertical="center"/>
    </xf>
    <xf numFmtId="177" fontId="0" fillId="0" borderId="31" xfId="1" applyNumberFormat="1" applyFont="1" applyBorder="1" applyAlignment="1">
      <alignment vertical="center"/>
    </xf>
    <xf numFmtId="177" fontId="0" fillId="0" borderId="27" xfId="1" applyNumberFormat="1" applyFont="1" applyBorder="1" applyAlignment="1">
      <alignment vertical="center"/>
    </xf>
    <xf numFmtId="177" fontId="0" fillId="0" borderId="15" xfId="1" applyNumberFormat="1" applyFont="1" applyBorder="1" applyAlignment="1">
      <alignment vertical="center"/>
    </xf>
    <xf numFmtId="177" fontId="0" fillId="0" borderId="36" xfId="1" applyNumberFormat="1" applyFont="1" applyBorder="1" applyAlignment="1">
      <alignment vertical="center"/>
    </xf>
    <xf numFmtId="41" fontId="0" fillId="0" borderId="24" xfId="0" applyNumberFormat="1" applyFont="1" applyBorder="1" applyAlignment="1">
      <alignment horizontal="left" vertical="center"/>
    </xf>
    <xf numFmtId="177" fontId="0" fillId="0" borderId="24" xfId="1" applyNumberFormat="1" applyFont="1" applyBorder="1" applyAlignment="1">
      <alignment vertical="center"/>
    </xf>
    <xf numFmtId="177" fontId="0" fillId="0" borderId="16" xfId="1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177" fontId="0" fillId="0" borderId="12" xfId="0" quotePrefix="1" applyNumberFormat="1" applyFont="1" applyBorder="1" applyAlignment="1">
      <alignment horizontal="right" vertical="center"/>
    </xf>
    <xf numFmtId="177" fontId="0" fillId="0" borderId="16" xfId="0" quotePrefix="1" applyNumberFormat="1" applyFont="1" applyBorder="1" applyAlignment="1">
      <alignment horizontal="right" vertical="center"/>
    </xf>
    <xf numFmtId="177" fontId="0" fillId="0" borderId="18" xfId="1" quotePrefix="1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177" fontId="0" fillId="0" borderId="5" xfId="1" quotePrefix="1" applyNumberFormat="1" applyFont="1" applyBorder="1" applyAlignment="1">
      <alignment horizontal="right" vertical="center"/>
    </xf>
    <xf numFmtId="177" fontId="0" fillId="0" borderId="22" xfId="1" quotePrefix="1" applyNumberFormat="1" applyFont="1" applyBorder="1" applyAlignment="1">
      <alignment horizontal="right" vertical="center"/>
    </xf>
    <xf numFmtId="177" fontId="0" fillId="0" borderId="20" xfId="1" quotePrefix="1" applyNumberFormat="1" applyFont="1" applyBorder="1" applyAlignment="1">
      <alignment horizontal="right" vertical="center"/>
    </xf>
    <xf numFmtId="177" fontId="0" fillId="0" borderId="6" xfId="1" quotePrefix="1" applyNumberFormat="1" applyFont="1" applyBorder="1" applyAlignment="1">
      <alignment horizontal="right" vertical="center"/>
    </xf>
    <xf numFmtId="177" fontId="0" fillId="0" borderId="44" xfId="1" quotePrefix="1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left" vertical="center"/>
    </xf>
    <xf numFmtId="41" fontId="0" fillId="0" borderId="37" xfId="0" applyNumberFormat="1" applyFont="1" applyBorder="1" applyAlignment="1">
      <alignment horizontal="right" vertical="center"/>
    </xf>
    <xf numFmtId="177" fontId="0" fillId="0" borderId="3" xfId="1" applyNumberFormat="1" applyFont="1" applyBorder="1" applyAlignment="1">
      <alignment vertical="center"/>
    </xf>
    <xf numFmtId="177" fontId="0" fillId="0" borderId="40" xfId="1" applyNumberFormat="1" applyFont="1" applyBorder="1" applyAlignment="1">
      <alignment vertical="center"/>
    </xf>
    <xf numFmtId="177" fontId="0" fillId="0" borderId="29" xfId="1" applyNumberFormat="1" applyFont="1" applyBorder="1" applyAlignment="1">
      <alignment vertical="center"/>
    </xf>
    <xf numFmtId="177" fontId="0" fillId="0" borderId="7" xfId="1" applyNumberFormat="1" applyFont="1" applyBorder="1" applyAlignment="1">
      <alignment vertical="center"/>
    </xf>
    <xf numFmtId="177" fontId="0" fillId="0" borderId="37" xfId="1" applyNumberFormat="1" applyFont="1" applyBorder="1" applyAlignment="1">
      <alignment vertical="center"/>
    </xf>
    <xf numFmtId="41" fontId="0" fillId="0" borderId="9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horizontal="left" vertical="center"/>
    </xf>
    <xf numFmtId="177" fontId="0" fillId="0" borderId="4" xfId="1" applyNumberFormat="1" applyFont="1" applyBorder="1" applyAlignment="1">
      <alignment vertical="center"/>
    </xf>
    <xf numFmtId="177" fontId="0" fillId="0" borderId="45" xfId="1" applyNumberFormat="1" applyFont="1" applyBorder="1" applyAlignment="1">
      <alignment vertical="center"/>
    </xf>
    <xf numFmtId="177" fontId="0" fillId="0" borderId="30" xfId="1" applyNumberFormat="1" applyFont="1" applyBorder="1" applyAlignment="1">
      <alignment vertical="center"/>
    </xf>
    <xf numFmtId="177" fontId="0" fillId="0" borderId="41" xfId="1" applyNumberFormat="1" applyFont="1" applyBorder="1" applyAlignment="1">
      <alignment vertical="center"/>
    </xf>
    <xf numFmtId="41" fontId="0" fillId="0" borderId="30" xfId="0" applyNumberFormat="1" applyFont="1" applyBorder="1" applyAlignment="1">
      <alignment horizontal="left" vertical="center"/>
    </xf>
    <xf numFmtId="41" fontId="0" fillId="0" borderId="8" xfId="0" applyNumberFormat="1" applyFont="1" applyBorder="1" applyAlignment="1">
      <alignment horizontal="right" vertical="center"/>
    </xf>
    <xf numFmtId="177" fontId="0" fillId="0" borderId="5" xfId="1" applyNumberFormat="1" applyFont="1" applyBorder="1" applyAlignment="1">
      <alignment vertical="center"/>
    </xf>
    <xf numFmtId="177" fontId="0" fillId="0" borderId="22" xfId="1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quotePrefix="1" applyNumberFormat="1" applyFont="1" applyAlignment="1">
      <alignment horizontal="right" vertical="center"/>
    </xf>
    <xf numFmtId="0" fontId="0" fillId="0" borderId="4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177" fontId="0" fillId="0" borderId="0" xfId="1" applyNumberFormat="1" applyFont="1" applyBorder="1" applyAlignment="1">
      <alignment vertical="center"/>
    </xf>
    <xf numFmtId="177" fontId="0" fillId="0" borderId="21" xfId="1" applyNumberFormat="1" applyFont="1" applyBorder="1" applyAlignment="1">
      <alignment vertical="center"/>
    </xf>
    <xf numFmtId="177" fontId="0" fillId="0" borderId="0" xfId="1" quotePrefix="1" applyNumberFormat="1" applyFont="1" applyBorder="1" applyAlignment="1">
      <alignment horizontal="right" vertical="center"/>
    </xf>
    <xf numFmtId="41" fontId="0" fillId="0" borderId="27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left" vertical="center"/>
    </xf>
    <xf numFmtId="41" fontId="0" fillId="0" borderId="28" xfId="0" applyNumberFormat="1" applyFont="1" applyBorder="1" applyAlignment="1">
      <alignment horizontal="right" vertical="center"/>
    </xf>
    <xf numFmtId="177" fontId="0" fillId="0" borderId="32" xfId="1" quotePrefix="1" applyNumberFormat="1" applyFont="1" applyBorder="1" applyAlignment="1">
      <alignment horizontal="right" vertical="center"/>
    </xf>
    <xf numFmtId="177" fontId="0" fillId="0" borderId="23" xfId="1" quotePrefix="1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horizontal="right" vertical="center"/>
    </xf>
    <xf numFmtId="177" fontId="0" fillId="0" borderId="24" xfId="1" quotePrefix="1" applyNumberFormat="1" applyFont="1" applyBorder="1" applyAlignment="1">
      <alignment horizontal="right" vertical="center"/>
    </xf>
    <xf numFmtId="177" fontId="0" fillId="0" borderId="16" xfId="1" quotePrefix="1" applyNumberFormat="1" applyFont="1" applyBorder="1" applyAlignment="1">
      <alignment horizontal="right" vertical="center"/>
    </xf>
    <xf numFmtId="41" fontId="0" fillId="0" borderId="11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horizontal="right" vertical="center"/>
    </xf>
    <xf numFmtId="177" fontId="0" fillId="0" borderId="11" xfId="1" applyNumberFormat="1" applyFont="1" applyBorder="1" applyAlignment="1">
      <alignment vertical="center"/>
    </xf>
    <xf numFmtId="177" fontId="0" fillId="0" borderId="46" xfId="1" applyNumberFormat="1" applyFont="1" applyBorder="1" applyAlignment="1">
      <alignment vertical="center"/>
    </xf>
    <xf numFmtId="177" fontId="0" fillId="0" borderId="20" xfId="1" applyNumberFormat="1" applyFont="1" applyBorder="1" applyAlignment="1">
      <alignment vertical="center"/>
    </xf>
    <xf numFmtId="177" fontId="0" fillId="0" borderId="6" xfId="1" applyNumberFormat="1" applyFont="1" applyBorder="1" applyAlignment="1">
      <alignment vertical="center"/>
    </xf>
    <xf numFmtId="177" fontId="0" fillId="0" borderId="14" xfId="1" applyNumberFormat="1" applyFont="1" applyBorder="1" applyAlignment="1">
      <alignment vertical="center"/>
    </xf>
    <xf numFmtId="177" fontId="0" fillId="0" borderId="8" xfId="1" applyNumberFormat="1" applyFont="1" applyBorder="1" applyAlignment="1">
      <alignment vertical="center"/>
    </xf>
    <xf numFmtId="41" fontId="0" fillId="0" borderId="2" xfId="0" applyNumberFormat="1" applyFont="1" applyBorder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177" fontId="0" fillId="0" borderId="41" xfId="1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6" fontId="0" fillId="0" borderId="56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41" fontId="0" fillId="0" borderId="36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177" fontId="0" fillId="0" borderId="30" xfId="1" applyNumberFormat="1" applyFon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77" fontId="0" fillId="0" borderId="45" xfId="1" applyNumberFormat="1" applyFont="1" applyBorder="1" applyAlignment="1">
      <alignment vertical="center"/>
    </xf>
    <xf numFmtId="177" fontId="0" fillId="0" borderId="31" xfId="1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 justifyLastLine="1"/>
    </xf>
    <xf numFmtId="41" fontId="1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0" fillId="0" borderId="6" xfId="0" applyNumberFormat="1" applyFill="1" applyBorder="1" applyAlignment="1">
      <alignment horizontal="left" vertical="center"/>
    </xf>
    <xf numFmtId="41" fontId="0" fillId="0" borderId="0" xfId="0" quotePrefix="1" applyNumberFormat="1" applyFill="1" applyAlignment="1">
      <alignment horizontal="right" vertical="center"/>
    </xf>
    <xf numFmtId="0" fontId="12" fillId="0" borderId="1" xfId="2" applyNumberFormat="1" applyFont="1" applyFill="1" applyBorder="1" applyAlignment="1">
      <alignment horizontal="distributed" vertical="center" justifyLastLine="1"/>
    </xf>
    <xf numFmtId="0" fontId="12" fillId="0" borderId="2" xfId="0" applyFont="1" applyFill="1" applyBorder="1" applyAlignment="1">
      <alignment horizontal="distributed" vertical="center" justifyLastLine="1"/>
    </xf>
    <xf numFmtId="0" fontId="12" fillId="0" borderId="35" xfId="0" applyFont="1" applyFill="1" applyBorder="1" applyAlignment="1">
      <alignment horizontal="distributed" vertical="center" justifyLastLine="1"/>
    </xf>
    <xf numFmtId="0" fontId="0" fillId="0" borderId="11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distributed" vertical="center" justifyLastLine="1"/>
    </xf>
    <xf numFmtId="0" fontId="12" fillId="0" borderId="6" xfId="0" applyFont="1" applyFill="1" applyBorder="1" applyAlignment="1">
      <alignment horizontal="distributed" vertical="center" justifyLastLine="1"/>
    </xf>
    <xf numFmtId="0" fontId="12" fillId="0" borderId="8" xfId="0" applyFont="1" applyFill="1" applyBorder="1" applyAlignment="1">
      <alignment horizontal="distributed" vertical="center" justifyLastLine="1"/>
    </xf>
    <xf numFmtId="0" fontId="0" fillId="0" borderId="20" xfId="0" applyNumberForma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180" fontId="15" fillId="0" borderId="61" xfId="1" applyNumberFormat="1" applyFont="1" applyFill="1" applyBorder="1" applyAlignment="1">
      <alignment vertical="center" textRotation="255"/>
    </xf>
    <xf numFmtId="41" fontId="0" fillId="0" borderId="1" xfId="0" applyNumberFormat="1" applyFill="1" applyBorder="1" applyAlignment="1">
      <alignment horizontal="left" vertical="center"/>
    </xf>
    <xf numFmtId="41" fontId="0" fillId="0" borderId="2" xfId="0" applyNumberFormat="1" applyFill="1" applyBorder="1" applyAlignment="1">
      <alignment horizontal="left" vertical="center"/>
    </xf>
    <xf numFmtId="41" fontId="0" fillId="0" borderId="35" xfId="0" applyNumberFormat="1" applyFill="1" applyBorder="1" applyAlignment="1">
      <alignment horizontal="right" vertical="center"/>
    </xf>
    <xf numFmtId="177" fontId="2" fillId="0" borderId="19" xfId="1" applyNumberFormat="1" applyFill="1" applyBorder="1" applyAlignment="1">
      <alignment vertical="center"/>
    </xf>
    <xf numFmtId="177" fontId="2" fillId="0" borderId="2" xfId="1" applyNumberFormat="1" applyFill="1" applyBorder="1" applyAlignment="1">
      <alignment vertical="center"/>
    </xf>
    <xf numFmtId="177" fontId="2" fillId="0" borderId="43" xfId="1" applyNumberFormat="1" applyFill="1" applyBorder="1" applyAlignment="1">
      <alignment vertical="center"/>
    </xf>
    <xf numFmtId="177" fontId="2" fillId="0" borderId="35" xfId="1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80" fontId="15" fillId="0" borderId="62" xfId="1" applyNumberFormat="1" applyFont="1" applyFill="1" applyBorder="1" applyAlignment="1">
      <alignment vertical="center" textRotation="255"/>
    </xf>
    <xf numFmtId="41" fontId="0" fillId="0" borderId="12" xfId="0" applyNumberFormat="1" applyFill="1" applyBorder="1" applyAlignment="1">
      <alignment horizontal="left" vertical="center"/>
    </xf>
    <xf numFmtId="41" fontId="0" fillId="0" borderId="18" xfId="0" applyNumberFormat="1" applyFill="1" applyBorder="1" applyAlignment="1">
      <alignment horizontal="right" vertical="center"/>
    </xf>
    <xf numFmtId="177" fontId="2" fillId="0" borderId="12" xfId="1" applyNumberFormat="1" applyFill="1" applyBorder="1" applyAlignment="1">
      <alignment vertical="center"/>
    </xf>
    <xf numFmtId="177" fontId="2" fillId="0" borderId="18" xfId="1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177" fontId="0" fillId="0" borderId="32" xfId="0" quotePrefix="1" applyNumberFormat="1" applyFill="1" applyBorder="1" applyAlignment="1">
      <alignment horizontal="right" vertical="center"/>
    </xf>
    <xf numFmtId="177" fontId="0" fillId="0" borderId="23" xfId="0" quotePrefix="1" applyNumberFormat="1" applyFill="1" applyBorder="1" applyAlignment="1">
      <alignment horizontal="right" vertical="center"/>
    </xf>
    <xf numFmtId="41" fontId="0" fillId="0" borderId="3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41" fontId="0" fillId="0" borderId="42" xfId="0" applyNumberFormat="1" applyFill="1" applyBorder="1" applyAlignment="1">
      <alignment horizontal="right" vertical="center"/>
    </xf>
    <xf numFmtId="177" fontId="2" fillId="0" borderId="9" xfId="1" applyNumberFormat="1" applyFill="1" applyBorder="1" applyAlignment="1">
      <alignment vertical="center"/>
    </xf>
    <xf numFmtId="177" fontId="2" fillId="0" borderId="28" xfId="1" applyNumberFormat="1" applyFill="1" applyBorder="1" applyAlignment="1">
      <alignment vertical="center"/>
    </xf>
    <xf numFmtId="177" fontId="2" fillId="0" borderId="13" xfId="1" applyNumberFormat="1" applyFill="1" applyBorder="1" applyAlignment="1">
      <alignment vertical="center"/>
    </xf>
    <xf numFmtId="177" fontId="2" fillId="0" borderId="42" xfId="1" applyNumberFormat="1" applyFill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horizontal="left"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36" xfId="0" applyNumberFormat="1" applyFill="1" applyBorder="1" applyAlignment="1">
      <alignment horizontal="right" vertical="center"/>
    </xf>
    <xf numFmtId="177" fontId="2" fillId="0" borderId="30" xfId="1" applyNumberFormat="1" applyFill="1" applyBorder="1" applyAlignment="1">
      <alignment vertical="center"/>
    </xf>
    <xf numFmtId="177" fontId="2" fillId="0" borderId="41" xfId="1" applyNumberFormat="1" applyFill="1" applyBorder="1" applyAlignment="1">
      <alignment vertical="center"/>
    </xf>
    <xf numFmtId="177" fontId="2" fillId="0" borderId="31" xfId="1" applyNumberFormat="1" applyFill="1" applyBorder="1" applyAlignment="1">
      <alignment vertical="center"/>
    </xf>
    <xf numFmtId="177" fontId="2" fillId="0" borderId="15" xfId="1" applyNumberFormat="1" applyFill="1" applyBorder="1" applyAlignment="1">
      <alignment vertical="center"/>
    </xf>
    <xf numFmtId="177" fontId="2" fillId="0" borderId="36" xfId="1" applyNumberFormat="1" applyFill="1" applyBorder="1" applyAlignment="1">
      <alignment vertical="center"/>
    </xf>
    <xf numFmtId="0" fontId="0" fillId="0" borderId="18" xfId="0" applyNumberFormat="1" applyFill="1" applyBorder="1" applyAlignment="1">
      <alignment horizontal="center" vertical="center"/>
    </xf>
    <xf numFmtId="177" fontId="2" fillId="0" borderId="18" xfId="1" quotePrefix="1" applyNumberFormat="1" applyFont="1" applyFill="1" applyBorder="1" applyAlignment="1">
      <alignment horizontal="right" vertical="center"/>
    </xf>
    <xf numFmtId="180" fontId="15" fillId="0" borderId="63" xfId="1" applyNumberFormat="1" applyFont="1" applyFill="1" applyBorder="1" applyAlignment="1">
      <alignment vertical="center" textRotation="255"/>
    </xf>
    <xf numFmtId="41" fontId="0" fillId="0" borderId="5" xfId="0" applyNumberFormat="1" applyFill="1" applyBorder="1" applyAlignment="1">
      <alignment horizontal="left" vertical="center"/>
    </xf>
    <xf numFmtId="0" fontId="0" fillId="0" borderId="8" xfId="0" applyNumberFormat="1" applyFill="1" applyBorder="1" applyAlignment="1">
      <alignment horizontal="center" vertical="center"/>
    </xf>
    <xf numFmtId="177" fontId="2" fillId="0" borderId="5" xfId="1" quotePrefix="1" applyNumberFormat="1" applyFont="1" applyFill="1" applyBorder="1" applyAlignment="1">
      <alignment horizontal="right" vertical="center"/>
    </xf>
    <xf numFmtId="177" fontId="2" fillId="0" borderId="22" xfId="1" quotePrefix="1" applyNumberFormat="1" applyFont="1" applyFill="1" applyBorder="1" applyAlignment="1">
      <alignment horizontal="right" vertical="center"/>
    </xf>
    <xf numFmtId="177" fontId="2" fillId="0" borderId="20" xfId="1" quotePrefix="1" applyNumberFormat="1" applyFont="1" applyFill="1" applyBorder="1" applyAlignment="1">
      <alignment horizontal="right" vertical="center"/>
    </xf>
    <xf numFmtId="177" fontId="2" fillId="0" borderId="6" xfId="1" quotePrefix="1" applyNumberFormat="1" applyFont="1" applyFill="1" applyBorder="1" applyAlignment="1">
      <alignment horizontal="right" vertical="center"/>
    </xf>
    <xf numFmtId="177" fontId="2" fillId="0" borderId="44" xfId="1" quotePrefix="1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right" vertical="center"/>
    </xf>
    <xf numFmtId="177" fontId="2" fillId="0" borderId="3" xfId="1" applyNumberFormat="1" applyFill="1" applyBorder="1" applyAlignment="1">
      <alignment vertical="center"/>
    </xf>
    <xf numFmtId="177" fontId="2" fillId="0" borderId="40" xfId="1" applyNumberFormat="1" applyFill="1" applyBorder="1" applyAlignment="1">
      <alignment vertical="center"/>
    </xf>
    <xf numFmtId="177" fontId="2" fillId="0" borderId="29" xfId="1" applyNumberFormat="1" applyFill="1" applyBorder="1" applyAlignment="1">
      <alignment vertical="center"/>
    </xf>
    <xf numFmtId="177" fontId="2" fillId="0" borderId="7" xfId="1" applyNumberFormat="1" applyFill="1" applyBorder="1" applyAlignment="1">
      <alignment vertical="center"/>
    </xf>
    <xf numFmtId="177" fontId="2" fillId="0" borderId="37" xfId="1" applyNumberFormat="1" applyFill="1" applyBorder="1" applyAlignment="1">
      <alignment vertical="center"/>
    </xf>
    <xf numFmtId="41" fontId="0" fillId="0" borderId="9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horizontal="left" vertical="center"/>
    </xf>
    <xf numFmtId="177" fontId="2" fillId="0" borderId="4" xfId="1" applyNumberFormat="1" applyFill="1" applyBorder="1" applyAlignment="1">
      <alignment vertical="center"/>
    </xf>
    <xf numFmtId="177" fontId="2" fillId="0" borderId="45" xfId="1" applyNumberFormat="1" applyFill="1" applyBorder="1" applyAlignment="1">
      <alignment vertical="center"/>
    </xf>
    <xf numFmtId="41" fontId="0" fillId="0" borderId="30" xfId="0" applyNumberFormat="1" applyFill="1" applyBorder="1" applyAlignment="1">
      <alignment horizontal="left" vertical="center"/>
    </xf>
    <xf numFmtId="41" fontId="0" fillId="0" borderId="36" xfId="0" applyNumberFormat="1" applyFill="1" applyBorder="1" applyAlignment="1">
      <alignment horizontal="right" vertical="center"/>
    </xf>
    <xf numFmtId="177" fontId="2" fillId="0" borderId="30" xfId="1" applyNumberFormat="1" applyFill="1" applyBorder="1" applyAlignment="1">
      <alignment vertical="center"/>
    </xf>
    <xf numFmtId="177" fontId="2" fillId="0" borderId="41" xfId="1" applyNumberFormat="1" applyFill="1" applyBorder="1" applyAlignment="1">
      <alignment vertical="center"/>
    </xf>
    <xf numFmtId="177" fontId="2" fillId="0" borderId="31" xfId="1" applyNumberFormat="1" applyFill="1" applyBorder="1" applyAlignment="1">
      <alignment vertical="center"/>
    </xf>
    <xf numFmtId="0" fontId="0" fillId="0" borderId="42" xfId="0" applyFill="1" applyBorder="1" applyAlignment="1">
      <alignment horizontal="right" vertical="center"/>
    </xf>
    <xf numFmtId="177" fontId="0" fillId="0" borderId="4" xfId="0" applyNumberFormat="1" applyFill="1" applyBorder="1" applyAlignment="1">
      <alignment vertical="center"/>
    </xf>
    <xf numFmtId="177" fontId="2" fillId="0" borderId="45" xfId="1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45" xfId="0" applyNumberFormat="1" applyFill="1" applyBorder="1" applyAlignment="1">
      <alignment vertical="center"/>
    </xf>
    <xf numFmtId="41" fontId="0" fillId="0" borderId="8" xfId="0" applyNumberFormat="1" applyFill="1" applyBorder="1" applyAlignment="1">
      <alignment horizontal="right" vertical="center"/>
    </xf>
    <xf numFmtId="177" fontId="2" fillId="0" borderId="5" xfId="1" applyNumberFormat="1" applyFill="1" applyBorder="1" applyAlignment="1">
      <alignment vertical="center"/>
    </xf>
    <xf numFmtId="177" fontId="2" fillId="0" borderId="22" xfId="1" applyNumberForma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quotePrefix="1" applyNumberFormat="1" applyFill="1" applyAlignment="1">
      <alignment horizontal="right" vertical="center"/>
    </xf>
    <xf numFmtId="0" fontId="12" fillId="0" borderId="1" xfId="0" applyNumberFormat="1" applyFont="1" applyFill="1" applyBorder="1" applyAlignment="1">
      <alignment horizontal="distributed" vertical="center" justifyLastLine="1"/>
    </xf>
    <xf numFmtId="0" fontId="12" fillId="0" borderId="2" xfId="0" applyNumberFormat="1" applyFont="1" applyFill="1" applyBorder="1" applyAlignment="1">
      <alignment horizontal="distributed" vertical="center" justifyLastLine="1"/>
    </xf>
    <xf numFmtId="0" fontId="12" fillId="0" borderId="35" xfId="0" applyNumberFormat="1" applyFont="1" applyFill="1" applyBorder="1" applyAlignment="1">
      <alignment horizontal="distributed" vertical="center" justifyLastLine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distributed" vertical="center" justifyLastLine="1"/>
    </xf>
    <xf numFmtId="0" fontId="12" fillId="0" borderId="6" xfId="0" applyNumberFormat="1" applyFont="1" applyFill="1" applyBorder="1" applyAlignment="1">
      <alignment horizontal="distributed" vertical="center" justifyLastLine="1"/>
    </xf>
    <xf numFmtId="0" fontId="12" fillId="0" borderId="8" xfId="0" applyNumberFormat="1" applyFont="1" applyFill="1" applyBorder="1" applyAlignment="1">
      <alignment horizontal="distributed" vertical="center" justifyLastLine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177" fontId="2" fillId="0" borderId="0" xfId="1" applyNumberFormat="1" applyFill="1" applyBorder="1" applyAlignment="1">
      <alignment vertical="center"/>
    </xf>
    <xf numFmtId="177" fontId="2" fillId="0" borderId="21" xfId="1" applyNumberFormat="1" applyFill="1" applyBorder="1" applyAlignment="1">
      <alignment vertical="center"/>
    </xf>
    <xf numFmtId="177" fontId="2" fillId="0" borderId="0" xfId="1" quotePrefix="1" applyNumberFormat="1" applyFont="1" applyFill="1" applyBorder="1" applyAlignment="1">
      <alignment horizontal="right" vertical="center"/>
    </xf>
    <xf numFmtId="0" fontId="13" fillId="0" borderId="62" xfId="3" applyFont="1" applyFill="1" applyBorder="1" applyAlignment="1">
      <alignment vertical="center" textRotation="255"/>
    </xf>
    <xf numFmtId="41" fontId="0" fillId="0" borderId="27" xfId="0" applyNumberFormat="1" applyFill="1" applyBorder="1" applyAlignment="1">
      <alignment horizontal="right" vertical="center"/>
    </xf>
    <xf numFmtId="177" fontId="2" fillId="0" borderId="27" xfId="1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right" vertical="center"/>
    </xf>
    <xf numFmtId="177" fontId="2" fillId="0" borderId="32" xfId="1" quotePrefix="1" applyNumberFormat="1" applyFont="1" applyFill="1" applyBorder="1" applyAlignment="1">
      <alignment horizontal="right" vertical="center"/>
    </xf>
    <xf numFmtId="177" fontId="2" fillId="0" borderId="23" xfId="1" quotePrefix="1" applyNumberFormat="1" applyFont="1" applyFill="1" applyBorder="1" applyAlignment="1">
      <alignment horizontal="right" vertical="center"/>
    </xf>
    <xf numFmtId="0" fontId="13" fillId="0" borderId="63" xfId="3" applyFont="1" applyFill="1" applyBorder="1" applyAlignment="1">
      <alignment vertical="center" textRotation="255"/>
    </xf>
    <xf numFmtId="41" fontId="0" fillId="0" borderId="5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horizontal="right" vertical="center"/>
    </xf>
    <xf numFmtId="0" fontId="13" fillId="0" borderId="62" xfId="3" applyFont="1" applyFill="1" applyBorder="1" applyAlignment="1">
      <alignment vertical="center"/>
    </xf>
    <xf numFmtId="177" fontId="2" fillId="0" borderId="24" xfId="1" quotePrefix="1" applyNumberFormat="1" applyFont="1" applyFill="1" applyBorder="1" applyAlignment="1">
      <alignment horizontal="right" vertical="center"/>
    </xf>
    <xf numFmtId="177" fontId="2" fillId="0" borderId="16" xfId="1" quotePrefix="1" applyNumberFormat="1" applyFont="1" applyFill="1" applyBorder="1" applyAlignment="1">
      <alignment horizontal="right" vertical="center"/>
    </xf>
    <xf numFmtId="0" fontId="13" fillId="0" borderId="63" xfId="3" applyFont="1" applyFill="1" applyBorder="1" applyAlignment="1">
      <alignment vertical="center"/>
    </xf>
    <xf numFmtId="180" fontId="15" fillId="0" borderId="3" xfId="1" applyNumberFormat="1" applyFont="1" applyFill="1" applyBorder="1" applyAlignment="1">
      <alignment vertical="center" textRotation="255"/>
    </xf>
    <xf numFmtId="41" fontId="0" fillId="0" borderId="11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horizontal="right" vertical="center"/>
    </xf>
    <xf numFmtId="177" fontId="2" fillId="0" borderId="11" xfId="1" applyNumberFormat="1" applyFill="1" applyBorder="1" applyAlignment="1">
      <alignment vertical="center"/>
    </xf>
    <xf numFmtId="177" fontId="2" fillId="0" borderId="46" xfId="1" applyNumberFormat="1" applyFill="1" applyBorder="1" applyAlignment="1">
      <alignment vertical="center"/>
    </xf>
    <xf numFmtId="0" fontId="13" fillId="0" borderId="3" xfId="3" applyFont="1" applyFill="1" applyBorder="1" applyAlignment="1">
      <alignment vertical="center"/>
    </xf>
    <xf numFmtId="0" fontId="13" fillId="0" borderId="5" xfId="3" applyFont="1" applyFill="1" applyBorder="1" applyAlignment="1">
      <alignment vertical="center"/>
    </xf>
    <xf numFmtId="177" fontId="2" fillId="0" borderId="20" xfId="1" applyNumberFormat="1" applyFill="1" applyBorder="1" applyAlignment="1">
      <alignment vertical="center"/>
    </xf>
    <xf numFmtId="177" fontId="2" fillId="0" borderId="6" xfId="1" applyNumberFormat="1" applyFill="1" applyBorder="1" applyAlignment="1">
      <alignment vertical="center"/>
    </xf>
    <xf numFmtId="177" fontId="2" fillId="0" borderId="14" xfId="1" applyNumberFormat="1" applyFill="1" applyBorder="1" applyAlignment="1">
      <alignment vertical="center"/>
    </xf>
    <xf numFmtId="177" fontId="2" fillId="0" borderId="8" xfId="1" applyNumberForma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0" width="9.36328125" style="2" bestFit="1" customWidth="1"/>
    <col min="11" max="11" width="9" style="2"/>
    <col min="12" max="12" width="9.90625" style="2" customWidth="1"/>
    <col min="13" max="16384" width="9" style="2"/>
  </cols>
  <sheetData>
    <row r="1" spans="1:11" ht="34" customHeight="1">
      <c r="A1" s="51" t="s">
        <v>0</v>
      </c>
      <c r="B1" s="51"/>
      <c r="C1" s="51"/>
      <c r="D1" s="51"/>
      <c r="E1" s="87" t="s">
        <v>258</v>
      </c>
      <c r="F1" s="1"/>
    </row>
    <row r="3" spans="1:11" ht="14">
      <c r="A3" s="23" t="s">
        <v>93</v>
      </c>
    </row>
    <row r="5" spans="1:11">
      <c r="A5" s="52" t="s">
        <v>234</v>
      </c>
      <c r="B5" s="52"/>
      <c r="C5" s="52"/>
      <c r="D5" s="52"/>
      <c r="E5" s="52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18" t="s">
        <v>235</v>
      </c>
      <c r="G7" s="19"/>
      <c r="H7" s="33" t="s">
        <v>2</v>
      </c>
      <c r="I7" s="35" t="s">
        <v>22</v>
      </c>
    </row>
    <row r="8" spans="1:11" ht="17.149999999999999" customHeight="1">
      <c r="A8" s="53"/>
      <c r="B8" s="54"/>
      <c r="C8" s="54"/>
      <c r="D8" s="54"/>
      <c r="E8" s="54"/>
      <c r="F8" s="16" t="s">
        <v>91</v>
      </c>
      <c r="G8" s="22" t="s">
        <v>3</v>
      </c>
      <c r="H8" s="34"/>
      <c r="I8" s="36"/>
    </row>
    <row r="9" spans="1:11" ht="18" customHeight="1">
      <c r="A9" s="305" t="s">
        <v>88</v>
      </c>
      <c r="B9" s="305" t="s">
        <v>90</v>
      </c>
      <c r="C9" s="49" t="s">
        <v>4</v>
      </c>
      <c r="D9" s="50"/>
      <c r="E9" s="50"/>
      <c r="F9" s="57">
        <v>277000</v>
      </c>
      <c r="G9" s="66">
        <f>F9/$F$27*100</f>
        <v>24.023909427259589</v>
      </c>
      <c r="H9" s="57">
        <v>293200</v>
      </c>
      <c r="I9" s="71">
        <f>(F9/H9-1)*100</f>
        <v>-5.5252387448840423</v>
      </c>
      <c r="K9" s="93"/>
    </row>
    <row r="10" spans="1:11" ht="18" customHeight="1">
      <c r="A10" s="306"/>
      <c r="B10" s="306"/>
      <c r="C10" s="7"/>
      <c r="D10" s="46" t="s">
        <v>23</v>
      </c>
      <c r="E10" s="47"/>
      <c r="F10" s="201">
        <v>69535</v>
      </c>
      <c r="G10" s="67">
        <f t="shared" ref="G10:G27" si="0">F10/$F$27*100</f>
        <v>6.0306950975613569</v>
      </c>
      <c r="H10" s="191">
        <v>71483</v>
      </c>
      <c r="I10" s="72">
        <f t="shared" ref="I10:I27" si="1">(F10/H10-1)*100</f>
        <v>-2.7251234559265813</v>
      </c>
    </row>
    <row r="11" spans="1:11" ht="18" customHeight="1">
      <c r="A11" s="306"/>
      <c r="B11" s="306"/>
      <c r="C11" s="7"/>
      <c r="D11" s="15"/>
      <c r="E11" s="20" t="s">
        <v>24</v>
      </c>
      <c r="F11" s="200">
        <v>58586</v>
      </c>
      <c r="G11" s="68">
        <f t="shared" si="0"/>
        <v>5.0811002083228534</v>
      </c>
      <c r="H11" s="60">
        <v>59743</v>
      </c>
      <c r="I11" s="73">
        <f t="shared" si="1"/>
        <v>-1.9366285589943577</v>
      </c>
    </row>
    <row r="12" spans="1:11" ht="18" customHeight="1">
      <c r="A12" s="306"/>
      <c r="B12" s="306"/>
      <c r="C12" s="7"/>
      <c r="D12" s="15"/>
      <c r="E12" s="20" t="s">
        <v>25</v>
      </c>
      <c r="F12" s="200">
        <v>6659</v>
      </c>
      <c r="G12" s="68">
        <f t="shared" si="0"/>
        <v>0.57752784431812865</v>
      </c>
      <c r="H12" s="60">
        <v>8222</v>
      </c>
      <c r="I12" s="73">
        <f t="shared" si="1"/>
        <v>-19.009973242520072</v>
      </c>
    </row>
    <row r="13" spans="1:11" ht="18" customHeight="1">
      <c r="A13" s="306"/>
      <c r="B13" s="306"/>
      <c r="C13" s="7"/>
      <c r="D13" s="29"/>
      <c r="E13" s="20" t="s">
        <v>26</v>
      </c>
      <c r="F13" s="200">
        <v>282</v>
      </c>
      <c r="G13" s="68">
        <f t="shared" si="0"/>
        <v>2.445755400175886E-2</v>
      </c>
      <c r="H13" s="60">
        <v>219</v>
      </c>
      <c r="I13" s="73">
        <f t="shared" si="1"/>
        <v>28.767123287671236</v>
      </c>
    </row>
    <row r="14" spans="1:11" ht="18" customHeight="1">
      <c r="A14" s="306"/>
      <c r="B14" s="306"/>
      <c r="C14" s="7"/>
      <c r="D14" s="55" t="s">
        <v>27</v>
      </c>
      <c r="E14" s="45"/>
      <c r="F14" s="202">
        <v>63768</v>
      </c>
      <c r="G14" s="66">
        <f t="shared" si="0"/>
        <v>5.5305294453338973</v>
      </c>
      <c r="H14" s="57">
        <v>73443</v>
      </c>
      <c r="I14" s="74">
        <f t="shared" si="1"/>
        <v>-13.173481475429927</v>
      </c>
    </row>
    <row r="15" spans="1:11" ht="18" customHeight="1">
      <c r="A15" s="306"/>
      <c r="B15" s="306"/>
      <c r="C15" s="7"/>
      <c r="D15" s="15"/>
      <c r="E15" s="20" t="s">
        <v>28</v>
      </c>
      <c r="F15" s="200">
        <v>2838</v>
      </c>
      <c r="G15" s="68">
        <f t="shared" si="0"/>
        <v>0.246136660485786</v>
      </c>
      <c r="H15" s="60">
        <v>3093</v>
      </c>
      <c r="I15" s="73">
        <f t="shared" si="1"/>
        <v>-8.244422890397674</v>
      </c>
    </row>
    <row r="16" spans="1:11" ht="18" customHeight="1">
      <c r="A16" s="306"/>
      <c r="B16" s="306"/>
      <c r="C16" s="7"/>
      <c r="D16" s="15"/>
      <c r="E16" s="25" t="s">
        <v>29</v>
      </c>
      <c r="F16" s="201">
        <v>60930</v>
      </c>
      <c r="G16" s="67">
        <f t="shared" si="0"/>
        <v>5.2843927848481114</v>
      </c>
      <c r="H16" s="191">
        <v>70350</v>
      </c>
      <c r="I16" s="72">
        <f t="shared" si="1"/>
        <v>-13.39019189765458</v>
      </c>
      <c r="K16" s="94"/>
    </row>
    <row r="17" spans="1:26" ht="18" customHeight="1">
      <c r="A17" s="306"/>
      <c r="B17" s="306"/>
      <c r="C17" s="7"/>
      <c r="D17" s="308" t="s">
        <v>30</v>
      </c>
      <c r="E17" s="309"/>
      <c r="F17" s="201">
        <v>75728</v>
      </c>
      <c r="G17" s="67">
        <f t="shared" si="0"/>
        <v>6.5678072675361534</v>
      </c>
      <c r="H17" s="191">
        <v>78687</v>
      </c>
      <c r="I17" s="72">
        <f t="shared" si="1"/>
        <v>-3.7604686924142539</v>
      </c>
    </row>
    <row r="18" spans="1:26" ht="18" customHeight="1">
      <c r="A18" s="306"/>
      <c r="B18" s="306"/>
      <c r="C18" s="7"/>
      <c r="D18" s="310" t="s">
        <v>94</v>
      </c>
      <c r="E18" s="311"/>
      <c r="F18" s="200">
        <v>5542</v>
      </c>
      <c r="G18" s="68">
        <f t="shared" si="0"/>
        <v>0.48065164637499153</v>
      </c>
      <c r="H18" s="60">
        <v>6434</v>
      </c>
      <c r="I18" s="73">
        <f t="shared" si="1"/>
        <v>-13.863848305875038</v>
      </c>
    </row>
    <row r="19" spans="1:26" ht="18" customHeight="1">
      <c r="A19" s="306"/>
      <c r="B19" s="306"/>
      <c r="C19" s="10"/>
      <c r="D19" s="310" t="s">
        <v>95</v>
      </c>
      <c r="E19" s="311"/>
      <c r="F19" s="203">
        <v>0</v>
      </c>
      <c r="G19" s="68">
        <f t="shared" si="0"/>
        <v>0</v>
      </c>
      <c r="H19" s="92"/>
      <c r="I19" s="73" t="e">
        <f t="shared" si="1"/>
        <v>#DIV/0!</v>
      </c>
      <c r="Z19" s="2" t="s">
        <v>96</v>
      </c>
    </row>
    <row r="20" spans="1:26" ht="18" customHeight="1">
      <c r="A20" s="306"/>
      <c r="B20" s="306"/>
      <c r="C20" s="38" t="s">
        <v>5</v>
      </c>
      <c r="D20" s="37"/>
      <c r="E20" s="37"/>
      <c r="F20" s="60">
        <v>26451</v>
      </c>
      <c r="G20" s="68">
        <f t="shared" si="0"/>
        <v>2.2940665280160415</v>
      </c>
      <c r="H20" s="60">
        <v>39556</v>
      </c>
      <c r="I20" s="73">
        <f t="shared" si="1"/>
        <v>-33.130245727576089</v>
      </c>
    </row>
    <row r="21" spans="1:26" ht="18" customHeight="1">
      <c r="A21" s="306"/>
      <c r="B21" s="306"/>
      <c r="C21" s="38" t="s">
        <v>6</v>
      </c>
      <c r="D21" s="37"/>
      <c r="E21" s="37"/>
      <c r="F21" s="60">
        <v>158900</v>
      </c>
      <c r="G21" s="68">
        <f t="shared" si="0"/>
        <v>13.781224577586821</v>
      </c>
      <c r="H21" s="60">
        <v>212600</v>
      </c>
      <c r="I21" s="73">
        <f t="shared" si="1"/>
        <v>-25.258701787394166</v>
      </c>
    </row>
    <row r="22" spans="1:26" ht="18" customHeight="1">
      <c r="A22" s="306"/>
      <c r="B22" s="306"/>
      <c r="C22" s="38" t="s">
        <v>31</v>
      </c>
      <c r="D22" s="37"/>
      <c r="E22" s="37"/>
      <c r="F22" s="60">
        <v>13544</v>
      </c>
      <c r="G22" s="68">
        <f t="shared" si="0"/>
        <v>1.1746564234036243</v>
      </c>
      <c r="H22" s="60">
        <v>13873</v>
      </c>
      <c r="I22" s="73">
        <f t="shared" si="1"/>
        <v>-2.3715130108844518</v>
      </c>
    </row>
    <row r="23" spans="1:26" ht="18" customHeight="1">
      <c r="A23" s="306"/>
      <c r="B23" s="306"/>
      <c r="C23" s="38" t="s">
        <v>7</v>
      </c>
      <c r="D23" s="37"/>
      <c r="E23" s="37"/>
      <c r="F23" s="60">
        <v>131968</v>
      </c>
      <c r="G23" s="68">
        <f t="shared" si="0"/>
        <v>11.445441441503949</v>
      </c>
      <c r="H23" s="60">
        <v>192831</v>
      </c>
      <c r="I23" s="73">
        <f t="shared" si="1"/>
        <v>-31.562871115121528</v>
      </c>
    </row>
    <row r="24" spans="1:26" ht="18" customHeight="1">
      <c r="A24" s="306"/>
      <c r="B24" s="306"/>
      <c r="C24" s="38" t="s">
        <v>32</v>
      </c>
      <c r="D24" s="37"/>
      <c r="E24" s="37"/>
      <c r="F24" s="60">
        <v>1408</v>
      </c>
      <c r="G24" s="68">
        <f t="shared" si="0"/>
        <v>0.1221143121789946</v>
      </c>
      <c r="H24" s="60">
        <v>1601</v>
      </c>
      <c r="I24" s="73">
        <f t="shared" si="1"/>
        <v>-12.054965646470961</v>
      </c>
    </row>
    <row r="25" spans="1:26" ht="18" customHeight="1">
      <c r="A25" s="306"/>
      <c r="B25" s="306"/>
      <c r="C25" s="38" t="s">
        <v>8</v>
      </c>
      <c r="D25" s="37"/>
      <c r="E25" s="37"/>
      <c r="F25" s="60">
        <v>187908</v>
      </c>
      <c r="G25" s="68">
        <f t="shared" si="0"/>
        <v>16.297056941001788</v>
      </c>
      <c r="H25" s="60">
        <v>172225</v>
      </c>
      <c r="I25" s="73">
        <f t="shared" si="1"/>
        <v>9.1061111917549731</v>
      </c>
    </row>
    <row r="26" spans="1:26" ht="18" customHeight="1">
      <c r="A26" s="306"/>
      <c r="B26" s="306"/>
      <c r="C26" s="39" t="s">
        <v>9</v>
      </c>
      <c r="D26" s="40"/>
      <c r="E26" s="40"/>
      <c r="F26" s="62">
        <v>355839</v>
      </c>
      <c r="G26" s="69">
        <f t="shared" si="0"/>
        <v>30.861530349049193</v>
      </c>
      <c r="H26" s="62">
        <f>1239115-925886</f>
        <v>313229</v>
      </c>
      <c r="I26" s="75">
        <f t="shared" si="1"/>
        <v>13.603465834900351</v>
      </c>
    </row>
    <row r="27" spans="1:26" ht="18" customHeight="1">
      <c r="A27" s="306"/>
      <c r="B27" s="307"/>
      <c r="C27" s="41" t="s">
        <v>10</v>
      </c>
      <c r="D27" s="27"/>
      <c r="E27" s="27"/>
      <c r="F27" s="64">
        <f>SUM(F9,F20:F26)</f>
        <v>1153018</v>
      </c>
      <c r="G27" s="70">
        <f t="shared" si="0"/>
        <v>100</v>
      </c>
      <c r="H27" s="64">
        <f>SUM(H9,H20:H26)</f>
        <v>1239115</v>
      </c>
      <c r="I27" s="76">
        <f t="shared" si="1"/>
        <v>-6.9482654959386325</v>
      </c>
    </row>
    <row r="28" spans="1:26" ht="18" customHeight="1">
      <c r="A28" s="306"/>
      <c r="B28" s="305" t="s">
        <v>89</v>
      </c>
      <c r="C28" s="49" t="s">
        <v>11</v>
      </c>
      <c r="D28" s="50"/>
      <c r="E28" s="50"/>
      <c r="F28" s="57">
        <v>469792</v>
      </c>
      <c r="G28" s="66">
        <f>F28/$F$45*100</f>
        <v>40.74455038863227</v>
      </c>
      <c r="H28" s="57">
        <v>476510</v>
      </c>
      <c r="I28" s="77">
        <f>(F28/H28-1)*100</f>
        <v>-1.4098340013850685</v>
      </c>
    </row>
    <row r="29" spans="1:26" ht="18" customHeight="1">
      <c r="A29" s="306"/>
      <c r="B29" s="306"/>
      <c r="C29" s="7"/>
      <c r="D29" s="26" t="s">
        <v>12</v>
      </c>
      <c r="E29" s="37"/>
      <c r="F29" s="60">
        <v>215824</v>
      </c>
      <c r="G29" s="68">
        <f t="shared" ref="G29:G45" si="2">F29/$F$45*100</f>
        <v>18.718181329346116</v>
      </c>
      <c r="H29" s="60">
        <v>218278</v>
      </c>
      <c r="I29" s="78">
        <f t="shared" ref="I29:I45" si="3">(F29/H29-1)*100</f>
        <v>-1.1242543911892167</v>
      </c>
    </row>
    <row r="30" spans="1:26" ht="18" customHeight="1">
      <c r="A30" s="306"/>
      <c r="B30" s="306"/>
      <c r="C30" s="7"/>
      <c r="D30" s="26" t="s">
        <v>33</v>
      </c>
      <c r="E30" s="37"/>
      <c r="F30" s="60">
        <v>46861</v>
      </c>
      <c r="G30" s="68">
        <f t="shared" si="2"/>
        <v>4.0642036811220636</v>
      </c>
      <c r="H30" s="60">
        <v>45243</v>
      </c>
      <c r="I30" s="78">
        <f t="shared" si="3"/>
        <v>3.5762438388258877</v>
      </c>
    </row>
    <row r="31" spans="1:26" ht="18" customHeight="1">
      <c r="A31" s="306"/>
      <c r="B31" s="306"/>
      <c r="C31" s="17"/>
      <c r="D31" s="26" t="s">
        <v>13</v>
      </c>
      <c r="E31" s="37"/>
      <c r="F31" s="60">
        <v>207107</v>
      </c>
      <c r="G31" s="68">
        <f t="shared" si="2"/>
        <v>17.962165378164087</v>
      </c>
      <c r="H31" s="60">
        <v>212989</v>
      </c>
      <c r="I31" s="78">
        <f t="shared" si="3"/>
        <v>-2.7616449675804899</v>
      </c>
    </row>
    <row r="32" spans="1:26" ht="18" customHeight="1">
      <c r="A32" s="306"/>
      <c r="B32" s="306"/>
      <c r="C32" s="44" t="s">
        <v>14</v>
      </c>
      <c r="D32" s="45"/>
      <c r="E32" s="45"/>
      <c r="F32" s="57">
        <v>555222</v>
      </c>
      <c r="G32" s="66">
        <f t="shared" si="2"/>
        <v>48.153801588526804</v>
      </c>
      <c r="H32" s="57">
        <v>470052</v>
      </c>
      <c r="I32" s="77">
        <f t="shared" si="3"/>
        <v>18.119271910341837</v>
      </c>
    </row>
    <row r="33" spans="1:9" ht="18" customHeight="1">
      <c r="A33" s="306"/>
      <c r="B33" s="306"/>
      <c r="C33" s="7"/>
      <c r="D33" s="26" t="s">
        <v>15</v>
      </c>
      <c r="E33" s="37"/>
      <c r="F33" s="200">
        <v>47003</v>
      </c>
      <c r="G33" s="68">
        <f t="shared" si="2"/>
        <v>4.0765191870378432</v>
      </c>
      <c r="H33" s="60">
        <v>40150</v>
      </c>
      <c r="I33" s="78">
        <f t="shared" si="3"/>
        <v>17.068493150684926</v>
      </c>
    </row>
    <row r="34" spans="1:9" ht="18" customHeight="1">
      <c r="A34" s="306"/>
      <c r="B34" s="306"/>
      <c r="C34" s="7"/>
      <c r="D34" s="26" t="s">
        <v>34</v>
      </c>
      <c r="E34" s="37"/>
      <c r="F34" s="200">
        <v>8239</v>
      </c>
      <c r="G34" s="68">
        <f t="shared" si="2"/>
        <v>0.71455952985989812</v>
      </c>
      <c r="H34" s="60">
        <v>9025</v>
      </c>
      <c r="I34" s="78">
        <f t="shared" si="3"/>
        <v>-8.709141274238231</v>
      </c>
    </row>
    <row r="35" spans="1:9" ht="18" customHeight="1">
      <c r="A35" s="306"/>
      <c r="B35" s="306"/>
      <c r="C35" s="7"/>
      <c r="D35" s="26" t="s">
        <v>35</v>
      </c>
      <c r="E35" s="37"/>
      <c r="F35" s="200">
        <v>321380</v>
      </c>
      <c r="G35" s="68">
        <f t="shared" si="2"/>
        <v>27.872938670515119</v>
      </c>
      <c r="H35" s="60">
        <v>306868</v>
      </c>
      <c r="I35" s="78">
        <f t="shared" si="3"/>
        <v>4.7290691763233639</v>
      </c>
    </row>
    <row r="36" spans="1:9" ht="18" customHeight="1">
      <c r="A36" s="306"/>
      <c r="B36" s="306"/>
      <c r="C36" s="7"/>
      <c r="D36" s="26" t="s">
        <v>36</v>
      </c>
      <c r="E36" s="37"/>
      <c r="F36" s="200">
        <v>11858</v>
      </c>
      <c r="G36" s="68">
        <f t="shared" si="2"/>
        <v>1.0284314728824702</v>
      </c>
      <c r="H36" s="60">
        <v>12652</v>
      </c>
      <c r="I36" s="78">
        <f t="shared" si="3"/>
        <v>-6.2756876383180504</v>
      </c>
    </row>
    <row r="37" spans="1:9" ht="18" customHeight="1">
      <c r="A37" s="306"/>
      <c r="B37" s="306"/>
      <c r="C37" s="7"/>
      <c r="D37" s="26" t="s">
        <v>16</v>
      </c>
      <c r="E37" s="37"/>
      <c r="F37" s="200">
        <v>9997</v>
      </c>
      <c r="G37" s="68">
        <f t="shared" si="2"/>
        <v>0.86702896225384163</v>
      </c>
      <c r="H37" s="60">
        <v>11258</v>
      </c>
      <c r="I37" s="78">
        <f t="shared" si="3"/>
        <v>-11.200923787528872</v>
      </c>
    </row>
    <row r="38" spans="1:9" ht="18" customHeight="1">
      <c r="A38" s="306"/>
      <c r="B38" s="306"/>
      <c r="C38" s="17"/>
      <c r="D38" s="26" t="s">
        <v>37</v>
      </c>
      <c r="E38" s="37"/>
      <c r="F38" s="200">
        <v>155744</v>
      </c>
      <c r="G38" s="68">
        <f t="shared" si="2"/>
        <v>13.507508122162882</v>
      </c>
      <c r="H38" s="60">
        <v>89500</v>
      </c>
      <c r="I38" s="78">
        <f t="shared" si="3"/>
        <v>74.015642458100544</v>
      </c>
    </row>
    <row r="39" spans="1:9" ht="18" customHeight="1">
      <c r="A39" s="306"/>
      <c r="B39" s="306"/>
      <c r="C39" s="44" t="s">
        <v>17</v>
      </c>
      <c r="D39" s="45"/>
      <c r="E39" s="45"/>
      <c r="F39" s="57">
        <v>128004</v>
      </c>
      <c r="G39" s="66">
        <f t="shared" si="2"/>
        <v>11.101648022840926</v>
      </c>
      <c r="H39" s="57">
        <v>292553</v>
      </c>
      <c r="I39" s="77">
        <f t="shared" si="3"/>
        <v>-56.245876815483008</v>
      </c>
    </row>
    <row r="40" spans="1:9" ht="18" customHeight="1">
      <c r="A40" s="306"/>
      <c r="B40" s="306"/>
      <c r="C40" s="7"/>
      <c r="D40" s="46" t="s">
        <v>18</v>
      </c>
      <c r="E40" s="47"/>
      <c r="F40" s="59">
        <v>101746</v>
      </c>
      <c r="G40" s="67">
        <f t="shared" si="2"/>
        <v>8.8243201754005582</v>
      </c>
      <c r="H40" s="191">
        <v>223555</v>
      </c>
      <c r="I40" s="79">
        <f t="shared" si="3"/>
        <v>-54.487262642302795</v>
      </c>
    </row>
    <row r="41" spans="1:9" ht="18" customHeight="1">
      <c r="A41" s="306"/>
      <c r="B41" s="306"/>
      <c r="C41" s="7"/>
      <c r="D41" s="15"/>
      <c r="E41" s="89" t="s">
        <v>92</v>
      </c>
      <c r="F41" s="60">
        <v>54840</v>
      </c>
      <c r="G41" s="68">
        <f t="shared" si="2"/>
        <v>4.7562136931080001</v>
      </c>
      <c r="H41" s="60">
        <v>171873</v>
      </c>
      <c r="I41" s="80">
        <f t="shared" si="3"/>
        <v>-68.092719624373814</v>
      </c>
    </row>
    <row r="42" spans="1:9" ht="18" customHeight="1">
      <c r="A42" s="306"/>
      <c r="B42" s="306"/>
      <c r="C42" s="7"/>
      <c r="D42" s="29"/>
      <c r="E42" s="28" t="s">
        <v>38</v>
      </c>
      <c r="F42" s="60">
        <v>44311</v>
      </c>
      <c r="G42" s="68">
        <f t="shared" si="2"/>
        <v>3.843044948127436</v>
      </c>
      <c r="H42" s="60">
        <v>44565</v>
      </c>
      <c r="I42" s="80">
        <f t="shared" si="3"/>
        <v>-0.56995399977560757</v>
      </c>
    </row>
    <row r="43" spans="1:9" ht="18" customHeight="1">
      <c r="A43" s="306"/>
      <c r="B43" s="306"/>
      <c r="C43" s="7"/>
      <c r="D43" s="26" t="s">
        <v>39</v>
      </c>
      <c r="E43" s="48"/>
      <c r="F43" s="60">
        <v>26258</v>
      </c>
      <c r="G43" s="68">
        <f t="shared" si="2"/>
        <v>2.2773278474403695</v>
      </c>
      <c r="H43" s="60">
        <v>68998</v>
      </c>
      <c r="I43" s="80">
        <f t="shared" si="3"/>
        <v>-61.943824458679963</v>
      </c>
    </row>
    <row r="44" spans="1:9" ht="18" customHeight="1">
      <c r="A44" s="306"/>
      <c r="B44" s="306"/>
      <c r="C44" s="11"/>
      <c r="D44" s="42" t="s">
        <v>40</v>
      </c>
      <c r="E44" s="43"/>
      <c r="F44" s="64"/>
      <c r="G44" s="70">
        <f t="shared" si="2"/>
        <v>0</v>
      </c>
      <c r="H44" s="64"/>
      <c r="I44" s="75" t="e">
        <f t="shared" si="3"/>
        <v>#DIV/0!</v>
      </c>
    </row>
    <row r="45" spans="1:9" ht="18" customHeight="1">
      <c r="A45" s="307"/>
      <c r="B45" s="307"/>
      <c r="C45" s="11" t="s">
        <v>19</v>
      </c>
      <c r="D45" s="12"/>
      <c r="E45" s="12"/>
      <c r="F45" s="65">
        <f>SUM(F28,F32,F39)</f>
        <v>1153018</v>
      </c>
      <c r="G45" s="76">
        <f t="shared" si="2"/>
        <v>100</v>
      </c>
      <c r="H45" s="65">
        <f>SUM(H28,H32,H39)</f>
        <v>1239115</v>
      </c>
      <c r="I45" s="76">
        <f t="shared" si="3"/>
        <v>-6.9482654959386325</v>
      </c>
    </row>
    <row r="46" spans="1:9">
      <c r="A46" s="90" t="s">
        <v>20</v>
      </c>
    </row>
    <row r="47" spans="1:9">
      <c r="A47" s="91" t="s">
        <v>21</v>
      </c>
    </row>
    <row r="48" spans="1:9">
      <c r="A48" s="91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182" customWidth="1"/>
    <col min="2" max="3" width="1.6328125" style="182" customWidth="1"/>
    <col min="4" max="4" width="22.6328125" style="182" customWidth="1"/>
    <col min="5" max="5" width="10.6328125" style="182" customWidth="1"/>
    <col min="6" max="11" width="13.6328125" style="182" customWidth="1"/>
    <col min="12" max="12" width="13.6328125" style="357" customWidth="1"/>
    <col min="13" max="21" width="13.6328125" style="182" customWidth="1"/>
    <col min="22" max="25" width="12" style="182" customWidth="1"/>
    <col min="26" max="16384" width="9" style="182"/>
  </cols>
  <sheetData>
    <row r="1" spans="1:25" ht="34" customHeight="1">
      <c r="A1" s="353" t="s">
        <v>0</v>
      </c>
      <c r="B1" s="354"/>
      <c r="C1" s="354"/>
      <c r="D1" s="355" t="str">
        <f>'1.普通会計予算'!E1</f>
        <v>宮城県</v>
      </c>
      <c r="E1" s="356"/>
      <c r="F1" s="356"/>
      <c r="G1" s="356"/>
    </row>
    <row r="2" spans="1:25" ht="15" customHeight="1"/>
    <row r="3" spans="1:25" ht="15" customHeight="1">
      <c r="A3" s="358" t="s">
        <v>47</v>
      </c>
      <c r="B3" s="358"/>
      <c r="C3" s="358"/>
      <c r="D3" s="358"/>
    </row>
    <row r="4" spans="1:25" ht="15" customHeight="1">
      <c r="A4" s="358"/>
      <c r="B4" s="358"/>
      <c r="C4" s="358"/>
      <c r="D4" s="358"/>
    </row>
    <row r="5" spans="1:25" ht="16" customHeight="1">
      <c r="A5" s="359" t="s">
        <v>236</v>
      </c>
      <c r="B5" s="359"/>
      <c r="C5" s="359"/>
      <c r="D5" s="359"/>
      <c r="K5" s="360"/>
      <c r="O5" s="360" t="s">
        <v>48</v>
      </c>
    </row>
    <row r="6" spans="1:25" ht="16" customHeight="1">
      <c r="A6" s="361" t="s">
        <v>49</v>
      </c>
      <c r="B6" s="362"/>
      <c r="C6" s="362"/>
      <c r="D6" s="362"/>
      <c r="E6" s="363"/>
      <c r="F6" s="364" t="s">
        <v>247</v>
      </c>
      <c r="G6" s="365"/>
      <c r="H6" s="364" t="s">
        <v>248</v>
      </c>
      <c r="I6" s="365"/>
      <c r="J6" s="364" t="s">
        <v>249</v>
      </c>
      <c r="K6" s="365"/>
      <c r="L6" s="366" t="s">
        <v>250</v>
      </c>
      <c r="M6" s="367"/>
      <c r="N6" s="368"/>
      <c r="O6" s="365"/>
    </row>
    <row r="7" spans="1:25" ht="16" customHeight="1">
      <c r="A7" s="369"/>
      <c r="B7" s="370"/>
      <c r="C7" s="370"/>
      <c r="D7" s="370"/>
      <c r="E7" s="371"/>
      <c r="F7" s="372" t="s">
        <v>235</v>
      </c>
      <c r="G7" s="373" t="s">
        <v>2</v>
      </c>
      <c r="H7" s="372" t="s">
        <v>235</v>
      </c>
      <c r="I7" s="373" t="s">
        <v>2</v>
      </c>
      <c r="J7" s="372" t="s">
        <v>235</v>
      </c>
      <c r="K7" s="373" t="s">
        <v>2</v>
      </c>
      <c r="L7" s="372" t="s">
        <v>235</v>
      </c>
      <c r="M7" s="373" t="s">
        <v>2</v>
      </c>
      <c r="N7" s="372" t="s">
        <v>235</v>
      </c>
      <c r="O7" s="374" t="s">
        <v>2</v>
      </c>
    </row>
    <row r="8" spans="1:25" ht="16" customHeight="1">
      <c r="A8" s="375" t="s">
        <v>83</v>
      </c>
      <c r="B8" s="376" t="s">
        <v>50</v>
      </c>
      <c r="C8" s="377"/>
      <c r="D8" s="377"/>
      <c r="E8" s="378" t="s">
        <v>41</v>
      </c>
      <c r="F8" s="379">
        <v>13209</v>
      </c>
      <c r="G8" s="380">
        <v>13240</v>
      </c>
      <c r="H8" s="379">
        <v>1912</v>
      </c>
      <c r="I8" s="381">
        <v>2004</v>
      </c>
      <c r="J8" s="379">
        <v>573</v>
      </c>
      <c r="K8" s="382">
        <v>535</v>
      </c>
      <c r="L8" s="379">
        <v>14696</v>
      </c>
      <c r="M8" s="381">
        <v>15266</v>
      </c>
      <c r="N8" s="379"/>
      <c r="O8" s="382"/>
      <c r="P8" s="383"/>
      <c r="Q8" s="383"/>
      <c r="R8" s="383"/>
      <c r="S8" s="383"/>
      <c r="T8" s="383"/>
      <c r="U8" s="383"/>
      <c r="V8" s="383"/>
      <c r="W8" s="383"/>
      <c r="X8" s="383"/>
      <c r="Y8" s="383"/>
    </row>
    <row r="9" spans="1:25" ht="16" customHeight="1">
      <c r="A9" s="384"/>
      <c r="B9" s="357"/>
      <c r="C9" s="385" t="s">
        <v>51</v>
      </c>
      <c r="D9" s="179"/>
      <c r="E9" s="386" t="s">
        <v>42</v>
      </c>
      <c r="F9" s="199">
        <v>13209</v>
      </c>
      <c r="G9" s="197">
        <v>13240</v>
      </c>
      <c r="H9" s="199">
        <v>1912</v>
      </c>
      <c r="I9" s="387">
        <v>1928</v>
      </c>
      <c r="J9" s="199">
        <v>573</v>
      </c>
      <c r="K9" s="388">
        <v>535</v>
      </c>
      <c r="L9" s="199">
        <v>14696</v>
      </c>
      <c r="M9" s="387">
        <v>15266</v>
      </c>
      <c r="N9" s="199"/>
      <c r="O9" s="388"/>
      <c r="P9" s="383"/>
      <c r="Q9" s="383"/>
      <c r="R9" s="383"/>
      <c r="S9" s="383"/>
      <c r="T9" s="383"/>
      <c r="U9" s="383"/>
      <c r="V9" s="383"/>
      <c r="W9" s="383"/>
      <c r="X9" s="383"/>
      <c r="Y9" s="383"/>
    </row>
    <row r="10" spans="1:25" ht="16" customHeight="1">
      <c r="A10" s="384"/>
      <c r="B10" s="389"/>
      <c r="C10" s="385" t="s">
        <v>52</v>
      </c>
      <c r="D10" s="179"/>
      <c r="E10" s="386" t="s">
        <v>43</v>
      </c>
      <c r="F10" s="199">
        <v>0</v>
      </c>
      <c r="G10" s="197">
        <v>0</v>
      </c>
      <c r="H10" s="199">
        <v>0</v>
      </c>
      <c r="I10" s="387">
        <v>76</v>
      </c>
      <c r="J10" s="390">
        <v>0</v>
      </c>
      <c r="K10" s="391">
        <v>0</v>
      </c>
      <c r="L10" s="199">
        <v>0</v>
      </c>
      <c r="M10" s="387">
        <v>0</v>
      </c>
      <c r="N10" s="199"/>
      <c r="O10" s="388"/>
      <c r="P10" s="383"/>
      <c r="Q10" s="383"/>
      <c r="R10" s="383"/>
      <c r="S10" s="383"/>
      <c r="T10" s="383"/>
      <c r="U10" s="383"/>
      <c r="V10" s="383"/>
      <c r="W10" s="383"/>
      <c r="X10" s="383"/>
      <c r="Y10" s="383"/>
    </row>
    <row r="11" spans="1:25" ht="16" customHeight="1">
      <c r="A11" s="384"/>
      <c r="B11" s="392" t="s">
        <v>53</v>
      </c>
      <c r="C11" s="393"/>
      <c r="D11" s="393"/>
      <c r="E11" s="394" t="s">
        <v>44</v>
      </c>
      <c r="F11" s="395">
        <v>12319</v>
      </c>
      <c r="G11" s="396">
        <v>12639</v>
      </c>
      <c r="H11" s="395">
        <v>1718</v>
      </c>
      <c r="I11" s="397">
        <v>1873</v>
      </c>
      <c r="J11" s="395">
        <v>338</v>
      </c>
      <c r="K11" s="398">
        <v>308</v>
      </c>
      <c r="L11" s="395">
        <v>14310</v>
      </c>
      <c r="M11" s="397">
        <v>14885</v>
      </c>
      <c r="N11" s="395"/>
      <c r="O11" s="398"/>
      <c r="P11" s="383"/>
      <c r="Q11" s="383"/>
      <c r="R11" s="383"/>
      <c r="S11" s="383"/>
      <c r="T11" s="383"/>
      <c r="U11" s="383"/>
      <c r="V11" s="383"/>
      <c r="W11" s="383"/>
      <c r="X11" s="383"/>
      <c r="Y11" s="383"/>
    </row>
    <row r="12" spans="1:25" ht="16" customHeight="1">
      <c r="A12" s="384"/>
      <c r="B12" s="399"/>
      <c r="C12" s="385" t="s">
        <v>54</v>
      </c>
      <c r="D12" s="179"/>
      <c r="E12" s="386" t="s">
        <v>45</v>
      </c>
      <c r="F12" s="199">
        <v>12085</v>
      </c>
      <c r="G12" s="197">
        <v>12231</v>
      </c>
      <c r="H12" s="395">
        <v>1718</v>
      </c>
      <c r="I12" s="387">
        <v>1756</v>
      </c>
      <c r="J12" s="395">
        <v>328</v>
      </c>
      <c r="K12" s="388">
        <v>296</v>
      </c>
      <c r="L12" s="199">
        <v>14260</v>
      </c>
      <c r="M12" s="387">
        <v>14769</v>
      </c>
      <c r="N12" s="199"/>
      <c r="O12" s="388"/>
      <c r="P12" s="383"/>
      <c r="Q12" s="383"/>
      <c r="R12" s="383"/>
      <c r="S12" s="383"/>
      <c r="T12" s="383"/>
      <c r="U12" s="383"/>
      <c r="V12" s="383"/>
      <c r="W12" s="383"/>
      <c r="X12" s="383"/>
      <c r="Y12" s="383"/>
    </row>
    <row r="13" spans="1:25" ht="16" customHeight="1">
      <c r="A13" s="384"/>
      <c r="B13" s="357"/>
      <c r="C13" s="400" t="s">
        <v>55</v>
      </c>
      <c r="D13" s="401"/>
      <c r="E13" s="402" t="s">
        <v>46</v>
      </c>
      <c r="F13" s="403">
        <v>234</v>
      </c>
      <c r="G13" s="404">
        <v>408</v>
      </c>
      <c r="H13" s="390">
        <v>0</v>
      </c>
      <c r="I13" s="391">
        <v>117</v>
      </c>
      <c r="J13" s="390">
        <v>10</v>
      </c>
      <c r="K13" s="391">
        <v>12</v>
      </c>
      <c r="L13" s="405">
        <v>50</v>
      </c>
      <c r="M13" s="406">
        <v>116</v>
      </c>
      <c r="N13" s="405"/>
      <c r="O13" s="407"/>
      <c r="P13" s="383"/>
      <c r="Q13" s="383"/>
      <c r="R13" s="383"/>
      <c r="S13" s="383"/>
      <c r="T13" s="383"/>
      <c r="U13" s="383"/>
      <c r="V13" s="383"/>
      <c r="W13" s="383"/>
      <c r="X13" s="383"/>
      <c r="Y13" s="383"/>
    </row>
    <row r="14" spans="1:25" ht="16" customHeight="1">
      <c r="A14" s="384"/>
      <c r="B14" s="178" t="s">
        <v>56</v>
      </c>
      <c r="C14" s="179"/>
      <c r="D14" s="179"/>
      <c r="E14" s="386" t="s">
        <v>97</v>
      </c>
      <c r="F14" s="180">
        <f t="shared" ref="F14:O14" si="0">F9-F12</f>
        <v>1124</v>
      </c>
      <c r="G14" s="181">
        <f t="shared" si="0"/>
        <v>1009</v>
      </c>
      <c r="H14" s="180">
        <f t="shared" si="0"/>
        <v>194</v>
      </c>
      <c r="I14" s="181">
        <f t="shared" si="0"/>
        <v>172</v>
      </c>
      <c r="J14" s="180">
        <f t="shared" si="0"/>
        <v>245</v>
      </c>
      <c r="K14" s="181">
        <f t="shared" si="0"/>
        <v>239</v>
      </c>
      <c r="L14" s="180">
        <f t="shared" si="0"/>
        <v>436</v>
      </c>
      <c r="M14" s="181">
        <f t="shared" si="0"/>
        <v>497</v>
      </c>
      <c r="N14" s="180">
        <f t="shared" si="0"/>
        <v>0</v>
      </c>
      <c r="O14" s="181">
        <f t="shared" si="0"/>
        <v>0</v>
      </c>
      <c r="P14" s="383"/>
      <c r="Q14" s="383"/>
      <c r="R14" s="383"/>
      <c r="S14" s="383"/>
      <c r="T14" s="383"/>
      <c r="U14" s="383"/>
      <c r="V14" s="383"/>
      <c r="W14" s="383"/>
      <c r="X14" s="383"/>
      <c r="Y14" s="383"/>
    </row>
    <row r="15" spans="1:25" ht="16" customHeight="1">
      <c r="A15" s="384"/>
      <c r="B15" s="178" t="s">
        <v>57</v>
      </c>
      <c r="C15" s="179"/>
      <c r="D15" s="179"/>
      <c r="E15" s="386" t="s">
        <v>98</v>
      </c>
      <c r="F15" s="180">
        <f t="shared" ref="F15:O15" si="1">F10-F13</f>
        <v>-234</v>
      </c>
      <c r="G15" s="181">
        <f t="shared" si="1"/>
        <v>-408</v>
      </c>
      <c r="H15" s="180">
        <f t="shared" si="1"/>
        <v>0</v>
      </c>
      <c r="I15" s="181">
        <f t="shared" si="1"/>
        <v>-41</v>
      </c>
      <c r="J15" s="180">
        <f t="shared" si="1"/>
        <v>-10</v>
      </c>
      <c r="K15" s="181">
        <f t="shared" si="1"/>
        <v>-12</v>
      </c>
      <c r="L15" s="180">
        <f t="shared" si="1"/>
        <v>-50</v>
      </c>
      <c r="M15" s="181">
        <f t="shared" si="1"/>
        <v>-116</v>
      </c>
      <c r="N15" s="180">
        <f t="shared" si="1"/>
        <v>0</v>
      </c>
      <c r="O15" s="181">
        <f t="shared" si="1"/>
        <v>0</v>
      </c>
      <c r="P15" s="383"/>
      <c r="Q15" s="383"/>
      <c r="R15" s="383"/>
      <c r="S15" s="383"/>
      <c r="T15" s="383"/>
      <c r="U15" s="383"/>
      <c r="V15" s="383"/>
      <c r="W15" s="383"/>
      <c r="X15" s="383"/>
      <c r="Y15" s="383"/>
    </row>
    <row r="16" spans="1:25" ht="16" customHeight="1">
      <c r="A16" s="384"/>
      <c r="B16" s="178" t="s">
        <v>58</v>
      </c>
      <c r="C16" s="179"/>
      <c r="D16" s="179"/>
      <c r="E16" s="386" t="s">
        <v>99</v>
      </c>
      <c r="F16" s="403">
        <f t="shared" ref="F16:O16" si="2">F8-F11</f>
        <v>890</v>
      </c>
      <c r="G16" s="404">
        <f t="shared" si="2"/>
        <v>601</v>
      </c>
      <c r="H16" s="403">
        <f t="shared" si="2"/>
        <v>194</v>
      </c>
      <c r="I16" s="404">
        <f t="shared" si="2"/>
        <v>131</v>
      </c>
      <c r="J16" s="403">
        <f t="shared" si="2"/>
        <v>235</v>
      </c>
      <c r="K16" s="404">
        <f t="shared" si="2"/>
        <v>227</v>
      </c>
      <c r="L16" s="403">
        <f t="shared" si="2"/>
        <v>386</v>
      </c>
      <c r="M16" s="404">
        <f t="shared" si="2"/>
        <v>381</v>
      </c>
      <c r="N16" s="403">
        <f t="shared" si="2"/>
        <v>0</v>
      </c>
      <c r="O16" s="404">
        <f t="shared" si="2"/>
        <v>0</v>
      </c>
      <c r="P16" s="383"/>
      <c r="Q16" s="383"/>
      <c r="R16" s="383"/>
      <c r="S16" s="383"/>
      <c r="T16" s="383"/>
      <c r="U16" s="383"/>
      <c r="V16" s="383"/>
      <c r="W16" s="383"/>
      <c r="X16" s="383"/>
      <c r="Y16" s="383"/>
    </row>
    <row r="17" spans="1:25" ht="16" customHeight="1">
      <c r="A17" s="384"/>
      <c r="B17" s="178" t="s">
        <v>59</v>
      </c>
      <c r="C17" s="179"/>
      <c r="D17" s="179"/>
      <c r="E17" s="408"/>
      <c r="F17" s="180"/>
      <c r="G17" s="181"/>
      <c r="H17" s="390"/>
      <c r="I17" s="391"/>
      <c r="J17" s="199"/>
      <c r="K17" s="388"/>
      <c r="L17" s="199"/>
      <c r="M17" s="387"/>
      <c r="N17" s="390"/>
      <c r="O17" s="409"/>
      <c r="P17" s="383"/>
      <c r="Q17" s="383"/>
      <c r="R17" s="383"/>
      <c r="S17" s="383"/>
      <c r="T17" s="383"/>
      <c r="U17" s="383"/>
      <c r="V17" s="383"/>
      <c r="W17" s="383"/>
      <c r="X17" s="383"/>
      <c r="Y17" s="383"/>
    </row>
    <row r="18" spans="1:25" ht="16" customHeight="1">
      <c r="A18" s="410"/>
      <c r="B18" s="411" t="s">
        <v>60</v>
      </c>
      <c r="C18" s="359"/>
      <c r="D18" s="359"/>
      <c r="E18" s="412"/>
      <c r="F18" s="413"/>
      <c r="G18" s="414"/>
      <c r="H18" s="415"/>
      <c r="I18" s="416"/>
      <c r="J18" s="415"/>
      <c r="K18" s="416"/>
      <c r="L18" s="415"/>
      <c r="M18" s="416"/>
      <c r="N18" s="415"/>
      <c r="O18" s="417"/>
      <c r="P18" s="383"/>
      <c r="Q18" s="383"/>
      <c r="R18" s="383"/>
      <c r="S18" s="383"/>
      <c r="T18" s="383"/>
      <c r="U18" s="383"/>
      <c r="V18" s="383"/>
      <c r="W18" s="383"/>
      <c r="X18" s="383"/>
      <c r="Y18" s="383"/>
    </row>
    <row r="19" spans="1:25" ht="16" customHeight="1">
      <c r="A19" s="384" t="s">
        <v>84</v>
      </c>
      <c r="B19" s="392" t="s">
        <v>61</v>
      </c>
      <c r="C19" s="418"/>
      <c r="D19" s="418"/>
      <c r="E19" s="419"/>
      <c r="F19" s="420">
        <v>943</v>
      </c>
      <c r="G19" s="421">
        <v>986</v>
      </c>
      <c r="H19" s="422">
        <v>543</v>
      </c>
      <c r="I19" s="423">
        <v>1346</v>
      </c>
      <c r="J19" s="422">
        <v>1301</v>
      </c>
      <c r="K19" s="424">
        <v>1213</v>
      </c>
      <c r="L19" s="422">
        <v>4267</v>
      </c>
      <c r="M19" s="423">
        <v>4310</v>
      </c>
      <c r="N19" s="422"/>
      <c r="O19" s="424"/>
      <c r="P19" s="383"/>
      <c r="Q19" s="383"/>
      <c r="R19" s="383"/>
      <c r="S19" s="383"/>
      <c r="T19" s="383"/>
      <c r="U19" s="383"/>
      <c r="V19" s="383"/>
      <c r="W19" s="383"/>
      <c r="X19" s="383"/>
      <c r="Y19" s="383"/>
    </row>
    <row r="20" spans="1:25" ht="16" customHeight="1">
      <c r="A20" s="384"/>
      <c r="B20" s="425"/>
      <c r="C20" s="385" t="s">
        <v>62</v>
      </c>
      <c r="D20" s="179"/>
      <c r="E20" s="386"/>
      <c r="F20" s="180">
        <v>589</v>
      </c>
      <c r="G20" s="181">
        <v>733</v>
      </c>
      <c r="H20" s="199">
        <v>297</v>
      </c>
      <c r="I20" s="387">
        <v>339</v>
      </c>
      <c r="J20" s="199">
        <v>0</v>
      </c>
      <c r="K20" s="391">
        <v>0</v>
      </c>
      <c r="L20" s="199">
        <v>959</v>
      </c>
      <c r="M20" s="387">
        <v>611</v>
      </c>
      <c r="N20" s="199"/>
      <c r="O20" s="388"/>
      <c r="P20" s="383"/>
      <c r="Q20" s="383"/>
      <c r="R20" s="383"/>
      <c r="S20" s="383"/>
      <c r="T20" s="383"/>
      <c r="U20" s="383"/>
      <c r="V20" s="383"/>
      <c r="W20" s="383"/>
      <c r="X20" s="383"/>
      <c r="Y20" s="383"/>
    </row>
    <row r="21" spans="1:25" ht="16" customHeight="1">
      <c r="A21" s="384"/>
      <c r="B21" s="426" t="s">
        <v>63</v>
      </c>
      <c r="C21" s="393"/>
      <c r="D21" s="393"/>
      <c r="E21" s="394" t="s">
        <v>100</v>
      </c>
      <c r="F21" s="427">
        <v>943</v>
      </c>
      <c r="G21" s="428">
        <v>986</v>
      </c>
      <c r="H21" s="395">
        <v>543</v>
      </c>
      <c r="I21" s="397">
        <v>1346</v>
      </c>
      <c r="J21" s="395">
        <v>1301</v>
      </c>
      <c r="K21" s="398">
        <v>1213</v>
      </c>
      <c r="L21" s="395">
        <v>4267</v>
      </c>
      <c r="M21" s="397">
        <v>4310</v>
      </c>
      <c r="N21" s="395"/>
      <c r="O21" s="398"/>
      <c r="P21" s="383"/>
      <c r="Q21" s="383"/>
      <c r="R21" s="383"/>
      <c r="S21" s="383"/>
      <c r="T21" s="383"/>
      <c r="U21" s="383"/>
      <c r="V21" s="383"/>
      <c r="W21" s="383"/>
      <c r="X21" s="383"/>
      <c r="Y21" s="383"/>
    </row>
    <row r="22" spans="1:25" ht="16" customHeight="1">
      <c r="A22" s="384"/>
      <c r="B22" s="392" t="s">
        <v>64</v>
      </c>
      <c r="C22" s="418"/>
      <c r="D22" s="418"/>
      <c r="E22" s="419" t="s">
        <v>101</v>
      </c>
      <c r="F22" s="420">
        <v>8014</v>
      </c>
      <c r="G22" s="421">
        <v>8143</v>
      </c>
      <c r="H22" s="422">
        <v>1118</v>
      </c>
      <c r="I22" s="423">
        <v>1717</v>
      </c>
      <c r="J22" s="422">
        <v>783</v>
      </c>
      <c r="K22" s="424">
        <v>1376</v>
      </c>
      <c r="L22" s="422">
        <v>6434</v>
      </c>
      <c r="M22" s="423">
        <v>6042</v>
      </c>
      <c r="N22" s="422"/>
      <c r="O22" s="424"/>
      <c r="P22" s="383"/>
      <c r="Q22" s="383"/>
      <c r="R22" s="383"/>
      <c r="S22" s="383"/>
      <c r="T22" s="383"/>
      <c r="U22" s="383"/>
      <c r="V22" s="383"/>
      <c r="W22" s="383"/>
      <c r="X22" s="383"/>
      <c r="Y22" s="383"/>
    </row>
    <row r="23" spans="1:25" ht="16" customHeight="1">
      <c r="A23" s="384"/>
      <c r="B23" s="399" t="s">
        <v>65</v>
      </c>
      <c r="C23" s="400" t="s">
        <v>66</v>
      </c>
      <c r="D23" s="401"/>
      <c r="E23" s="402"/>
      <c r="F23" s="403">
        <v>3545</v>
      </c>
      <c r="G23" s="404">
        <v>3945</v>
      </c>
      <c r="H23" s="405">
        <v>83</v>
      </c>
      <c r="I23" s="406">
        <v>78</v>
      </c>
      <c r="J23" s="405">
        <v>0</v>
      </c>
      <c r="K23" s="407">
        <v>0</v>
      </c>
      <c r="L23" s="405">
        <v>1751</v>
      </c>
      <c r="M23" s="406">
        <v>1855</v>
      </c>
      <c r="N23" s="405"/>
      <c r="O23" s="407"/>
      <c r="P23" s="383"/>
      <c r="Q23" s="383"/>
      <c r="R23" s="383"/>
      <c r="S23" s="383"/>
      <c r="T23" s="383"/>
      <c r="U23" s="383"/>
      <c r="V23" s="383"/>
      <c r="W23" s="383"/>
      <c r="X23" s="383"/>
      <c r="Y23" s="383"/>
    </row>
    <row r="24" spans="1:25" ht="16" customHeight="1">
      <c r="A24" s="384"/>
      <c r="B24" s="178" t="s">
        <v>102</v>
      </c>
      <c r="C24" s="179"/>
      <c r="D24" s="179"/>
      <c r="E24" s="386" t="s">
        <v>103</v>
      </c>
      <c r="F24" s="180">
        <f t="shared" ref="F24:O24" si="3">F21-F22</f>
        <v>-7071</v>
      </c>
      <c r="G24" s="181">
        <f t="shared" si="3"/>
        <v>-7157</v>
      </c>
      <c r="H24" s="180">
        <f t="shared" si="3"/>
        <v>-575</v>
      </c>
      <c r="I24" s="181">
        <f t="shared" si="3"/>
        <v>-371</v>
      </c>
      <c r="J24" s="180">
        <f t="shared" si="3"/>
        <v>518</v>
      </c>
      <c r="K24" s="181">
        <f t="shared" si="3"/>
        <v>-163</v>
      </c>
      <c r="L24" s="180">
        <f t="shared" si="3"/>
        <v>-2167</v>
      </c>
      <c r="M24" s="181">
        <f t="shared" si="3"/>
        <v>-1732</v>
      </c>
      <c r="N24" s="180">
        <f t="shared" si="3"/>
        <v>0</v>
      </c>
      <c r="O24" s="181">
        <f t="shared" si="3"/>
        <v>0</v>
      </c>
      <c r="P24" s="383"/>
      <c r="Q24" s="383"/>
      <c r="R24" s="383"/>
      <c r="S24" s="383"/>
      <c r="T24" s="383"/>
      <c r="U24" s="383"/>
      <c r="V24" s="383"/>
      <c r="W24" s="383"/>
      <c r="X24" s="383"/>
      <c r="Y24" s="383"/>
    </row>
    <row r="25" spans="1:25" ht="16" customHeight="1">
      <c r="A25" s="384"/>
      <c r="B25" s="429" t="s">
        <v>67</v>
      </c>
      <c r="C25" s="401"/>
      <c r="D25" s="401"/>
      <c r="E25" s="430" t="s">
        <v>104</v>
      </c>
      <c r="F25" s="431">
        <v>7071</v>
      </c>
      <c r="G25" s="432">
        <v>7157</v>
      </c>
      <c r="H25" s="433">
        <v>575</v>
      </c>
      <c r="I25" s="432">
        <v>371</v>
      </c>
      <c r="J25" s="433"/>
      <c r="K25" s="432">
        <v>163</v>
      </c>
      <c r="L25" s="433">
        <v>2167</v>
      </c>
      <c r="M25" s="432">
        <v>1732</v>
      </c>
      <c r="N25" s="433"/>
      <c r="O25" s="432"/>
      <c r="P25" s="383"/>
      <c r="Q25" s="383"/>
      <c r="R25" s="383"/>
      <c r="S25" s="383"/>
      <c r="T25" s="383"/>
      <c r="U25" s="383"/>
      <c r="V25" s="383"/>
      <c r="W25" s="383"/>
      <c r="X25" s="383"/>
      <c r="Y25" s="383"/>
    </row>
    <row r="26" spans="1:25" ht="16" customHeight="1">
      <c r="A26" s="384"/>
      <c r="B26" s="426" t="s">
        <v>68</v>
      </c>
      <c r="C26" s="393"/>
      <c r="D26" s="393"/>
      <c r="E26" s="434"/>
      <c r="F26" s="435"/>
      <c r="G26" s="436"/>
      <c r="H26" s="437"/>
      <c r="I26" s="436"/>
      <c r="J26" s="437"/>
      <c r="K26" s="436"/>
      <c r="L26" s="437"/>
      <c r="M26" s="436"/>
      <c r="N26" s="437"/>
      <c r="O26" s="438"/>
      <c r="P26" s="383"/>
      <c r="Q26" s="383"/>
      <c r="R26" s="383"/>
      <c r="S26" s="383"/>
      <c r="T26" s="383"/>
      <c r="U26" s="383"/>
      <c r="V26" s="383"/>
      <c r="W26" s="383"/>
      <c r="X26" s="383"/>
      <c r="Y26" s="383"/>
    </row>
    <row r="27" spans="1:25" ht="16" customHeight="1">
      <c r="A27" s="410"/>
      <c r="B27" s="411" t="s">
        <v>105</v>
      </c>
      <c r="C27" s="359"/>
      <c r="D27" s="359"/>
      <c r="E27" s="439" t="s">
        <v>106</v>
      </c>
      <c r="F27" s="440">
        <f t="shared" ref="F27:O27" si="4">F24+F25</f>
        <v>0</v>
      </c>
      <c r="G27" s="441">
        <f t="shared" si="4"/>
        <v>0</v>
      </c>
      <c r="H27" s="440">
        <f t="shared" si="4"/>
        <v>0</v>
      </c>
      <c r="I27" s="441">
        <f t="shared" si="4"/>
        <v>0</v>
      </c>
      <c r="J27" s="440">
        <f t="shared" si="4"/>
        <v>518</v>
      </c>
      <c r="K27" s="441">
        <f t="shared" si="4"/>
        <v>0</v>
      </c>
      <c r="L27" s="440">
        <f t="shared" si="4"/>
        <v>0</v>
      </c>
      <c r="M27" s="441">
        <f t="shared" si="4"/>
        <v>0</v>
      </c>
      <c r="N27" s="440">
        <f t="shared" si="4"/>
        <v>0</v>
      </c>
      <c r="O27" s="441">
        <f t="shared" si="4"/>
        <v>0</v>
      </c>
      <c r="P27" s="383"/>
      <c r="Q27" s="383"/>
      <c r="R27" s="383"/>
      <c r="S27" s="383"/>
      <c r="T27" s="383"/>
      <c r="U27" s="383"/>
      <c r="V27" s="383"/>
      <c r="W27" s="383"/>
      <c r="X27" s="383"/>
      <c r="Y27" s="383"/>
    </row>
    <row r="28" spans="1:25" ht="16" customHeight="1">
      <c r="A28" s="442"/>
      <c r="F28" s="383"/>
      <c r="G28" s="383"/>
      <c r="H28" s="383"/>
      <c r="I28" s="383"/>
      <c r="J28" s="383"/>
      <c r="K28" s="383"/>
      <c r="L28" s="44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</row>
    <row r="29" spans="1:25" ht="16" customHeight="1">
      <c r="A29" s="359"/>
      <c r="F29" s="383"/>
      <c r="G29" s="383"/>
      <c r="H29" s="383"/>
      <c r="I29" s="383"/>
      <c r="J29" s="444"/>
      <c r="K29" s="444"/>
      <c r="L29" s="443"/>
      <c r="M29" s="383"/>
      <c r="N29" s="383"/>
      <c r="O29" s="444" t="s">
        <v>107</v>
      </c>
      <c r="P29" s="383"/>
      <c r="Q29" s="383"/>
      <c r="R29" s="383"/>
      <c r="S29" s="383"/>
      <c r="T29" s="383"/>
      <c r="U29" s="383"/>
      <c r="V29" s="383"/>
      <c r="W29" s="383"/>
      <c r="X29" s="383"/>
      <c r="Y29" s="444"/>
    </row>
    <row r="30" spans="1:25" ht="16" customHeight="1">
      <c r="A30" s="445" t="s">
        <v>69</v>
      </c>
      <c r="B30" s="446"/>
      <c r="C30" s="446"/>
      <c r="D30" s="446"/>
      <c r="E30" s="447"/>
      <c r="F30" s="366" t="s">
        <v>251</v>
      </c>
      <c r="G30" s="367"/>
      <c r="H30" s="366" t="s">
        <v>252</v>
      </c>
      <c r="I30" s="367"/>
      <c r="J30" s="448"/>
      <c r="K30" s="367"/>
      <c r="L30" s="448"/>
      <c r="M30" s="367"/>
      <c r="N30" s="448"/>
      <c r="O30" s="367"/>
      <c r="P30" s="449"/>
      <c r="Q30" s="443"/>
      <c r="R30" s="449"/>
      <c r="S30" s="443"/>
      <c r="T30" s="449"/>
      <c r="U30" s="443"/>
      <c r="V30" s="449"/>
      <c r="W30" s="443"/>
      <c r="X30" s="449"/>
      <c r="Y30" s="443"/>
    </row>
    <row r="31" spans="1:25" ht="16" customHeight="1">
      <c r="A31" s="450"/>
      <c r="B31" s="451"/>
      <c r="C31" s="451"/>
      <c r="D31" s="451"/>
      <c r="E31" s="452"/>
      <c r="F31" s="372" t="s">
        <v>235</v>
      </c>
      <c r="G31" s="453" t="s">
        <v>2</v>
      </c>
      <c r="H31" s="372" t="s">
        <v>235</v>
      </c>
      <c r="I31" s="453" t="s">
        <v>2</v>
      </c>
      <c r="J31" s="372" t="s">
        <v>235</v>
      </c>
      <c r="K31" s="454" t="s">
        <v>2</v>
      </c>
      <c r="L31" s="372" t="s">
        <v>235</v>
      </c>
      <c r="M31" s="453" t="s">
        <v>2</v>
      </c>
      <c r="N31" s="372" t="s">
        <v>235</v>
      </c>
      <c r="O31" s="455" t="s">
        <v>2</v>
      </c>
      <c r="P31" s="456"/>
      <c r="Q31" s="456"/>
      <c r="R31" s="456"/>
      <c r="S31" s="456"/>
      <c r="T31" s="456"/>
      <c r="U31" s="456"/>
      <c r="V31" s="456"/>
      <c r="W31" s="456"/>
      <c r="X31" s="456"/>
      <c r="Y31" s="456"/>
    </row>
    <row r="32" spans="1:25" ht="16" customHeight="1">
      <c r="A32" s="375" t="s">
        <v>85</v>
      </c>
      <c r="B32" s="376" t="s">
        <v>50</v>
      </c>
      <c r="C32" s="377"/>
      <c r="D32" s="377"/>
      <c r="E32" s="457" t="s">
        <v>41</v>
      </c>
      <c r="F32" s="422">
        <v>1501</v>
      </c>
      <c r="G32" s="458">
        <v>1476</v>
      </c>
      <c r="H32" s="379">
        <v>3</v>
      </c>
      <c r="I32" s="381">
        <v>1</v>
      </c>
      <c r="J32" s="379"/>
      <c r="K32" s="382"/>
      <c r="L32" s="422"/>
      <c r="M32" s="458"/>
      <c r="N32" s="379"/>
      <c r="O32" s="459"/>
      <c r="P32" s="458"/>
      <c r="Q32" s="458"/>
      <c r="R32" s="458"/>
      <c r="S32" s="458"/>
      <c r="T32" s="460"/>
      <c r="U32" s="460"/>
      <c r="V32" s="458"/>
      <c r="W32" s="458"/>
      <c r="X32" s="460"/>
      <c r="Y32" s="460"/>
    </row>
    <row r="33" spans="1:25" ht="16" customHeight="1">
      <c r="A33" s="461"/>
      <c r="B33" s="357"/>
      <c r="C33" s="400" t="s">
        <v>70</v>
      </c>
      <c r="D33" s="401"/>
      <c r="E33" s="462"/>
      <c r="F33" s="405">
        <v>1318</v>
      </c>
      <c r="G33" s="463">
        <v>1275</v>
      </c>
      <c r="H33" s="405"/>
      <c r="I33" s="406" t="s">
        <v>253</v>
      </c>
      <c r="J33" s="405"/>
      <c r="K33" s="407"/>
      <c r="L33" s="405"/>
      <c r="M33" s="463"/>
      <c r="N33" s="405"/>
      <c r="O33" s="404"/>
      <c r="P33" s="458"/>
      <c r="Q33" s="458"/>
      <c r="R33" s="458"/>
      <c r="S33" s="458"/>
      <c r="T33" s="460"/>
      <c r="U33" s="460"/>
      <c r="V33" s="458"/>
      <c r="W33" s="458"/>
      <c r="X33" s="460"/>
      <c r="Y33" s="460"/>
    </row>
    <row r="34" spans="1:25" ht="16" customHeight="1">
      <c r="A34" s="461"/>
      <c r="B34" s="357"/>
      <c r="C34" s="464"/>
      <c r="D34" s="385" t="s">
        <v>71</v>
      </c>
      <c r="E34" s="465"/>
      <c r="F34" s="199">
        <v>1318</v>
      </c>
      <c r="G34" s="197">
        <v>1275</v>
      </c>
      <c r="H34" s="199"/>
      <c r="I34" s="387" t="s">
        <v>253</v>
      </c>
      <c r="J34" s="199"/>
      <c r="K34" s="388"/>
      <c r="L34" s="199"/>
      <c r="M34" s="197"/>
      <c r="N34" s="199"/>
      <c r="O34" s="181"/>
      <c r="P34" s="458"/>
      <c r="Q34" s="458"/>
      <c r="R34" s="458"/>
      <c r="S34" s="458"/>
      <c r="T34" s="460"/>
      <c r="U34" s="460"/>
      <c r="V34" s="458"/>
      <c r="W34" s="458"/>
      <c r="X34" s="460"/>
      <c r="Y34" s="460"/>
    </row>
    <row r="35" spans="1:25" ht="16" customHeight="1">
      <c r="A35" s="461"/>
      <c r="B35" s="389"/>
      <c r="C35" s="466" t="s">
        <v>72</v>
      </c>
      <c r="D35" s="393"/>
      <c r="E35" s="467"/>
      <c r="F35" s="395">
        <v>183</v>
      </c>
      <c r="G35" s="396">
        <v>201</v>
      </c>
      <c r="H35" s="395">
        <v>3</v>
      </c>
      <c r="I35" s="397">
        <v>1</v>
      </c>
      <c r="J35" s="468"/>
      <c r="K35" s="469"/>
      <c r="L35" s="395"/>
      <c r="M35" s="396"/>
      <c r="N35" s="395"/>
      <c r="O35" s="428"/>
      <c r="P35" s="458"/>
      <c r="Q35" s="458"/>
      <c r="R35" s="458"/>
      <c r="S35" s="458"/>
      <c r="T35" s="460"/>
      <c r="U35" s="460"/>
      <c r="V35" s="458"/>
      <c r="W35" s="458"/>
      <c r="X35" s="460"/>
      <c r="Y35" s="460"/>
    </row>
    <row r="36" spans="1:25" ht="16" customHeight="1">
      <c r="A36" s="461"/>
      <c r="B36" s="392" t="s">
        <v>53</v>
      </c>
      <c r="C36" s="418"/>
      <c r="D36" s="418"/>
      <c r="E36" s="457" t="s">
        <v>42</v>
      </c>
      <c r="F36" s="420">
        <v>625</v>
      </c>
      <c r="G36" s="404">
        <v>661</v>
      </c>
      <c r="H36" s="422">
        <v>3</v>
      </c>
      <c r="I36" s="423">
        <v>1</v>
      </c>
      <c r="J36" s="422"/>
      <c r="K36" s="424"/>
      <c r="L36" s="422"/>
      <c r="M36" s="458"/>
      <c r="N36" s="422"/>
      <c r="O36" s="421"/>
      <c r="P36" s="458"/>
      <c r="Q36" s="458"/>
      <c r="R36" s="458"/>
      <c r="S36" s="458"/>
      <c r="T36" s="458"/>
      <c r="U36" s="458"/>
      <c r="V36" s="458"/>
      <c r="W36" s="458"/>
      <c r="X36" s="460"/>
      <c r="Y36" s="460"/>
    </row>
    <row r="37" spans="1:25" ht="16" customHeight="1">
      <c r="A37" s="461"/>
      <c r="B37" s="357"/>
      <c r="C37" s="385" t="s">
        <v>73</v>
      </c>
      <c r="D37" s="179"/>
      <c r="E37" s="465"/>
      <c r="F37" s="180">
        <v>462</v>
      </c>
      <c r="G37" s="404">
        <v>661</v>
      </c>
      <c r="H37" s="199">
        <v>3</v>
      </c>
      <c r="I37" s="387">
        <v>1</v>
      </c>
      <c r="J37" s="199"/>
      <c r="K37" s="388"/>
      <c r="L37" s="199"/>
      <c r="M37" s="197"/>
      <c r="N37" s="199"/>
      <c r="O37" s="181"/>
      <c r="P37" s="458"/>
      <c r="Q37" s="458"/>
      <c r="R37" s="458"/>
      <c r="S37" s="458"/>
      <c r="T37" s="458"/>
      <c r="U37" s="458"/>
      <c r="V37" s="458"/>
      <c r="W37" s="458"/>
      <c r="X37" s="460"/>
      <c r="Y37" s="460"/>
    </row>
    <row r="38" spans="1:25" ht="16" customHeight="1">
      <c r="A38" s="461"/>
      <c r="B38" s="389"/>
      <c r="C38" s="385" t="s">
        <v>74</v>
      </c>
      <c r="D38" s="179"/>
      <c r="E38" s="465"/>
      <c r="F38" s="180">
        <v>163</v>
      </c>
      <c r="G38" s="181">
        <v>182</v>
      </c>
      <c r="H38" s="199"/>
      <c r="I38" s="387" t="s">
        <v>253</v>
      </c>
      <c r="J38" s="199"/>
      <c r="K38" s="469"/>
      <c r="L38" s="199"/>
      <c r="M38" s="197"/>
      <c r="N38" s="199"/>
      <c r="O38" s="181"/>
      <c r="P38" s="458"/>
      <c r="Q38" s="458"/>
      <c r="R38" s="460"/>
      <c r="S38" s="460"/>
      <c r="T38" s="458"/>
      <c r="U38" s="458"/>
      <c r="V38" s="458"/>
      <c r="W38" s="458"/>
      <c r="X38" s="460"/>
      <c r="Y38" s="460"/>
    </row>
    <row r="39" spans="1:25" ht="16" customHeight="1">
      <c r="A39" s="470"/>
      <c r="B39" s="471" t="s">
        <v>75</v>
      </c>
      <c r="C39" s="472"/>
      <c r="D39" s="472"/>
      <c r="E39" s="473" t="s">
        <v>108</v>
      </c>
      <c r="F39" s="440">
        <f>F32-F36</f>
        <v>876</v>
      </c>
      <c r="G39" s="441">
        <f t="shared" ref="G39:O39" si="5">G32-G36</f>
        <v>815</v>
      </c>
      <c r="H39" s="440">
        <f t="shared" si="5"/>
        <v>0</v>
      </c>
      <c r="I39" s="441">
        <f t="shared" si="5"/>
        <v>0</v>
      </c>
      <c r="J39" s="440">
        <f t="shared" si="5"/>
        <v>0</v>
      </c>
      <c r="K39" s="441">
        <f t="shared" si="5"/>
        <v>0</v>
      </c>
      <c r="L39" s="440">
        <f t="shared" si="5"/>
        <v>0</v>
      </c>
      <c r="M39" s="441">
        <f t="shared" si="5"/>
        <v>0</v>
      </c>
      <c r="N39" s="440">
        <f t="shared" si="5"/>
        <v>0</v>
      </c>
      <c r="O39" s="441">
        <f t="shared" si="5"/>
        <v>0</v>
      </c>
      <c r="P39" s="458"/>
      <c r="Q39" s="458"/>
      <c r="R39" s="458"/>
      <c r="S39" s="458"/>
      <c r="T39" s="458"/>
      <c r="U39" s="458"/>
      <c r="V39" s="458"/>
      <c r="W39" s="458"/>
      <c r="X39" s="460"/>
      <c r="Y39" s="460"/>
    </row>
    <row r="40" spans="1:25" ht="16" customHeight="1">
      <c r="A40" s="375" t="s">
        <v>86</v>
      </c>
      <c r="B40" s="392" t="s">
        <v>76</v>
      </c>
      <c r="C40" s="418"/>
      <c r="D40" s="418"/>
      <c r="E40" s="457" t="s">
        <v>44</v>
      </c>
      <c r="F40" s="420">
        <v>5743</v>
      </c>
      <c r="G40" s="421">
        <v>2443</v>
      </c>
      <c r="H40" s="422"/>
      <c r="I40" s="423"/>
      <c r="J40" s="422"/>
      <c r="K40" s="424"/>
      <c r="L40" s="422"/>
      <c r="M40" s="458"/>
      <c r="N40" s="422"/>
      <c r="O40" s="421"/>
      <c r="P40" s="458"/>
      <c r="Q40" s="458"/>
      <c r="R40" s="458"/>
      <c r="S40" s="458"/>
      <c r="T40" s="460"/>
      <c r="U40" s="460"/>
      <c r="V40" s="460"/>
      <c r="W40" s="460"/>
      <c r="X40" s="458"/>
      <c r="Y40" s="458"/>
    </row>
    <row r="41" spans="1:25" ht="16" customHeight="1">
      <c r="A41" s="474"/>
      <c r="B41" s="389"/>
      <c r="C41" s="385" t="s">
        <v>77</v>
      </c>
      <c r="D41" s="179"/>
      <c r="E41" s="465"/>
      <c r="F41" s="475">
        <v>5005</v>
      </c>
      <c r="G41" s="476">
        <v>1478</v>
      </c>
      <c r="H41" s="468"/>
      <c r="I41" s="469"/>
      <c r="J41" s="199"/>
      <c r="K41" s="388"/>
      <c r="L41" s="199"/>
      <c r="M41" s="197"/>
      <c r="N41" s="199"/>
      <c r="O41" s="181"/>
      <c r="P41" s="460"/>
      <c r="Q41" s="460"/>
      <c r="R41" s="460"/>
      <c r="S41" s="460"/>
      <c r="T41" s="460"/>
      <c r="U41" s="460"/>
      <c r="V41" s="460"/>
      <c r="W41" s="460"/>
      <c r="X41" s="458"/>
      <c r="Y41" s="458"/>
    </row>
    <row r="42" spans="1:25" ht="16" customHeight="1">
      <c r="A42" s="474"/>
      <c r="B42" s="392" t="s">
        <v>64</v>
      </c>
      <c r="C42" s="418"/>
      <c r="D42" s="418"/>
      <c r="E42" s="457" t="s">
        <v>45</v>
      </c>
      <c r="F42" s="420">
        <v>6619</v>
      </c>
      <c r="G42" s="421">
        <v>3258</v>
      </c>
      <c r="H42" s="422"/>
      <c r="I42" s="423"/>
      <c r="J42" s="422"/>
      <c r="K42" s="424"/>
      <c r="L42" s="422"/>
      <c r="M42" s="458"/>
      <c r="N42" s="422"/>
      <c r="O42" s="421"/>
      <c r="P42" s="458"/>
      <c r="Q42" s="458"/>
      <c r="R42" s="458"/>
      <c r="S42" s="458"/>
      <c r="T42" s="460"/>
      <c r="U42" s="460"/>
      <c r="V42" s="458"/>
      <c r="W42" s="458"/>
      <c r="X42" s="458"/>
      <c r="Y42" s="458"/>
    </row>
    <row r="43" spans="1:25" ht="16" customHeight="1">
      <c r="A43" s="474"/>
      <c r="B43" s="389"/>
      <c r="C43" s="385" t="s">
        <v>78</v>
      </c>
      <c r="D43" s="179"/>
      <c r="E43" s="465"/>
      <c r="F43" s="180">
        <v>4954</v>
      </c>
      <c r="G43" s="181">
        <v>1884</v>
      </c>
      <c r="H43" s="199"/>
      <c r="I43" s="387"/>
      <c r="J43" s="468"/>
      <c r="K43" s="469"/>
      <c r="L43" s="199"/>
      <c r="M43" s="197"/>
      <c r="N43" s="199"/>
      <c r="O43" s="181"/>
      <c r="P43" s="458"/>
      <c r="Q43" s="458"/>
      <c r="R43" s="460"/>
      <c r="S43" s="458"/>
      <c r="T43" s="460"/>
      <c r="U43" s="460"/>
      <c r="V43" s="458"/>
      <c r="W43" s="458"/>
      <c r="X43" s="460"/>
      <c r="Y43" s="460"/>
    </row>
    <row r="44" spans="1:25" ht="16" customHeight="1">
      <c r="A44" s="477"/>
      <c r="B44" s="411" t="s">
        <v>75</v>
      </c>
      <c r="C44" s="359"/>
      <c r="D44" s="359"/>
      <c r="E44" s="473" t="s">
        <v>109</v>
      </c>
      <c r="F44" s="413">
        <f>F40-F42</f>
        <v>-876</v>
      </c>
      <c r="G44" s="414">
        <f t="shared" ref="G44:O44" si="6">G40-G42</f>
        <v>-815</v>
      </c>
      <c r="H44" s="413">
        <f t="shared" si="6"/>
        <v>0</v>
      </c>
      <c r="I44" s="414">
        <f t="shared" si="6"/>
        <v>0</v>
      </c>
      <c r="J44" s="413">
        <f t="shared" si="6"/>
        <v>0</v>
      </c>
      <c r="K44" s="414">
        <f t="shared" si="6"/>
        <v>0</v>
      </c>
      <c r="L44" s="413">
        <f t="shared" si="6"/>
        <v>0</v>
      </c>
      <c r="M44" s="414">
        <f t="shared" si="6"/>
        <v>0</v>
      </c>
      <c r="N44" s="413">
        <f t="shared" si="6"/>
        <v>0</v>
      </c>
      <c r="O44" s="414">
        <f t="shared" si="6"/>
        <v>0</v>
      </c>
      <c r="P44" s="460"/>
      <c r="Q44" s="460"/>
      <c r="R44" s="458"/>
      <c r="S44" s="458"/>
      <c r="T44" s="460"/>
      <c r="U44" s="460"/>
      <c r="V44" s="458"/>
      <c r="W44" s="458"/>
      <c r="X44" s="458"/>
      <c r="Y44" s="458"/>
    </row>
    <row r="45" spans="1:25" ht="16" customHeight="1">
      <c r="A45" s="478" t="s">
        <v>87</v>
      </c>
      <c r="B45" s="479" t="s">
        <v>79</v>
      </c>
      <c r="C45" s="480"/>
      <c r="D45" s="480"/>
      <c r="E45" s="481" t="s">
        <v>110</v>
      </c>
      <c r="F45" s="482">
        <f>F39+F44</f>
        <v>0</v>
      </c>
      <c r="G45" s="483">
        <f t="shared" ref="G45:O45" si="7">G39+G44</f>
        <v>0</v>
      </c>
      <c r="H45" s="482">
        <f t="shared" si="7"/>
        <v>0</v>
      </c>
      <c r="I45" s="483">
        <f t="shared" si="7"/>
        <v>0</v>
      </c>
      <c r="J45" s="482">
        <f t="shared" si="7"/>
        <v>0</v>
      </c>
      <c r="K45" s="483">
        <f t="shared" si="7"/>
        <v>0</v>
      </c>
      <c r="L45" s="482">
        <f t="shared" si="7"/>
        <v>0</v>
      </c>
      <c r="M45" s="483">
        <f t="shared" si="7"/>
        <v>0</v>
      </c>
      <c r="N45" s="482">
        <f t="shared" si="7"/>
        <v>0</v>
      </c>
      <c r="O45" s="483">
        <f t="shared" si="7"/>
        <v>0</v>
      </c>
      <c r="P45" s="458"/>
      <c r="Q45" s="458"/>
      <c r="R45" s="458"/>
      <c r="S45" s="458"/>
      <c r="T45" s="458"/>
      <c r="U45" s="458"/>
      <c r="V45" s="458"/>
      <c r="W45" s="458"/>
      <c r="X45" s="458"/>
      <c r="Y45" s="458"/>
    </row>
    <row r="46" spans="1:25" ht="16" customHeight="1">
      <c r="A46" s="484"/>
      <c r="B46" s="178" t="s">
        <v>80</v>
      </c>
      <c r="C46" s="179"/>
      <c r="D46" s="179"/>
      <c r="E46" s="179"/>
      <c r="F46" s="475"/>
      <c r="G46" s="476"/>
      <c r="H46" s="468"/>
      <c r="I46" s="469"/>
      <c r="J46" s="468"/>
      <c r="K46" s="469"/>
      <c r="L46" s="199"/>
      <c r="M46" s="197"/>
      <c r="N46" s="468"/>
      <c r="O46" s="409"/>
      <c r="P46" s="460"/>
      <c r="Q46" s="460"/>
      <c r="R46" s="460"/>
      <c r="S46" s="460"/>
      <c r="T46" s="460"/>
      <c r="U46" s="460"/>
      <c r="V46" s="460"/>
      <c r="W46" s="460"/>
      <c r="X46" s="460"/>
      <c r="Y46" s="460"/>
    </row>
    <row r="47" spans="1:25" ht="16" customHeight="1">
      <c r="A47" s="484"/>
      <c r="B47" s="178" t="s">
        <v>81</v>
      </c>
      <c r="C47" s="179"/>
      <c r="D47" s="179"/>
      <c r="E47" s="179"/>
      <c r="F47" s="180"/>
      <c r="G47" s="181"/>
      <c r="H47" s="199"/>
      <c r="I47" s="387"/>
      <c r="J47" s="199"/>
      <c r="K47" s="388"/>
      <c r="L47" s="199"/>
      <c r="M47" s="197"/>
      <c r="N47" s="199"/>
      <c r="O47" s="181"/>
      <c r="P47" s="458"/>
      <c r="Q47" s="458"/>
      <c r="R47" s="458"/>
      <c r="S47" s="458"/>
      <c r="T47" s="458"/>
      <c r="U47" s="458"/>
      <c r="V47" s="458"/>
      <c r="W47" s="458"/>
      <c r="X47" s="458"/>
      <c r="Y47" s="458"/>
    </row>
    <row r="48" spans="1:25" ht="16" customHeight="1">
      <c r="A48" s="485"/>
      <c r="B48" s="411" t="s">
        <v>82</v>
      </c>
      <c r="C48" s="359"/>
      <c r="D48" s="359"/>
      <c r="E48" s="359"/>
      <c r="F48" s="486"/>
      <c r="G48" s="487"/>
      <c r="H48" s="486"/>
      <c r="I48" s="488"/>
      <c r="J48" s="486"/>
      <c r="K48" s="489"/>
      <c r="L48" s="486"/>
      <c r="M48" s="487"/>
      <c r="N48" s="486"/>
      <c r="O48" s="441"/>
      <c r="P48" s="458"/>
      <c r="Q48" s="458"/>
      <c r="R48" s="458"/>
      <c r="S48" s="458"/>
      <c r="T48" s="458"/>
      <c r="U48" s="458"/>
      <c r="V48" s="458"/>
      <c r="W48" s="458"/>
      <c r="X48" s="458"/>
      <c r="Y48" s="458"/>
    </row>
    <row r="49" spans="1:16" ht="16" customHeight="1">
      <c r="A49" s="442" t="s">
        <v>111</v>
      </c>
      <c r="O49" s="357"/>
      <c r="P49" s="357"/>
    </row>
    <row r="50" spans="1:16" ht="16" customHeight="1">
      <c r="A50" s="442"/>
      <c r="O50" s="357"/>
      <c r="P50" s="357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0" width="10.36328125" style="2" bestFit="1" customWidth="1"/>
    <col min="11" max="11" width="9" style="2"/>
    <col min="12" max="12" width="9.90625" style="2" customWidth="1"/>
    <col min="13" max="16384" width="9" style="2"/>
  </cols>
  <sheetData>
    <row r="1" spans="1:9" ht="34" customHeight="1">
      <c r="A1" s="51" t="s">
        <v>0</v>
      </c>
      <c r="B1" s="51"/>
      <c r="C1" s="51"/>
      <c r="D1" s="51"/>
      <c r="E1" s="87" t="str">
        <f>'1.普通会計予算'!E1</f>
        <v>宮城県</v>
      </c>
      <c r="F1" s="1"/>
    </row>
    <row r="3" spans="1:9" ht="14">
      <c r="A3" s="23" t="s">
        <v>112</v>
      </c>
    </row>
    <row r="5" spans="1:9">
      <c r="A5" s="52" t="s">
        <v>237</v>
      </c>
      <c r="B5" s="52"/>
      <c r="C5" s="52"/>
      <c r="D5" s="52"/>
      <c r="E5" s="52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18" t="s">
        <v>238</v>
      </c>
      <c r="G7" s="19"/>
      <c r="H7" s="33" t="s">
        <v>2</v>
      </c>
      <c r="I7" s="35" t="s">
        <v>22</v>
      </c>
    </row>
    <row r="8" spans="1:9" ht="17.149999999999999" customHeight="1">
      <c r="A8" s="53"/>
      <c r="B8" s="54"/>
      <c r="C8" s="54"/>
      <c r="D8" s="54"/>
      <c r="E8" s="54"/>
      <c r="F8" s="16" t="s">
        <v>113</v>
      </c>
      <c r="G8" s="22" t="s">
        <v>3</v>
      </c>
      <c r="H8" s="34"/>
      <c r="I8" s="36"/>
    </row>
    <row r="9" spans="1:9" ht="18" customHeight="1">
      <c r="A9" s="305" t="s">
        <v>88</v>
      </c>
      <c r="B9" s="305" t="s">
        <v>90</v>
      </c>
      <c r="C9" s="49" t="s">
        <v>4</v>
      </c>
      <c r="D9" s="50"/>
      <c r="E9" s="50"/>
      <c r="F9" s="57">
        <v>312293</v>
      </c>
      <c r="G9" s="66">
        <f>F9/$F$27*100</f>
        <v>27.686261437572419</v>
      </c>
      <c r="H9" s="58">
        <v>321267</v>
      </c>
      <c r="I9" s="71">
        <f t="shared" ref="I9:I45" si="0">(F9/H9-1)*100</f>
        <v>-2.793315217560477</v>
      </c>
    </row>
    <row r="10" spans="1:9" ht="18" customHeight="1">
      <c r="A10" s="306"/>
      <c r="B10" s="306"/>
      <c r="C10" s="7"/>
      <c r="D10" s="46" t="s">
        <v>23</v>
      </c>
      <c r="E10" s="47"/>
      <c r="F10" s="59">
        <v>78435</v>
      </c>
      <c r="G10" s="67">
        <f t="shared" ref="G10:G27" si="1">F10/$F$27*100</f>
        <v>6.9536362193708889</v>
      </c>
      <c r="H10" s="190">
        <v>82369</v>
      </c>
      <c r="I10" s="72">
        <f t="shared" si="0"/>
        <v>-4.7760686666100121</v>
      </c>
    </row>
    <row r="11" spans="1:9" ht="18" customHeight="1">
      <c r="A11" s="306"/>
      <c r="B11" s="306"/>
      <c r="C11" s="7"/>
      <c r="D11" s="15"/>
      <c r="E11" s="20" t="s">
        <v>24</v>
      </c>
      <c r="F11" s="60">
        <v>59223</v>
      </c>
      <c r="G11" s="68">
        <f t="shared" si="1"/>
        <v>5.2504009411589481</v>
      </c>
      <c r="H11" s="61">
        <v>62232</v>
      </c>
      <c r="I11" s="73">
        <f t="shared" si="0"/>
        <v>-4.8351330505206347</v>
      </c>
    </row>
    <row r="12" spans="1:9" ht="18" customHeight="1">
      <c r="A12" s="306"/>
      <c r="B12" s="306"/>
      <c r="C12" s="7"/>
      <c r="D12" s="15"/>
      <c r="E12" s="20" t="s">
        <v>25</v>
      </c>
      <c r="F12" s="60">
        <v>9305</v>
      </c>
      <c r="G12" s="68">
        <f t="shared" si="1"/>
        <v>0.82493255589017811</v>
      </c>
      <c r="H12" s="61">
        <v>10059</v>
      </c>
      <c r="I12" s="73">
        <f t="shared" si="0"/>
        <v>-7.4957749279252361</v>
      </c>
    </row>
    <row r="13" spans="1:9" ht="18" customHeight="1">
      <c r="A13" s="306"/>
      <c r="B13" s="306"/>
      <c r="C13" s="7"/>
      <c r="D13" s="29"/>
      <c r="E13" s="20" t="s">
        <v>26</v>
      </c>
      <c r="F13" s="60">
        <v>283</v>
      </c>
      <c r="G13" s="68">
        <f t="shared" si="1"/>
        <v>2.5089297508535238E-2</v>
      </c>
      <c r="H13" s="61">
        <v>558</v>
      </c>
      <c r="I13" s="73">
        <f t="shared" si="0"/>
        <v>-49.283154121863802</v>
      </c>
    </row>
    <row r="14" spans="1:9" ht="18" customHeight="1">
      <c r="A14" s="306"/>
      <c r="B14" s="306"/>
      <c r="C14" s="7"/>
      <c r="D14" s="55" t="s">
        <v>27</v>
      </c>
      <c r="E14" s="45"/>
      <c r="F14" s="57">
        <v>77867</v>
      </c>
      <c r="G14" s="66">
        <f t="shared" si="1"/>
        <v>6.9032803148307895</v>
      </c>
      <c r="H14" s="58">
        <v>76797</v>
      </c>
      <c r="I14" s="74">
        <f t="shared" si="0"/>
        <v>1.3932835918069708</v>
      </c>
    </row>
    <row r="15" spans="1:9" ht="18" customHeight="1">
      <c r="A15" s="306"/>
      <c r="B15" s="306"/>
      <c r="C15" s="7"/>
      <c r="D15" s="15"/>
      <c r="E15" s="20" t="s">
        <v>28</v>
      </c>
      <c r="F15" s="60">
        <v>3321</v>
      </c>
      <c r="G15" s="68">
        <f t="shared" si="1"/>
        <v>0.29442246298885344</v>
      </c>
      <c r="H15" s="61">
        <v>3376</v>
      </c>
      <c r="I15" s="73">
        <f t="shared" si="0"/>
        <v>-1.6291469194312791</v>
      </c>
    </row>
    <row r="16" spans="1:9" ht="18" customHeight="1">
      <c r="A16" s="306"/>
      <c r="B16" s="306"/>
      <c r="C16" s="7"/>
      <c r="D16" s="15"/>
      <c r="E16" s="25" t="s">
        <v>29</v>
      </c>
      <c r="F16" s="59">
        <v>74545</v>
      </c>
      <c r="G16" s="67">
        <f t="shared" si="1"/>
        <v>6.6087691970804219</v>
      </c>
      <c r="H16" s="190">
        <v>73422</v>
      </c>
      <c r="I16" s="72">
        <f t="shared" si="0"/>
        <v>1.5295143145106271</v>
      </c>
    </row>
    <row r="17" spans="1:9" ht="18" customHeight="1">
      <c r="A17" s="306"/>
      <c r="B17" s="306"/>
      <c r="C17" s="7"/>
      <c r="D17" s="310" t="s">
        <v>30</v>
      </c>
      <c r="E17" s="336"/>
      <c r="F17" s="59">
        <v>65830</v>
      </c>
      <c r="G17" s="67">
        <f t="shared" si="1"/>
        <v>5.8361429504836559</v>
      </c>
      <c r="H17" s="190">
        <v>68791</v>
      </c>
      <c r="I17" s="72">
        <f t="shared" si="0"/>
        <v>-4.3043421377796491</v>
      </c>
    </row>
    <row r="18" spans="1:9" ht="18" customHeight="1">
      <c r="A18" s="306"/>
      <c r="B18" s="306"/>
      <c r="C18" s="7"/>
      <c r="D18" s="310" t="s">
        <v>94</v>
      </c>
      <c r="E18" s="311"/>
      <c r="F18" s="60">
        <v>7291</v>
      </c>
      <c r="G18" s="68">
        <f t="shared" si="1"/>
        <v>0.64638186620046079</v>
      </c>
      <c r="H18" s="61">
        <v>6320</v>
      </c>
      <c r="I18" s="73">
        <f t="shared" si="0"/>
        <v>15.363924050632916</v>
      </c>
    </row>
    <row r="19" spans="1:9" ht="18" customHeight="1">
      <c r="A19" s="306"/>
      <c r="B19" s="306"/>
      <c r="C19" s="10"/>
      <c r="D19" s="310" t="s">
        <v>95</v>
      </c>
      <c r="E19" s="311"/>
      <c r="F19" s="60">
        <v>0</v>
      </c>
      <c r="G19" s="68">
        <f t="shared" si="1"/>
        <v>0</v>
      </c>
      <c r="H19" s="61">
        <v>0</v>
      </c>
      <c r="I19" s="73" t="e">
        <f t="shared" si="0"/>
        <v>#DIV/0!</v>
      </c>
    </row>
    <row r="20" spans="1:9" ht="18" customHeight="1">
      <c r="A20" s="306"/>
      <c r="B20" s="306"/>
      <c r="C20" s="38" t="s">
        <v>5</v>
      </c>
      <c r="D20" s="37"/>
      <c r="E20" s="37"/>
      <c r="F20" s="60">
        <v>39404</v>
      </c>
      <c r="G20" s="68">
        <f t="shared" si="1"/>
        <v>3.4933522227078533</v>
      </c>
      <c r="H20" s="61">
        <v>40199</v>
      </c>
      <c r="I20" s="73">
        <f t="shared" si="0"/>
        <v>-1.9776611358491514</v>
      </c>
    </row>
    <row r="21" spans="1:9" ht="18" customHeight="1">
      <c r="A21" s="306"/>
      <c r="B21" s="306"/>
      <c r="C21" s="38" t="s">
        <v>6</v>
      </c>
      <c r="D21" s="37"/>
      <c r="E21" s="37"/>
      <c r="F21" s="60">
        <v>203701</v>
      </c>
      <c r="G21" s="68">
        <f t="shared" si="1"/>
        <v>18.05906357521603</v>
      </c>
      <c r="H21" s="61">
        <v>190924</v>
      </c>
      <c r="I21" s="73">
        <f t="shared" si="0"/>
        <v>6.6921916574134155</v>
      </c>
    </row>
    <row r="22" spans="1:9" ht="18" customHeight="1">
      <c r="A22" s="306"/>
      <c r="B22" s="306"/>
      <c r="C22" s="38" t="s">
        <v>31</v>
      </c>
      <c r="D22" s="37"/>
      <c r="E22" s="37"/>
      <c r="F22" s="60">
        <v>13513</v>
      </c>
      <c r="G22" s="68">
        <f t="shared" si="1"/>
        <v>1.197991792342179</v>
      </c>
      <c r="H22" s="61">
        <v>13572</v>
      </c>
      <c r="I22" s="73">
        <f t="shared" si="0"/>
        <v>-0.43471853816681172</v>
      </c>
    </row>
    <row r="23" spans="1:9" ht="18" customHeight="1">
      <c r="A23" s="306"/>
      <c r="B23" s="306"/>
      <c r="C23" s="38" t="s">
        <v>7</v>
      </c>
      <c r="D23" s="37"/>
      <c r="E23" s="37"/>
      <c r="F23" s="60">
        <v>210923</v>
      </c>
      <c r="G23" s="68">
        <f t="shared" si="1"/>
        <v>18.699328262872005</v>
      </c>
      <c r="H23" s="61">
        <v>237039</v>
      </c>
      <c r="I23" s="73">
        <f t="shared" si="0"/>
        <v>-11.01759626053097</v>
      </c>
    </row>
    <row r="24" spans="1:9" ht="18" customHeight="1">
      <c r="A24" s="306"/>
      <c r="B24" s="306"/>
      <c r="C24" s="38" t="s">
        <v>32</v>
      </c>
      <c r="D24" s="37"/>
      <c r="E24" s="37"/>
      <c r="F24" s="60">
        <v>1689</v>
      </c>
      <c r="G24" s="68">
        <f t="shared" si="1"/>
        <v>0.1497378921975831</v>
      </c>
      <c r="H24" s="61">
        <v>2178</v>
      </c>
      <c r="I24" s="73">
        <f t="shared" si="0"/>
        <v>-22.451790633608816</v>
      </c>
    </row>
    <row r="25" spans="1:9" ht="18" customHeight="1">
      <c r="A25" s="306"/>
      <c r="B25" s="306"/>
      <c r="C25" s="38" t="s">
        <v>8</v>
      </c>
      <c r="D25" s="37"/>
      <c r="E25" s="37"/>
      <c r="F25" s="60">
        <v>80724</v>
      </c>
      <c r="G25" s="68">
        <f t="shared" si="1"/>
        <v>7.1565669684770263</v>
      </c>
      <c r="H25" s="61">
        <v>78738</v>
      </c>
      <c r="I25" s="73">
        <f t="shared" si="0"/>
        <v>2.5222891107216316</v>
      </c>
    </row>
    <row r="26" spans="1:9" ht="18" customHeight="1">
      <c r="A26" s="306"/>
      <c r="B26" s="306"/>
      <c r="C26" s="39" t="s">
        <v>9</v>
      </c>
      <c r="D26" s="40"/>
      <c r="E26" s="40"/>
      <c r="F26" s="62">
        <v>265724</v>
      </c>
      <c r="G26" s="69">
        <f t="shared" si="1"/>
        <v>23.557697848614904</v>
      </c>
      <c r="H26" s="63">
        <v>290683</v>
      </c>
      <c r="I26" s="75">
        <f t="shared" si="0"/>
        <v>-8.5863294379100239</v>
      </c>
    </row>
    <row r="27" spans="1:9" ht="18" customHeight="1">
      <c r="A27" s="306"/>
      <c r="B27" s="307"/>
      <c r="C27" s="41" t="s">
        <v>10</v>
      </c>
      <c r="D27" s="27"/>
      <c r="E27" s="27"/>
      <c r="F27" s="64">
        <f>SUM(F9,F20:F26)</f>
        <v>1127971</v>
      </c>
      <c r="G27" s="70">
        <f t="shared" si="1"/>
        <v>100</v>
      </c>
      <c r="H27" s="64">
        <f>SUM(H9,H20:H26)</f>
        <v>1174600</v>
      </c>
      <c r="I27" s="76">
        <f t="shared" si="0"/>
        <v>-3.9697769453430953</v>
      </c>
    </row>
    <row r="28" spans="1:9" ht="18" customHeight="1">
      <c r="A28" s="306"/>
      <c r="B28" s="305" t="s">
        <v>89</v>
      </c>
      <c r="C28" s="49" t="s">
        <v>11</v>
      </c>
      <c r="D28" s="50"/>
      <c r="E28" s="50"/>
      <c r="F28" s="57">
        <v>342208</v>
      </c>
      <c r="G28" s="66">
        <f t="shared" ref="G28:G45" si="2">F28/$F$45*100</f>
        <v>33.136603471031329</v>
      </c>
      <c r="H28" s="57">
        <v>341197</v>
      </c>
      <c r="I28" s="77">
        <f t="shared" si="0"/>
        <v>0.29630975653360814</v>
      </c>
    </row>
    <row r="29" spans="1:9" ht="18" customHeight="1">
      <c r="A29" s="306"/>
      <c r="B29" s="306"/>
      <c r="C29" s="7"/>
      <c r="D29" s="26" t="s">
        <v>12</v>
      </c>
      <c r="E29" s="37"/>
      <c r="F29" s="60">
        <v>212498</v>
      </c>
      <c r="G29" s="68">
        <f t="shared" si="2"/>
        <v>20.576555674873802</v>
      </c>
      <c r="H29" s="60">
        <v>212605</v>
      </c>
      <c r="I29" s="78">
        <f t="shared" si="0"/>
        <v>-5.0328073187366762E-2</v>
      </c>
    </row>
    <row r="30" spans="1:9" ht="18" customHeight="1">
      <c r="A30" s="306"/>
      <c r="B30" s="306"/>
      <c r="C30" s="7"/>
      <c r="D30" s="26" t="s">
        <v>33</v>
      </c>
      <c r="E30" s="37"/>
      <c r="F30" s="60">
        <v>16713</v>
      </c>
      <c r="G30" s="68">
        <f t="shared" si="2"/>
        <v>1.6183492314947243</v>
      </c>
      <c r="H30" s="60">
        <v>15951</v>
      </c>
      <c r="I30" s="78">
        <f t="shared" si="0"/>
        <v>4.777129960504034</v>
      </c>
    </row>
    <row r="31" spans="1:9" ht="18" customHeight="1">
      <c r="A31" s="306"/>
      <c r="B31" s="306"/>
      <c r="C31" s="17"/>
      <c r="D31" s="26" t="s">
        <v>13</v>
      </c>
      <c r="E31" s="37"/>
      <c r="F31" s="60">
        <v>112996</v>
      </c>
      <c r="G31" s="68">
        <f t="shared" si="2"/>
        <v>10.941601732901205</v>
      </c>
      <c r="H31" s="60">
        <v>112641</v>
      </c>
      <c r="I31" s="78">
        <f t="shared" si="0"/>
        <v>0.31516055432747603</v>
      </c>
    </row>
    <row r="32" spans="1:9" ht="18" customHeight="1">
      <c r="A32" s="306"/>
      <c r="B32" s="306"/>
      <c r="C32" s="44" t="s">
        <v>14</v>
      </c>
      <c r="D32" s="45"/>
      <c r="E32" s="45"/>
      <c r="F32" s="57">
        <v>408274</v>
      </c>
      <c r="G32" s="66">
        <f t="shared" si="2"/>
        <v>39.533890632398553</v>
      </c>
      <c r="H32" s="57">
        <v>413682</v>
      </c>
      <c r="I32" s="77">
        <f t="shared" si="0"/>
        <v>-1.307284339178405</v>
      </c>
    </row>
    <row r="33" spans="1:9" ht="18" customHeight="1">
      <c r="A33" s="306"/>
      <c r="B33" s="306"/>
      <c r="C33" s="7"/>
      <c r="D33" s="26" t="s">
        <v>15</v>
      </c>
      <c r="E33" s="37"/>
      <c r="F33" s="60">
        <v>37462</v>
      </c>
      <c r="G33" s="68">
        <f t="shared" si="2"/>
        <v>3.6275114527766021</v>
      </c>
      <c r="H33" s="60">
        <v>33822</v>
      </c>
      <c r="I33" s="78">
        <f t="shared" si="0"/>
        <v>10.762225770208733</v>
      </c>
    </row>
    <row r="34" spans="1:9" ht="18" customHeight="1">
      <c r="A34" s="306"/>
      <c r="B34" s="306"/>
      <c r="C34" s="7"/>
      <c r="D34" s="26" t="s">
        <v>34</v>
      </c>
      <c r="E34" s="37"/>
      <c r="F34" s="60">
        <v>3834</v>
      </c>
      <c r="G34" s="68">
        <f t="shared" si="2"/>
        <v>0.3712529739454779</v>
      </c>
      <c r="H34" s="60">
        <v>5088</v>
      </c>
      <c r="I34" s="78">
        <f t="shared" si="0"/>
        <v>-24.64622641509434</v>
      </c>
    </row>
    <row r="35" spans="1:9" ht="18" customHeight="1">
      <c r="A35" s="306"/>
      <c r="B35" s="306"/>
      <c r="C35" s="7"/>
      <c r="D35" s="26" t="s">
        <v>35</v>
      </c>
      <c r="E35" s="37"/>
      <c r="F35" s="60">
        <v>222847</v>
      </c>
      <c r="G35" s="68">
        <f t="shared" si="2"/>
        <v>21.578667575594135</v>
      </c>
      <c r="H35" s="60">
        <v>229185</v>
      </c>
      <c r="I35" s="78">
        <f t="shared" si="0"/>
        <v>-2.7654514911534367</v>
      </c>
    </row>
    <row r="36" spans="1:9" ht="18" customHeight="1">
      <c r="A36" s="306"/>
      <c r="B36" s="306"/>
      <c r="C36" s="7"/>
      <c r="D36" s="26" t="s">
        <v>36</v>
      </c>
      <c r="E36" s="37"/>
      <c r="F36" s="60">
        <v>14061</v>
      </c>
      <c r="G36" s="68">
        <f t="shared" si="2"/>
        <v>1.3615513997515296</v>
      </c>
      <c r="H36" s="60">
        <v>17747</v>
      </c>
      <c r="I36" s="78">
        <f t="shared" si="0"/>
        <v>-20.769707556206683</v>
      </c>
    </row>
    <row r="37" spans="1:9" ht="18" customHeight="1">
      <c r="A37" s="306"/>
      <c r="B37" s="306"/>
      <c r="C37" s="7"/>
      <c r="D37" s="26" t="s">
        <v>16</v>
      </c>
      <c r="E37" s="37"/>
      <c r="F37" s="60">
        <v>54694</v>
      </c>
      <c r="G37" s="68">
        <f t="shared" si="2"/>
        <v>5.2961163685378114</v>
      </c>
      <c r="H37" s="60">
        <v>50741</v>
      </c>
      <c r="I37" s="78">
        <f t="shared" si="0"/>
        <v>7.7905441359058747</v>
      </c>
    </row>
    <row r="38" spans="1:9" ht="18" customHeight="1">
      <c r="A38" s="306"/>
      <c r="B38" s="306"/>
      <c r="C38" s="17"/>
      <c r="D38" s="26" t="s">
        <v>37</v>
      </c>
      <c r="E38" s="37"/>
      <c r="F38" s="60">
        <v>73377</v>
      </c>
      <c r="G38" s="68">
        <f t="shared" si="2"/>
        <v>7.1052241703696746</v>
      </c>
      <c r="H38" s="60">
        <v>77099</v>
      </c>
      <c r="I38" s="78">
        <f t="shared" si="0"/>
        <v>-4.827559371716883</v>
      </c>
    </row>
    <row r="39" spans="1:9" ht="18" customHeight="1">
      <c r="A39" s="306"/>
      <c r="B39" s="306"/>
      <c r="C39" s="44" t="s">
        <v>17</v>
      </c>
      <c r="D39" s="45"/>
      <c r="E39" s="45"/>
      <c r="F39" s="57">
        <v>282237</v>
      </c>
      <c r="G39" s="66">
        <f t="shared" si="2"/>
        <v>27.329505896570122</v>
      </c>
      <c r="H39" s="57">
        <v>328179</v>
      </c>
      <c r="I39" s="77">
        <f t="shared" si="0"/>
        <v>-13.999067582020785</v>
      </c>
    </row>
    <row r="40" spans="1:9" ht="18" customHeight="1">
      <c r="A40" s="306"/>
      <c r="B40" s="306"/>
      <c r="C40" s="7"/>
      <c r="D40" s="46" t="s">
        <v>18</v>
      </c>
      <c r="E40" s="47"/>
      <c r="F40" s="59">
        <v>191854</v>
      </c>
      <c r="G40" s="67">
        <f t="shared" si="2"/>
        <v>18.577560788559133</v>
      </c>
      <c r="H40" s="191">
        <v>205783</v>
      </c>
      <c r="I40" s="79">
        <f t="shared" si="0"/>
        <v>-6.7687807058892098</v>
      </c>
    </row>
    <row r="41" spans="1:9" ht="18" customHeight="1">
      <c r="A41" s="306"/>
      <c r="B41" s="306"/>
      <c r="C41" s="7"/>
      <c r="D41" s="15"/>
      <c r="E41" s="89" t="s">
        <v>92</v>
      </c>
      <c r="F41" s="60">
        <v>125425</v>
      </c>
      <c r="G41" s="68">
        <f t="shared" si="2"/>
        <v>12.145123697733846</v>
      </c>
      <c r="H41" s="60">
        <v>163228</v>
      </c>
      <c r="I41" s="80">
        <f t="shared" si="0"/>
        <v>-23.15962947533512</v>
      </c>
    </row>
    <row r="42" spans="1:9" ht="18" customHeight="1">
      <c r="A42" s="306"/>
      <c r="B42" s="306"/>
      <c r="C42" s="7"/>
      <c r="D42" s="29"/>
      <c r="E42" s="28" t="s">
        <v>38</v>
      </c>
      <c r="F42" s="60">
        <v>41246</v>
      </c>
      <c r="G42" s="68">
        <f t="shared" si="2"/>
        <v>3.9939228386424572</v>
      </c>
      <c r="H42" s="60">
        <v>39578</v>
      </c>
      <c r="I42" s="80">
        <f t="shared" si="0"/>
        <v>4.2144625802213342</v>
      </c>
    </row>
    <row r="43" spans="1:9" ht="18" customHeight="1">
      <c r="A43" s="306"/>
      <c r="B43" s="306"/>
      <c r="C43" s="7"/>
      <c r="D43" s="26" t="s">
        <v>39</v>
      </c>
      <c r="E43" s="48"/>
      <c r="F43" s="60">
        <v>90383</v>
      </c>
      <c r="G43" s="68">
        <f t="shared" si="2"/>
        <v>8.7519451080109896</v>
      </c>
      <c r="H43" s="60">
        <v>122396</v>
      </c>
      <c r="I43" s="103">
        <f t="shared" si="0"/>
        <v>-26.155266511977516</v>
      </c>
    </row>
    <row r="44" spans="1:9" ht="18" customHeight="1">
      <c r="A44" s="306"/>
      <c r="B44" s="306"/>
      <c r="C44" s="11"/>
      <c r="D44" s="42" t="s">
        <v>40</v>
      </c>
      <c r="E44" s="43"/>
      <c r="F44" s="64">
        <v>0</v>
      </c>
      <c r="G44" s="70">
        <f t="shared" si="2"/>
        <v>0</v>
      </c>
      <c r="H44" s="63">
        <v>0</v>
      </c>
      <c r="I44" s="75" t="e">
        <f t="shared" si="0"/>
        <v>#DIV/0!</v>
      </c>
    </row>
    <row r="45" spans="1:9" ht="18" customHeight="1">
      <c r="A45" s="307"/>
      <c r="B45" s="307"/>
      <c r="C45" s="11" t="s">
        <v>19</v>
      </c>
      <c r="D45" s="12"/>
      <c r="E45" s="12"/>
      <c r="F45" s="65">
        <f>SUM(F28,F32,F39)</f>
        <v>1032719</v>
      </c>
      <c r="G45" s="70">
        <f t="shared" si="2"/>
        <v>100</v>
      </c>
      <c r="H45" s="65">
        <f>SUM(H28,H32,H39)</f>
        <v>1083058</v>
      </c>
      <c r="I45" s="104">
        <f t="shared" si="0"/>
        <v>-4.6478581941133301</v>
      </c>
    </row>
    <row r="46" spans="1:9">
      <c r="A46" s="90" t="s">
        <v>20</v>
      </c>
    </row>
    <row r="47" spans="1:9">
      <c r="A47" s="91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05" t="s">
        <v>0</v>
      </c>
      <c r="B1" s="105"/>
      <c r="C1" s="87" t="str">
        <f>'1.普通会計予算'!E1</f>
        <v>宮城県</v>
      </c>
      <c r="D1" s="106"/>
      <c r="E1" s="106"/>
    </row>
    <row r="4" spans="1:9">
      <c r="A4" s="107" t="s">
        <v>114</v>
      </c>
    </row>
    <row r="5" spans="1:9">
      <c r="I5" s="14" t="s">
        <v>115</v>
      </c>
    </row>
    <row r="6" spans="1:9" s="112" customFormat="1" ht="29.25" customHeight="1">
      <c r="A6" s="108" t="s">
        <v>116</v>
      </c>
      <c r="B6" s="109"/>
      <c r="C6" s="109"/>
      <c r="D6" s="110"/>
      <c r="E6" s="111" t="s">
        <v>233</v>
      </c>
      <c r="F6" s="111" t="s">
        <v>239</v>
      </c>
      <c r="G6" s="111" t="s">
        <v>240</v>
      </c>
      <c r="H6" s="111" t="s">
        <v>241</v>
      </c>
      <c r="I6" s="111" t="s">
        <v>243</v>
      </c>
    </row>
    <row r="7" spans="1:9" ht="27" customHeight="1">
      <c r="A7" s="337" t="s">
        <v>117</v>
      </c>
      <c r="B7" s="49" t="s">
        <v>118</v>
      </c>
      <c r="C7" s="50"/>
      <c r="D7" s="82" t="s">
        <v>119</v>
      </c>
      <c r="E7" s="113">
        <v>1429771</v>
      </c>
      <c r="F7" s="113">
        <v>1383491</v>
      </c>
      <c r="G7" s="113">
        <v>1301708</v>
      </c>
      <c r="H7" s="113">
        <v>1174600</v>
      </c>
      <c r="I7" s="113">
        <v>1127971</v>
      </c>
    </row>
    <row r="8" spans="1:9" ht="27" customHeight="1">
      <c r="A8" s="306"/>
      <c r="B8" s="9"/>
      <c r="C8" s="26" t="s">
        <v>120</v>
      </c>
      <c r="D8" s="81" t="s">
        <v>42</v>
      </c>
      <c r="E8" s="114">
        <v>599314</v>
      </c>
      <c r="F8" s="114">
        <v>602972</v>
      </c>
      <c r="G8" s="115">
        <v>573823</v>
      </c>
      <c r="H8" s="115">
        <v>553303</v>
      </c>
      <c r="I8" s="115">
        <v>558090</v>
      </c>
    </row>
    <row r="9" spans="1:9" ht="27" customHeight="1">
      <c r="A9" s="306"/>
      <c r="B9" s="38" t="s">
        <v>121</v>
      </c>
      <c r="C9" s="37"/>
      <c r="D9" s="83"/>
      <c r="E9" s="116">
        <v>1295319</v>
      </c>
      <c r="F9" s="116">
        <v>1262330</v>
      </c>
      <c r="G9" s="117">
        <v>1184973</v>
      </c>
      <c r="H9" s="117">
        <v>1083059</v>
      </c>
      <c r="I9" s="117">
        <v>1032719</v>
      </c>
    </row>
    <row r="10" spans="1:9" ht="27" customHeight="1">
      <c r="A10" s="306"/>
      <c r="B10" s="38" t="s">
        <v>122</v>
      </c>
      <c r="C10" s="37"/>
      <c r="D10" s="83"/>
      <c r="E10" s="116">
        <v>134453</v>
      </c>
      <c r="F10" s="116">
        <v>121160</v>
      </c>
      <c r="G10" s="117">
        <v>116735</v>
      </c>
      <c r="H10" s="117">
        <v>91541</v>
      </c>
      <c r="I10" s="117">
        <v>95253</v>
      </c>
    </row>
    <row r="11" spans="1:9" ht="27" customHeight="1">
      <c r="A11" s="306"/>
      <c r="B11" s="38" t="s">
        <v>123</v>
      </c>
      <c r="C11" s="37"/>
      <c r="D11" s="83"/>
      <c r="E11" s="116">
        <v>116559</v>
      </c>
      <c r="F11" s="116">
        <v>105878</v>
      </c>
      <c r="G11" s="117">
        <v>101864</v>
      </c>
      <c r="H11" s="117">
        <v>72469</v>
      </c>
      <c r="I11" s="117">
        <v>80633</v>
      </c>
    </row>
    <row r="12" spans="1:9" ht="27" customHeight="1">
      <c r="A12" s="306"/>
      <c r="B12" s="38" t="s">
        <v>124</v>
      </c>
      <c r="C12" s="37"/>
      <c r="D12" s="83"/>
      <c r="E12" s="116">
        <v>17894</v>
      </c>
      <c r="F12" s="116">
        <v>15282</v>
      </c>
      <c r="G12" s="117">
        <v>14870</v>
      </c>
      <c r="H12" s="117">
        <v>19073</v>
      </c>
      <c r="I12" s="117">
        <v>14619</v>
      </c>
    </row>
    <row r="13" spans="1:9" ht="27" customHeight="1">
      <c r="A13" s="306"/>
      <c r="B13" s="38" t="s">
        <v>125</v>
      </c>
      <c r="C13" s="37"/>
      <c r="D13" s="85"/>
      <c r="E13" s="118">
        <v>-21386</v>
      </c>
      <c r="F13" s="118">
        <v>-2612</v>
      </c>
      <c r="G13" s="119">
        <v>-411</v>
      </c>
      <c r="H13" s="119">
        <v>4202</v>
      </c>
      <c r="I13" s="119">
        <v>-4453</v>
      </c>
    </row>
    <row r="14" spans="1:9" ht="27" customHeight="1">
      <c r="A14" s="306"/>
      <c r="B14" s="86" t="s">
        <v>126</v>
      </c>
      <c r="C14" s="47"/>
      <c r="D14" s="85"/>
      <c r="E14" s="118">
        <v>5401</v>
      </c>
      <c r="F14" s="118">
        <v>10422</v>
      </c>
      <c r="G14" s="119">
        <v>627</v>
      </c>
      <c r="H14" s="119">
        <v>95</v>
      </c>
      <c r="I14" s="119">
        <v>51</v>
      </c>
    </row>
    <row r="15" spans="1:9" ht="27" customHeight="1">
      <c r="A15" s="306"/>
      <c r="B15" s="39" t="s">
        <v>127</v>
      </c>
      <c r="C15" s="40"/>
      <c r="D15" s="120"/>
      <c r="E15" s="121">
        <v>-23680</v>
      </c>
      <c r="F15" s="121">
        <v>5956</v>
      </c>
      <c r="G15" s="122">
        <v>3163</v>
      </c>
      <c r="H15" s="122">
        <v>4116</v>
      </c>
      <c r="I15" s="122">
        <v>-6533</v>
      </c>
    </row>
    <row r="16" spans="1:9" ht="27" customHeight="1">
      <c r="A16" s="306"/>
      <c r="B16" s="123" t="s">
        <v>128</v>
      </c>
      <c r="C16" s="124"/>
      <c r="D16" s="125" t="s">
        <v>43</v>
      </c>
      <c r="E16" s="126">
        <v>344716</v>
      </c>
      <c r="F16" s="126">
        <v>295253</v>
      </c>
      <c r="G16" s="127">
        <v>241147</v>
      </c>
      <c r="H16" s="127">
        <v>216714</v>
      </c>
      <c r="I16" s="127">
        <v>197313</v>
      </c>
    </row>
    <row r="17" spans="1:9" ht="27" customHeight="1">
      <c r="A17" s="306"/>
      <c r="B17" s="38" t="s">
        <v>129</v>
      </c>
      <c r="C17" s="37"/>
      <c r="D17" s="81" t="s">
        <v>44</v>
      </c>
      <c r="E17" s="116">
        <v>464842</v>
      </c>
      <c r="F17" s="116">
        <v>428251</v>
      </c>
      <c r="G17" s="117">
        <v>368103</v>
      </c>
      <c r="H17" s="117">
        <v>240418</v>
      </c>
      <c r="I17" s="117">
        <v>237939</v>
      </c>
    </row>
    <row r="18" spans="1:9" ht="27" customHeight="1">
      <c r="A18" s="306"/>
      <c r="B18" s="38" t="s">
        <v>130</v>
      </c>
      <c r="C18" s="37"/>
      <c r="D18" s="81" t="s">
        <v>45</v>
      </c>
      <c r="E18" s="116">
        <v>1594749</v>
      </c>
      <c r="F18" s="116">
        <v>1569899</v>
      </c>
      <c r="G18" s="117">
        <v>1551050</v>
      </c>
      <c r="H18" s="117">
        <v>1525637</v>
      </c>
      <c r="I18" s="117">
        <v>1500784</v>
      </c>
    </row>
    <row r="19" spans="1:9" ht="27" customHeight="1">
      <c r="A19" s="306"/>
      <c r="B19" s="38" t="s">
        <v>131</v>
      </c>
      <c r="C19" s="37"/>
      <c r="D19" s="81" t="s">
        <v>132</v>
      </c>
      <c r="E19" s="116">
        <f>E17+E18-E16</f>
        <v>1714875</v>
      </c>
      <c r="F19" s="116">
        <f>F17+F18-F16</f>
        <v>1702897</v>
      </c>
      <c r="G19" s="116">
        <f>G17+G18-G16</f>
        <v>1678006</v>
      </c>
      <c r="H19" s="116">
        <f>H17+H18-H16</f>
        <v>1549341</v>
      </c>
      <c r="I19" s="116">
        <f>I17+I18-I16</f>
        <v>1541410</v>
      </c>
    </row>
    <row r="20" spans="1:9" ht="27" customHeight="1">
      <c r="A20" s="306"/>
      <c r="B20" s="38" t="s">
        <v>133</v>
      </c>
      <c r="C20" s="37"/>
      <c r="D20" s="83" t="s">
        <v>134</v>
      </c>
      <c r="E20" s="128">
        <f>E18/E8</f>
        <v>2.6609573612496953</v>
      </c>
      <c r="F20" s="128">
        <f>F18/F8</f>
        <v>2.6036018256237439</v>
      </c>
      <c r="G20" s="128">
        <f>G18/G8</f>
        <v>2.7030112072886587</v>
      </c>
      <c r="H20" s="128">
        <f>H18/H8</f>
        <v>2.7573264558478807</v>
      </c>
      <c r="I20" s="128">
        <f>I18/I8</f>
        <v>2.6891433281370389</v>
      </c>
    </row>
    <row r="21" spans="1:9" ht="27" customHeight="1">
      <c r="A21" s="306"/>
      <c r="B21" s="38" t="s">
        <v>135</v>
      </c>
      <c r="C21" s="37"/>
      <c r="D21" s="83" t="s">
        <v>136</v>
      </c>
      <c r="E21" s="128">
        <f>E19/E8</f>
        <v>2.8613965300326707</v>
      </c>
      <c r="F21" s="128">
        <f>F19/F8</f>
        <v>2.8241725983959456</v>
      </c>
      <c r="G21" s="128">
        <f>G19/G8</f>
        <v>2.9242571315545036</v>
      </c>
      <c r="H21" s="128">
        <f>H19/H8</f>
        <v>2.8001673585720663</v>
      </c>
      <c r="I21" s="128">
        <f>I19/I8</f>
        <v>2.7619380386675982</v>
      </c>
    </row>
    <row r="22" spans="1:9" ht="27" customHeight="1">
      <c r="A22" s="306"/>
      <c r="B22" s="38" t="s">
        <v>137</v>
      </c>
      <c r="C22" s="37"/>
      <c r="D22" s="83" t="s">
        <v>138</v>
      </c>
      <c r="E22" s="116">
        <f>E18/E24*1000000</f>
        <v>683298.20613488415</v>
      </c>
      <c r="F22" s="116">
        <f>F18/F24*1000000</f>
        <v>672650.7873734039</v>
      </c>
      <c r="G22" s="116">
        <f>G18/G24*1000000</f>
        <v>664574.60241424327</v>
      </c>
      <c r="H22" s="116">
        <f>H18/H24*1000000</f>
        <v>653685.95641885104</v>
      </c>
      <c r="I22" s="116">
        <f>I18/I24*1000000</f>
        <v>643037.25225470343</v>
      </c>
    </row>
    <row r="23" spans="1:9" ht="27" customHeight="1">
      <c r="A23" s="306"/>
      <c r="B23" s="38" t="s">
        <v>139</v>
      </c>
      <c r="C23" s="37"/>
      <c r="D23" s="83" t="s">
        <v>140</v>
      </c>
      <c r="E23" s="116">
        <f>E19/E24*1000000</f>
        <v>734768.2997421911</v>
      </c>
      <c r="F23" s="116">
        <f>F19/F24*1000000</f>
        <v>729636.11535889085</v>
      </c>
      <c r="G23" s="116">
        <f>G19/G24*1000000</f>
        <v>718971.12942762312</v>
      </c>
      <c r="H23" s="116">
        <f>H19/H24*1000000</f>
        <v>663842.35136139137</v>
      </c>
      <c r="I23" s="116">
        <f>I19/I24*1000000</f>
        <v>660444.1751763894</v>
      </c>
    </row>
    <row r="24" spans="1:9" ht="27" customHeight="1">
      <c r="A24" s="306"/>
      <c r="B24" s="129" t="s">
        <v>141</v>
      </c>
      <c r="C24" s="130"/>
      <c r="D24" s="131" t="s">
        <v>142</v>
      </c>
      <c r="E24" s="122">
        <v>2333899</v>
      </c>
      <c r="F24" s="122">
        <v>2333899</v>
      </c>
      <c r="G24" s="122">
        <f>F24</f>
        <v>2333899</v>
      </c>
      <c r="H24" s="122">
        <f>G24</f>
        <v>2333899</v>
      </c>
      <c r="I24" s="122">
        <f>H24</f>
        <v>2333899</v>
      </c>
    </row>
    <row r="25" spans="1:9" ht="27" customHeight="1">
      <c r="A25" s="306"/>
      <c r="B25" s="10" t="s">
        <v>143</v>
      </c>
      <c r="C25" s="132"/>
      <c r="D25" s="133"/>
      <c r="E25" s="114">
        <v>507145</v>
      </c>
      <c r="F25" s="114">
        <v>501639</v>
      </c>
      <c r="G25" s="134">
        <v>470515</v>
      </c>
      <c r="H25" s="134">
        <v>469783</v>
      </c>
      <c r="I25" s="134">
        <v>467580</v>
      </c>
    </row>
    <row r="26" spans="1:9" ht="27" customHeight="1">
      <c r="A26" s="306"/>
      <c r="B26" s="135" t="s">
        <v>144</v>
      </c>
      <c r="C26" s="136"/>
      <c r="D26" s="137"/>
      <c r="E26" s="138">
        <v>0.59597</v>
      </c>
      <c r="F26" s="138">
        <v>0.61399999999999999</v>
      </c>
      <c r="G26" s="139">
        <v>0.628</v>
      </c>
      <c r="H26" s="139">
        <v>0.629</v>
      </c>
      <c r="I26" s="139">
        <v>0.63100000000000001</v>
      </c>
    </row>
    <row r="27" spans="1:9" ht="27" customHeight="1">
      <c r="A27" s="306"/>
      <c r="B27" s="135" t="s">
        <v>145</v>
      </c>
      <c r="C27" s="136"/>
      <c r="D27" s="137"/>
      <c r="E27" s="140">
        <v>3.5</v>
      </c>
      <c r="F27" s="140">
        <v>3</v>
      </c>
      <c r="G27" s="141">
        <v>3.2</v>
      </c>
      <c r="H27" s="141">
        <v>4.0999999999999996</v>
      </c>
      <c r="I27" s="141">
        <v>3.1</v>
      </c>
    </row>
    <row r="28" spans="1:9" ht="27" customHeight="1">
      <c r="A28" s="306"/>
      <c r="B28" s="135" t="s">
        <v>146</v>
      </c>
      <c r="C28" s="136"/>
      <c r="D28" s="137"/>
      <c r="E28" s="140">
        <v>96.3</v>
      </c>
      <c r="F28" s="140">
        <v>96</v>
      </c>
      <c r="G28" s="141">
        <v>97.2</v>
      </c>
      <c r="H28" s="141">
        <v>96.8</v>
      </c>
      <c r="I28" s="141">
        <v>97.9</v>
      </c>
    </row>
    <row r="29" spans="1:9" ht="27" customHeight="1">
      <c r="A29" s="306"/>
      <c r="B29" s="142" t="s">
        <v>147</v>
      </c>
      <c r="C29" s="143"/>
      <c r="D29" s="144"/>
      <c r="E29" s="145">
        <v>56.22</v>
      </c>
      <c r="F29" s="145">
        <v>52</v>
      </c>
      <c r="G29" s="146">
        <v>53.1</v>
      </c>
      <c r="H29" s="146">
        <v>53.3</v>
      </c>
      <c r="I29" s="146">
        <v>52.3</v>
      </c>
    </row>
    <row r="30" spans="1:9" ht="27" customHeight="1">
      <c r="A30" s="306"/>
      <c r="B30" s="337" t="s">
        <v>148</v>
      </c>
      <c r="C30" s="21" t="s">
        <v>149</v>
      </c>
      <c r="D30" s="147"/>
      <c r="E30" s="148">
        <v>0</v>
      </c>
      <c r="F30" s="148">
        <v>0</v>
      </c>
      <c r="G30" s="2">
        <v>0</v>
      </c>
      <c r="H30" s="149">
        <v>0</v>
      </c>
      <c r="I30" s="149">
        <v>0</v>
      </c>
    </row>
    <row r="31" spans="1:9" ht="27" customHeight="1">
      <c r="A31" s="306"/>
      <c r="B31" s="306"/>
      <c r="C31" s="135" t="s">
        <v>150</v>
      </c>
      <c r="D31" s="137"/>
      <c r="E31" s="140">
        <v>0</v>
      </c>
      <c r="F31" s="140">
        <v>0</v>
      </c>
      <c r="G31" s="141">
        <v>0</v>
      </c>
      <c r="H31" s="141">
        <v>0</v>
      </c>
      <c r="I31" s="141">
        <v>0</v>
      </c>
    </row>
    <row r="32" spans="1:9" ht="27" customHeight="1">
      <c r="A32" s="306"/>
      <c r="B32" s="306"/>
      <c r="C32" s="135" t="s">
        <v>151</v>
      </c>
      <c r="D32" s="137"/>
      <c r="E32" s="140">
        <v>14.5</v>
      </c>
      <c r="F32" s="140">
        <v>14.9</v>
      </c>
      <c r="G32" s="141">
        <v>14.5</v>
      </c>
      <c r="H32" s="141">
        <v>13.6</v>
      </c>
      <c r="I32" s="141">
        <v>12.9</v>
      </c>
    </row>
    <row r="33" spans="1:9" ht="27" customHeight="1">
      <c r="A33" s="307"/>
      <c r="B33" s="307"/>
      <c r="C33" s="142" t="s">
        <v>152</v>
      </c>
      <c r="D33" s="144"/>
      <c r="E33" s="145">
        <v>171.8</v>
      </c>
      <c r="F33" s="145">
        <v>169.9</v>
      </c>
      <c r="G33" s="150">
        <v>171.7</v>
      </c>
      <c r="H33" s="150">
        <v>164.6</v>
      </c>
      <c r="I33" s="150">
        <v>161.9</v>
      </c>
    </row>
    <row r="34" spans="1:9" ht="27" customHeight="1">
      <c r="A34" s="2" t="s">
        <v>244</v>
      </c>
      <c r="B34" s="8"/>
      <c r="C34" s="8"/>
      <c r="D34" s="8"/>
      <c r="E34" s="151"/>
      <c r="F34" s="151"/>
      <c r="G34" s="151"/>
      <c r="H34" s="151"/>
      <c r="I34" s="152"/>
    </row>
    <row r="35" spans="1:9" ht="27" customHeight="1">
      <c r="A35" s="13" t="s">
        <v>111</v>
      </c>
    </row>
    <row r="36" spans="1:9">
      <c r="A36" s="153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04" customWidth="1"/>
    <col min="2" max="3" width="1.6328125" style="204" customWidth="1"/>
    <col min="4" max="4" width="22.6328125" style="204" customWidth="1"/>
    <col min="5" max="5" width="10.6328125" style="204" customWidth="1"/>
    <col min="6" max="11" width="13.6328125" style="204" customWidth="1"/>
    <col min="12" max="12" width="13.6328125" style="205" customWidth="1"/>
    <col min="13" max="21" width="13.6328125" style="204" customWidth="1"/>
    <col min="22" max="25" width="12" style="204" customWidth="1"/>
    <col min="26" max="16384" width="9" style="204"/>
  </cols>
  <sheetData>
    <row r="1" spans="1:25" ht="34" customHeight="1">
      <c r="A1" s="56" t="s">
        <v>0</v>
      </c>
      <c r="B1" s="24"/>
      <c r="C1" s="24"/>
      <c r="D1" s="88" t="str">
        <f>'1.普通会計予算'!E1</f>
        <v>宮城県</v>
      </c>
      <c r="E1" s="30"/>
      <c r="F1" s="30"/>
      <c r="G1" s="30"/>
    </row>
    <row r="2" spans="1:25" ht="15" customHeight="1"/>
    <row r="3" spans="1:25" ht="15" customHeight="1">
      <c r="A3" s="31" t="s">
        <v>153</v>
      </c>
      <c r="B3" s="31"/>
      <c r="C3" s="31"/>
      <c r="D3" s="31"/>
    </row>
    <row r="4" spans="1:25" ht="15" customHeight="1">
      <c r="A4" s="31"/>
      <c r="B4" s="31"/>
      <c r="C4" s="31"/>
      <c r="D4" s="31"/>
    </row>
    <row r="5" spans="1:25" ht="16" customHeight="1">
      <c r="A5" s="206" t="s">
        <v>245</v>
      </c>
      <c r="B5" s="206"/>
      <c r="C5" s="206"/>
      <c r="D5" s="206"/>
      <c r="K5" s="207"/>
      <c r="O5" s="207" t="s">
        <v>48</v>
      </c>
    </row>
    <row r="6" spans="1:25" ht="16" customHeight="1">
      <c r="A6" s="317" t="s">
        <v>49</v>
      </c>
      <c r="B6" s="318"/>
      <c r="C6" s="318"/>
      <c r="D6" s="318"/>
      <c r="E6" s="319"/>
      <c r="F6" s="313" t="s">
        <v>247</v>
      </c>
      <c r="G6" s="341"/>
      <c r="H6" s="313" t="s">
        <v>248</v>
      </c>
      <c r="I6" s="341"/>
      <c r="J6" s="313" t="s">
        <v>249</v>
      </c>
      <c r="K6" s="341"/>
      <c r="L6" s="313" t="s">
        <v>261</v>
      </c>
      <c r="M6" s="341"/>
      <c r="N6" s="313"/>
      <c r="O6" s="341"/>
    </row>
    <row r="7" spans="1:25" ht="16" customHeight="1">
      <c r="A7" s="320"/>
      <c r="B7" s="321"/>
      <c r="C7" s="321"/>
      <c r="D7" s="321"/>
      <c r="E7" s="322"/>
      <c r="F7" s="208" t="s">
        <v>242</v>
      </c>
      <c r="G7" s="209" t="s">
        <v>2</v>
      </c>
      <c r="H7" s="208" t="s">
        <v>242</v>
      </c>
      <c r="I7" s="209" t="s">
        <v>2</v>
      </c>
      <c r="J7" s="208" t="s">
        <v>242</v>
      </c>
      <c r="K7" s="209" t="s">
        <v>2</v>
      </c>
      <c r="L7" s="208" t="s">
        <v>242</v>
      </c>
      <c r="M7" s="209" t="s">
        <v>2</v>
      </c>
      <c r="N7" s="208" t="s">
        <v>242</v>
      </c>
      <c r="O7" s="210" t="s">
        <v>2</v>
      </c>
    </row>
    <row r="8" spans="1:25" ht="16" customHeight="1">
      <c r="A8" s="329" t="s">
        <v>83</v>
      </c>
      <c r="B8" s="211" t="s">
        <v>50</v>
      </c>
      <c r="C8" s="212"/>
      <c r="D8" s="212"/>
      <c r="E8" s="213" t="s">
        <v>41</v>
      </c>
      <c r="F8" s="214">
        <v>15203</v>
      </c>
      <c r="G8" s="215">
        <v>15246</v>
      </c>
      <c r="H8" s="214">
        <v>1799</v>
      </c>
      <c r="I8" s="216">
        <v>1786</v>
      </c>
      <c r="J8" s="214">
        <v>528</v>
      </c>
      <c r="K8" s="217">
        <v>521</v>
      </c>
      <c r="L8" s="214">
        <v>15586</v>
      </c>
      <c r="M8" s="216">
        <v>7108</v>
      </c>
      <c r="N8" s="214"/>
      <c r="O8" s="217"/>
      <c r="P8" s="218"/>
      <c r="Q8" s="218"/>
      <c r="R8" s="218"/>
      <c r="S8" s="218"/>
      <c r="T8" s="218"/>
      <c r="U8" s="218"/>
      <c r="V8" s="218"/>
      <c r="W8" s="218"/>
      <c r="X8" s="218"/>
      <c r="Y8" s="218"/>
    </row>
    <row r="9" spans="1:25" ht="16" customHeight="1">
      <c r="A9" s="330"/>
      <c r="B9" s="205"/>
      <c r="C9" s="219" t="s">
        <v>51</v>
      </c>
      <c r="D9" s="220"/>
      <c r="E9" s="221" t="s">
        <v>42</v>
      </c>
      <c r="F9" s="222">
        <v>15095</v>
      </c>
      <c r="G9" s="223">
        <v>15041</v>
      </c>
      <c r="H9" s="222">
        <v>1776</v>
      </c>
      <c r="I9" s="224">
        <v>1783</v>
      </c>
      <c r="J9" s="222">
        <v>528</v>
      </c>
      <c r="K9" s="225">
        <v>521</v>
      </c>
      <c r="L9" s="222">
        <v>15586</v>
      </c>
      <c r="M9" s="224">
        <v>5203</v>
      </c>
      <c r="N9" s="222"/>
      <c r="O9" s="225"/>
      <c r="P9" s="218"/>
      <c r="Q9" s="218"/>
      <c r="R9" s="218"/>
      <c r="S9" s="218"/>
      <c r="T9" s="218"/>
      <c r="U9" s="218"/>
      <c r="V9" s="218"/>
      <c r="W9" s="218"/>
      <c r="X9" s="218"/>
      <c r="Y9" s="218"/>
    </row>
    <row r="10" spans="1:25" ht="16" customHeight="1">
      <c r="A10" s="330"/>
      <c r="B10" s="226"/>
      <c r="C10" s="219" t="s">
        <v>52</v>
      </c>
      <c r="D10" s="220"/>
      <c r="E10" s="221" t="s">
        <v>43</v>
      </c>
      <c r="F10" s="222">
        <v>108</v>
      </c>
      <c r="G10" s="223">
        <v>205</v>
      </c>
      <c r="H10" s="222">
        <v>23</v>
      </c>
      <c r="I10" s="224">
        <v>3</v>
      </c>
      <c r="J10" s="227">
        <v>0</v>
      </c>
      <c r="K10" s="228">
        <v>0</v>
      </c>
      <c r="L10" s="222">
        <v>0</v>
      </c>
      <c r="M10" s="224">
        <v>1905</v>
      </c>
      <c r="N10" s="222"/>
      <c r="O10" s="225"/>
      <c r="P10" s="218"/>
      <c r="Q10" s="218"/>
      <c r="R10" s="218"/>
      <c r="S10" s="218"/>
      <c r="T10" s="218"/>
      <c r="U10" s="218"/>
      <c r="V10" s="218"/>
      <c r="W10" s="218"/>
      <c r="X10" s="218"/>
      <c r="Y10" s="218"/>
    </row>
    <row r="11" spans="1:25" ht="16" customHeight="1">
      <c r="A11" s="330"/>
      <c r="B11" s="229" t="s">
        <v>53</v>
      </c>
      <c r="C11" s="230"/>
      <c r="D11" s="230"/>
      <c r="E11" s="231" t="s">
        <v>44</v>
      </c>
      <c r="F11" s="232">
        <v>10761</v>
      </c>
      <c r="G11" s="233">
        <v>10880</v>
      </c>
      <c r="H11" s="232">
        <v>1457</v>
      </c>
      <c r="I11" s="234">
        <v>1498</v>
      </c>
      <c r="J11" s="232">
        <v>294</v>
      </c>
      <c r="K11" s="235">
        <v>240</v>
      </c>
      <c r="L11" s="232">
        <v>14429</v>
      </c>
      <c r="M11" s="234">
        <v>5200</v>
      </c>
      <c r="N11" s="232"/>
      <c r="O11" s="235"/>
      <c r="P11" s="218"/>
      <c r="Q11" s="218"/>
      <c r="R11" s="218"/>
      <c r="S11" s="218"/>
      <c r="T11" s="218"/>
      <c r="U11" s="218"/>
      <c r="V11" s="218"/>
      <c r="W11" s="218"/>
      <c r="X11" s="218"/>
      <c r="Y11" s="218"/>
    </row>
    <row r="12" spans="1:25" ht="16" customHeight="1">
      <c r="A12" s="330"/>
      <c r="B12" s="236"/>
      <c r="C12" s="219" t="s">
        <v>54</v>
      </c>
      <c r="D12" s="220"/>
      <c r="E12" s="221" t="s">
        <v>45</v>
      </c>
      <c r="F12" s="222">
        <v>10460</v>
      </c>
      <c r="G12" s="223">
        <v>10710</v>
      </c>
      <c r="H12" s="232">
        <v>1366</v>
      </c>
      <c r="I12" s="224">
        <v>1498</v>
      </c>
      <c r="J12" s="232">
        <v>294</v>
      </c>
      <c r="K12" s="225">
        <v>240</v>
      </c>
      <c r="L12" s="222">
        <v>14216</v>
      </c>
      <c r="M12" s="224">
        <v>4985</v>
      </c>
      <c r="N12" s="222"/>
      <c r="O12" s="225"/>
      <c r="P12" s="218"/>
      <c r="Q12" s="218"/>
      <c r="R12" s="218"/>
      <c r="S12" s="218"/>
      <c r="T12" s="218"/>
      <c r="U12" s="218"/>
      <c r="V12" s="218"/>
      <c r="W12" s="218"/>
      <c r="X12" s="218"/>
      <c r="Y12" s="218"/>
    </row>
    <row r="13" spans="1:25" ht="16" customHeight="1">
      <c r="A13" s="330"/>
      <c r="B13" s="205"/>
      <c r="C13" s="237" t="s">
        <v>55</v>
      </c>
      <c r="D13" s="238"/>
      <c r="E13" s="239" t="s">
        <v>46</v>
      </c>
      <c r="F13" s="240">
        <v>1301</v>
      </c>
      <c r="G13" s="241">
        <v>170</v>
      </c>
      <c r="H13" s="227">
        <v>91</v>
      </c>
      <c r="I13" s="228">
        <v>0</v>
      </c>
      <c r="J13" s="227"/>
      <c r="K13" s="228">
        <v>0</v>
      </c>
      <c r="L13" s="240">
        <v>213</v>
      </c>
      <c r="M13" s="242">
        <v>305</v>
      </c>
      <c r="N13" s="240"/>
      <c r="O13" s="243"/>
      <c r="P13" s="218"/>
      <c r="Q13" s="218"/>
      <c r="R13" s="218"/>
      <c r="S13" s="218"/>
      <c r="T13" s="218"/>
      <c r="U13" s="218"/>
      <c r="V13" s="218"/>
      <c r="W13" s="218"/>
      <c r="X13" s="218"/>
      <c r="Y13" s="218"/>
    </row>
    <row r="14" spans="1:25" ht="16" customHeight="1">
      <c r="A14" s="330"/>
      <c r="B14" s="244" t="s">
        <v>56</v>
      </c>
      <c r="C14" s="220"/>
      <c r="D14" s="220"/>
      <c r="E14" s="221" t="s">
        <v>154</v>
      </c>
      <c r="F14" s="245">
        <f t="shared" ref="F14:O15" si="0">F9-F12</f>
        <v>4635</v>
      </c>
      <c r="G14" s="246">
        <f t="shared" si="0"/>
        <v>4331</v>
      </c>
      <c r="H14" s="245">
        <f t="shared" si="0"/>
        <v>410</v>
      </c>
      <c r="I14" s="246">
        <f t="shared" si="0"/>
        <v>285</v>
      </c>
      <c r="J14" s="245">
        <f t="shared" si="0"/>
        <v>234</v>
      </c>
      <c r="K14" s="246">
        <f t="shared" si="0"/>
        <v>281</v>
      </c>
      <c r="L14" s="245">
        <f t="shared" si="0"/>
        <v>1370</v>
      </c>
      <c r="M14" s="246">
        <f t="shared" si="0"/>
        <v>218</v>
      </c>
      <c r="N14" s="245">
        <f t="shared" si="0"/>
        <v>0</v>
      </c>
      <c r="O14" s="246">
        <f t="shared" si="0"/>
        <v>0</v>
      </c>
      <c r="P14" s="218"/>
      <c r="Q14" s="218"/>
      <c r="R14" s="218"/>
      <c r="S14" s="218"/>
      <c r="T14" s="218"/>
      <c r="U14" s="218"/>
      <c r="V14" s="218"/>
      <c r="W14" s="218"/>
      <c r="X14" s="218"/>
      <c r="Y14" s="218"/>
    </row>
    <row r="15" spans="1:25" ht="16" customHeight="1">
      <c r="A15" s="330"/>
      <c r="B15" s="244" t="s">
        <v>57</v>
      </c>
      <c r="C15" s="220"/>
      <c r="D15" s="220"/>
      <c r="E15" s="221" t="s">
        <v>155</v>
      </c>
      <c r="F15" s="245">
        <f t="shared" si="0"/>
        <v>-1193</v>
      </c>
      <c r="G15" s="246">
        <f t="shared" si="0"/>
        <v>35</v>
      </c>
      <c r="H15" s="245">
        <f t="shared" si="0"/>
        <v>-68</v>
      </c>
      <c r="I15" s="246">
        <f t="shared" si="0"/>
        <v>3</v>
      </c>
      <c r="J15" s="245">
        <f t="shared" si="0"/>
        <v>0</v>
      </c>
      <c r="K15" s="246">
        <f t="shared" si="0"/>
        <v>0</v>
      </c>
      <c r="L15" s="245">
        <f t="shared" si="0"/>
        <v>-213</v>
      </c>
      <c r="M15" s="246">
        <f t="shared" si="0"/>
        <v>1600</v>
      </c>
      <c r="N15" s="245">
        <f t="shared" si="0"/>
        <v>0</v>
      </c>
      <c r="O15" s="246">
        <f t="shared" si="0"/>
        <v>0</v>
      </c>
      <c r="P15" s="218"/>
      <c r="Q15" s="218"/>
      <c r="R15" s="218"/>
      <c r="S15" s="218"/>
      <c r="T15" s="218"/>
      <c r="U15" s="218"/>
      <c r="V15" s="218"/>
      <c r="W15" s="218"/>
      <c r="X15" s="218"/>
      <c r="Y15" s="218"/>
    </row>
    <row r="16" spans="1:25" ht="16" customHeight="1">
      <c r="A16" s="330"/>
      <c r="B16" s="244" t="s">
        <v>58</v>
      </c>
      <c r="C16" s="220"/>
      <c r="D16" s="220"/>
      <c r="E16" s="221" t="s">
        <v>156</v>
      </c>
      <c r="F16" s="245">
        <f t="shared" ref="F16:O16" si="1">F8-F11</f>
        <v>4442</v>
      </c>
      <c r="G16" s="246">
        <f t="shared" si="1"/>
        <v>4366</v>
      </c>
      <c r="H16" s="245">
        <f t="shared" si="1"/>
        <v>342</v>
      </c>
      <c r="I16" s="246">
        <f t="shared" si="1"/>
        <v>288</v>
      </c>
      <c r="J16" s="245">
        <f t="shared" si="1"/>
        <v>234</v>
      </c>
      <c r="K16" s="246">
        <f t="shared" si="1"/>
        <v>281</v>
      </c>
      <c r="L16" s="245">
        <f t="shared" si="1"/>
        <v>1157</v>
      </c>
      <c r="M16" s="246">
        <f t="shared" si="1"/>
        <v>1908</v>
      </c>
      <c r="N16" s="245">
        <f t="shared" si="1"/>
        <v>0</v>
      </c>
      <c r="O16" s="246">
        <f t="shared" si="1"/>
        <v>0</v>
      </c>
      <c r="P16" s="218"/>
      <c r="Q16" s="218"/>
      <c r="R16" s="218"/>
      <c r="S16" s="218"/>
      <c r="T16" s="218"/>
      <c r="U16" s="218"/>
      <c r="V16" s="218"/>
      <c r="W16" s="218"/>
      <c r="X16" s="218"/>
      <c r="Y16" s="218"/>
    </row>
    <row r="17" spans="1:25" ht="16" customHeight="1">
      <c r="A17" s="330"/>
      <c r="B17" s="244" t="s">
        <v>59</v>
      </c>
      <c r="C17" s="220"/>
      <c r="D17" s="220"/>
      <c r="E17" s="247"/>
      <c r="F17" s="248"/>
      <c r="G17" s="249"/>
      <c r="H17" s="227"/>
      <c r="I17" s="228"/>
      <c r="J17" s="222"/>
      <c r="K17" s="225"/>
      <c r="L17" s="222"/>
      <c r="M17" s="224"/>
      <c r="N17" s="227"/>
      <c r="O17" s="250"/>
      <c r="P17" s="218"/>
      <c r="Q17" s="218"/>
      <c r="R17" s="218"/>
      <c r="S17" s="218"/>
      <c r="T17" s="218"/>
      <c r="U17" s="218"/>
      <c r="V17" s="218"/>
      <c r="W17" s="218"/>
      <c r="X17" s="218"/>
      <c r="Y17" s="218"/>
    </row>
    <row r="18" spans="1:25" ht="16" customHeight="1">
      <c r="A18" s="331"/>
      <c r="B18" s="251" t="s">
        <v>60</v>
      </c>
      <c r="C18" s="206"/>
      <c r="D18" s="206"/>
      <c r="E18" s="252"/>
      <c r="F18" s="253"/>
      <c r="G18" s="254"/>
      <c r="H18" s="255"/>
      <c r="I18" s="256"/>
      <c r="J18" s="255"/>
      <c r="K18" s="256"/>
      <c r="L18" s="255"/>
      <c r="M18" s="256"/>
      <c r="N18" s="255"/>
      <c r="O18" s="257"/>
      <c r="P18" s="218"/>
      <c r="Q18" s="218"/>
      <c r="R18" s="218"/>
      <c r="S18" s="218"/>
      <c r="T18" s="218"/>
      <c r="U18" s="218"/>
      <c r="V18" s="218"/>
      <c r="W18" s="218"/>
      <c r="X18" s="218"/>
      <c r="Y18" s="218"/>
    </row>
    <row r="19" spans="1:25" ht="16" customHeight="1">
      <c r="A19" s="330" t="s">
        <v>84</v>
      </c>
      <c r="B19" s="229" t="s">
        <v>61</v>
      </c>
      <c r="C19" s="258"/>
      <c r="D19" s="258"/>
      <c r="E19" s="259"/>
      <c r="F19" s="260">
        <v>1232</v>
      </c>
      <c r="G19" s="261">
        <v>887</v>
      </c>
      <c r="H19" s="262">
        <v>235</v>
      </c>
      <c r="I19" s="263">
        <v>411</v>
      </c>
      <c r="J19" s="262">
        <v>531</v>
      </c>
      <c r="K19" s="264">
        <v>319</v>
      </c>
      <c r="L19" s="262">
        <v>2671</v>
      </c>
      <c r="M19" s="263">
        <v>3592</v>
      </c>
      <c r="N19" s="262"/>
      <c r="O19" s="264"/>
      <c r="P19" s="218"/>
      <c r="Q19" s="218"/>
      <c r="R19" s="218"/>
      <c r="S19" s="218"/>
      <c r="T19" s="218"/>
      <c r="U19" s="218"/>
      <c r="V19" s="218"/>
      <c r="W19" s="218"/>
      <c r="X19" s="218"/>
      <c r="Y19" s="218"/>
    </row>
    <row r="20" spans="1:25" ht="16" customHeight="1">
      <c r="A20" s="330"/>
      <c r="B20" s="265"/>
      <c r="C20" s="219" t="s">
        <v>62</v>
      </c>
      <c r="D20" s="220"/>
      <c r="E20" s="221"/>
      <c r="F20" s="245">
        <v>1024</v>
      </c>
      <c r="G20" s="246">
        <v>662</v>
      </c>
      <c r="H20" s="222">
        <v>155</v>
      </c>
      <c r="I20" s="224">
        <v>409</v>
      </c>
      <c r="J20" s="222">
        <v>0</v>
      </c>
      <c r="K20" s="228">
        <v>0</v>
      </c>
      <c r="L20" s="222">
        <v>446</v>
      </c>
      <c r="M20" s="224">
        <v>685</v>
      </c>
      <c r="N20" s="222"/>
      <c r="O20" s="225"/>
      <c r="P20" s="218"/>
      <c r="Q20" s="218"/>
      <c r="R20" s="218"/>
      <c r="S20" s="218"/>
      <c r="T20" s="218"/>
      <c r="U20" s="218"/>
      <c r="V20" s="218"/>
      <c r="W20" s="218"/>
      <c r="X20" s="218"/>
      <c r="Y20" s="218"/>
    </row>
    <row r="21" spans="1:25" ht="16" customHeight="1">
      <c r="A21" s="330"/>
      <c r="B21" s="266" t="s">
        <v>63</v>
      </c>
      <c r="C21" s="230"/>
      <c r="D21" s="230"/>
      <c r="E21" s="231" t="s">
        <v>157</v>
      </c>
      <c r="F21" s="267">
        <v>1232</v>
      </c>
      <c r="G21" s="268">
        <v>887</v>
      </c>
      <c r="H21" s="232">
        <v>235</v>
      </c>
      <c r="I21" s="234">
        <v>411</v>
      </c>
      <c r="J21" s="232">
        <v>531</v>
      </c>
      <c r="K21" s="235">
        <v>319</v>
      </c>
      <c r="L21" s="232">
        <v>2671</v>
      </c>
      <c r="M21" s="234">
        <v>3592</v>
      </c>
      <c r="N21" s="232"/>
      <c r="O21" s="235"/>
      <c r="P21" s="218"/>
      <c r="Q21" s="218"/>
      <c r="R21" s="218"/>
      <c r="S21" s="218"/>
      <c r="T21" s="218"/>
      <c r="U21" s="218"/>
      <c r="V21" s="218"/>
      <c r="W21" s="218"/>
      <c r="X21" s="218"/>
      <c r="Y21" s="218"/>
    </row>
    <row r="22" spans="1:25" ht="16" customHeight="1">
      <c r="A22" s="330"/>
      <c r="B22" s="229" t="s">
        <v>64</v>
      </c>
      <c r="C22" s="258"/>
      <c r="D22" s="258"/>
      <c r="E22" s="259" t="s">
        <v>158</v>
      </c>
      <c r="F22" s="260">
        <v>10659</v>
      </c>
      <c r="G22" s="261">
        <v>8360</v>
      </c>
      <c r="H22" s="262">
        <v>835</v>
      </c>
      <c r="I22" s="263">
        <v>901</v>
      </c>
      <c r="J22" s="262"/>
      <c r="K22" s="264">
        <v>0</v>
      </c>
      <c r="L22" s="262">
        <v>2712</v>
      </c>
      <c r="M22" s="234">
        <v>4155</v>
      </c>
      <c r="N22" s="262"/>
      <c r="O22" s="264"/>
      <c r="P22" s="218"/>
      <c r="Q22" s="218"/>
      <c r="R22" s="218"/>
      <c r="S22" s="218"/>
      <c r="T22" s="218"/>
      <c r="U22" s="218"/>
      <c r="V22" s="218"/>
      <c r="W22" s="218"/>
      <c r="X22" s="218"/>
      <c r="Y22" s="218"/>
    </row>
    <row r="23" spans="1:25" ht="16" customHeight="1">
      <c r="A23" s="330"/>
      <c r="B23" s="236" t="s">
        <v>65</v>
      </c>
      <c r="C23" s="237" t="s">
        <v>66</v>
      </c>
      <c r="D23" s="238"/>
      <c r="E23" s="239"/>
      <c r="F23" s="269">
        <v>4794</v>
      </c>
      <c r="G23" s="270">
        <v>5285</v>
      </c>
      <c r="H23" s="240">
        <v>69</v>
      </c>
      <c r="I23" s="242">
        <v>88</v>
      </c>
      <c r="J23" s="240"/>
      <c r="K23" s="243">
        <v>0</v>
      </c>
      <c r="L23" s="240">
        <v>1906</v>
      </c>
      <c r="M23" s="263">
        <v>1815</v>
      </c>
      <c r="N23" s="240"/>
      <c r="O23" s="243"/>
      <c r="P23" s="218"/>
      <c r="Q23" s="218"/>
      <c r="R23" s="218"/>
      <c r="S23" s="218"/>
      <c r="T23" s="218"/>
      <c r="U23" s="218"/>
      <c r="V23" s="218"/>
      <c r="W23" s="218"/>
      <c r="X23" s="218"/>
      <c r="Y23" s="218"/>
    </row>
    <row r="24" spans="1:25" ht="16" customHeight="1">
      <c r="A24" s="330"/>
      <c r="B24" s="244" t="s">
        <v>159</v>
      </c>
      <c r="C24" s="220"/>
      <c r="D24" s="220"/>
      <c r="E24" s="221" t="s">
        <v>160</v>
      </c>
      <c r="F24" s="245">
        <f t="shared" ref="F24:O24" si="2">F21-F22</f>
        <v>-9427</v>
      </c>
      <c r="G24" s="246">
        <f t="shared" si="2"/>
        <v>-7473</v>
      </c>
      <c r="H24" s="245">
        <f t="shared" si="2"/>
        <v>-600</v>
      </c>
      <c r="I24" s="246">
        <f t="shared" si="2"/>
        <v>-490</v>
      </c>
      <c r="J24" s="245">
        <f t="shared" si="2"/>
        <v>531</v>
      </c>
      <c r="K24" s="246">
        <f t="shared" si="2"/>
        <v>319</v>
      </c>
      <c r="L24" s="245">
        <f>L21-L22</f>
        <v>-41</v>
      </c>
      <c r="M24" s="246">
        <f t="shared" si="2"/>
        <v>-563</v>
      </c>
      <c r="N24" s="245">
        <f t="shared" si="2"/>
        <v>0</v>
      </c>
      <c r="O24" s="246">
        <f t="shared" si="2"/>
        <v>0</v>
      </c>
      <c r="P24" s="218"/>
      <c r="Q24" s="218"/>
      <c r="R24" s="218"/>
      <c r="S24" s="218"/>
      <c r="T24" s="218"/>
      <c r="U24" s="218"/>
      <c r="V24" s="218"/>
      <c r="W24" s="218"/>
      <c r="X24" s="218"/>
      <c r="Y24" s="218"/>
    </row>
    <row r="25" spans="1:25" ht="16" customHeight="1">
      <c r="A25" s="330"/>
      <c r="B25" s="271" t="s">
        <v>67</v>
      </c>
      <c r="C25" s="238"/>
      <c r="D25" s="238"/>
      <c r="E25" s="342" t="s">
        <v>161</v>
      </c>
      <c r="F25" s="344">
        <v>9427</v>
      </c>
      <c r="G25" s="338">
        <v>7473</v>
      </c>
      <c r="H25" s="347">
        <v>600</v>
      </c>
      <c r="I25" s="338">
        <v>490</v>
      </c>
      <c r="J25" s="347"/>
      <c r="K25" s="338"/>
      <c r="L25" s="347">
        <v>41</v>
      </c>
      <c r="M25" s="338">
        <v>563</v>
      </c>
      <c r="N25" s="347"/>
      <c r="O25" s="338"/>
      <c r="P25" s="218"/>
      <c r="Q25" s="218"/>
      <c r="R25" s="218"/>
      <c r="S25" s="218"/>
      <c r="T25" s="218"/>
      <c r="U25" s="218"/>
      <c r="V25" s="218"/>
      <c r="W25" s="218"/>
      <c r="X25" s="218"/>
      <c r="Y25" s="218"/>
    </row>
    <row r="26" spans="1:25" ht="16" customHeight="1">
      <c r="A26" s="330"/>
      <c r="B26" s="266" t="s">
        <v>68</v>
      </c>
      <c r="C26" s="230"/>
      <c r="D26" s="230"/>
      <c r="E26" s="343"/>
      <c r="F26" s="345"/>
      <c r="G26" s="346"/>
      <c r="H26" s="348"/>
      <c r="I26" s="339"/>
      <c r="J26" s="348"/>
      <c r="K26" s="339"/>
      <c r="L26" s="348"/>
      <c r="M26" s="339"/>
      <c r="N26" s="348"/>
      <c r="O26" s="339"/>
      <c r="P26" s="218"/>
      <c r="Q26" s="218"/>
      <c r="R26" s="218"/>
      <c r="S26" s="218"/>
      <c r="T26" s="218"/>
      <c r="U26" s="218"/>
      <c r="V26" s="218"/>
      <c r="W26" s="218"/>
      <c r="X26" s="218"/>
      <c r="Y26" s="218"/>
    </row>
    <row r="27" spans="1:25" ht="16" customHeight="1">
      <c r="A27" s="331"/>
      <c r="B27" s="251" t="s">
        <v>162</v>
      </c>
      <c r="C27" s="206"/>
      <c r="D27" s="206"/>
      <c r="E27" s="272" t="s">
        <v>163</v>
      </c>
      <c r="F27" s="273">
        <f t="shared" ref="F27:O27" si="3">F24+F25</f>
        <v>0</v>
      </c>
      <c r="G27" s="274">
        <f t="shared" si="3"/>
        <v>0</v>
      </c>
      <c r="H27" s="273">
        <f t="shared" si="3"/>
        <v>0</v>
      </c>
      <c r="I27" s="274">
        <f t="shared" si="3"/>
        <v>0</v>
      </c>
      <c r="J27" s="273">
        <f t="shared" si="3"/>
        <v>531</v>
      </c>
      <c r="K27" s="274">
        <f t="shared" si="3"/>
        <v>319</v>
      </c>
      <c r="L27" s="273">
        <f t="shared" si="3"/>
        <v>0</v>
      </c>
      <c r="M27" s="274">
        <f t="shared" si="3"/>
        <v>0</v>
      </c>
      <c r="N27" s="273">
        <f t="shared" si="3"/>
        <v>0</v>
      </c>
      <c r="O27" s="274">
        <f t="shared" si="3"/>
        <v>0</v>
      </c>
      <c r="P27" s="218"/>
      <c r="Q27" s="218"/>
      <c r="R27" s="218"/>
      <c r="S27" s="218"/>
      <c r="T27" s="218"/>
      <c r="U27" s="218"/>
      <c r="V27" s="218"/>
      <c r="W27" s="218"/>
      <c r="X27" s="218"/>
      <c r="Y27" s="218"/>
    </row>
    <row r="28" spans="1:25" ht="16" customHeight="1">
      <c r="F28" s="218"/>
      <c r="G28" s="218"/>
      <c r="H28" s="218"/>
      <c r="I28" s="218"/>
      <c r="J28" s="218"/>
      <c r="K28" s="218"/>
      <c r="L28" s="275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</row>
    <row r="29" spans="1:25" ht="16" customHeight="1">
      <c r="A29" s="206"/>
      <c r="F29" s="218"/>
      <c r="G29" s="218"/>
      <c r="H29" s="218"/>
      <c r="I29" s="218"/>
      <c r="J29" s="276"/>
      <c r="K29" s="276"/>
      <c r="L29" s="275"/>
      <c r="M29" s="218"/>
      <c r="N29" s="218"/>
      <c r="O29" s="276" t="s">
        <v>164</v>
      </c>
      <c r="P29" s="218"/>
      <c r="Q29" s="218"/>
      <c r="R29" s="218"/>
      <c r="S29" s="218"/>
      <c r="T29" s="218"/>
      <c r="U29" s="218"/>
      <c r="V29" s="218"/>
      <c r="W29" s="218"/>
      <c r="X29" s="218"/>
      <c r="Y29" s="276"/>
    </row>
    <row r="30" spans="1:25" ht="16" customHeight="1">
      <c r="A30" s="323" t="s">
        <v>69</v>
      </c>
      <c r="B30" s="324"/>
      <c r="C30" s="324"/>
      <c r="D30" s="324"/>
      <c r="E30" s="325"/>
      <c r="F30" s="312" t="s">
        <v>262</v>
      </c>
      <c r="G30" s="340"/>
      <c r="H30" s="312" t="s">
        <v>259</v>
      </c>
      <c r="I30" s="340"/>
      <c r="J30" s="312" t="s">
        <v>260</v>
      </c>
      <c r="K30" s="340"/>
      <c r="L30" s="312" t="s">
        <v>263</v>
      </c>
      <c r="M30" s="340"/>
      <c r="N30" s="312"/>
      <c r="O30" s="340"/>
      <c r="P30" s="275"/>
      <c r="Q30" s="275"/>
      <c r="R30" s="275"/>
      <c r="S30" s="275"/>
      <c r="T30" s="275"/>
      <c r="U30" s="275"/>
      <c r="V30" s="275"/>
      <c r="W30" s="275"/>
      <c r="X30" s="275"/>
      <c r="Y30" s="275"/>
    </row>
    <row r="31" spans="1:25" ht="16" customHeight="1">
      <c r="A31" s="326"/>
      <c r="B31" s="327"/>
      <c r="C31" s="327"/>
      <c r="D31" s="327"/>
      <c r="E31" s="328"/>
      <c r="F31" s="208" t="s">
        <v>242</v>
      </c>
      <c r="G31" s="209" t="s">
        <v>2</v>
      </c>
      <c r="H31" s="208" t="s">
        <v>242</v>
      </c>
      <c r="I31" s="209" t="s">
        <v>2</v>
      </c>
      <c r="J31" s="208" t="s">
        <v>242</v>
      </c>
      <c r="K31" s="209" t="s">
        <v>2</v>
      </c>
      <c r="L31" s="208" t="s">
        <v>242</v>
      </c>
      <c r="M31" s="209" t="s">
        <v>2</v>
      </c>
      <c r="N31" s="208" t="s">
        <v>242</v>
      </c>
      <c r="O31" s="277" t="s">
        <v>2</v>
      </c>
      <c r="P31" s="278"/>
      <c r="Q31" s="278"/>
      <c r="R31" s="278"/>
      <c r="S31" s="278"/>
      <c r="T31" s="278"/>
      <c r="U31" s="278"/>
      <c r="V31" s="278"/>
      <c r="W31" s="278"/>
      <c r="X31" s="278"/>
      <c r="Y31" s="278"/>
    </row>
    <row r="32" spans="1:25" ht="16" customHeight="1">
      <c r="A32" s="329" t="s">
        <v>85</v>
      </c>
      <c r="B32" s="211" t="s">
        <v>50</v>
      </c>
      <c r="C32" s="212"/>
      <c r="D32" s="212"/>
      <c r="E32" s="279" t="s">
        <v>41</v>
      </c>
      <c r="F32" s="262">
        <v>1206</v>
      </c>
      <c r="G32" s="280">
        <v>6</v>
      </c>
      <c r="H32" s="214">
        <v>399</v>
      </c>
      <c r="I32" s="216">
        <v>41</v>
      </c>
      <c r="J32" s="214">
        <v>1536</v>
      </c>
      <c r="K32" s="217">
        <v>1493</v>
      </c>
      <c r="L32" s="262"/>
      <c r="M32" s="280">
        <v>0</v>
      </c>
      <c r="N32" s="214"/>
      <c r="O32" s="281"/>
      <c r="P32" s="280"/>
      <c r="Q32" s="280"/>
      <c r="R32" s="280"/>
      <c r="S32" s="280"/>
      <c r="T32" s="282"/>
      <c r="U32" s="282"/>
      <c r="V32" s="280"/>
      <c r="W32" s="280"/>
      <c r="X32" s="282"/>
      <c r="Y32" s="282"/>
    </row>
    <row r="33" spans="1:25" ht="16" customHeight="1">
      <c r="A33" s="332"/>
      <c r="B33" s="205"/>
      <c r="C33" s="237" t="s">
        <v>70</v>
      </c>
      <c r="D33" s="238"/>
      <c r="E33" s="283"/>
      <c r="F33" s="240">
        <v>1206</v>
      </c>
      <c r="G33" s="241">
        <v>5</v>
      </c>
      <c r="H33" s="240">
        <v>0</v>
      </c>
      <c r="I33" s="242">
        <v>41</v>
      </c>
      <c r="J33" s="240">
        <v>1263</v>
      </c>
      <c r="K33" s="243">
        <v>1174</v>
      </c>
      <c r="L33" s="240"/>
      <c r="M33" s="241">
        <v>0</v>
      </c>
      <c r="N33" s="240"/>
      <c r="O33" s="270"/>
      <c r="P33" s="280"/>
      <c r="Q33" s="280"/>
      <c r="R33" s="280"/>
      <c r="S33" s="280"/>
      <c r="T33" s="282"/>
      <c r="U33" s="282"/>
      <c r="V33" s="280"/>
      <c r="W33" s="280"/>
      <c r="X33" s="282"/>
      <c r="Y33" s="282"/>
    </row>
    <row r="34" spans="1:25" ht="16" customHeight="1">
      <c r="A34" s="332"/>
      <c r="B34" s="205"/>
      <c r="C34" s="284"/>
      <c r="D34" s="219" t="s">
        <v>71</v>
      </c>
      <c r="E34" s="285"/>
      <c r="F34" s="222">
        <v>1204</v>
      </c>
      <c r="G34" s="223">
        <v>5</v>
      </c>
      <c r="H34" s="222">
        <v>0</v>
      </c>
      <c r="I34" s="224">
        <v>41</v>
      </c>
      <c r="J34" s="222">
        <v>1263</v>
      </c>
      <c r="K34" s="225">
        <v>1174</v>
      </c>
      <c r="L34" s="222"/>
      <c r="M34" s="223">
        <v>0</v>
      </c>
      <c r="N34" s="222"/>
      <c r="O34" s="246"/>
      <c r="P34" s="280"/>
      <c r="Q34" s="280"/>
      <c r="R34" s="280"/>
      <c r="S34" s="280"/>
      <c r="T34" s="282"/>
      <c r="U34" s="282"/>
      <c r="V34" s="280"/>
      <c r="W34" s="280"/>
      <c r="X34" s="282"/>
      <c r="Y34" s="282"/>
    </row>
    <row r="35" spans="1:25" ht="16" customHeight="1">
      <c r="A35" s="332"/>
      <c r="B35" s="226"/>
      <c r="C35" s="286" t="s">
        <v>72</v>
      </c>
      <c r="D35" s="230"/>
      <c r="E35" s="287"/>
      <c r="F35" s="232">
        <v>2</v>
      </c>
      <c r="G35" s="233">
        <v>1</v>
      </c>
      <c r="H35" s="232">
        <v>399</v>
      </c>
      <c r="I35" s="234">
        <v>0</v>
      </c>
      <c r="J35" s="288">
        <v>272</v>
      </c>
      <c r="K35" s="289">
        <v>319</v>
      </c>
      <c r="L35" s="232"/>
      <c r="M35" s="233">
        <v>0</v>
      </c>
      <c r="N35" s="232"/>
      <c r="O35" s="268"/>
      <c r="P35" s="280"/>
      <c r="Q35" s="280"/>
      <c r="R35" s="280"/>
      <c r="S35" s="280"/>
      <c r="T35" s="282"/>
      <c r="U35" s="282"/>
      <c r="V35" s="280"/>
      <c r="W35" s="280"/>
      <c r="X35" s="282"/>
      <c r="Y35" s="282"/>
    </row>
    <row r="36" spans="1:25" ht="16" customHeight="1">
      <c r="A36" s="332"/>
      <c r="B36" s="229" t="s">
        <v>53</v>
      </c>
      <c r="C36" s="258"/>
      <c r="D36" s="258"/>
      <c r="E36" s="279" t="s">
        <v>42</v>
      </c>
      <c r="F36" s="262">
        <v>2</v>
      </c>
      <c r="G36" s="280">
        <v>6</v>
      </c>
      <c r="H36" s="262">
        <v>0</v>
      </c>
      <c r="I36" s="263">
        <v>0</v>
      </c>
      <c r="J36" s="262">
        <v>593</v>
      </c>
      <c r="K36" s="264">
        <v>592</v>
      </c>
      <c r="L36" s="262"/>
      <c r="M36" s="280">
        <v>0</v>
      </c>
      <c r="N36" s="262"/>
      <c r="O36" s="261"/>
      <c r="P36" s="280"/>
      <c r="Q36" s="280"/>
      <c r="R36" s="280"/>
      <c r="S36" s="280"/>
      <c r="T36" s="280"/>
      <c r="U36" s="280"/>
      <c r="V36" s="280"/>
      <c r="W36" s="280"/>
      <c r="X36" s="282"/>
      <c r="Y36" s="282"/>
    </row>
    <row r="37" spans="1:25" ht="16" customHeight="1">
      <c r="A37" s="332"/>
      <c r="B37" s="205"/>
      <c r="C37" s="219" t="s">
        <v>73</v>
      </c>
      <c r="D37" s="220"/>
      <c r="E37" s="285"/>
      <c r="F37" s="222">
        <v>2</v>
      </c>
      <c r="G37" s="223">
        <v>6</v>
      </c>
      <c r="H37" s="222">
        <v>0</v>
      </c>
      <c r="I37" s="224">
        <v>0</v>
      </c>
      <c r="J37" s="222">
        <v>392</v>
      </c>
      <c r="K37" s="225">
        <v>361</v>
      </c>
      <c r="L37" s="222"/>
      <c r="M37" s="223">
        <v>0</v>
      </c>
      <c r="N37" s="222"/>
      <c r="O37" s="246"/>
      <c r="P37" s="280"/>
      <c r="Q37" s="280"/>
      <c r="R37" s="280"/>
      <c r="S37" s="280"/>
      <c r="T37" s="280"/>
      <c r="U37" s="280"/>
      <c r="V37" s="280"/>
      <c r="W37" s="280"/>
      <c r="X37" s="282"/>
      <c r="Y37" s="282"/>
    </row>
    <row r="38" spans="1:25" ht="16" customHeight="1">
      <c r="A38" s="332"/>
      <c r="B38" s="226"/>
      <c r="C38" s="219" t="s">
        <v>74</v>
      </c>
      <c r="D38" s="220"/>
      <c r="E38" s="285"/>
      <c r="F38" s="245"/>
      <c r="G38" s="246"/>
      <c r="H38" s="222">
        <v>0</v>
      </c>
      <c r="I38" s="224">
        <v>0</v>
      </c>
      <c r="J38" s="222">
        <v>201</v>
      </c>
      <c r="K38" s="289">
        <v>231</v>
      </c>
      <c r="L38" s="222"/>
      <c r="M38" s="223">
        <v>0</v>
      </c>
      <c r="N38" s="222"/>
      <c r="O38" s="246"/>
      <c r="P38" s="280"/>
      <c r="Q38" s="280"/>
      <c r="R38" s="282"/>
      <c r="S38" s="282"/>
      <c r="T38" s="280"/>
      <c r="U38" s="280"/>
      <c r="V38" s="280"/>
      <c r="W38" s="280"/>
      <c r="X38" s="282"/>
      <c r="Y38" s="282"/>
    </row>
    <row r="39" spans="1:25" ht="16" customHeight="1">
      <c r="A39" s="333"/>
      <c r="B39" s="290" t="s">
        <v>75</v>
      </c>
      <c r="C39" s="291"/>
      <c r="D39" s="291"/>
      <c r="E39" s="292" t="s">
        <v>165</v>
      </c>
      <c r="F39" s="273">
        <f t="shared" ref="F39:O39" si="4">F32-F36</f>
        <v>1204</v>
      </c>
      <c r="G39" s="274">
        <f t="shared" si="4"/>
        <v>0</v>
      </c>
      <c r="H39" s="273">
        <f t="shared" si="4"/>
        <v>399</v>
      </c>
      <c r="I39" s="274">
        <f t="shared" si="4"/>
        <v>41</v>
      </c>
      <c r="J39" s="273">
        <f t="shared" si="4"/>
        <v>943</v>
      </c>
      <c r="K39" s="274">
        <f t="shared" si="4"/>
        <v>901</v>
      </c>
      <c r="L39" s="273">
        <f t="shared" si="4"/>
        <v>0</v>
      </c>
      <c r="M39" s="274">
        <f t="shared" si="4"/>
        <v>0</v>
      </c>
      <c r="N39" s="273">
        <f t="shared" si="4"/>
        <v>0</v>
      </c>
      <c r="O39" s="274">
        <f t="shared" si="4"/>
        <v>0</v>
      </c>
      <c r="P39" s="280"/>
      <c r="Q39" s="280"/>
      <c r="R39" s="280"/>
      <c r="S39" s="280"/>
      <c r="T39" s="280"/>
      <c r="U39" s="280"/>
      <c r="V39" s="280"/>
      <c r="W39" s="280"/>
      <c r="X39" s="282"/>
      <c r="Y39" s="282"/>
    </row>
    <row r="40" spans="1:25" ht="16" customHeight="1">
      <c r="A40" s="329" t="s">
        <v>86</v>
      </c>
      <c r="B40" s="229" t="s">
        <v>76</v>
      </c>
      <c r="C40" s="258"/>
      <c r="D40" s="258"/>
      <c r="E40" s="279" t="s">
        <v>44</v>
      </c>
      <c r="F40" s="260"/>
      <c r="G40" s="261"/>
      <c r="H40" s="262">
        <v>0</v>
      </c>
      <c r="I40" s="263">
        <v>0</v>
      </c>
      <c r="J40" s="262">
        <v>1227</v>
      </c>
      <c r="K40" s="264">
        <v>4725</v>
      </c>
      <c r="L40" s="262">
        <v>127</v>
      </c>
      <c r="M40" s="280">
        <v>127</v>
      </c>
      <c r="N40" s="262"/>
      <c r="O40" s="261"/>
      <c r="P40" s="280"/>
      <c r="Q40" s="280"/>
      <c r="R40" s="280"/>
      <c r="S40" s="280"/>
      <c r="T40" s="282"/>
      <c r="U40" s="282"/>
      <c r="V40" s="282"/>
      <c r="W40" s="282"/>
      <c r="X40" s="280"/>
      <c r="Y40" s="280"/>
    </row>
    <row r="41" spans="1:25" ht="16" customHeight="1">
      <c r="A41" s="334"/>
      <c r="B41" s="226"/>
      <c r="C41" s="219" t="s">
        <v>77</v>
      </c>
      <c r="D41" s="220"/>
      <c r="E41" s="285"/>
      <c r="F41" s="293"/>
      <c r="G41" s="294"/>
      <c r="H41" s="288">
        <v>0</v>
      </c>
      <c r="I41" s="289">
        <v>0</v>
      </c>
      <c r="J41" s="222">
        <v>833</v>
      </c>
      <c r="K41" s="225">
        <v>3756</v>
      </c>
      <c r="L41" s="222">
        <v>0</v>
      </c>
      <c r="M41" s="223">
        <v>0</v>
      </c>
      <c r="N41" s="222"/>
      <c r="O41" s="246"/>
      <c r="P41" s="282"/>
      <c r="Q41" s="282"/>
      <c r="R41" s="282"/>
      <c r="S41" s="282"/>
      <c r="T41" s="282"/>
      <c r="U41" s="282"/>
      <c r="V41" s="282"/>
      <c r="W41" s="282"/>
      <c r="X41" s="280"/>
      <c r="Y41" s="280"/>
    </row>
    <row r="42" spans="1:25" ht="16" customHeight="1">
      <c r="A42" s="334"/>
      <c r="B42" s="229" t="s">
        <v>64</v>
      </c>
      <c r="C42" s="258"/>
      <c r="D42" s="258"/>
      <c r="E42" s="279" t="s">
        <v>45</v>
      </c>
      <c r="F42" s="260"/>
      <c r="G42" s="261"/>
      <c r="H42" s="262">
        <v>399</v>
      </c>
      <c r="I42" s="263">
        <v>41</v>
      </c>
      <c r="J42" s="262">
        <v>3954</v>
      </c>
      <c r="K42" s="264">
        <v>5912</v>
      </c>
      <c r="L42" s="262">
        <v>127</v>
      </c>
      <c r="M42" s="280">
        <v>127</v>
      </c>
      <c r="N42" s="262"/>
      <c r="O42" s="261"/>
      <c r="P42" s="280"/>
      <c r="Q42" s="280"/>
      <c r="R42" s="280"/>
      <c r="S42" s="280"/>
      <c r="T42" s="282"/>
      <c r="U42" s="282"/>
      <c r="V42" s="280"/>
      <c r="W42" s="280"/>
      <c r="X42" s="280"/>
      <c r="Y42" s="280"/>
    </row>
    <row r="43" spans="1:25" ht="16" customHeight="1">
      <c r="A43" s="334"/>
      <c r="B43" s="226"/>
      <c r="C43" s="219" t="s">
        <v>78</v>
      </c>
      <c r="D43" s="220"/>
      <c r="E43" s="285"/>
      <c r="F43" s="245"/>
      <c r="G43" s="246"/>
      <c r="H43" s="222">
        <v>0</v>
      </c>
      <c r="I43" s="224">
        <v>0</v>
      </c>
      <c r="J43" s="288">
        <v>2219</v>
      </c>
      <c r="K43" s="289">
        <v>3888</v>
      </c>
      <c r="L43" s="222">
        <v>104</v>
      </c>
      <c r="M43" s="223">
        <v>102</v>
      </c>
      <c r="N43" s="222"/>
      <c r="O43" s="246"/>
      <c r="P43" s="280"/>
      <c r="Q43" s="280"/>
      <c r="R43" s="282"/>
      <c r="S43" s="280"/>
      <c r="T43" s="282"/>
      <c r="U43" s="282"/>
      <c r="V43" s="280"/>
      <c r="W43" s="280"/>
      <c r="X43" s="282"/>
      <c r="Y43" s="282"/>
    </row>
    <row r="44" spans="1:25" ht="16" customHeight="1">
      <c r="A44" s="335"/>
      <c r="B44" s="251" t="s">
        <v>75</v>
      </c>
      <c r="C44" s="206"/>
      <c r="D44" s="206"/>
      <c r="E44" s="292" t="s">
        <v>166</v>
      </c>
      <c r="F44" s="253">
        <f t="shared" ref="F44:O44" si="5">F40-F42</f>
        <v>0</v>
      </c>
      <c r="G44" s="254">
        <f t="shared" si="5"/>
        <v>0</v>
      </c>
      <c r="H44" s="253">
        <f t="shared" si="5"/>
        <v>-399</v>
      </c>
      <c r="I44" s="254">
        <f t="shared" si="5"/>
        <v>-41</v>
      </c>
      <c r="J44" s="253">
        <f t="shared" si="5"/>
        <v>-2727</v>
      </c>
      <c r="K44" s="254">
        <f t="shared" si="5"/>
        <v>-1187</v>
      </c>
      <c r="L44" s="253">
        <f t="shared" si="5"/>
        <v>0</v>
      </c>
      <c r="M44" s="254">
        <f t="shared" si="5"/>
        <v>0</v>
      </c>
      <c r="N44" s="253">
        <f t="shared" si="5"/>
        <v>0</v>
      </c>
      <c r="O44" s="254">
        <f t="shared" si="5"/>
        <v>0</v>
      </c>
      <c r="P44" s="282"/>
      <c r="Q44" s="282"/>
      <c r="R44" s="280"/>
      <c r="S44" s="280"/>
      <c r="T44" s="282"/>
      <c r="U44" s="282"/>
      <c r="V44" s="280"/>
      <c r="W44" s="280"/>
      <c r="X44" s="280"/>
      <c r="Y44" s="280"/>
    </row>
    <row r="45" spans="1:25" ht="16" customHeight="1">
      <c r="A45" s="314" t="s">
        <v>87</v>
      </c>
      <c r="B45" s="295" t="s">
        <v>79</v>
      </c>
      <c r="C45" s="296"/>
      <c r="D45" s="296"/>
      <c r="E45" s="297" t="s">
        <v>167</v>
      </c>
      <c r="F45" s="298">
        <f t="shared" ref="F45:O45" si="6">F39+F44</f>
        <v>1204</v>
      </c>
      <c r="G45" s="299">
        <f t="shared" si="6"/>
        <v>0</v>
      </c>
      <c r="H45" s="298">
        <f t="shared" si="6"/>
        <v>0</v>
      </c>
      <c r="I45" s="299">
        <f t="shared" si="6"/>
        <v>0</v>
      </c>
      <c r="J45" s="298">
        <f t="shared" si="6"/>
        <v>-1784</v>
      </c>
      <c r="K45" s="299">
        <f t="shared" si="6"/>
        <v>-286</v>
      </c>
      <c r="L45" s="298">
        <f t="shared" si="6"/>
        <v>0</v>
      </c>
      <c r="M45" s="299">
        <f t="shared" si="6"/>
        <v>0</v>
      </c>
      <c r="N45" s="298">
        <f t="shared" si="6"/>
        <v>0</v>
      </c>
      <c r="O45" s="299">
        <f t="shared" si="6"/>
        <v>0</v>
      </c>
      <c r="P45" s="280"/>
      <c r="Q45" s="280"/>
      <c r="R45" s="280"/>
      <c r="S45" s="280"/>
      <c r="T45" s="280"/>
      <c r="U45" s="280"/>
      <c r="V45" s="280"/>
      <c r="W45" s="280"/>
      <c r="X45" s="280"/>
      <c r="Y45" s="280"/>
    </row>
    <row r="46" spans="1:25" ht="16" customHeight="1">
      <c r="A46" s="315"/>
      <c r="B46" s="244" t="s">
        <v>80</v>
      </c>
      <c r="C46" s="220"/>
      <c r="D46" s="220"/>
      <c r="E46" s="220"/>
      <c r="F46" s="293">
        <v>0</v>
      </c>
      <c r="G46" s="294"/>
      <c r="H46" s="288"/>
      <c r="I46" s="289"/>
      <c r="J46" s="288">
        <v>0</v>
      </c>
      <c r="K46" s="289">
        <v>0</v>
      </c>
      <c r="L46" s="222">
        <v>0</v>
      </c>
      <c r="M46" s="223">
        <v>0</v>
      </c>
      <c r="N46" s="288"/>
      <c r="O46" s="250"/>
      <c r="P46" s="282"/>
      <c r="Q46" s="282"/>
      <c r="R46" s="282"/>
      <c r="S46" s="282"/>
      <c r="T46" s="282"/>
      <c r="U46" s="282"/>
      <c r="V46" s="282"/>
      <c r="W46" s="282"/>
      <c r="X46" s="282"/>
      <c r="Y46" s="282"/>
    </row>
    <row r="47" spans="1:25" ht="16" customHeight="1">
      <c r="A47" s="315"/>
      <c r="B47" s="244" t="s">
        <v>81</v>
      </c>
      <c r="C47" s="220"/>
      <c r="D47" s="220"/>
      <c r="E47" s="220"/>
      <c r="F47" s="222">
        <v>1207</v>
      </c>
      <c r="G47" s="223"/>
      <c r="H47" s="222"/>
      <c r="I47" s="224"/>
      <c r="J47" s="222">
        <v>-767</v>
      </c>
      <c r="K47" s="225">
        <v>1020</v>
      </c>
      <c r="L47" s="222">
        <v>0</v>
      </c>
      <c r="M47" s="223">
        <v>0</v>
      </c>
      <c r="N47" s="222"/>
      <c r="O47" s="246"/>
      <c r="P47" s="280"/>
      <c r="Q47" s="280"/>
      <c r="R47" s="280"/>
      <c r="S47" s="280"/>
      <c r="T47" s="280"/>
      <c r="U47" s="280"/>
      <c r="V47" s="280"/>
      <c r="W47" s="280"/>
      <c r="X47" s="280"/>
      <c r="Y47" s="280"/>
    </row>
    <row r="48" spans="1:25" ht="16" customHeight="1">
      <c r="A48" s="316"/>
      <c r="B48" s="251" t="s">
        <v>82</v>
      </c>
      <c r="C48" s="206"/>
      <c r="D48" s="206"/>
      <c r="E48" s="206"/>
      <c r="F48" s="300">
        <v>1207</v>
      </c>
      <c r="G48" s="301"/>
      <c r="H48" s="300"/>
      <c r="I48" s="302"/>
      <c r="J48" s="300">
        <v>1137</v>
      </c>
      <c r="K48" s="303">
        <v>85</v>
      </c>
      <c r="L48" s="300">
        <v>0</v>
      </c>
      <c r="M48" s="301">
        <v>0</v>
      </c>
      <c r="N48" s="300"/>
      <c r="O48" s="274"/>
      <c r="P48" s="280"/>
      <c r="Q48" s="280"/>
      <c r="R48" s="280"/>
      <c r="S48" s="280"/>
      <c r="T48" s="280"/>
      <c r="U48" s="280"/>
      <c r="V48" s="280"/>
      <c r="W48" s="280"/>
      <c r="X48" s="280"/>
      <c r="Y48" s="280"/>
    </row>
    <row r="49" spans="1:15" ht="16" customHeight="1">
      <c r="A49" s="204" t="s">
        <v>168</v>
      </c>
      <c r="O49" s="304"/>
    </row>
    <row r="50" spans="1:15" ht="16" customHeight="1">
      <c r="O50" s="205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105" t="s">
        <v>0</v>
      </c>
      <c r="B1" s="105"/>
      <c r="C1" s="154" t="str">
        <f>'1.普通会計予算'!E1</f>
        <v>宮城県</v>
      </c>
      <c r="D1" s="155"/>
    </row>
    <row r="3" spans="1:14" ht="15" customHeight="1">
      <c r="A3" s="31" t="s">
        <v>169</v>
      </c>
      <c r="B3" s="31"/>
      <c r="C3" s="31"/>
      <c r="D3" s="31"/>
      <c r="E3" s="31"/>
      <c r="F3" s="31"/>
      <c r="I3" s="31"/>
      <c r="J3" s="31"/>
    </row>
    <row r="4" spans="1:14" ht="15" customHeight="1">
      <c r="A4" s="31"/>
      <c r="B4" s="31"/>
      <c r="C4" s="31"/>
      <c r="D4" s="31"/>
      <c r="E4" s="31"/>
      <c r="F4" s="31"/>
      <c r="I4" s="31"/>
      <c r="J4" s="31"/>
    </row>
    <row r="5" spans="1:14" ht="15" customHeight="1">
      <c r="A5" s="156"/>
      <c r="B5" s="156" t="s">
        <v>246</v>
      </c>
      <c r="C5" s="156"/>
      <c r="D5" s="156"/>
      <c r="H5" s="32"/>
      <c r="L5" s="32"/>
      <c r="N5" s="32" t="s">
        <v>170</v>
      </c>
    </row>
    <row r="6" spans="1:14" ht="15" customHeight="1">
      <c r="A6" s="157"/>
      <c r="B6" s="158"/>
      <c r="C6" s="158"/>
      <c r="D6" s="158"/>
      <c r="E6" s="351" t="s">
        <v>254</v>
      </c>
      <c r="F6" s="352"/>
      <c r="G6" s="351" t="s">
        <v>255</v>
      </c>
      <c r="H6" s="352"/>
      <c r="I6" s="351" t="s">
        <v>256</v>
      </c>
      <c r="J6" s="352"/>
      <c r="K6" s="351" t="s">
        <v>257</v>
      </c>
      <c r="L6" s="352"/>
      <c r="M6" s="351"/>
      <c r="N6" s="352"/>
    </row>
    <row r="7" spans="1:14" ht="15" customHeight="1">
      <c r="A7" s="53"/>
      <c r="B7" s="54"/>
      <c r="C7" s="54"/>
      <c r="D7" s="54"/>
      <c r="E7" s="159" t="s">
        <v>242</v>
      </c>
      <c r="F7" s="160" t="s">
        <v>2</v>
      </c>
      <c r="G7" s="159" t="s">
        <v>242</v>
      </c>
      <c r="H7" s="160" t="s">
        <v>2</v>
      </c>
      <c r="I7" s="159" t="s">
        <v>242</v>
      </c>
      <c r="J7" s="160" t="s">
        <v>2</v>
      </c>
      <c r="K7" s="159" t="s">
        <v>242</v>
      </c>
      <c r="L7" s="160" t="s">
        <v>2</v>
      </c>
      <c r="M7" s="159" t="s">
        <v>242</v>
      </c>
      <c r="N7" s="189" t="s">
        <v>2</v>
      </c>
    </row>
    <row r="8" spans="1:14" ht="18" customHeight="1">
      <c r="A8" s="305" t="s">
        <v>171</v>
      </c>
      <c r="B8" s="161" t="s">
        <v>172</v>
      </c>
      <c r="C8" s="162"/>
      <c r="D8" s="162"/>
      <c r="E8" s="163">
        <v>1</v>
      </c>
      <c r="F8" s="164">
        <v>1</v>
      </c>
      <c r="G8" s="163">
        <v>1</v>
      </c>
      <c r="H8" s="165">
        <v>1</v>
      </c>
      <c r="I8" s="163">
        <v>10</v>
      </c>
      <c r="J8" s="164">
        <v>10</v>
      </c>
      <c r="K8" s="163">
        <v>114</v>
      </c>
      <c r="L8" s="165">
        <v>114</v>
      </c>
      <c r="M8" s="163"/>
      <c r="N8" s="165"/>
    </row>
    <row r="9" spans="1:14" ht="18" customHeight="1">
      <c r="A9" s="306"/>
      <c r="B9" s="305" t="s">
        <v>173</v>
      </c>
      <c r="C9" s="123" t="s">
        <v>174</v>
      </c>
      <c r="D9" s="124"/>
      <c r="E9" s="166">
        <v>50</v>
      </c>
      <c r="F9" s="167">
        <v>50</v>
      </c>
      <c r="G9" s="166">
        <v>9765</v>
      </c>
      <c r="H9" s="168">
        <v>9765</v>
      </c>
      <c r="I9" s="166">
        <v>22</v>
      </c>
      <c r="J9" s="167">
        <v>22</v>
      </c>
      <c r="K9" s="166">
        <v>7129</v>
      </c>
      <c r="L9" s="168">
        <v>7129</v>
      </c>
      <c r="M9" s="166"/>
      <c r="N9" s="168"/>
    </row>
    <row r="10" spans="1:14" ht="18" customHeight="1">
      <c r="A10" s="306"/>
      <c r="B10" s="306"/>
      <c r="C10" s="38" t="s">
        <v>175</v>
      </c>
      <c r="D10" s="37"/>
      <c r="E10" s="169">
        <v>50</v>
      </c>
      <c r="F10" s="170">
        <v>50</v>
      </c>
      <c r="G10" s="169">
        <v>9765</v>
      </c>
      <c r="H10" s="171">
        <v>9765</v>
      </c>
      <c r="I10" s="169">
        <v>21</v>
      </c>
      <c r="J10" s="170">
        <v>21</v>
      </c>
      <c r="K10" s="169">
        <v>3769</v>
      </c>
      <c r="L10" s="171">
        <v>3769</v>
      </c>
      <c r="M10" s="169"/>
      <c r="N10" s="171"/>
    </row>
    <row r="11" spans="1:14" ht="18" customHeight="1">
      <c r="A11" s="306"/>
      <c r="B11" s="306"/>
      <c r="C11" s="38" t="s">
        <v>176</v>
      </c>
      <c r="D11" s="37"/>
      <c r="E11" s="169"/>
      <c r="F11" s="170"/>
      <c r="G11" s="169"/>
      <c r="H11" s="171"/>
      <c r="I11" s="169">
        <v>1</v>
      </c>
      <c r="J11" s="170">
        <v>1</v>
      </c>
      <c r="K11" s="169">
        <v>1836</v>
      </c>
      <c r="L11" s="171">
        <v>1836</v>
      </c>
      <c r="M11" s="169"/>
      <c r="N11" s="171"/>
    </row>
    <row r="12" spans="1:14" ht="18" customHeight="1">
      <c r="A12" s="306"/>
      <c r="B12" s="306"/>
      <c r="C12" s="38" t="s">
        <v>177</v>
      </c>
      <c r="D12" s="37"/>
      <c r="E12" s="169"/>
      <c r="F12" s="170"/>
      <c r="G12" s="169"/>
      <c r="H12" s="171"/>
      <c r="I12" s="169"/>
      <c r="J12" s="170"/>
      <c r="K12" s="169">
        <v>1524</v>
      </c>
      <c r="L12" s="171">
        <v>1524</v>
      </c>
      <c r="M12" s="169"/>
      <c r="N12" s="171"/>
    </row>
    <row r="13" spans="1:14" ht="18" customHeight="1">
      <c r="A13" s="306"/>
      <c r="B13" s="306"/>
      <c r="C13" s="38" t="s">
        <v>178</v>
      </c>
      <c r="D13" s="37"/>
      <c r="E13" s="169"/>
      <c r="F13" s="170"/>
      <c r="G13" s="169"/>
      <c r="H13" s="171"/>
      <c r="I13" s="169"/>
      <c r="J13" s="170"/>
      <c r="K13" s="169"/>
      <c r="L13" s="193"/>
      <c r="M13" s="169"/>
      <c r="N13" s="171"/>
    </row>
    <row r="14" spans="1:14" ht="18" customHeight="1">
      <c r="A14" s="307"/>
      <c r="B14" s="307"/>
      <c r="C14" s="41" t="s">
        <v>179</v>
      </c>
      <c r="D14" s="27"/>
      <c r="E14" s="172"/>
      <c r="F14" s="173"/>
      <c r="G14" s="172"/>
      <c r="H14" s="174"/>
      <c r="I14" s="172"/>
      <c r="J14" s="173"/>
      <c r="K14" s="172"/>
      <c r="L14" s="194"/>
      <c r="M14" s="172"/>
      <c r="N14" s="174"/>
    </row>
    <row r="15" spans="1:14" ht="18" customHeight="1">
      <c r="A15" s="337" t="s">
        <v>180</v>
      </c>
      <c r="B15" s="305" t="s">
        <v>181</v>
      </c>
      <c r="C15" s="123" t="s">
        <v>182</v>
      </c>
      <c r="D15" s="124"/>
      <c r="E15" s="175">
        <v>12737</v>
      </c>
      <c r="F15" s="176">
        <v>12865</v>
      </c>
      <c r="G15" s="175">
        <v>15370</v>
      </c>
      <c r="H15" s="100">
        <v>14285</v>
      </c>
      <c r="I15" s="175">
        <v>3144</v>
      </c>
      <c r="J15" s="176">
        <v>2813</v>
      </c>
      <c r="K15" s="175">
        <v>1697</v>
      </c>
      <c r="L15" s="195">
        <v>1794</v>
      </c>
      <c r="M15" s="175"/>
      <c r="N15" s="100"/>
    </row>
    <row r="16" spans="1:14" ht="18" customHeight="1">
      <c r="A16" s="306"/>
      <c r="B16" s="306"/>
      <c r="C16" s="38" t="s">
        <v>183</v>
      </c>
      <c r="D16" s="37"/>
      <c r="E16" s="61">
        <v>1483</v>
      </c>
      <c r="F16" s="96">
        <v>1411</v>
      </c>
      <c r="G16" s="61">
        <v>69400</v>
      </c>
      <c r="H16" s="97">
        <v>69719</v>
      </c>
      <c r="I16" s="61">
        <v>6522</v>
      </c>
      <c r="J16" s="96">
        <v>6684</v>
      </c>
      <c r="K16" s="61">
        <v>5455</v>
      </c>
      <c r="L16" s="196">
        <v>5438</v>
      </c>
      <c r="M16" s="61"/>
      <c r="N16" s="97"/>
    </row>
    <row r="17" spans="1:15" ht="18" customHeight="1">
      <c r="A17" s="306"/>
      <c r="B17" s="306"/>
      <c r="C17" s="38" t="s">
        <v>184</v>
      </c>
      <c r="D17" s="37"/>
      <c r="E17" s="61"/>
      <c r="F17" s="96"/>
      <c r="G17" s="61"/>
      <c r="H17" s="97"/>
      <c r="I17" s="61"/>
      <c r="J17" s="96"/>
      <c r="K17" s="61"/>
      <c r="L17" s="196"/>
      <c r="M17" s="61"/>
      <c r="N17" s="97"/>
    </row>
    <row r="18" spans="1:15" ht="18" customHeight="1">
      <c r="A18" s="306"/>
      <c r="B18" s="307"/>
      <c r="C18" s="41" t="s">
        <v>185</v>
      </c>
      <c r="D18" s="27"/>
      <c r="E18" s="64">
        <v>14220</v>
      </c>
      <c r="F18" s="177">
        <v>14275</v>
      </c>
      <c r="G18" s="64">
        <v>84771</v>
      </c>
      <c r="H18" s="177">
        <v>84004</v>
      </c>
      <c r="I18" s="64">
        <v>9666</v>
      </c>
      <c r="J18" s="177">
        <v>9497</v>
      </c>
      <c r="K18" s="65">
        <v>7152</v>
      </c>
      <c r="L18" s="101">
        <v>7232</v>
      </c>
      <c r="M18" s="64"/>
      <c r="N18" s="177"/>
    </row>
    <row r="19" spans="1:15" ht="18" customHeight="1">
      <c r="A19" s="306"/>
      <c r="B19" s="305" t="s">
        <v>186</v>
      </c>
      <c r="C19" s="123" t="s">
        <v>187</v>
      </c>
      <c r="D19" s="124"/>
      <c r="E19" s="99">
        <v>707</v>
      </c>
      <c r="F19" s="100">
        <v>2723</v>
      </c>
      <c r="G19" s="99">
        <v>7703</v>
      </c>
      <c r="H19" s="100">
        <v>7812</v>
      </c>
      <c r="I19" s="99">
        <v>1594</v>
      </c>
      <c r="J19" s="100">
        <v>1395</v>
      </c>
      <c r="K19" s="175">
        <v>405</v>
      </c>
      <c r="L19" s="192">
        <v>328</v>
      </c>
      <c r="M19" s="99"/>
      <c r="N19" s="100"/>
    </row>
    <row r="20" spans="1:15" ht="18" customHeight="1">
      <c r="A20" s="306"/>
      <c r="B20" s="306"/>
      <c r="C20" s="38" t="s">
        <v>188</v>
      </c>
      <c r="D20" s="37"/>
      <c r="E20" s="60">
        <v>4388</v>
      </c>
      <c r="F20" s="97">
        <v>2377</v>
      </c>
      <c r="G20" s="60">
        <v>4820</v>
      </c>
      <c r="H20" s="97">
        <v>6824</v>
      </c>
      <c r="I20" s="60">
        <v>1622</v>
      </c>
      <c r="J20" s="97">
        <v>1863</v>
      </c>
      <c r="K20" s="61">
        <v>7014</v>
      </c>
      <c r="L20" s="95">
        <v>7183</v>
      </c>
      <c r="M20" s="60"/>
      <c r="N20" s="97"/>
    </row>
    <row r="21" spans="1:15" s="182" customFormat="1" ht="18" customHeight="1">
      <c r="A21" s="306"/>
      <c r="B21" s="306"/>
      <c r="C21" s="178" t="s">
        <v>189</v>
      </c>
      <c r="D21" s="179"/>
      <c r="E21" s="180"/>
      <c r="F21" s="181"/>
      <c r="G21" s="180">
        <v>62483</v>
      </c>
      <c r="H21" s="181">
        <v>59603</v>
      </c>
      <c r="I21" s="180"/>
      <c r="J21" s="181"/>
      <c r="K21" s="199"/>
      <c r="L21" s="197"/>
      <c r="M21" s="180"/>
      <c r="N21" s="181"/>
    </row>
    <row r="22" spans="1:15" ht="18" customHeight="1">
      <c r="A22" s="306"/>
      <c r="B22" s="307"/>
      <c r="C22" s="11" t="s">
        <v>190</v>
      </c>
      <c r="D22" s="12"/>
      <c r="E22" s="64">
        <v>5095</v>
      </c>
      <c r="F22" s="98">
        <v>5100</v>
      </c>
      <c r="G22" s="64">
        <v>75006</v>
      </c>
      <c r="H22" s="98">
        <v>74239</v>
      </c>
      <c r="I22" s="64">
        <v>3216</v>
      </c>
      <c r="J22" s="98">
        <v>3258</v>
      </c>
      <c r="K22" s="65">
        <v>7419</v>
      </c>
      <c r="L22" s="101">
        <v>7510</v>
      </c>
      <c r="M22" s="64"/>
      <c r="N22" s="98"/>
    </row>
    <row r="23" spans="1:15" ht="18" customHeight="1">
      <c r="A23" s="306"/>
      <c r="B23" s="305" t="s">
        <v>191</v>
      </c>
      <c r="C23" s="123" t="s">
        <v>192</v>
      </c>
      <c r="D23" s="124"/>
      <c r="E23" s="99">
        <v>50</v>
      </c>
      <c r="F23" s="100">
        <v>50</v>
      </c>
      <c r="G23" s="99">
        <v>9765</v>
      </c>
      <c r="H23" s="100">
        <v>9765</v>
      </c>
      <c r="I23" s="99">
        <v>22</v>
      </c>
      <c r="J23" s="100">
        <v>22</v>
      </c>
      <c r="K23" s="175">
        <v>7129</v>
      </c>
      <c r="L23" s="192">
        <v>7129</v>
      </c>
      <c r="M23" s="99"/>
      <c r="N23" s="100"/>
    </row>
    <row r="24" spans="1:15" ht="18" customHeight="1">
      <c r="A24" s="306"/>
      <c r="B24" s="306"/>
      <c r="C24" s="38" t="s">
        <v>193</v>
      </c>
      <c r="D24" s="37"/>
      <c r="E24" s="60">
        <v>9075</v>
      </c>
      <c r="F24" s="97">
        <v>9126</v>
      </c>
      <c r="G24" s="60"/>
      <c r="H24" s="97"/>
      <c r="I24" s="60">
        <v>6428</v>
      </c>
      <c r="J24" s="97">
        <v>6217</v>
      </c>
      <c r="K24" s="61">
        <v>-7397</v>
      </c>
      <c r="L24" s="95">
        <v>-7407</v>
      </c>
      <c r="M24" s="60"/>
      <c r="N24" s="97"/>
    </row>
    <row r="25" spans="1:15" ht="18" customHeight="1">
      <c r="A25" s="306"/>
      <c r="B25" s="306"/>
      <c r="C25" s="38" t="s">
        <v>194</v>
      </c>
      <c r="D25" s="37"/>
      <c r="E25" s="60"/>
      <c r="F25" s="97"/>
      <c r="G25" s="60"/>
      <c r="H25" s="97"/>
      <c r="I25" s="60"/>
      <c r="J25" s="97"/>
      <c r="K25" s="61"/>
      <c r="L25" s="95"/>
      <c r="M25" s="60"/>
      <c r="N25" s="97"/>
    </row>
    <row r="26" spans="1:15" ht="18" customHeight="1">
      <c r="A26" s="306"/>
      <c r="B26" s="307"/>
      <c r="C26" s="39" t="s">
        <v>195</v>
      </c>
      <c r="D26" s="40"/>
      <c r="E26" s="62">
        <v>9125</v>
      </c>
      <c r="F26" s="98">
        <v>9176</v>
      </c>
      <c r="G26" s="62">
        <v>9765</v>
      </c>
      <c r="H26" s="98">
        <v>9765</v>
      </c>
      <c r="I26" s="102">
        <v>6450</v>
      </c>
      <c r="J26" s="98">
        <v>6239</v>
      </c>
      <c r="K26" s="63">
        <v>-268</v>
      </c>
      <c r="L26" s="101">
        <v>-278</v>
      </c>
      <c r="M26" s="62"/>
      <c r="N26" s="98"/>
    </row>
    <row r="27" spans="1:15" ht="18" customHeight="1">
      <c r="A27" s="307"/>
      <c r="B27" s="41" t="s">
        <v>196</v>
      </c>
      <c r="C27" s="27"/>
      <c r="D27" s="27"/>
      <c r="E27" s="183">
        <v>14220</v>
      </c>
      <c r="F27" s="98">
        <v>14275</v>
      </c>
      <c r="G27" s="64">
        <v>84771</v>
      </c>
      <c r="H27" s="98">
        <v>84004</v>
      </c>
      <c r="I27" s="183">
        <v>9666</v>
      </c>
      <c r="J27" s="98">
        <v>9497</v>
      </c>
      <c r="K27" s="65">
        <v>7152</v>
      </c>
      <c r="L27" s="198">
        <v>7232</v>
      </c>
      <c r="M27" s="64"/>
      <c r="N27" s="98"/>
    </row>
    <row r="28" spans="1:15" ht="18" customHeight="1">
      <c r="A28" s="305" t="s">
        <v>197</v>
      </c>
      <c r="B28" s="305" t="s">
        <v>198</v>
      </c>
      <c r="C28" s="123" t="s">
        <v>199</v>
      </c>
      <c r="D28" s="184" t="s">
        <v>41</v>
      </c>
      <c r="E28" s="99">
        <v>315</v>
      </c>
      <c r="F28" s="100">
        <v>329</v>
      </c>
      <c r="G28" s="99">
        <v>6103</v>
      </c>
      <c r="H28" s="100">
        <v>6006</v>
      </c>
      <c r="I28" s="99">
        <v>3278</v>
      </c>
      <c r="J28" s="100">
        <v>3589</v>
      </c>
      <c r="K28" s="175">
        <v>1082</v>
      </c>
      <c r="L28" s="192">
        <v>1036</v>
      </c>
      <c r="M28" s="99"/>
      <c r="N28" s="100"/>
    </row>
    <row r="29" spans="1:15" ht="18" customHeight="1">
      <c r="A29" s="306"/>
      <c r="B29" s="306"/>
      <c r="C29" s="38" t="s">
        <v>200</v>
      </c>
      <c r="D29" s="185" t="s">
        <v>42</v>
      </c>
      <c r="E29" s="60">
        <v>216</v>
      </c>
      <c r="F29" s="97">
        <v>138</v>
      </c>
      <c r="G29" s="60">
        <v>2985</v>
      </c>
      <c r="H29" s="97">
        <v>3206</v>
      </c>
      <c r="I29" s="60">
        <v>2940</v>
      </c>
      <c r="J29" s="97">
        <v>2984</v>
      </c>
      <c r="K29" s="61">
        <v>734</v>
      </c>
      <c r="L29" s="95">
        <v>714</v>
      </c>
      <c r="M29" s="60"/>
      <c r="N29" s="97"/>
    </row>
    <row r="30" spans="1:15" ht="18" customHeight="1">
      <c r="A30" s="306"/>
      <c r="B30" s="306"/>
      <c r="C30" s="38" t="s">
        <v>201</v>
      </c>
      <c r="D30" s="185" t="s">
        <v>202</v>
      </c>
      <c r="E30" s="60">
        <v>151</v>
      </c>
      <c r="F30" s="97">
        <v>150</v>
      </c>
      <c r="G30" s="61">
        <v>333</v>
      </c>
      <c r="H30" s="97">
        <v>346</v>
      </c>
      <c r="I30" s="60">
        <v>117</v>
      </c>
      <c r="J30" s="97">
        <v>108</v>
      </c>
      <c r="K30" s="61">
        <v>314</v>
      </c>
      <c r="L30" s="95">
        <v>311</v>
      </c>
      <c r="M30" s="60"/>
      <c r="N30" s="97"/>
    </row>
    <row r="31" spans="1:15" ht="18" customHeight="1">
      <c r="A31" s="306"/>
      <c r="B31" s="306"/>
      <c r="C31" s="11" t="s">
        <v>203</v>
      </c>
      <c r="D31" s="186" t="s">
        <v>204</v>
      </c>
      <c r="E31" s="64">
        <f t="shared" ref="E31:N31" si="0">E28-E29-E30</f>
        <v>-52</v>
      </c>
      <c r="F31" s="177">
        <f t="shared" si="0"/>
        <v>41</v>
      </c>
      <c r="G31" s="64">
        <f t="shared" si="0"/>
        <v>2785</v>
      </c>
      <c r="H31" s="177">
        <f t="shared" si="0"/>
        <v>2454</v>
      </c>
      <c r="I31" s="64">
        <f t="shared" si="0"/>
        <v>221</v>
      </c>
      <c r="J31" s="187">
        <f t="shared" si="0"/>
        <v>497</v>
      </c>
      <c r="K31" s="64">
        <f t="shared" si="0"/>
        <v>34</v>
      </c>
      <c r="L31" s="187">
        <f t="shared" si="0"/>
        <v>11</v>
      </c>
      <c r="M31" s="64">
        <f t="shared" si="0"/>
        <v>0</v>
      </c>
      <c r="N31" s="177">
        <f t="shared" si="0"/>
        <v>0</v>
      </c>
      <c r="O31" s="7"/>
    </row>
    <row r="32" spans="1:15" ht="18" customHeight="1">
      <c r="A32" s="306"/>
      <c r="B32" s="306"/>
      <c r="C32" s="123" t="s">
        <v>205</v>
      </c>
      <c r="D32" s="184" t="s">
        <v>206</v>
      </c>
      <c r="E32" s="175">
        <v>8</v>
      </c>
      <c r="F32" s="192">
        <v>8</v>
      </c>
      <c r="G32" s="99">
        <v>43</v>
      </c>
      <c r="H32" s="100">
        <v>37</v>
      </c>
      <c r="I32" s="99">
        <v>2</v>
      </c>
      <c r="J32" s="100">
        <v>4</v>
      </c>
      <c r="K32" s="99">
        <v>2</v>
      </c>
      <c r="L32" s="100">
        <v>2</v>
      </c>
      <c r="M32" s="99"/>
      <c r="N32" s="100"/>
    </row>
    <row r="33" spans="1:14" ht="18" customHeight="1">
      <c r="A33" s="306"/>
      <c r="B33" s="306"/>
      <c r="C33" s="38" t="s">
        <v>207</v>
      </c>
      <c r="D33" s="185" t="s">
        <v>208</v>
      </c>
      <c r="E33" s="61">
        <v>8</v>
      </c>
      <c r="F33" s="95">
        <v>7</v>
      </c>
      <c r="G33" s="60">
        <v>702</v>
      </c>
      <c r="H33" s="97">
        <v>708</v>
      </c>
      <c r="I33" s="60">
        <v>5</v>
      </c>
      <c r="J33" s="97">
        <v>20</v>
      </c>
      <c r="K33" s="60">
        <v>7</v>
      </c>
      <c r="L33" s="97">
        <v>7</v>
      </c>
      <c r="M33" s="60"/>
      <c r="N33" s="97"/>
    </row>
    <row r="34" spans="1:14" ht="18" customHeight="1">
      <c r="A34" s="306"/>
      <c r="B34" s="307"/>
      <c r="C34" s="11" t="s">
        <v>209</v>
      </c>
      <c r="D34" s="186" t="s">
        <v>210</v>
      </c>
      <c r="E34" s="64">
        <f t="shared" ref="E34:N34" si="1">E31+E32-E33</f>
        <v>-52</v>
      </c>
      <c r="F34" s="98">
        <f t="shared" si="1"/>
        <v>42</v>
      </c>
      <c r="G34" s="64">
        <f t="shared" si="1"/>
        <v>2126</v>
      </c>
      <c r="H34" s="98">
        <f t="shared" si="1"/>
        <v>1783</v>
      </c>
      <c r="I34" s="64">
        <f t="shared" si="1"/>
        <v>218</v>
      </c>
      <c r="J34" s="98">
        <f t="shared" si="1"/>
        <v>481</v>
      </c>
      <c r="K34" s="64">
        <f t="shared" si="1"/>
        <v>29</v>
      </c>
      <c r="L34" s="98">
        <f t="shared" si="1"/>
        <v>6</v>
      </c>
      <c r="M34" s="64">
        <f t="shared" si="1"/>
        <v>0</v>
      </c>
      <c r="N34" s="98">
        <f t="shared" si="1"/>
        <v>0</v>
      </c>
    </row>
    <row r="35" spans="1:14" ht="18" customHeight="1">
      <c r="A35" s="306"/>
      <c r="B35" s="305" t="s">
        <v>211</v>
      </c>
      <c r="C35" s="123" t="s">
        <v>212</v>
      </c>
      <c r="D35" s="184" t="s">
        <v>213</v>
      </c>
      <c r="E35" s="99"/>
      <c r="F35" s="100"/>
      <c r="G35" s="99">
        <v>90</v>
      </c>
      <c r="H35" s="100">
        <v>90</v>
      </c>
      <c r="I35" s="99">
        <v>17</v>
      </c>
      <c r="J35" s="100">
        <v>0</v>
      </c>
      <c r="K35" s="99">
        <v>0</v>
      </c>
      <c r="L35" s="100">
        <v>10</v>
      </c>
      <c r="M35" s="99"/>
      <c r="N35" s="100"/>
    </row>
    <row r="36" spans="1:14" ht="18" customHeight="1">
      <c r="A36" s="306"/>
      <c r="B36" s="306"/>
      <c r="C36" s="38" t="s">
        <v>214</v>
      </c>
      <c r="D36" s="185" t="s">
        <v>215</v>
      </c>
      <c r="E36" s="60"/>
      <c r="F36" s="97"/>
      <c r="G36" s="60">
        <v>1</v>
      </c>
      <c r="H36" s="97">
        <v>2</v>
      </c>
      <c r="I36" s="60">
        <v>25</v>
      </c>
      <c r="J36" s="97">
        <v>9</v>
      </c>
      <c r="K36" s="60">
        <v>9</v>
      </c>
      <c r="L36" s="97">
        <v>7</v>
      </c>
      <c r="M36" s="60"/>
      <c r="N36" s="97"/>
    </row>
    <row r="37" spans="1:14" ht="18" customHeight="1">
      <c r="A37" s="306"/>
      <c r="B37" s="306"/>
      <c r="C37" s="38" t="s">
        <v>216</v>
      </c>
      <c r="D37" s="185" t="s">
        <v>217</v>
      </c>
      <c r="E37" s="60">
        <f t="shared" ref="E37:N37" si="2">E34+E35-E36</f>
        <v>-52</v>
      </c>
      <c r="F37" s="97">
        <f t="shared" si="2"/>
        <v>42</v>
      </c>
      <c r="G37" s="60">
        <f t="shared" si="2"/>
        <v>2215</v>
      </c>
      <c r="H37" s="97">
        <f t="shared" si="2"/>
        <v>1871</v>
      </c>
      <c r="I37" s="60">
        <f t="shared" si="2"/>
        <v>210</v>
      </c>
      <c r="J37" s="97">
        <f t="shared" si="2"/>
        <v>472</v>
      </c>
      <c r="K37" s="60">
        <f t="shared" si="2"/>
        <v>20</v>
      </c>
      <c r="L37" s="97">
        <f t="shared" si="2"/>
        <v>9</v>
      </c>
      <c r="M37" s="60">
        <f t="shared" si="2"/>
        <v>0</v>
      </c>
      <c r="N37" s="97">
        <f t="shared" si="2"/>
        <v>0</v>
      </c>
    </row>
    <row r="38" spans="1:14" ht="18" customHeight="1">
      <c r="A38" s="306"/>
      <c r="B38" s="306"/>
      <c r="C38" s="38" t="s">
        <v>218</v>
      </c>
      <c r="D38" s="185" t="s">
        <v>219</v>
      </c>
      <c r="E38" s="60"/>
      <c r="F38" s="97"/>
      <c r="G38" s="60"/>
      <c r="H38" s="97"/>
      <c r="I38" s="60"/>
      <c r="J38" s="97"/>
      <c r="K38" s="60"/>
      <c r="L38" s="97"/>
      <c r="M38" s="60"/>
      <c r="N38" s="97"/>
    </row>
    <row r="39" spans="1:14" ht="18" customHeight="1">
      <c r="A39" s="306"/>
      <c r="B39" s="306"/>
      <c r="C39" s="38" t="s">
        <v>220</v>
      </c>
      <c r="D39" s="185" t="s">
        <v>221</v>
      </c>
      <c r="E39" s="60"/>
      <c r="F39" s="97"/>
      <c r="G39" s="60"/>
      <c r="H39" s="97"/>
      <c r="I39" s="60"/>
      <c r="J39" s="97"/>
      <c r="K39" s="60"/>
      <c r="L39" s="97"/>
      <c r="M39" s="60"/>
      <c r="N39" s="97"/>
    </row>
    <row r="40" spans="1:14" ht="18" customHeight="1">
      <c r="A40" s="306"/>
      <c r="B40" s="306"/>
      <c r="C40" s="38" t="s">
        <v>222</v>
      </c>
      <c r="D40" s="185" t="s">
        <v>223</v>
      </c>
      <c r="E40" s="60"/>
      <c r="F40" s="97"/>
      <c r="G40" s="60"/>
      <c r="H40" s="97"/>
      <c r="I40" s="60"/>
      <c r="J40" s="97"/>
      <c r="K40" s="60"/>
      <c r="L40" s="97">
        <v>7</v>
      </c>
      <c r="M40" s="60"/>
      <c r="N40" s="97"/>
    </row>
    <row r="41" spans="1:14" ht="18" customHeight="1">
      <c r="A41" s="306"/>
      <c r="B41" s="306"/>
      <c r="C41" s="135" t="s">
        <v>224</v>
      </c>
      <c r="D41" s="185" t="s">
        <v>225</v>
      </c>
      <c r="E41" s="60">
        <f t="shared" ref="E41:N41" si="3">E34+E35-E36-E40</f>
        <v>-52</v>
      </c>
      <c r="F41" s="97">
        <f t="shared" si="3"/>
        <v>42</v>
      </c>
      <c r="G41" s="60">
        <f t="shared" si="3"/>
        <v>2215</v>
      </c>
      <c r="H41" s="97">
        <f t="shared" si="3"/>
        <v>1871</v>
      </c>
      <c r="I41" s="60">
        <f t="shared" si="3"/>
        <v>210</v>
      </c>
      <c r="J41" s="97">
        <f t="shared" si="3"/>
        <v>472</v>
      </c>
      <c r="K41" s="60">
        <f t="shared" si="3"/>
        <v>20</v>
      </c>
      <c r="L41" s="97">
        <f t="shared" si="3"/>
        <v>2</v>
      </c>
      <c r="M41" s="60">
        <f t="shared" si="3"/>
        <v>0</v>
      </c>
      <c r="N41" s="97">
        <f t="shared" si="3"/>
        <v>0</v>
      </c>
    </row>
    <row r="42" spans="1:14" ht="18" customHeight="1">
      <c r="A42" s="306"/>
      <c r="B42" s="306"/>
      <c r="C42" s="349" t="s">
        <v>226</v>
      </c>
      <c r="D42" s="350"/>
      <c r="E42" s="61">
        <f t="shared" ref="E42:N42" si="4">E37+E38-E39-E40</f>
        <v>-52</v>
      </c>
      <c r="F42" s="95">
        <f t="shared" si="4"/>
        <v>42</v>
      </c>
      <c r="G42" s="61">
        <f t="shared" si="4"/>
        <v>2215</v>
      </c>
      <c r="H42" s="95">
        <f t="shared" si="4"/>
        <v>1871</v>
      </c>
      <c r="I42" s="61">
        <f t="shared" si="4"/>
        <v>210</v>
      </c>
      <c r="J42" s="95">
        <f t="shared" si="4"/>
        <v>472</v>
      </c>
      <c r="K42" s="61">
        <f t="shared" si="4"/>
        <v>20</v>
      </c>
      <c r="L42" s="95">
        <f t="shared" si="4"/>
        <v>2</v>
      </c>
      <c r="M42" s="61">
        <f t="shared" si="4"/>
        <v>0</v>
      </c>
      <c r="N42" s="97">
        <f t="shared" si="4"/>
        <v>0</v>
      </c>
    </row>
    <row r="43" spans="1:14" ht="18" customHeight="1">
      <c r="A43" s="306"/>
      <c r="B43" s="306"/>
      <c r="C43" s="38" t="s">
        <v>227</v>
      </c>
      <c r="D43" s="185" t="s">
        <v>228</v>
      </c>
      <c r="E43" s="60"/>
      <c r="F43" s="97"/>
      <c r="G43" s="60"/>
      <c r="H43" s="97"/>
      <c r="I43" s="60"/>
      <c r="J43" s="97"/>
      <c r="K43" s="60"/>
      <c r="L43" s="97"/>
      <c r="M43" s="60"/>
      <c r="N43" s="97"/>
    </row>
    <row r="44" spans="1:14" ht="18" customHeight="1">
      <c r="A44" s="307"/>
      <c r="B44" s="307"/>
      <c r="C44" s="11" t="s">
        <v>229</v>
      </c>
      <c r="D44" s="84" t="s">
        <v>230</v>
      </c>
      <c r="E44" s="64">
        <f t="shared" ref="E44:N44" si="5">E41+E43</f>
        <v>-52</v>
      </c>
      <c r="F44" s="98">
        <f t="shared" si="5"/>
        <v>42</v>
      </c>
      <c r="G44" s="64">
        <f t="shared" si="5"/>
        <v>2215</v>
      </c>
      <c r="H44" s="98">
        <f t="shared" si="5"/>
        <v>1871</v>
      </c>
      <c r="I44" s="64">
        <f t="shared" si="5"/>
        <v>210</v>
      </c>
      <c r="J44" s="98">
        <f t="shared" si="5"/>
        <v>472</v>
      </c>
      <c r="K44" s="64">
        <f t="shared" si="5"/>
        <v>20</v>
      </c>
      <c r="L44" s="98">
        <f t="shared" si="5"/>
        <v>2</v>
      </c>
      <c r="M44" s="64">
        <f t="shared" si="5"/>
        <v>0</v>
      </c>
      <c r="N44" s="98">
        <f t="shared" si="5"/>
        <v>0</v>
      </c>
    </row>
    <row r="45" spans="1:14" ht="14.15" customHeight="1">
      <c r="A45" s="13" t="s">
        <v>231</v>
      </c>
    </row>
    <row r="46" spans="1:14" ht="14.15" customHeight="1">
      <c r="A46" s="13" t="s">
        <v>232</v>
      </c>
    </row>
    <row r="47" spans="1:14">
      <c r="A47" s="188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2021-08-11T01:55:54Z</cp:lastPrinted>
  <dcterms:created xsi:type="dcterms:W3CDTF">1999-07-06T05:17:05Z</dcterms:created>
  <dcterms:modified xsi:type="dcterms:W3CDTF">2021-09-11T10:26:53Z</dcterms:modified>
</cp:coreProperties>
</file>