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01　北海道\"/>
    </mc:Choice>
  </mc:AlternateContent>
  <xr:revisionPtr revIDLastSave="0" documentId="13_ncr:1_{57208F2F-F6A8-434F-AB9A-03EB3DC7E628}" xr6:coauthVersionLast="47" xr6:coauthVersionMax="47" xr10:uidLastSave="{00000000-0000-0000-0000-000000000000}"/>
  <bookViews>
    <workbookView xWindow="-110" yWindow="-110" windowWidth="19420" windowHeight="10420" tabRatio="630" xr2:uid="{00000000-000D-0000-FFFF-FFFF00000000}"/>
  </bookViews>
  <sheets>
    <sheet name="1.普通会計予算" sheetId="2" r:id="rId1"/>
    <sheet name="2.公営企業会計予算 " sheetId="9" r:id="rId2"/>
    <sheet name="3.(1)普通会計決算" sheetId="5" r:id="rId3"/>
    <sheet name="3.(2)財政指標等" sheetId="6" r:id="rId4"/>
    <sheet name="4.公営企業会計決算" sheetId="10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 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O44" i="10" l="1"/>
  <c r="N44" i="10"/>
  <c r="M44" i="10"/>
  <c r="L44" i="10"/>
  <c r="K44" i="10"/>
  <c r="J44" i="10"/>
  <c r="I44" i="10"/>
  <c r="H44" i="10"/>
  <c r="G44" i="10"/>
  <c r="F44" i="10"/>
  <c r="O39" i="10"/>
  <c r="N39" i="10"/>
  <c r="N45" i="10" s="1"/>
  <c r="M39" i="10"/>
  <c r="M45" i="10" s="1"/>
  <c r="L39" i="10"/>
  <c r="L45" i="10" s="1"/>
  <c r="K39" i="10"/>
  <c r="K45" i="10" s="1"/>
  <c r="J39" i="10"/>
  <c r="J45" i="10" s="1"/>
  <c r="I39" i="10"/>
  <c r="H39" i="10"/>
  <c r="G39" i="10"/>
  <c r="F39" i="10"/>
  <c r="F45" i="10" s="1"/>
  <c r="J27" i="10"/>
  <c r="F27" i="10"/>
  <c r="O24" i="10"/>
  <c r="O27" i="10" s="1"/>
  <c r="N24" i="10"/>
  <c r="N27" i="10" s="1"/>
  <c r="M24" i="10"/>
  <c r="M27" i="10" s="1"/>
  <c r="L24" i="10"/>
  <c r="L27" i="10" s="1"/>
  <c r="K24" i="10"/>
  <c r="K27" i="10" s="1"/>
  <c r="J24" i="10"/>
  <c r="I24" i="10"/>
  <c r="I27" i="10" s="1"/>
  <c r="H24" i="10"/>
  <c r="H27" i="10" s="1"/>
  <c r="G24" i="10"/>
  <c r="G27" i="10" s="1"/>
  <c r="F24" i="10"/>
  <c r="O16" i="10"/>
  <c r="N16" i="10"/>
  <c r="M16" i="10"/>
  <c r="L16" i="10"/>
  <c r="K16" i="10"/>
  <c r="J16" i="10"/>
  <c r="I16" i="10"/>
  <c r="H16" i="10"/>
  <c r="G16" i="10"/>
  <c r="F16" i="10"/>
  <c r="O15" i="10"/>
  <c r="N15" i="10"/>
  <c r="M15" i="10"/>
  <c r="L15" i="10"/>
  <c r="K15" i="10"/>
  <c r="J15" i="10"/>
  <c r="I15" i="10"/>
  <c r="H15" i="10"/>
  <c r="G15" i="10"/>
  <c r="F15" i="10"/>
  <c r="O14" i="10"/>
  <c r="N14" i="10"/>
  <c r="M14" i="10"/>
  <c r="L14" i="10"/>
  <c r="K14" i="10"/>
  <c r="J14" i="10"/>
  <c r="I14" i="10"/>
  <c r="H14" i="10"/>
  <c r="G14" i="10"/>
  <c r="F14" i="10"/>
  <c r="O44" i="9"/>
  <c r="N44" i="9"/>
  <c r="M44" i="9"/>
  <c r="L44" i="9"/>
  <c r="K44" i="9"/>
  <c r="J44" i="9"/>
  <c r="O39" i="9"/>
  <c r="N39" i="9"/>
  <c r="N45" i="9" s="1"/>
  <c r="M39" i="9"/>
  <c r="M45" i="9" s="1"/>
  <c r="L39" i="9"/>
  <c r="L45" i="9" s="1"/>
  <c r="K39" i="9"/>
  <c r="J39" i="9"/>
  <c r="J27" i="9"/>
  <c r="O24" i="9"/>
  <c r="O27" i="9" s="1"/>
  <c r="N24" i="9"/>
  <c r="N27" i="9" s="1"/>
  <c r="M24" i="9"/>
  <c r="M27" i="9" s="1"/>
  <c r="L24" i="9"/>
  <c r="L27" i="9" s="1"/>
  <c r="K24" i="9"/>
  <c r="K27" i="9" s="1"/>
  <c r="J24" i="9"/>
  <c r="I24" i="9"/>
  <c r="I27" i="9" s="1"/>
  <c r="H24" i="9"/>
  <c r="H27" i="9" s="1"/>
  <c r="G24" i="9"/>
  <c r="G27" i="9" s="1"/>
  <c r="F24" i="9"/>
  <c r="F27" i="9" s="1"/>
  <c r="N16" i="9"/>
  <c r="L16" i="9"/>
  <c r="J16" i="9"/>
  <c r="H16" i="9"/>
  <c r="F16" i="9"/>
  <c r="N15" i="9"/>
  <c r="L15" i="9"/>
  <c r="J15" i="9"/>
  <c r="H15" i="9"/>
  <c r="F15" i="9"/>
  <c r="N14" i="9"/>
  <c r="L14" i="9"/>
  <c r="J14" i="9"/>
  <c r="H14" i="9"/>
  <c r="F14" i="9"/>
  <c r="O45" i="9" l="1"/>
  <c r="J45" i="9"/>
  <c r="G45" i="10"/>
  <c r="O45" i="10"/>
  <c r="K45" i="9"/>
  <c r="H45" i="10"/>
  <c r="I45" i="10"/>
  <c r="I29" i="8"/>
  <c r="I28" i="8"/>
  <c r="I24" i="8" l="1"/>
  <c r="F24" i="6" l="1"/>
  <c r="G24" i="6" s="1"/>
  <c r="H24" i="6" s="1"/>
  <c r="F26" i="5"/>
  <c r="F32" i="2" l="1"/>
  <c r="F39" i="2"/>
  <c r="F28" i="2"/>
  <c r="F45" i="2" s="1"/>
  <c r="H28" i="2"/>
  <c r="H39" i="2"/>
  <c r="H32" i="2"/>
  <c r="H45" i="2" l="1"/>
  <c r="H26" i="2"/>
  <c r="F26" i="2"/>
  <c r="F22" i="6" l="1"/>
  <c r="E22" i="6"/>
  <c r="E19" i="6"/>
  <c r="E23" i="6" s="1"/>
  <c r="H45" i="5"/>
  <c r="F45" i="5"/>
  <c r="G35" i="5" s="1"/>
  <c r="H27" i="5"/>
  <c r="F27" i="5"/>
  <c r="G19" i="5" s="1"/>
  <c r="F27" i="2"/>
  <c r="G18" i="2" s="1"/>
  <c r="H27" i="2"/>
  <c r="G28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 s="1"/>
  <c r="G41" i="8" s="1"/>
  <c r="F31" i="8"/>
  <c r="F34" i="8" s="1"/>
  <c r="E31" i="8"/>
  <c r="E34" i="8" s="1"/>
  <c r="I20" i="6"/>
  <c r="H20" i="6"/>
  <c r="G20" i="6"/>
  <c r="F20" i="6"/>
  <c r="E20" i="6"/>
  <c r="I19" i="6"/>
  <c r="I21" i="6" s="1"/>
  <c r="H19" i="6"/>
  <c r="H21" i="6" s="1"/>
  <c r="G19" i="6"/>
  <c r="F19" i="6"/>
  <c r="F21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G40" i="2"/>
  <c r="I40" i="2"/>
  <c r="I39" i="2"/>
  <c r="I37" i="2"/>
  <c r="I33" i="2"/>
  <c r="I32" i="2"/>
  <c r="I31" i="2"/>
  <c r="G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G43" i="2"/>
  <c r="G38" i="2"/>
  <c r="G36" i="2"/>
  <c r="I24" i="2"/>
  <c r="I19" i="2"/>
  <c r="G13" i="2"/>
  <c r="F23" i="6"/>
  <c r="G29" i="5"/>
  <c r="G41" i="5"/>
  <c r="G32" i="2"/>
  <c r="G30" i="2"/>
  <c r="G41" i="2"/>
  <c r="G45" i="2"/>
  <c r="G39" i="2"/>
  <c r="G31" i="5"/>
  <c r="G33" i="5"/>
  <c r="G37" i="5"/>
  <c r="G39" i="5"/>
  <c r="G43" i="5"/>
  <c r="G20" i="2"/>
  <c r="G29" i="2"/>
  <c r="G45" i="5"/>
  <c r="G28" i="5"/>
  <c r="G30" i="5"/>
  <c r="G32" i="5"/>
  <c r="G34" i="5"/>
  <c r="G36" i="5"/>
  <c r="G38" i="5"/>
  <c r="G40" i="5"/>
  <c r="G42" i="5"/>
  <c r="G44" i="5" l="1"/>
  <c r="I45" i="5"/>
  <c r="G21" i="2"/>
  <c r="G12" i="2"/>
  <c r="G9" i="2"/>
  <c r="G11" i="2"/>
  <c r="G10" i="2"/>
  <c r="G15" i="2"/>
  <c r="G44" i="8"/>
  <c r="G37" i="8"/>
  <c r="G42" i="8" s="1"/>
  <c r="J41" i="8"/>
  <c r="J44" i="8" s="1"/>
  <c r="J37" i="8"/>
  <c r="J42" i="8" s="1"/>
  <c r="E21" i="6"/>
  <c r="I27" i="2"/>
  <c r="G26" i="2"/>
  <c r="G22" i="2"/>
  <c r="G17" i="2"/>
  <c r="G16" i="2"/>
  <c r="G23" i="2"/>
  <c r="G14" i="2"/>
  <c r="G19" i="2"/>
  <c r="G25" i="2"/>
  <c r="G27" i="2"/>
  <c r="G24" i="2"/>
  <c r="I24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3" i="6"/>
  <c r="I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<sst xmlns="http://schemas.openxmlformats.org/spreadsheetml/2006/main" count="439" uniqueCount="252">
  <si>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</si>
  <si>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</si>
  <si>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</si>
  <si>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</si>
  <si>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</si>
  <si>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</si>
  <si>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</si>
  <si>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</si>
  <si>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</si>
  <si>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</si>
  <si>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</si>
  <si>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</si>
  <si>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</si>
  <si>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</si>
  <si>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</si>
  <si>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</si>
  <si>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</si>
  <si>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</si>
  <si>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</si>
  <si>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</si>
  <si>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</si>
  <si>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</si>
  <si>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</si>
  <si>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</si>
  <si>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</si>
  <si>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</si>
  <si>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</si>
  <si>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</si>
  <si>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</si>
  <si>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</si>
  <si>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</si>
  <si>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</si>
  <si>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</si>
  <si>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</si>
  <si>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</si>
  <si>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</si>
  <si>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</si>
  <si>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</si>
  <si>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</si>
  <si>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</si>
  <si>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</si>
  <si>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</si>
  <si>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</si>
  <si>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</si>
  <si>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</si>
  <si>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</si>
  <si>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</si>
  <si>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</si>
  <si>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</si>
  <si>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</si>
  <si>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</si>
  <si>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</si>
  <si>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</si>
  <si>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</si>
  <si>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</si>
  <si>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</si>
  <si>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</si>
  <si>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</si>
  <si>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</si>
  <si>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</si>
  <si>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</si>
  <si>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</si>
  <si>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</si>
  <si>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</si>
  <si>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</si>
  <si>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</si>
  <si>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</si>
  <si>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</si>
  <si>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</si>
  <si>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</si>
  <si>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</si>
  <si>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</si>
  <si>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</si>
  <si>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</si>
  <si>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</si>
  <si>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</si>
  <si>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</si>
  <si>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</si>
  <si>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</si>
  <si>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</si>
  <si>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</si>
  <si>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</si>
  <si>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</si>
  <si>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</si>
  <si>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</si>
  <si>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</si>
  <si>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</si>
  <si>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</si>
  <si>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</si>
  <si>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</si>
  <si>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</si>
  <si>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</si>
  <si>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</si>
  <si>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</si>
  <si>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</si>
  <si>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</si>
  <si>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</si>
  <si>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</si>
  <si>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</si>
  <si>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</si>
  <si>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</si>
  <si>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</si>
  <si>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</si>
  <si>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</si>
  <si>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</si>
  <si>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</si>
  <si>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</si>
  <si>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</si>
  <si>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</si>
  <si>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</si>
  <si>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</si>
  <si>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</si>
  <si>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</si>
  <si>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</si>
  <si>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</si>
  <si>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</si>
  <si>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</si>
  <si>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</si>
  <si>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</si>
  <si>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</si>
  <si>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</si>
  <si>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</si>
  <si>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</si>
  <si>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</si>
  <si>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</si>
  <si>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</si>
  <si>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</si>
  <si>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</si>
  <si>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</si>
  <si>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</si>
  <si>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</si>
  <si>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</si>
  <si>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</si>
  <si>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</si>
  <si>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</si>
  <si>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</si>
  <si>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</si>
  <si>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</si>
  <si>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</si>
  <si>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</si>
  <si>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</si>
  <si>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</si>
  <si>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</si>
  <si>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</si>
  <si>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</si>
  <si>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</si>
  <si>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</si>
  <si>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</si>
  <si>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</si>
  <si>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</si>
  <si>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</si>
  <si>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</si>
  <si>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</si>
  <si>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</si>
  <si>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</si>
  <si>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</si>
  <si>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</si>
  <si>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</si>
  <si>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</si>
  <si>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</si>
  <si>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</si>
  <si>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</si>
  <si>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</si>
  <si>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</si>
  <si>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</si>
  <si>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</si>
  <si>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</si>
  <si>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</si>
  <si>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</si>
  <si>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</si>
  <si>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</si>
  <si>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</si>
  <si>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</si>
  <si>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</si>
  <si>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</si>
  <si>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</si>
  <si>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</si>
  <si>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</si>
  <si>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</si>
  <si>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</si>
  <si>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</si>
  <si>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</si>
  <si>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</si>
  <si>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</si>
  <si>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</si>
  <si>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</si>
  <si>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</si>
  <si>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</si>
  <si>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</si>
  <si>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</si>
  <si>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</si>
  <si>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</si>
  <si>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</si>
  <si>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</si>
  <si>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</si>
  <si>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</si>
  <si>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</si>
  <si>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</si>
  <si>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</si>
  <si>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</si>
  <si>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</si>
  <si>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</si>
  <si>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</si>
  <si>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</si>
  <si>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</si>
  <si>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</si>
  <si>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</si>
  <si>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</si>
  <si>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</si>
  <si>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</si>
  <si>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</si>
  <si>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</si>
  <si>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</si>
  <si>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</si>
  <si>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</si>
  <si>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</si>
  <si>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</si>
  <si>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</si>
  <si>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</si>
  <si>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</si>
  <si>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</si>
  <si>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</si>
  <si>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</si>
  <si>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</si>
  <si>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</si>
  <si>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</si>
  <si>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</si>
  <si>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</si>
  <si>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</si>
  <si>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</si>
  <si>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</si>
  <si>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北海道住宅供給公社</t>
    <rPh sb="0" eb="3">
      <t>ホッカイドウ</t>
    </rPh>
    <rPh sb="3" eb="5">
      <t>ジュウタク</t>
    </rPh>
    <rPh sb="5" eb="7">
      <t>キョウキュウ</t>
    </rPh>
    <rPh sb="7" eb="9">
      <t>コウシャ</t>
    </rPh>
    <phoneticPr fontId="16"/>
  </si>
  <si>
    <t>北海道土地開発公社</t>
    <rPh sb="0" eb="3">
      <t>ホッカイドウ</t>
    </rPh>
    <rPh sb="3" eb="5">
      <t>トチ</t>
    </rPh>
    <rPh sb="5" eb="7">
      <t>カイハツ</t>
    </rPh>
    <rPh sb="7" eb="9">
      <t>コウシャ</t>
    </rPh>
    <phoneticPr fontId="16"/>
  </si>
  <si>
    <t>道南いさりび鉄道株式会社</t>
    <rPh sb="0" eb="2">
      <t>ドウナン</t>
    </rPh>
    <rPh sb="6" eb="8">
      <t>テツドウ</t>
    </rPh>
    <rPh sb="8" eb="12">
      <t>カブシキガイシャ</t>
    </rPh>
    <phoneticPr fontId="16"/>
  </si>
  <si>
    <t>北海道</t>
    <rPh sb="0" eb="3">
      <t>ホッカイドウ</t>
    </rPh>
    <phoneticPr fontId="16"/>
  </si>
  <si>
    <t>北海道</t>
    <rPh sb="0" eb="3">
      <t>ホッカイドウ</t>
    </rPh>
    <phoneticPr fontId="9"/>
  </si>
  <si>
    <t>(令和元年度決算額）</t>
    <rPh sb="1" eb="3">
      <t>レイワ</t>
    </rPh>
    <phoneticPr fontId="16"/>
  </si>
  <si>
    <t>病院事業</t>
    <rPh sb="0" eb="2">
      <t>ビョウイン</t>
    </rPh>
    <rPh sb="2" eb="4">
      <t>ジギョウ</t>
    </rPh>
    <phoneticPr fontId="9"/>
  </si>
  <si>
    <t>電気事業</t>
    <rPh sb="0" eb="2">
      <t>デンキ</t>
    </rPh>
    <rPh sb="2" eb="4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</si>
  <si>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</si>
  <si>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特定公共下水道事業</t>
    <rPh sb="0" eb="2">
      <t>トクテイ</t>
    </rPh>
    <rPh sb="2" eb="4">
      <t>コウキョウ</t>
    </rPh>
    <rPh sb="4" eb="7">
      <t>ゲスイドウ</t>
    </rPh>
    <rPh sb="7" eb="9">
      <t>ジギョウ</t>
    </rPh>
    <phoneticPr fontId="9"/>
  </si>
  <si>
    <t>流域下水道事業</t>
    <rPh sb="0" eb="7">
      <t>リュウイキゲスイドウジギョウ</t>
    </rPh>
    <phoneticPr fontId="9"/>
  </si>
  <si>
    <t>公共下水道事業</t>
    <rPh sb="0" eb="2">
      <t>コウキョウ</t>
    </rPh>
    <rPh sb="2" eb="5">
      <t>ゲスイドウ</t>
    </rPh>
    <rPh sb="5" eb="7">
      <t>ジギョウ</t>
    </rPh>
    <phoneticPr fontId="9"/>
  </si>
  <si>
    <t>特定環境保全公共下水道事業</t>
    <rPh sb="0" eb="2">
      <t>トクテイ</t>
    </rPh>
    <rPh sb="2" eb="4">
      <t>カンキョウ</t>
    </rPh>
    <rPh sb="4" eb="6">
      <t>ホゼン</t>
    </rPh>
    <rPh sb="6" eb="13">
      <t>コウキョウゲスイドウジギョウ</t>
    </rPh>
    <phoneticPr fontId="9"/>
  </si>
  <si>
    <t>北海道</t>
    <rPh sb="0" eb="3">
      <t>ホッカイドウ</t>
    </rPh>
    <phoneticPr fontId="14"/>
  </si>
  <si>
    <t>病院事業</t>
    <rPh sb="0" eb="2">
      <t>ビョウイン</t>
    </rPh>
    <rPh sb="2" eb="4">
      <t>ジギョウ</t>
    </rPh>
    <phoneticPr fontId="14"/>
  </si>
  <si>
    <t>電気事業</t>
    <rPh sb="0" eb="2">
      <t>デンキ</t>
    </rPh>
    <rPh sb="2" eb="4">
      <t>ジギョウ</t>
    </rPh>
    <phoneticPr fontId="14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</si>
  <si>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</si>
  <si>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公共下水道事業</t>
  </si>
  <si>
    <t>特定公共下水道事業</t>
  </si>
  <si>
    <t>流域下水道事業</t>
  </si>
  <si>
    <t>特定環境保全公共下水道事業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</si>
</sst>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12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8" fontId="0" fillId="0" borderId="51" xfId="1" applyNumberFormat="1" applyFont="1" applyBorder="1" applyAlignment="1">
      <alignment vertical="center"/>
    </xf>
    <xf numFmtId="177" fontId="2" fillId="0" borderId="24" xfId="1" applyNumberFormat="1" applyBorder="1" applyAlignment="1">
      <alignment horizontal="center" vertical="center"/>
    </xf>
    <xf numFmtId="177" fontId="2" fillId="0" borderId="5" xfId="1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177" fontId="2" fillId="0" borderId="31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41" fontId="0" fillId="0" borderId="36" xfId="0" applyNumberFormat="1" applyBorder="1" applyAlignment="1">
      <alignment horizontal="right" vertical="center"/>
    </xf>
    <xf numFmtId="177" fontId="0" fillId="0" borderId="32" xfId="1" applyNumberFormat="1" applyFont="1" applyBorder="1" applyAlignment="1">
      <alignment vertical="center"/>
    </xf>
    <xf numFmtId="177" fontId="0" fillId="0" borderId="32" xfId="0" quotePrefix="1" applyNumberFormat="1" applyFill="1" applyBorder="1" applyAlignment="1">
      <alignment horizontal="right" vertical="center"/>
    </xf>
    <xf numFmtId="177" fontId="2" fillId="0" borderId="32" xfId="1" applyNumberFormat="1" applyFill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76" fontId="0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0" fontId="2" fillId="0" borderId="11" xfId="0" applyNumberFormat="1" applyFon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23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1" t="s">
        <v>235</v>
      </c>
      <c r="F1" s="1"/>
    </row>
    <row r="3" spans="1:11" ht="14">
      <c r="A3" s="27" t="s">
        <v>93</v>
      </c>
    </row>
    <row r="5" spans="1:11">
      <c r="A5" s="58" t="s">
        <v>219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220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2" t="s">
        <v>88</v>
      </c>
      <c r="B9" s="262" t="s">
        <v>90</v>
      </c>
      <c r="C9" s="55" t="s">
        <v>4</v>
      </c>
      <c r="D9" s="56"/>
      <c r="E9" s="56"/>
      <c r="F9" s="65">
        <v>573266.6</v>
      </c>
      <c r="G9" s="75">
        <f>F9/$F$27*100</f>
        <v>19.184762401966442</v>
      </c>
      <c r="H9" s="66">
        <v>611556</v>
      </c>
      <c r="I9" s="80">
        <f>(F9/H9-1)*100</f>
        <v>-6.2609801882411498</v>
      </c>
      <c r="K9" s="107"/>
    </row>
    <row r="10" spans="1:11" ht="18" customHeight="1">
      <c r="A10" s="263"/>
      <c r="B10" s="263"/>
      <c r="C10" s="7"/>
      <c r="D10" s="52" t="s">
        <v>23</v>
      </c>
      <c r="E10" s="53"/>
      <c r="F10" s="67">
        <v>151458.5</v>
      </c>
      <c r="G10" s="76">
        <f t="shared" ref="G10:G27" si="0">F10/$F$27*100</f>
        <v>5.0686632297402898</v>
      </c>
      <c r="H10" s="68">
        <v>158722</v>
      </c>
      <c r="I10" s="81">
        <f t="shared" ref="I10:I27" si="1">(F10/H10-1)*100</f>
        <v>-4.5762402187472411</v>
      </c>
    </row>
    <row r="11" spans="1:11" ht="18" customHeight="1">
      <c r="A11" s="263"/>
      <c r="B11" s="263"/>
      <c r="C11" s="7"/>
      <c r="D11" s="16"/>
      <c r="E11" s="23" t="s">
        <v>24</v>
      </c>
      <c r="F11" s="69">
        <v>138831.9</v>
      </c>
      <c r="G11" s="77">
        <f t="shared" si="0"/>
        <v>4.6461053466459843</v>
      </c>
      <c r="H11" s="70">
        <v>143857</v>
      </c>
      <c r="I11" s="82">
        <f t="shared" si="1"/>
        <v>-3.4931216416302369</v>
      </c>
    </row>
    <row r="12" spans="1:11" ht="18" customHeight="1">
      <c r="A12" s="263"/>
      <c r="B12" s="263"/>
      <c r="C12" s="7"/>
      <c r="D12" s="16"/>
      <c r="E12" s="23" t="s">
        <v>25</v>
      </c>
      <c r="F12" s="69">
        <v>11743.9</v>
      </c>
      <c r="G12" s="77">
        <f t="shared" si="0"/>
        <v>0.39301771840964345</v>
      </c>
      <c r="H12" s="70">
        <v>14146</v>
      </c>
      <c r="I12" s="82">
        <f t="shared" si="1"/>
        <v>-16.980771949667751</v>
      </c>
    </row>
    <row r="13" spans="1:11" ht="18" customHeight="1">
      <c r="A13" s="263"/>
      <c r="B13" s="263"/>
      <c r="C13" s="7"/>
      <c r="D13" s="33"/>
      <c r="E13" s="23" t="s">
        <v>26</v>
      </c>
      <c r="F13" s="69">
        <v>882.8</v>
      </c>
      <c r="G13" s="77">
        <f t="shared" si="0"/>
        <v>2.9543511253674947E-2</v>
      </c>
      <c r="H13" s="70">
        <v>719</v>
      </c>
      <c r="I13" s="82">
        <f t="shared" si="1"/>
        <v>22.781641168289291</v>
      </c>
    </row>
    <row r="14" spans="1:11" ht="18" customHeight="1">
      <c r="A14" s="263"/>
      <c r="B14" s="263"/>
      <c r="C14" s="7"/>
      <c r="D14" s="61" t="s">
        <v>27</v>
      </c>
      <c r="E14" s="51"/>
      <c r="F14" s="65">
        <v>109057.1</v>
      </c>
      <c r="G14" s="75">
        <f t="shared" si="0"/>
        <v>3.6496711159301705</v>
      </c>
      <c r="H14" s="66">
        <v>131123</v>
      </c>
      <c r="I14" s="83">
        <f t="shared" si="1"/>
        <v>-16.828397763931569</v>
      </c>
    </row>
    <row r="15" spans="1:11" ht="18" customHeight="1">
      <c r="A15" s="263"/>
      <c r="B15" s="263"/>
      <c r="C15" s="7"/>
      <c r="D15" s="16"/>
      <c r="E15" s="23" t="s">
        <v>28</v>
      </c>
      <c r="F15" s="69">
        <v>4533.8999999999996</v>
      </c>
      <c r="G15" s="77">
        <f t="shared" si="0"/>
        <v>0.15173009251590036</v>
      </c>
      <c r="H15" s="70">
        <v>5000</v>
      </c>
      <c r="I15" s="82">
        <f t="shared" si="1"/>
        <v>-9.3220000000000081</v>
      </c>
    </row>
    <row r="16" spans="1:11" ht="18" customHeight="1">
      <c r="A16" s="263"/>
      <c r="B16" s="263"/>
      <c r="C16" s="7"/>
      <c r="D16" s="16"/>
      <c r="E16" s="29" t="s">
        <v>29</v>
      </c>
      <c r="F16" s="67">
        <v>104523.185</v>
      </c>
      <c r="G16" s="76">
        <f t="shared" si="0"/>
        <v>3.4979405214289181</v>
      </c>
      <c r="H16" s="68">
        <v>126123</v>
      </c>
      <c r="I16" s="81">
        <f t="shared" si="1"/>
        <v>-17.125992087089593</v>
      </c>
      <c r="K16" s="108"/>
    </row>
    <row r="17" spans="1:26" ht="18" customHeight="1">
      <c r="A17" s="263"/>
      <c r="B17" s="263"/>
      <c r="C17" s="7"/>
      <c r="D17" s="265" t="s">
        <v>30</v>
      </c>
      <c r="E17" s="266"/>
      <c r="F17" s="67">
        <v>151665.4</v>
      </c>
      <c r="G17" s="76">
        <f t="shared" si="0"/>
        <v>5.0755872810298062</v>
      </c>
      <c r="H17" s="68">
        <v>156363</v>
      </c>
      <c r="I17" s="81">
        <f t="shared" si="1"/>
        <v>-3.0042912965343449</v>
      </c>
    </row>
    <row r="18" spans="1:26" ht="18" customHeight="1">
      <c r="A18" s="263"/>
      <c r="B18" s="263"/>
      <c r="C18" s="7"/>
      <c r="D18" s="267" t="s">
        <v>94</v>
      </c>
      <c r="E18" s="268"/>
      <c r="F18" s="69">
        <v>16089.8</v>
      </c>
      <c r="G18" s="77">
        <f t="shared" si="0"/>
        <v>0.53845626117963208</v>
      </c>
      <c r="H18" s="70">
        <v>16182</v>
      </c>
      <c r="I18" s="82">
        <f t="shared" si="1"/>
        <v>-0.56976887900136441</v>
      </c>
    </row>
    <row r="19" spans="1:26" ht="18" customHeight="1">
      <c r="A19" s="263"/>
      <c r="B19" s="263"/>
      <c r="C19" s="10"/>
      <c r="D19" s="267" t="s">
        <v>95</v>
      </c>
      <c r="E19" s="268"/>
      <c r="F19" s="106">
        <v>165.8</v>
      </c>
      <c r="G19" s="77">
        <f t="shared" si="0"/>
        <v>5.5486114248519567E-3</v>
      </c>
      <c r="H19" s="70">
        <v>372</v>
      </c>
      <c r="I19" s="82">
        <f t="shared" si="1"/>
        <v>-55.430107526881713</v>
      </c>
      <c r="Z19" s="2" t="s">
        <v>96</v>
      </c>
    </row>
    <row r="20" spans="1:26" ht="18" customHeight="1">
      <c r="A20" s="263"/>
      <c r="B20" s="263"/>
      <c r="C20" s="44" t="s">
        <v>5</v>
      </c>
      <c r="D20" s="43"/>
      <c r="E20" s="43"/>
      <c r="F20" s="69">
        <v>71039</v>
      </c>
      <c r="G20" s="77">
        <f t="shared" si="0"/>
        <v>2.3773691617011949</v>
      </c>
      <c r="H20" s="70">
        <v>106146</v>
      </c>
      <c r="I20" s="82">
        <f t="shared" si="1"/>
        <v>-33.074256213140394</v>
      </c>
    </row>
    <row r="21" spans="1:26" ht="18" customHeight="1">
      <c r="A21" s="263"/>
      <c r="B21" s="263"/>
      <c r="C21" s="44" t="s">
        <v>6</v>
      </c>
      <c r="D21" s="43"/>
      <c r="E21" s="43"/>
      <c r="F21" s="69">
        <v>631000</v>
      </c>
      <c r="G21" s="77">
        <f t="shared" si="0"/>
        <v>21.116850476969748</v>
      </c>
      <c r="H21" s="70">
        <v>609000</v>
      </c>
      <c r="I21" s="82">
        <f t="shared" si="1"/>
        <v>3.6124794745484357</v>
      </c>
    </row>
    <row r="22" spans="1:26" ht="18" customHeight="1">
      <c r="A22" s="263"/>
      <c r="B22" s="263"/>
      <c r="C22" s="44" t="s">
        <v>31</v>
      </c>
      <c r="D22" s="43"/>
      <c r="E22" s="43"/>
      <c r="F22" s="69">
        <v>28104.5</v>
      </c>
      <c r="G22" s="77">
        <f t="shared" si="0"/>
        <v>0.94053648847859961</v>
      </c>
      <c r="H22" s="70">
        <v>29201</v>
      </c>
      <c r="I22" s="82">
        <f t="shared" si="1"/>
        <v>-3.7550083901236264</v>
      </c>
    </row>
    <row r="23" spans="1:26" ht="18" customHeight="1">
      <c r="A23" s="263"/>
      <c r="B23" s="263"/>
      <c r="C23" s="44" t="s">
        <v>7</v>
      </c>
      <c r="D23" s="43"/>
      <c r="E23" s="43"/>
      <c r="F23" s="69">
        <v>523371.4</v>
      </c>
      <c r="G23" s="77">
        <f t="shared" si="0"/>
        <v>17.514985099401468</v>
      </c>
      <c r="H23" s="70">
        <v>343976</v>
      </c>
      <c r="I23" s="82">
        <f t="shared" si="1"/>
        <v>52.153464195176412</v>
      </c>
    </row>
    <row r="24" spans="1:26" ht="18" customHeight="1">
      <c r="A24" s="263"/>
      <c r="B24" s="263"/>
      <c r="C24" s="44" t="s">
        <v>32</v>
      </c>
      <c r="D24" s="43"/>
      <c r="E24" s="43"/>
      <c r="F24" s="69">
        <v>6734.1</v>
      </c>
      <c r="G24" s="77">
        <f t="shared" si="0"/>
        <v>0.22536130395715057</v>
      </c>
      <c r="H24" s="70">
        <v>7101</v>
      </c>
      <c r="I24" s="82">
        <f t="shared" si="1"/>
        <v>-5.1668779045204838</v>
      </c>
    </row>
    <row r="25" spans="1:26" ht="18" customHeight="1">
      <c r="A25" s="263"/>
      <c r="B25" s="263"/>
      <c r="C25" s="44" t="s">
        <v>8</v>
      </c>
      <c r="D25" s="43"/>
      <c r="E25" s="43"/>
      <c r="F25" s="69">
        <v>331505.90000000002</v>
      </c>
      <c r="G25" s="77">
        <f t="shared" si="0"/>
        <v>11.094073728261943</v>
      </c>
      <c r="H25" s="70">
        <v>313518</v>
      </c>
      <c r="I25" s="82">
        <f t="shared" si="1"/>
        <v>5.7374377228739837</v>
      </c>
    </row>
    <row r="26" spans="1:26" ht="18" customHeight="1">
      <c r="A26" s="263"/>
      <c r="B26" s="263"/>
      <c r="C26" s="45" t="s">
        <v>9</v>
      </c>
      <c r="D26" s="46"/>
      <c r="E26" s="46"/>
      <c r="F26" s="71">
        <f>2988135-F9-F20-F21-F22-F23-F24-F25</f>
        <v>823113.49999999988</v>
      </c>
      <c r="G26" s="78">
        <f t="shared" si="0"/>
        <v>27.546061339263449</v>
      </c>
      <c r="H26" s="72">
        <f>2477060-H9-H20-H21-H22-H23-H24-H25</f>
        <v>456562</v>
      </c>
      <c r="I26" s="84">
        <f t="shared" si="1"/>
        <v>80.285152947463857</v>
      </c>
    </row>
    <row r="27" spans="1:26" ht="18" customHeight="1">
      <c r="A27" s="263"/>
      <c r="B27" s="264"/>
      <c r="C27" s="47" t="s">
        <v>10</v>
      </c>
      <c r="D27" s="31"/>
      <c r="E27" s="31"/>
      <c r="F27" s="73">
        <f>SUM(F9,F20:F26)</f>
        <v>2988135</v>
      </c>
      <c r="G27" s="79">
        <f t="shared" si="0"/>
        <v>100</v>
      </c>
      <c r="H27" s="73">
        <f>SUM(H9,H20:H26)</f>
        <v>2477060</v>
      </c>
      <c r="I27" s="85">
        <f t="shared" si="1"/>
        <v>20.632322188400764</v>
      </c>
    </row>
    <row r="28" spans="1:26" ht="18" customHeight="1">
      <c r="A28" s="263"/>
      <c r="B28" s="262" t="s">
        <v>89</v>
      </c>
      <c r="C28" s="55" t="s">
        <v>11</v>
      </c>
      <c r="D28" s="56"/>
      <c r="E28" s="56"/>
      <c r="F28" s="65">
        <f>SUM(F29:F31)</f>
        <v>1006226</v>
      </c>
      <c r="G28" s="75">
        <f>F28/$F$45*100</f>
        <v>33.674047524626566</v>
      </c>
      <c r="H28" s="65">
        <f>SUM(H29:H31)</f>
        <v>1007098</v>
      </c>
      <c r="I28" s="86">
        <f>(F28/H28-1)*100</f>
        <v>-8.6585416712181562E-2</v>
      </c>
    </row>
    <row r="29" spans="1:26" ht="18" customHeight="1">
      <c r="A29" s="263"/>
      <c r="B29" s="263"/>
      <c r="C29" s="7"/>
      <c r="D29" s="30" t="s">
        <v>12</v>
      </c>
      <c r="E29" s="43"/>
      <c r="F29" s="69">
        <v>560476.1</v>
      </c>
      <c r="G29" s="77">
        <f t="shared" ref="G29:G45" si="2">F29/$F$45*100</f>
        <v>18.756719492258547</v>
      </c>
      <c r="H29" s="69">
        <v>565201</v>
      </c>
      <c r="I29" s="87">
        <f t="shared" ref="I29:I45" si="3">(F29/H29-1)*100</f>
        <v>-0.8359680892284338</v>
      </c>
    </row>
    <row r="30" spans="1:26" ht="18" customHeight="1">
      <c r="A30" s="263"/>
      <c r="B30" s="263"/>
      <c r="C30" s="7"/>
      <c r="D30" s="30" t="s">
        <v>33</v>
      </c>
      <c r="E30" s="43"/>
      <c r="F30" s="69">
        <v>75288.2</v>
      </c>
      <c r="G30" s="77">
        <f t="shared" si="2"/>
        <v>2.5195715722348555</v>
      </c>
      <c r="H30" s="69">
        <v>74379</v>
      </c>
      <c r="I30" s="87">
        <f t="shared" si="3"/>
        <v>1.2223880396348363</v>
      </c>
    </row>
    <row r="31" spans="1:26" ht="18" customHeight="1">
      <c r="A31" s="263"/>
      <c r="B31" s="263"/>
      <c r="C31" s="19"/>
      <c r="D31" s="30" t="s">
        <v>13</v>
      </c>
      <c r="E31" s="43"/>
      <c r="F31" s="69">
        <v>370461.7</v>
      </c>
      <c r="G31" s="77">
        <f t="shared" si="2"/>
        <v>12.397756460133161</v>
      </c>
      <c r="H31" s="69">
        <v>367518</v>
      </c>
      <c r="I31" s="87">
        <f t="shared" si="3"/>
        <v>0.80096757165635246</v>
      </c>
    </row>
    <row r="32" spans="1:26" ht="18" customHeight="1">
      <c r="A32" s="263"/>
      <c r="B32" s="263"/>
      <c r="C32" s="50" t="s">
        <v>14</v>
      </c>
      <c r="D32" s="51"/>
      <c r="E32" s="51"/>
      <c r="F32" s="65">
        <f>SUM(F33:F38)+200</f>
        <v>1615205.2999999998</v>
      </c>
      <c r="G32" s="75">
        <f t="shared" si="2"/>
        <v>54.053960078778232</v>
      </c>
      <c r="H32" s="65">
        <f>SUM(H33:H38)+200</f>
        <v>1045970</v>
      </c>
      <c r="I32" s="86">
        <f t="shared" si="3"/>
        <v>54.421761618402044</v>
      </c>
    </row>
    <row r="33" spans="1:9" ht="18" customHeight="1">
      <c r="A33" s="263"/>
      <c r="B33" s="263"/>
      <c r="C33" s="7"/>
      <c r="D33" s="30" t="s">
        <v>15</v>
      </c>
      <c r="E33" s="43"/>
      <c r="F33" s="69">
        <v>71856.2</v>
      </c>
      <c r="G33" s="77">
        <f t="shared" si="2"/>
        <v>2.4047173236818282</v>
      </c>
      <c r="H33" s="69">
        <v>67351</v>
      </c>
      <c r="I33" s="87">
        <f t="shared" si="3"/>
        <v>6.6891360187673499</v>
      </c>
    </row>
    <row r="34" spans="1:9" ht="18" customHeight="1">
      <c r="A34" s="263"/>
      <c r="B34" s="263"/>
      <c r="C34" s="7"/>
      <c r="D34" s="30" t="s">
        <v>34</v>
      </c>
      <c r="E34" s="43"/>
      <c r="F34" s="69">
        <v>27527.4</v>
      </c>
      <c r="G34" s="77">
        <f t="shared" si="2"/>
        <v>0.92122343870005874</v>
      </c>
      <c r="H34" s="69">
        <v>28085</v>
      </c>
      <c r="I34" s="87">
        <f t="shared" si="3"/>
        <v>-1.9854014598540082</v>
      </c>
    </row>
    <row r="35" spans="1:9" ht="18" customHeight="1">
      <c r="A35" s="263"/>
      <c r="B35" s="263"/>
      <c r="C35" s="7"/>
      <c r="D35" s="30" t="s">
        <v>35</v>
      </c>
      <c r="E35" s="43"/>
      <c r="F35" s="69">
        <v>977951.7</v>
      </c>
      <c r="G35" s="77">
        <f t="shared" si="2"/>
        <v>32.727828561962561</v>
      </c>
      <c r="H35" s="69">
        <v>773917</v>
      </c>
      <c r="I35" s="87">
        <f t="shared" si="3"/>
        <v>26.363899487929586</v>
      </c>
    </row>
    <row r="36" spans="1:9" ht="18" customHeight="1">
      <c r="A36" s="263"/>
      <c r="B36" s="263"/>
      <c r="C36" s="7"/>
      <c r="D36" s="30" t="s">
        <v>36</v>
      </c>
      <c r="E36" s="43"/>
      <c r="F36" s="69">
        <v>29188.9</v>
      </c>
      <c r="G36" s="77">
        <f t="shared" si="2"/>
        <v>0.97682668286406071</v>
      </c>
      <c r="H36" s="69">
        <v>30544</v>
      </c>
      <c r="I36" s="87">
        <f t="shared" si="3"/>
        <v>-4.4365505500261859</v>
      </c>
    </row>
    <row r="37" spans="1:9" ht="18" customHeight="1">
      <c r="A37" s="263"/>
      <c r="B37" s="263"/>
      <c r="C37" s="7"/>
      <c r="D37" s="30" t="s">
        <v>16</v>
      </c>
      <c r="E37" s="43"/>
      <c r="F37" s="69">
        <v>10571.7</v>
      </c>
      <c r="G37" s="77">
        <f t="shared" si="2"/>
        <v>0.35378923643008098</v>
      </c>
      <c r="H37" s="69">
        <v>8991</v>
      </c>
      <c r="I37" s="87">
        <f t="shared" si="3"/>
        <v>17.580914247580925</v>
      </c>
    </row>
    <row r="38" spans="1:9" ht="18" customHeight="1">
      <c r="A38" s="263"/>
      <c r="B38" s="263"/>
      <c r="C38" s="19"/>
      <c r="D38" s="30" t="s">
        <v>37</v>
      </c>
      <c r="E38" s="43"/>
      <c r="F38" s="69">
        <v>497909.4</v>
      </c>
      <c r="G38" s="77">
        <f t="shared" si="2"/>
        <v>16.662881697112077</v>
      </c>
      <c r="H38" s="69">
        <v>136882</v>
      </c>
      <c r="I38" s="87">
        <f t="shared" si="3"/>
        <v>263.75082187577624</v>
      </c>
    </row>
    <row r="39" spans="1:9" ht="18" customHeight="1">
      <c r="A39" s="263"/>
      <c r="B39" s="263"/>
      <c r="C39" s="50" t="s">
        <v>17</v>
      </c>
      <c r="D39" s="51"/>
      <c r="E39" s="51"/>
      <c r="F39" s="65">
        <f>F40+F43+F44</f>
        <v>366703.7</v>
      </c>
      <c r="G39" s="75">
        <f t="shared" si="2"/>
        <v>12.2719923965952</v>
      </c>
      <c r="H39" s="65">
        <f>H40+H43+H44</f>
        <v>423992</v>
      </c>
      <c r="I39" s="86">
        <f t="shared" si="3"/>
        <v>-13.511646446159354</v>
      </c>
    </row>
    <row r="40" spans="1:9" ht="18" customHeight="1">
      <c r="A40" s="263"/>
      <c r="B40" s="263"/>
      <c r="C40" s="7"/>
      <c r="D40" s="52" t="s">
        <v>18</v>
      </c>
      <c r="E40" s="53"/>
      <c r="F40" s="67">
        <v>363843.5</v>
      </c>
      <c r="G40" s="76">
        <f t="shared" si="2"/>
        <v>12.176273829662984</v>
      </c>
      <c r="H40" s="67">
        <v>414920</v>
      </c>
      <c r="I40" s="88">
        <f t="shared" si="3"/>
        <v>-12.309963366432086</v>
      </c>
    </row>
    <row r="41" spans="1:9" ht="18" customHeight="1">
      <c r="A41" s="263"/>
      <c r="B41" s="263"/>
      <c r="C41" s="7"/>
      <c r="D41" s="16"/>
      <c r="E41" s="103" t="s">
        <v>92</v>
      </c>
      <c r="F41" s="69">
        <v>296615.5</v>
      </c>
      <c r="G41" s="77">
        <f t="shared" si="2"/>
        <v>9.9264424130770532</v>
      </c>
      <c r="H41" s="69">
        <v>351643</v>
      </c>
      <c r="I41" s="89">
        <f t="shared" si="3"/>
        <v>-15.648683465901492</v>
      </c>
    </row>
    <row r="42" spans="1:9" ht="18" customHeight="1">
      <c r="A42" s="263"/>
      <c r="B42" s="263"/>
      <c r="C42" s="7"/>
      <c r="D42" s="33"/>
      <c r="E42" s="32" t="s">
        <v>38</v>
      </c>
      <c r="F42" s="69">
        <v>67228</v>
      </c>
      <c r="G42" s="77">
        <f t="shared" si="2"/>
        <v>2.2498314165859306</v>
      </c>
      <c r="H42" s="69">
        <v>63277</v>
      </c>
      <c r="I42" s="89">
        <f t="shared" si="3"/>
        <v>6.2439749039935544</v>
      </c>
    </row>
    <row r="43" spans="1:9" ht="18" customHeight="1">
      <c r="A43" s="263"/>
      <c r="B43" s="263"/>
      <c r="C43" s="7"/>
      <c r="D43" s="30" t="s">
        <v>39</v>
      </c>
      <c r="E43" s="54"/>
      <c r="F43" s="69">
        <v>2860.2</v>
      </c>
      <c r="G43" s="77">
        <f t="shared" si="2"/>
        <v>9.571856693221692E-2</v>
      </c>
      <c r="H43" s="69">
        <v>9072</v>
      </c>
      <c r="I43" s="89">
        <f t="shared" si="3"/>
        <v>-68.472222222222229</v>
      </c>
    </row>
    <row r="44" spans="1:9" ht="18" customHeight="1">
      <c r="A44" s="263"/>
      <c r="B44" s="263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>
        <v>0</v>
      </c>
    </row>
    <row r="45" spans="1:9" ht="18" customHeight="1">
      <c r="A45" s="264"/>
      <c r="B45" s="264"/>
      <c r="C45" s="11" t="s">
        <v>19</v>
      </c>
      <c r="D45" s="12"/>
      <c r="E45" s="12"/>
      <c r="F45" s="74">
        <f>SUM(F28,F32,F39)</f>
        <v>2988135</v>
      </c>
      <c r="G45" s="85">
        <f t="shared" si="2"/>
        <v>100</v>
      </c>
      <c r="H45" s="74">
        <f>SUM(H28,H32,H39)</f>
        <v>2477060</v>
      </c>
      <c r="I45" s="85">
        <f t="shared" si="3"/>
        <v>20.632322188400764</v>
      </c>
    </row>
    <row r="46" spans="1:9">
      <c r="A46" s="104" t="s">
        <v>20</v>
      </c>
    </row>
    <row r="47" spans="1:9">
      <c r="A47" s="105" t="s">
        <v>21</v>
      </c>
    </row>
    <row r="48" spans="1:9">
      <c r="A48" s="10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2" t="s">
        <v>235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221</v>
      </c>
      <c r="B5" s="31"/>
      <c r="C5" s="31"/>
      <c r="D5" s="31"/>
      <c r="K5" s="37"/>
      <c r="O5" s="37" t="s">
        <v>48</v>
      </c>
    </row>
    <row r="6" spans="1:25" ht="16" customHeight="1">
      <c r="A6" s="273" t="s">
        <v>49</v>
      </c>
      <c r="B6" s="274"/>
      <c r="C6" s="274"/>
      <c r="D6" s="274"/>
      <c r="E6" s="275"/>
      <c r="F6" s="269" t="s">
        <v>237</v>
      </c>
      <c r="G6" s="270"/>
      <c r="H6" s="269" t="s">
        <v>238</v>
      </c>
      <c r="I6" s="270"/>
      <c r="J6" s="269" t="s">
        <v>239</v>
      </c>
      <c r="K6" s="270"/>
      <c r="L6" s="269" t="s">
        <v>240</v>
      </c>
      <c r="M6" s="270"/>
      <c r="N6" s="269" t="s">
        <v>241</v>
      </c>
      <c r="O6" s="270"/>
    </row>
    <row r="7" spans="1:25" ht="16" customHeight="1">
      <c r="A7" s="276"/>
      <c r="B7" s="277"/>
      <c r="C7" s="277"/>
      <c r="D7" s="277"/>
      <c r="E7" s="278"/>
      <c r="F7" s="109" t="s">
        <v>220</v>
      </c>
      <c r="G7" s="38" t="s">
        <v>2</v>
      </c>
      <c r="H7" s="109" t="s">
        <v>220</v>
      </c>
      <c r="I7" s="38" t="s">
        <v>2</v>
      </c>
      <c r="J7" s="109" t="s">
        <v>220</v>
      </c>
      <c r="K7" s="38" t="s">
        <v>2</v>
      </c>
      <c r="L7" s="109" t="s">
        <v>220</v>
      </c>
      <c r="M7" s="38" t="s">
        <v>2</v>
      </c>
      <c r="N7" s="109" t="s">
        <v>220</v>
      </c>
      <c r="O7" s="248" t="s">
        <v>2</v>
      </c>
    </row>
    <row r="8" spans="1:25" ht="16" customHeight="1">
      <c r="A8" s="279" t="s">
        <v>83</v>
      </c>
      <c r="B8" s="55" t="s">
        <v>50</v>
      </c>
      <c r="C8" s="56"/>
      <c r="D8" s="56"/>
      <c r="E8" s="93" t="s">
        <v>41</v>
      </c>
      <c r="F8" s="110">
        <v>16160</v>
      </c>
      <c r="G8" s="111">
        <v>16618</v>
      </c>
      <c r="H8" s="110">
        <v>5485</v>
      </c>
      <c r="I8" s="112">
        <v>5055</v>
      </c>
      <c r="J8" s="110">
        <v>2184</v>
      </c>
      <c r="K8" s="113">
        <v>2168</v>
      </c>
      <c r="L8" s="110">
        <v>942</v>
      </c>
      <c r="M8" s="112">
        <v>937</v>
      </c>
      <c r="N8" s="110">
        <v>4687</v>
      </c>
      <c r="O8" s="113">
        <v>4607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6" customHeight="1">
      <c r="A9" s="280"/>
      <c r="B9" s="8"/>
      <c r="C9" s="254" t="s">
        <v>51</v>
      </c>
      <c r="D9" s="43"/>
      <c r="E9" s="91" t="s">
        <v>42</v>
      </c>
      <c r="F9" s="70">
        <v>16145</v>
      </c>
      <c r="G9" s="115">
        <v>16600</v>
      </c>
      <c r="H9" s="70">
        <v>5485</v>
      </c>
      <c r="I9" s="116">
        <v>5055</v>
      </c>
      <c r="J9" s="70">
        <v>2184</v>
      </c>
      <c r="K9" s="117">
        <v>2168</v>
      </c>
      <c r="L9" s="70">
        <v>942</v>
      </c>
      <c r="M9" s="116">
        <v>932</v>
      </c>
      <c r="N9" s="70">
        <v>4687</v>
      </c>
      <c r="O9" s="117">
        <v>4607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6" customHeight="1">
      <c r="A10" s="280"/>
      <c r="B10" s="10"/>
      <c r="C10" s="254" t="s">
        <v>52</v>
      </c>
      <c r="D10" s="43"/>
      <c r="E10" s="91" t="s">
        <v>43</v>
      </c>
      <c r="F10" s="70">
        <v>15</v>
      </c>
      <c r="G10" s="115">
        <v>18</v>
      </c>
      <c r="H10" s="70">
        <v>0</v>
      </c>
      <c r="I10" s="116">
        <v>0</v>
      </c>
      <c r="J10" s="118">
        <v>0</v>
      </c>
      <c r="K10" s="119">
        <v>0</v>
      </c>
      <c r="L10" s="70">
        <v>0</v>
      </c>
      <c r="M10" s="116">
        <v>5</v>
      </c>
      <c r="N10" s="259">
        <v>0</v>
      </c>
      <c r="O10" s="117">
        <v>0</v>
      </c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6" customHeight="1">
      <c r="A11" s="280"/>
      <c r="B11" s="50" t="s">
        <v>53</v>
      </c>
      <c r="C11" s="63"/>
      <c r="D11" s="63"/>
      <c r="E11" s="90" t="s">
        <v>44</v>
      </c>
      <c r="F11" s="120">
        <v>17276</v>
      </c>
      <c r="G11" s="121">
        <v>16917</v>
      </c>
      <c r="H11" s="120">
        <v>3179</v>
      </c>
      <c r="I11" s="122">
        <v>2708</v>
      </c>
      <c r="J11" s="120">
        <v>2453</v>
      </c>
      <c r="K11" s="123">
        <v>2142</v>
      </c>
      <c r="L11" s="120">
        <v>1160</v>
      </c>
      <c r="M11" s="122">
        <v>1140</v>
      </c>
      <c r="N11" s="120">
        <v>4803</v>
      </c>
      <c r="O11" s="123">
        <v>4825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6" customHeight="1">
      <c r="A12" s="280"/>
      <c r="B12" s="7"/>
      <c r="C12" s="254" t="s">
        <v>54</v>
      </c>
      <c r="D12" s="43"/>
      <c r="E12" s="91" t="s">
        <v>45</v>
      </c>
      <c r="F12" s="70">
        <v>16694</v>
      </c>
      <c r="G12" s="115">
        <v>16841</v>
      </c>
      <c r="H12" s="120">
        <v>3147</v>
      </c>
      <c r="I12" s="116">
        <v>2703</v>
      </c>
      <c r="J12" s="120">
        <v>2416</v>
      </c>
      <c r="K12" s="117">
        <v>2142</v>
      </c>
      <c r="L12" s="70">
        <v>1160</v>
      </c>
      <c r="M12" s="116">
        <v>1140</v>
      </c>
      <c r="N12" s="70">
        <v>4803</v>
      </c>
      <c r="O12" s="117">
        <v>4797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6" customHeight="1">
      <c r="A13" s="280"/>
      <c r="B13" s="8"/>
      <c r="C13" s="253" t="s">
        <v>55</v>
      </c>
      <c r="D13" s="53"/>
      <c r="E13" s="258" t="s">
        <v>46</v>
      </c>
      <c r="F13" s="257">
        <v>582</v>
      </c>
      <c r="G13" s="256">
        <v>76</v>
      </c>
      <c r="H13" s="118">
        <v>32</v>
      </c>
      <c r="I13" s="119">
        <v>5</v>
      </c>
      <c r="J13" s="118">
        <v>37</v>
      </c>
      <c r="K13" s="119">
        <v>0</v>
      </c>
      <c r="L13" s="255">
        <v>0</v>
      </c>
      <c r="M13" s="124">
        <v>0</v>
      </c>
      <c r="N13" s="255">
        <v>0</v>
      </c>
      <c r="O13" s="125">
        <v>28</v>
      </c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6" customHeight="1">
      <c r="A14" s="280"/>
      <c r="B14" s="44" t="s">
        <v>56</v>
      </c>
      <c r="C14" s="43"/>
      <c r="D14" s="43"/>
      <c r="E14" s="91" t="s">
        <v>97</v>
      </c>
      <c r="F14" s="69">
        <f t="shared" ref="F14:N15" si="0">F9-F12</f>
        <v>-549</v>
      </c>
      <c r="G14" s="126">
        <v>-241</v>
      </c>
      <c r="H14" s="69">
        <f t="shared" si="0"/>
        <v>2338</v>
      </c>
      <c r="I14" s="126">
        <v>2352</v>
      </c>
      <c r="J14" s="69">
        <f t="shared" si="0"/>
        <v>-232</v>
      </c>
      <c r="K14" s="126">
        <v>26</v>
      </c>
      <c r="L14" s="69">
        <f t="shared" si="0"/>
        <v>-218</v>
      </c>
      <c r="M14" s="126">
        <v>-208</v>
      </c>
      <c r="N14" s="69">
        <f t="shared" si="0"/>
        <v>-116</v>
      </c>
      <c r="O14" s="126">
        <v>-190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6" customHeight="1">
      <c r="A15" s="280"/>
      <c r="B15" s="44" t="s">
        <v>57</v>
      </c>
      <c r="C15" s="43"/>
      <c r="D15" s="43"/>
      <c r="E15" s="91" t="s">
        <v>98</v>
      </c>
      <c r="F15" s="69">
        <f t="shared" si="0"/>
        <v>-567</v>
      </c>
      <c r="G15" s="126">
        <v>-58</v>
      </c>
      <c r="H15" s="69">
        <f t="shared" si="0"/>
        <v>-32</v>
      </c>
      <c r="I15" s="126">
        <v>-5</v>
      </c>
      <c r="J15" s="69">
        <f t="shared" si="0"/>
        <v>-37</v>
      </c>
      <c r="K15" s="126">
        <v>0</v>
      </c>
      <c r="L15" s="69">
        <f t="shared" si="0"/>
        <v>0</v>
      </c>
      <c r="M15" s="126">
        <v>5</v>
      </c>
      <c r="N15" s="69">
        <f t="shared" si="0"/>
        <v>0</v>
      </c>
      <c r="O15" s="126">
        <v>-28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6" customHeight="1">
      <c r="A16" s="280"/>
      <c r="B16" s="44" t="s">
        <v>58</v>
      </c>
      <c r="C16" s="43"/>
      <c r="D16" s="43"/>
      <c r="E16" s="91" t="s">
        <v>99</v>
      </c>
      <c r="F16" s="257">
        <f t="shared" ref="F16:N16" si="1">F8-F11</f>
        <v>-1116</v>
      </c>
      <c r="G16" s="256">
        <v>-299</v>
      </c>
      <c r="H16" s="257">
        <f t="shared" si="1"/>
        <v>2306</v>
      </c>
      <c r="I16" s="256">
        <v>2347</v>
      </c>
      <c r="J16" s="257">
        <f t="shared" si="1"/>
        <v>-269</v>
      </c>
      <c r="K16" s="256">
        <v>26</v>
      </c>
      <c r="L16" s="257">
        <f t="shared" si="1"/>
        <v>-218</v>
      </c>
      <c r="M16" s="256">
        <v>-203</v>
      </c>
      <c r="N16" s="257">
        <f t="shared" si="1"/>
        <v>-116</v>
      </c>
      <c r="O16" s="256">
        <v>-218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6" customHeight="1">
      <c r="A17" s="280"/>
      <c r="B17" s="44" t="s">
        <v>59</v>
      </c>
      <c r="C17" s="43"/>
      <c r="D17" s="43"/>
      <c r="E17" s="34"/>
      <c r="F17" s="239">
        <v>55340</v>
      </c>
      <c r="G17" s="126">
        <v>53937</v>
      </c>
      <c r="H17" s="260">
        <v>0</v>
      </c>
      <c r="I17" s="119">
        <v>0</v>
      </c>
      <c r="J17" s="261">
        <v>422</v>
      </c>
      <c r="K17" s="117">
        <v>1014</v>
      </c>
      <c r="L17" s="261">
        <v>10630</v>
      </c>
      <c r="M17" s="116">
        <v>0</v>
      </c>
      <c r="N17" s="260">
        <v>378</v>
      </c>
      <c r="O17" s="127">
        <v>0</v>
      </c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6" customHeight="1">
      <c r="A18" s="281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>
        <v>0</v>
      </c>
      <c r="K18" s="131">
        <v>0</v>
      </c>
      <c r="L18" s="130">
        <v>0</v>
      </c>
      <c r="M18" s="131">
        <v>0</v>
      </c>
      <c r="N18" s="130">
        <v>0</v>
      </c>
      <c r="O18" s="132">
        <v>0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6" customHeight="1">
      <c r="A19" s="280" t="s">
        <v>84</v>
      </c>
      <c r="B19" s="50" t="s">
        <v>61</v>
      </c>
      <c r="C19" s="51"/>
      <c r="D19" s="51"/>
      <c r="E19" s="95"/>
      <c r="F19" s="65">
        <v>1760</v>
      </c>
      <c r="G19" s="133">
        <v>1949</v>
      </c>
      <c r="H19" s="66">
        <v>816</v>
      </c>
      <c r="I19" s="134">
        <v>3917</v>
      </c>
      <c r="J19" s="66">
        <v>937</v>
      </c>
      <c r="K19" s="135">
        <v>1495</v>
      </c>
      <c r="L19" s="66">
        <v>1147</v>
      </c>
      <c r="M19" s="134">
        <v>780</v>
      </c>
      <c r="N19" s="66">
        <v>2563</v>
      </c>
      <c r="O19" s="135">
        <v>2683</v>
      </c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6" customHeight="1">
      <c r="A20" s="280"/>
      <c r="B20" s="19"/>
      <c r="C20" s="254" t="s">
        <v>62</v>
      </c>
      <c r="D20" s="43"/>
      <c r="E20" s="91"/>
      <c r="F20" s="69">
        <v>661</v>
      </c>
      <c r="G20" s="126">
        <v>986</v>
      </c>
      <c r="H20" s="70">
        <v>800</v>
      </c>
      <c r="I20" s="116">
        <v>3900</v>
      </c>
      <c r="J20" s="70">
        <v>377</v>
      </c>
      <c r="K20" s="119">
        <v>874</v>
      </c>
      <c r="L20" s="70">
        <v>740</v>
      </c>
      <c r="M20" s="116">
        <v>488</v>
      </c>
      <c r="N20" s="70">
        <v>967</v>
      </c>
      <c r="O20" s="117">
        <v>1231</v>
      </c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6" customHeight="1">
      <c r="A21" s="280"/>
      <c r="B21" s="9" t="s">
        <v>63</v>
      </c>
      <c r="C21" s="63"/>
      <c r="D21" s="63"/>
      <c r="E21" s="90" t="s">
        <v>100</v>
      </c>
      <c r="F21" s="136">
        <v>1760</v>
      </c>
      <c r="G21" s="137">
        <v>1949</v>
      </c>
      <c r="H21" s="120">
        <v>816</v>
      </c>
      <c r="I21" s="122">
        <v>3917</v>
      </c>
      <c r="J21" s="120">
        <v>937</v>
      </c>
      <c r="K21" s="123">
        <v>1495</v>
      </c>
      <c r="L21" s="120">
        <v>1147</v>
      </c>
      <c r="M21" s="122">
        <v>780</v>
      </c>
      <c r="N21" s="120">
        <v>2563</v>
      </c>
      <c r="O21" s="123">
        <v>2683</v>
      </c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6" customHeight="1">
      <c r="A22" s="280"/>
      <c r="B22" s="50" t="s">
        <v>64</v>
      </c>
      <c r="C22" s="51"/>
      <c r="D22" s="51"/>
      <c r="E22" s="95" t="s">
        <v>101</v>
      </c>
      <c r="F22" s="65">
        <v>2261</v>
      </c>
      <c r="G22" s="133">
        <v>2501</v>
      </c>
      <c r="H22" s="66">
        <v>3816</v>
      </c>
      <c r="I22" s="134">
        <v>6287</v>
      </c>
      <c r="J22" s="66">
        <v>1904</v>
      </c>
      <c r="K22" s="135">
        <v>2487</v>
      </c>
      <c r="L22" s="66">
        <v>1177</v>
      </c>
      <c r="M22" s="134">
        <v>831</v>
      </c>
      <c r="N22" s="66">
        <v>3566</v>
      </c>
      <c r="O22" s="135">
        <v>3576</v>
      </c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6" customHeight="1">
      <c r="A23" s="280"/>
      <c r="B23" s="7" t="s">
        <v>65</v>
      </c>
      <c r="C23" s="253" t="s">
        <v>66</v>
      </c>
      <c r="D23" s="53"/>
      <c r="E23" s="258"/>
      <c r="F23" s="257">
        <v>1582</v>
      </c>
      <c r="G23" s="256">
        <v>1489</v>
      </c>
      <c r="H23" s="255">
        <v>617</v>
      </c>
      <c r="I23" s="124">
        <v>790</v>
      </c>
      <c r="J23" s="255">
        <v>937</v>
      </c>
      <c r="K23" s="125">
        <v>1003</v>
      </c>
      <c r="L23" s="255">
        <v>340</v>
      </c>
      <c r="M23" s="124">
        <v>357</v>
      </c>
      <c r="N23" s="255">
        <v>1623</v>
      </c>
      <c r="O23" s="125">
        <v>1722</v>
      </c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6" customHeight="1">
      <c r="A24" s="280"/>
      <c r="B24" s="44" t="s">
        <v>102</v>
      </c>
      <c r="C24" s="43"/>
      <c r="D24" s="43"/>
      <c r="E24" s="91" t="s">
        <v>103</v>
      </c>
      <c r="F24" s="69">
        <f t="shared" ref="F24:O24" si="2">F21-F22</f>
        <v>-501</v>
      </c>
      <c r="G24" s="126">
        <f t="shared" si="2"/>
        <v>-552</v>
      </c>
      <c r="H24" s="69">
        <f t="shared" si="2"/>
        <v>-3000</v>
      </c>
      <c r="I24" s="126">
        <f t="shared" si="2"/>
        <v>-2370</v>
      </c>
      <c r="J24" s="69">
        <f t="shared" si="2"/>
        <v>-967</v>
      </c>
      <c r="K24" s="126">
        <f t="shared" si="2"/>
        <v>-992</v>
      </c>
      <c r="L24" s="69">
        <f t="shared" si="2"/>
        <v>-30</v>
      </c>
      <c r="M24" s="126">
        <f t="shared" si="2"/>
        <v>-51</v>
      </c>
      <c r="N24" s="69">
        <f t="shared" si="2"/>
        <v>-1003</v>
      </c>
      <c r="O24" s="126">
        <f t="shared" si="2"/>
        <v>-893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6" customHeight="1">
      <c r="A25" s="280"/>
      <c r="B25" s="100" t="s">
        <v>67</v>
      </c>
      <c r="C25" s="53"/>
      <c r="D25" s="53"/>
      <c r="E25" s="282" t="s">
        <v>104</v>
      </c>
      <c r="F25" s="284">
        <v>501</v>
      </c>
      <c r="G25" s="286">
        <v>552</v>
      </c>
      <c r="H25" s="271">
        <v>3000</v>
      </c>
      <c r="I25" s="286">
        <v>2370</v>
      </c>
      <c r="J25" s="271">
        <v>967</v>
      </c>
      <c r="K25" s="286">
        <v>992</v>
      </c>
      <c r="L25" s="271">
        <v>30</v>
      </c>
      <c r="M25" s="286">
        <v>51</v>
      </c>
      <c r="N25" s="271">
        <v>1003</v>
      </c>
      <c r="O25" s="286">
        <v>893</v>
      </c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6" customHeight="1">
      <c r="A26" s="280"/>
      <c r="B26" s="9" t="s">
        <v>68</v>
      </c>
      <c r="C26" s="63"/>
      <c r="D26" s="63"/>
      <c r="E26" s="283"/>
      <c r="F26" s="285"/>
      <c r="G26" s="287"/>
      <c r="H26" s="272"/>
      <c r="I26" s="287"/>
      <c r="J26" s="272"/>
      <c r="K26" s="295"/>
      <c r="L26" s="272"/>
      <c r="M26" s="295"/>
      <c r="N26" s="272"/>
      <c r="O26" s="295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6" customHeight="1">
      <c r="A27" s="281"/>
      <c r="B27" s="47" t="s">
        <v>105</v>
      </c>
      <c r="C27" s="31"/>
      <c r="D27" s="31"/>
      <c r="E27" s="92" t="s">
        <v>106</v>
      </c>
      <c r="F27" s="73">
        <f t="shared" ref="F27:O27" si="3">F24+F25</f>
        <v>0</v>
      </c>
      <c r="G27" s="138">
        <f t="shared" si="3"/>
        <v>0</v>
      </c>
      <c r="H27" s="73">
        <f t="shared" si="3"/>
        <v>0</v>
      </c>
      <c r="I27" s="138">
        <f t="shared" si="3"/>
        <v>0</v>
      </c>
      <c r="J27" s="73">
        <f t="shared" si="3"/>
        <v>0</v>
      </c>
      <c r="K27" s="138">
        <f t="shared" si="3"/>
        <v>0</v>
      </c>
      <c r="L27" s="73">
        <f t="shared" si="3"/>
        <v>0</v>
      </c>
      <c r="M27" s="138">
        <f t="shared" si="3"/>
        <v>0</v>
      </c>
      <c r="N27" s="73">
        <f t="shared" si="3"/>
        <v>0</v>
      </c>
      <c r="O27" s="138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6" customHeight="1">
      <c r="A28" s="13"/>
      <c r="F28" s="114"/>
      <c r="G28" s="114"/>
      <c r="H28" s="114"/>
      <c r="I28" s="114"/>
      <c r="J28" s="114"/>
      <c r="K28" s="114"/>
      <c r="L28" s="139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6" customHeight="1">
      <c r="A29" s="31"/>
      <c r="F29" s="114"/>
      <c r="G29" s="114"/>
      <c r="H29" s="114"/>
      <c r="I29" s="114"/>
      <c r="J29" s="140"/>
      <c r="K29" s="140"/>
      <c r="L29" s="139"/>
      <c r="M29" s="114"/>
      <c r="N29" s="114"/>
      <c r="O29" s="140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0"/>
    </row>
    <row r="30" spans="1:25" ht="16" customHeight="1">
      <c r="A30" s="296" t="s">
        <v>69</v>
      </c>
      <c r="B30" s="297"/>
      <c r="C30" s="297"/>
      <c r="D30" s="297"/>
      <c r="E30" s="298"/>
      <c r="F30" s="302" t="s">
        <v>242</v>
      </c>
      <c r="G30" s="303"/>
      <c r="H30" s="302" t="s">
        <v>243</v>
      </c>
      <c r="I30" s="303"/>
      <c r="J30" s="304"/>
      <c r="K30" s="303"/>
      <c r="L30" s="304"/>
      <c r="M30" s="303"/>
      <c r="N30" s="304"/>
      <c r="O30" s="303"/>
      <c r="P30" s="141"/>
      <c r="Q30" s="139"/>
      <c r="R30" s="141"/>
      <c r="S30" s="139"/>
      <c r="T30" s="141"/>
      <c r="U30" s="139"/>
      <c r="V30" s="141"/>
      <c r="W30" s="139"/>
      <c r="X30" s="141"/>
      <c r="Y30" s="139"/>
    </row>
    <row r="31" spans="1:25" ht="16" customHeight="1">
      <c r="A31" s="299"/>
      <c r="B31" s="300"/>
      <c r="C31" s="300"/>
      <c r="D31" s="300"/>
      <c r="E31" s="301"/>
      <c r="F31" s="109" t="s">
        <v>220</v>
      </c>
      <c r="G31" s="142" t="s">
        <v>2</v>
      </c>
      <c r="H31" s="109" t="s">
        <v>220</v>
      </c>
      <c r="I31" s="142" t="s">
        <v>2</v>
      </c>
      <c r="J31" s="109" t="s">
        <v>220</v>
      </c>
      <c r="K31" s="143" t="s">
        <v>2</v>
      </c>
      <c r="L31" s="109" t="s">
        <v>220</v>
      </c>
      <c r="M31" s="142" t="s">
        <v>2</v>
      </c>
      <c r="N31" s="109" t="s">
        <v>220</v>
      </c>
      <c r="O31" s="144" t="s">
        <v>2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6" customHeight="1">
      <c r="A32" s="279" t="s">
        <v>85</v>
      </c>
      <c r="B32" s="55" t="s">
        <v>50</v>
      </c>
      <c r="C32" s="56"/>
      <c r="D32" s="56"/>
      <c r="E32" s="15" t="s">
        <v>41</v>
      </c>
      <c r="F32" s="66">
        <v>6</v>
      </c>
      <c r="G32" s="146">
        <v>6</v>
      </c>
      <c r="H32" s="110">
        <v>119</v>
      </c>
      <c r="I32" s="112">
        <v>133</v>
      </c>
      <c r="J32" s="110"/>
      <c r="K32" s="113"/>
      <c r="L32" s="66"/>
      <c r="M32" s="146"/>
      <c r="N32" s="110"/>
      <c r="O32" s="147"/>
      <c r="P32" s="146"/>
      <c r="Q32" s="146"/>
      <c r="R32" s="146"/>
      <c r="S32" s="146"/>
      <c r="T32" s="148"/>
      <c r="U32" s="148"/>
      <c r="V32" s="146"/>
      <c r="W32" s="146"/>
      <c r="X32" s="148"/>
      <c r="Y32" s="148"/>
    </row>
    <row r="33" spans="1:25" ht="16" customHeight="1">
      <c r="A33" s="288"/>
      <c r="B33" s="8"/>
      <c r="C33" s="253" t="s">
        <v>70</v>
      </c>
      <c r="D33" s="53"/>
      <c r="E33" s="98"/>
      <c r="F33" s="255">
        <v>0</v>
      </c>
      <c r="G33" s="149">
        <v>0</v>
      </c>
      <c r="H33" s="255">
        <v>0</v>
      </c>
      <c r="I33" s="124">
        <v>0</v>
      </c>
      <c r="J33" s="255"/>
      <c r="K33" s="125"/>
      <c r="L33" s="255"/>
      <c r="M33" s="149"/>
      <c r="N33" s="255"/>
      <c r="O33" s="256"/>
      <c r="P33" s="146"/>
      <c r="Q33" s="146"/>
      <c r="R33" s="146"/>
      <c r="S33" s="146"/>
      <c r="T33" s="148"/>
      <c r="U33" s="148"/>
      <c r="V33" s="146"/>
      <c r="W33" s="146"/>
      <c r="X33" s="148"/>
      <c r="Y33" s="148"/>
    </row>
    <row r="34" spans="1:25" ht="16" customHeight="1">
      <c r="A34" s="288"/>
      <c r="B34" s="8"/>
      <c r="C34" s="24"/>
      <c r="D34" s="254" t="s">
        <v>71</v>
      </c>
      <c r="E34" s="94"/>
      <c r="F34" s="70">
        <v>0</v>
      </c>
      <c r="G34" s="115">
        <v>0</v>
      </c>
      <c r="H34" s="70">
        <v>0</v>
      </c>
      <c r="I34" s="116">
        <v>0</v>
      </c>
      <c r="J34" s="70"/>
      <c r="K34" s="117"/>
      <c r="L34" s="70"/>
      <c r="M34" s="115"/>
      <c r="N34" s="70"/>
      <c r="O34" s="126"/>
      <c r="P34" s="146"/>
      <c r="Q34" s="146"/>
      <c r="R34" s="146"/>
      <c r="S34" s="146"/>
      <c r="T34" s="148"/>
      <c r="U34" s="148"/>
      <c r="V34" s="146"/>
      <c r="W34" s="146"/>
      <c r="X34" s="148"/>
      <c r="Y34" s="148"/>
    </row>
    <row r="35" spans="1:25" ht="16" customHeight="1">
      <c r="A35" s="288"/>
      <c r="B35" s="10"/>
      <c r="C35" s="62" t="s">
        <v>72</v>
      </c>
      <c r="D35" s="63"/>
      <c r="E35" s="99"/>
      <c r="F35" s="120">
        <v>6</v>
      </c>
      <c r="G35" s="121">
        <v>6</v>
      </c>
      <c r="H35" s="120">
        <v>119</v>
      </c>
      <c r="I35" s="122">
        <v>133</v>
      </c>
      <c r="J35" s="150"/>
      <c r="K35" s="151"/>
      <c r="L35" s="120"/>
      <c r="M35" s="121"/>
      <c r="N35" s="120"/>
      <c r="O35" s="137"/>
      <c r="P35" s="146"/>
      <c r="Q35" s="146"/>
      <c r="R35" s="146"/>
      <c r="S35" s="146"/>
      <c r="T35" s="148"/>
      <c r="U35" s="148"/>
      <c r="V35" s="146"/>
      <c r="W35" s="146"/>
      <c r="X35" s="148"/>
      <c r="Y35" s="148"/>
    </row>
    <row r="36" spans="1:25" ht="16" customHeight="1">
      <c r="A36" s="288"/>
      <c r="B36" s="50" t="s">
        <v>53</v>
      </c>
      <c r="C36" s="51"/>
      <c r="D36" s="51"/>
      <c r="E36" s="15" t="s">
        <v>42</v>
      </c>
      <c r="F36" s="65">
        <v>6</v>
      </c>
      <c r="G36" s="256">
        <v>6</v>
      </c>
      <c r="H36" s="66">
        <v>119</v>
      </c>
      <c r="I36" s="134">
        <v>133</v>
      </c>
      <c r="J36" s="66"/>
      <c r="K36" s="135"/>
      <c r="L36" s="66"/>
      <c r="M36" s="146"/>
      <c r="N36" s="66"/>
      <c r="O36" s="133"/>
      <c r="P36" s="146"/>
      <c r="Q36" s="146"/>
      <c r="R36" s="146"/>
      <c r="S36" s="146"/>
      <c r="T36" s="146"/>
      <c r="U36" s="146"/>
      <c r="V36" s="146"/>
      <c r="W36" s="146"/>
      <c r="X36" s="148"/>
      <c r="Y36" s="148"/>
    </row>
    <row r="37" spans="1:25" ht="16" customHeight="1">
      <c r="A37" s="288"/>
      <c r="B37" s="8"/>
      <c r="C37" s="254" t="s">
        <v>73</v>
      </c>
      <c r="D37" s="43"/>
      <c r="E37" s="94"/>
      <c r="F37" s="69">
        <v>0</v>
      </c>
      <c r="G37" s="126">
        <v>0</v>
      </c>
      <c r="H37" s="70">
        <v>0</v>
      </c>
      <c r="I37" s="116">
        <v>0</v>
      </c>
      <c r="J37" s="70"/>
      <c r="K37" s="117"/>
      <c r="L37" s="70"/>
      <c r="M37" s="115"/>
      <c r="N37" s="70"/>
      <c r="O37" s="126"/>
      <c r="P37" s="146"/>
      <c r="Q37" s="146"/>
      <c r="R37" s="146"/>
      <c r="S37" s="146"/>
      <c r="T37" s="146"/>
      <c r="U37" s="146"/>
      <c r="V37" s="146"/>
      <c r="W37" s="146"/>
      <c r="X37" s="148"/>
      <c r="Y37" s="148"/>
    </row>
    <row r="38" spans="1:25" ht="16" customHeight="1">
      <c r="A38" s="288"/>
      <c r="B38" s="10"/>
      <c r="C38" s="254" t="s">
        <v>74</v>
      </c>
      <c r="D38" s="43"/>
      <c r="E38" s="94"/>
      <c r="F38" s="69">
        <v>6</v>
      </c>
      <c r="G38" s="126">
        <v>6</v>
      </c>
      <c r="H38" s="70">
        <v>119</v>
      </c>
      <c r="I38" s="116">
        <v>133</v>
      </c>
      <c r="J38" s="70"/>
      <c r="K38" s="151"/>
      <c r="L38" s="70"/>
      <c r="M38" s="115"/>
      <c r="N38" s="70"/>
      <c r="O38" s="126"/>
      <c r="P38" s="146"/>
      <c r="Q38" s="146"/>
      <c r="R38" s="148"/>
      <c r="S38" s="148"/>
      <c r="T38" s="146"/>
      <c r="U38" s="146"/>
      <c r="V38" s="146"/>
      <c r="W38" s="146"/>
      <c r="X38" s="148"/>
      <c r="Y38" s="148"/>
    </row>
    <row r="39" spans="1:25" ht="16" customHeight="1">
      <c r="A39" s="289"/>
      <c r="B39" s="11" t="s">
        <v>75</v>
      </c>
      <c r="C39" s="12"/>
      <c r="D39" s="12"/>
      <c r="E39" s="97" t="s">
        <v>108</v>
      </c>
      <c r="F39" s="73">
        <v>0</v>
      </c>
      <c r="G39" s="138">
        <v>0</v>
      </c>
      <c r="H39" s="73">
        <v>0</v>
      </c>
      <c r="I39" s="138">
        <v>0</v>
      </c>
      <c r="J39" s="73">
        <f t="shared" ref="J39:O39" si="4">J32-J36</f>
        <v>0</v>
      </c>
      <c r="K39" s="138">
        <f t="shared" si="4"/>
        <v>0</v>
      </c>
      <c r="L39" s="73">
        <f t="shared" si="4"/>
        <v>0</v>
      </c>
      <c r="M39" s="138">
        <f t="shared" si="4"/>
        <v>0</v>
      </c>
      <c r="N39" s="73">
        <f t="shared" si="4"/>
        <v>0</v>
      </c>
      <c r="O39" s="138">
        <f t="shared" si="4"/>
        <v>0</v>
      </c>
      <c r="P39" s="146"/>
      <c r="Q39" s="146"/>
      <c r="R39" s="146"/>
      <c r="S39" s="146"/>
      <c r="T39" s="146"/>
      <c r="U39" s="146"/>
      <c r="V39" s="146"/>
      <c r="W39" s="146"/>
      <c r="X39" s="148"/>
      <c r="Y39" s="148"/>
    </row>
    <row r="40" spans="1:25" ht="16" customHeight="1">
      <c r="A40" s="279" t="s">
        <v>86</v>
      </c>
      <c r="B40" s="50" t="s">
        <v>76</v>
      </c>
      <c r="C40" s="51"/>
      <c r="D40" s="51"/>
      <c r="E40" s="15" t="s">
        <v>44</v>
      </c>
      <c r="F40" s="65">
        <v>30</v>
      </c>
      <c r="G40" s="133">
        <v>30</v>
      </c>
      <c r="H40" s="66">
        <v>667</v>
      </c>
      <c r="I40" s="134">
        <v>655</v>
      </c>
      <c r="J40" s="66"/>
      <c r="K40" s="135"/>
      <c r="L40" s="66"/>
      <c r="M40" s="146"/>
      <c r="N40" s="66"/>
      <c r="O40" s="133"/>
      <c r="P40" s="146"/>
      <c r="Q40" s="146"/>
      <c r="R40" s="146"/>
      <c r="S40" s="146"/>
      <c r="T40" s="148"/>
      <c r="U40" s="148"/>
      <c r="V40" s="148"/>
      <c r="W40" s="148"/>
      <c r="X40" s="146"/>
      <c r="Y40" s="146"/>
    </row>
    <row r="41" spans="1:25" ht="16" customHeight="1">
      <c r="A41" s="290"/>
      <c r="B41" s="10"/>
      <c r="C41" s="254" t="s">
        <v>77</v>
      </c>
      <c r="D41" s="43"/>
      <c r="E41" s="94"/>
      <c r="F41" s="152">
        <v>0</v>
      </c>
      <c r="G41" s="153">
        <v>0</v>
      </c>
      <c r="H41" s="150">
        <v>0</v>
      </c>
      <c r="I41" s="151">
        <v>0</v>
      </c>
      <c r="J41" s="70"/>
      <c r="K41" s="117"/>
      <c r="L41" s="70"/>
      <c r="M41" s="115"/>
      <c r="N41" s="70"/>
      <c r="O41" s="126"/>
      <c r="P41" s="148"/>
      <c r="Q41" s="148"/>
      <c r="R41" s="148"/>
      <c r="S41" s="148"/>
      <c r="T41" s="148"/>
      <c r="U41" s="148"/>
      <c r="V41" s="148"/>
      <c r="W41" s="148"/>
      <c r="X41" s="146"/>
      <c r="Y41" s="146"/>
    </row>
    <row r="42" spans="1:25" ht="16" customHeight="1">
      <c r="A42" s="290"/>
      <c r="B42" s="50" t="s">
        <v>64</v>
      </c>
      <c r="C42" s="51"/>
      <c r="D42" s="51"/>
      <c r="E42" s="15" t="s">
        <v>45</v>
      </c>
      <c r="F42" s="65">
        <v>30</v>
      </c>
      <c r="G42" s="133">
        <v>30</v>
      </c>
      <c r="H42" s="66">
        <v>667</v>
      </c>
      <c r="I42" s="134">
        <v>655</v>
      </c>
      <c r="J42" s="66"/>
      <c r="K42" s="135"/>
      <c r="L42" s="66"/>
      <c r="M42" s="146"/>
      <c r="N42" s="66"/>
      <c r="O42" s="133"/>
      <c r="P42" s="146"/>
      <c r="Q42" s="146"/>
      <c r="R42" s="146"/>
      <c r="S42" s="146"/>
      <c r="T42" s="148"/>
      <c r="U42" s="148"/>
      <c r="V42" s="146"/>
      <c r="W42" s="146"/>
      <c r="X42" s="146"/>
      <c r="Y42" s="146"/>
    </row>
    <row r="43" spans="1:25" ht="16" customHeight="1">
      <c r="A43" s="290"/>
      <c r="B43" s="10"/>
      <c r="C43" s="254" t="s">
        <v>78</v>
      </c>
      <c r="D43" s="43"/>
      <c r="E43" s="94"/>
      <c r="F43" s="69">
        <v>30</v>
      </c>
      <c r="G43" s="126">
        <v>30</v>
      </c>
      <c r="H43" s="70">
        <v>667</v>
      </c>
      <c r="I43" s="116">
        <v>655</v>
      </c>
      <c r="J43" s="150"/>
      <c r="K43" s="151"/>
      <c r="L43" s="70"/>
      <c r="M43" s="115"/>
      <c r="N43" s="70"/>
      <c r="O43" s="126"/>
      <c r="P43" s="146"/>
      <c r="Q43" s="146"/>
      <c r="R43" s="148"/>
      <c r="S43" s="146"/>
      <c r="T43" s="148"/>
      <c r="U43" s="148"/>
      <c r="V43" s="146"/>
      <c r="W43" s="146"/>
      <c r="X43" s="148"/>
      <c r="Y43" s="148"/>
    </row>
    <row r="44" spans="1:25" ht="16" customHeight="1">
      <c r="A44" s="291"/>
      <c r="B44" s="47" t="s">
        <v>75</v>
      </c>
      <c r="C44" s="31"/>
      <c r="D44" s="31"/>
      <c r="E44" s="97" t="s">
        <v>109</v>
      </c>
      <c r="F44" s="128">
        <v>0</v>
      </c>
      <c r="G44" s="129">
        <v>0</v>
      </c>
      <c r="H44" s="128">
        <v>0</v>
      </c>
      <c r="I44" s="129">
        <v>0</v>
      </c>
      <c r="J44" s="128">
        <f t="shared" ref="J44:O44" si="5">J40-J42</f>
        <v>0</v>
      </c>
      <c r="K44" s="129">
        <f t="shared" si="5"/>
        <v>0</v>
      </c>
      <c r="L44" s="128">
        <f t="shared" si="5"/>
        <v>0</v>
      </c>
      <c r="M44" s="129">
        <f t="shared" si="5"/>
        <v>0</v>
      </c>
      <c r="N44" s="128">
        <f t="shared" si="5"/>
        <v>0</v>
      </c>
      <c r="O44" s="129">
        <f t="shared" si="5"/>
        <v>0</v>
      </c>
      <c r="P44" s="148"/>
      <c r="Q44" s="148"/>
      <c r="R44" s="146"/>
      <c r="S44" s="146"/>
      <c r="T44" s="148"/>
      <c r="U44" s="148"/>
      <c r="V44" s="146"/>
      <c r="W44" s="146"/>
      <c r="X44" s="146"/>
      <c r="Y44" s="146"/>
    </row>
    <row r="45" spans="1:25" ht="16" customHeight="1">
      <c r="A45" s="292" t="s">
        <v>87</v>
      </c>
      <c r="B45" s="25" t="s">
        <v>79</v>
      </c>
      <c r="C45" s="20"/>
      <c r="D45" s="20"/>
      <c r="E45" s="96" t="s">
        <v>110</v>
      </c>
      <c r="F45" s="154">
        <v>0</v>
      </c>
      <c r="G45" s="155">
        <v>0</v>
      </c>
      <c r="H45" s="154">
        <v>0</v>
      </c>
      <c r="I45" s="155">
        <v>0</v>
      </c>
      <c r="J45" s="154">
        <f t="shared" ref="J45:O45" si="6">J39+J44</f>
        <v>0</v>
      </c>
      <c r="K45" s="155">
        <f t="shared" si="6"/>
        <v>0</v>
      </c>
      <c r="L45" s="154">
        <f t="shared" si="6"/>
        <v>0</v>
      </c>
      <c r="M45" s="155">
        <f t="shared" si="6"/>
        <v>0</v>
      </c>
      <c r="N45" s="154">
        <f t="shared" si="6"/>
        <v>0</v>
      </c>
      <c r="O45" s="155">
        <f t="shared" si="6"/>
        <v>0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6" customHeight="1">
      <c r="A46" s="293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/>
      <c r="K46" s="151"/>
      <c r="L46" s="70"/>
      <c r="M46" s="115"/>
      <c r="N46" s="150"/>
      <c r="O46" s="127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ht="16" customHeight="1">
      <c r="A47" s="293"/>
      <c r="B47" s="44" t="s">
        <v>81</v>
      </c>
      <c r="C47" s="43"/>
      <c r="D47" s="43"/>
      <c r="E47" s="43"/>
      <c r="F47" s="69">
        <v>0</v>
      </c>
      <c r="G47" s="126">
        <v>0</v>
      </c>
      <c r="H47" s="70">
        <v>0</v>
      </c>
      <c r="I47" s="116">
        <v>0</v>
      </c>
      <c r="J47" s="70"/>
      <c r="K47" s="117"/>
      <c r="L47" s="70"/>
      <c r="M47" s="115"/>
      <c r="N47" s="70"/>
      <c r="O47" s="12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6" customHeight="1">
      <c r="A48" s="294"/>
      <c r="B48" s="47" t="s">
        <v>82</v>
      </c>
      <c r="C48" s="31"/>
      <c r="D48" s="31"/>
      <c r="E48" s="31"/>
      <c r="F48" s="74">
        <v>0</v>
      </c>
      <c r="G48" s="156">
        <v>0</v>
      </c>
      <c r="H48" s="74">
        <v>0</v>
      </c>
      <c r="I48" s="157">
        <v>0</v>
      </c>
      <c r="J48" s="74"/>
      <c r="K48" s="158"/>
      <c r="L48" s="74"/>
      <c r="M48" s="156"/>
      <c r="N48" s="74"/>
      <c r="O48" s="138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16" ht="16" customHeight="1">
      <c r="A49" s="13" t="s">
        <v>111</v>
      </c>
      <c r="O49" s="8"/>
      <c r="P49" s="8"/>
    </row>
    <row r="50" spans="1:16" ht="16" customHeight="1">
      <c r="A50" s="13"/>
      <c r="O50" s="8"/>
      <c r="P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101" t="s">
        <v>234</v>
      </c>
      <c r="F1" s="1"/>
    </row>
    <row r="3" spans="1:9" ht="14">
      <c r="A3" s="27" t="s">
        <v>112</v>
      </c>
    </row>
    <row r="5" spans="1:9">
      <c r="A5" s="58" t="s">
        <v>222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223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2" t="s">
        <v>88</v>
      </c>
      <c r="B9" s="262" t="s">
        <v>90</v>
      </c>
      <c r="C9" s="55" t="s">
        <v>4</v>
      </c>
      <c r="D9" s="56"/>
      <c r="E9" s="56"/>
      <c r="F9" s="65">
        <v>667833.59999999998</v>
      </c>
      <c r="G9" s="75">
        <f>F9/$F$27*100</f>
        <v>27.530104951286365</v>
      </c>
      <c r="H9" s="66">
        <v>675801</v>
      </c>
      <c r="I9" s="80">
        <f t="shared" ref="I9:I45" si="0">(F9/H9-1)*100</f>
        <v>-1.1789565271433489</v>
      </c>
    </row>
    <row r="10" spans="1:9" ht="18" customHeight="1">
      <c r="A10" s="263"/>
      <c r="B10" s="263"/>
      <c r="C10" s="7"/>
      <c r="D10" s="52" t="s">
        <v>23</v>
      </c>
      <c r="E10" s="53"/>
      <c r="F10" s="67">
        <v>162551.4</v>
      </c>
      <c r="G10" s="76">
        <f t="shared" ref="G10:G27" si="1">F10/$F$27*100</f>
        <v>6.7008564737960628</v>
      </c>
      <c r="H10" s="68">
        <v>165156</v>
      </c>
      <c r="I10" s="81">
        <f t="shared" si="0"/>
        <v>-1.5770544212744375</v>
      </c>
    </row>
    <row r="11" spans="1:9" ht="18" customHeight="1">
      <c r="A11" s="263"/>
      <c r="B11" s="263"/>
      <c r="C11" s="7"/>
      <c r="D11" s="16"/>
      <c r="E11" s="23" t="s">
        <v>24</v>
      </c>
      <c r="F11" s="69">
        <v>133086.70000000001</v>
      </c>
      <c r="G11" s="77">
        <f t="shared" si="1"/>
        <v>5.4862331254677263</v>
      </c>
      <c r="H11" s="70">
        <v>136026</v>
      </c>
      <c r="I11" s="82">
        <f t="shared" si="0"/>
        <v>-2.1608368988281557</v>
      </c>
    </row>
    <row r="12" spans="1:9" ht="18" customHeight="1">
      <c r="A12" s="263"/>
      <c r="B12" s="263"/>
      <c r="C12" s="7"/>
      <c r="D12" s="16"/>
      <c r="E12" s="23" t="s">
        <v>25</v>
      </c>
      <c r="F12" s="69">
        <v>15489.8</v>
      </c>
      <c r="G12" s="77">
        <f t="shared" si="1"/>
        <v>0.63853603603417908</v>
      </c>
      <c r="H12" s="70">
        <v>14661</v>
      </c>
      <c r="I12" s="82">
        <f t="shared" si="0"/>
        <v>5.6530932405702172</v>
      </c>
    </row>
    <row r="13" spans="1:9" ht="18" customHeight="1">
      <c r="A13" s="263"/>
      <c r="B13" s="263"/>
      <c r="C13" s="7"/>
      <c r="D13" s="33"/>
      <c r="E13" s="23" t="s">
        <v>26</v>
      </c>
      <c r="F13" s="69">
        <v>758.2</v>
      </c>
      <c r="G13" s="77">
        <f t="shared" si="1"/>
        <v>3.1255279120525413E-2</v>
      </c>
      <c r="H13" s="70">
        <v>1549</v>
      </c>
      <c r="I13" s="82">
        <f t="shared" si="0"/>
        <v>-51.052291801162042</v>
      </c>
    </row>
    <row r="14" spans="1:9" ht="18" customHeight="1">
      <c r="A14" s="263"/>
      <c r="B14" s="263"/>
      <c r="C14" s="7"/>
      <c r="D14" s="61" t="s">
        <v>27</v>
      </c>
      <c r="E14" s="51"/>
      <c r="F14" s="65">
        <v>128875</v>
      </c>
      <c r="G14" s="75">
        <f t="shared" si="1"/>
        <v>5.3126142134762766</v>
      </c>
      <c r="H14" s="66">
        <v>120938</v>
      </c>
      <c r="I14" s="83">
        <f t="shared" si="0"/>
        <v>6.5628669235475945</v>
      </c>
    </row>
    <row r="15" spans="1:9" ht="18" customHeight="1">
      <c r="A15" s="263"/>
      <c r="B15" s="263"/>
      <c r="C15" s="7"/>
      <c r="D15" s="16"/>
      <c r="E15" s="23" t="s">
        <v>28</v>
      </c>
      <c r="F15" s="69">
        <v>4908.8</v>
      </c>
      <c r="G15" s="77">
        <f t="shared" si="1"/>
        <v>0.20235546577002791</v>
      </c>
      <c r="H15" s="70">
        <v>4849</v>
      </c>
      <c r="I15" s="82">
        <f t="shared" si="0"/>
        <v>1.2332439678284235</v>
      </c>
    </row>
    <row r="16" spans="1:9" ht="18" customHeight="1">
      <c r="A16" s="263"/>
      <c r="B16" s="263"/>
      <c r="C16" s="7"/>
      <c r="D16" s="16"/>
      <c r="E16" s="29" t="s">
        <v>29</v>
      </c>
      <c r="F16" s="67">
        <v>123966.3</v>
      </c>
      <c r="G16" s="76">
        <f t="shared" si="1"/>
        <v>5.1102628700063182</v>
      </c>
      <c r="H16" s="68">
        <v>116089</v>
      </c>
      <c r="I16" s="81">
        <f t="shared" si="0"/>
        <v>6.7855696922189068</v>
      </c>
    </row>
    <row r="17" spans="1:9" ht="18" customHeight="1">
      <c r="A17" s="263"/>
      <c r="B17" s="263"/>
      <c r="C17" s="7"/>
      <c r="D17" s="267" t="s">
        <v>30</v>
      </c>
      <c r="E17" s="305"/>
      <c r="F17" s="67">
        <v>210250.4</v>
      </c>
      <c r="G17" s="76">
        <f t="shared" si="1"/>
        <v>8.6671523835427546</v>
      </c>
      <c r="H17" s="68">
        <v>217250</v>
      </c>
      <c r="I17" s="81">
        <f t="shared" si="0"/>
        <v>-3.2219102416570777</v>
      </c>
    </row>
    <row r="18" spans="1:9" ht="18" customHeight="1">
      <c r="A18" s="263"/>
      <c r="B18" s="263"/>
      <c r="C18" s="7"/>
      <c r="D18" s="267" t="s">
        <v>94</v>
      </c>
      <c r="E18" s="268"/>
      <c r="F18" s="69">
        <v>15905.5</v>
      </c>
      <c r="G18" s="77">
        <f t="shared" si="1"/>
        <v>0.65567243741956871</v>
      </c>
      <c r="H18" s="70">
        <v>16479</v>
      </c>
      <c r="I18" s="82">
        <f t="shared" si="0"/>
        <v>-3.4801869045451794</v>
      </c>
    </row>
    <row r="19" spans="1:9" ht="18" customHeight="1">
      <c r="A19" s="263"/>
      <c r="B19" s="263"/>
      <c r="C19" s="10"/>
      <c r="D19" s="267" t="s">
        <v>95</v>
      </c>
      <c r="E19" s="268"/>
      <c r="F19" s="69">
        <v>597.20000000000005</v>
      </c>
      <c r="G19" s="77">
        <f t="shared" si="1"/>
        <v>2.4618376009994433E-2</v>
      </c>
      <c r="H19" s="70">
        <v>765</v>
      </c>
      <c r="I19" s="82">
        <f t="shared" si="0"/>
        <v>-21.934640522875814</v>
      </c>
    </row>
    <row r="20" spans="1:9" ht="18" customHeight="1">
      <c r="A20" s="263"/>
      <c r="B20" s="263"/>
      <c r="C20" s="44" t="s">
        <v>5</v>
      </c>
      <c r="D20" s="43"/>
      <c r="E20" s="43"/>
      <c r="F20" s="69">
        <v>96467.9</v>
      </c>
      <c r="G20" s="77">
        <f t="shared" si="1"/>
        <v>3.9766963079278996</v>
      </c>
      <c r="H20" s="70">
        <v>99096</v>
      </c>
      <c r="I20" s="82">
        <f t="shared" si="0"/>
        <v>-2.6520747557923663</v>
      </c>
    </row>
    <row r="21" spans="1:9" ht="18" customHeight="1">
      <c r="A21" s="263"/>
      <c r="B21" s="263"/>
      <c r="C21" s="44" t="s">
        <v>6</v>
      </c>
      <c r="D21" s="43"/>
      <c r="E21" s="43"/>
      <c r="F21" s="69">
        <v>608954.80000000005</v>
      </c>
      <c r="G21" s="77">
        <f t="shared" si="1"/>
        <v>25.102944138464434</v>
      </c>
      <c r="H21" s="70">
        <v>613197</v>
      </c>
      <c r="I21" s="82">
        <f t="shared" si="0"/>
        <v>-0.69181682232626329</v>
      </c>
    </row>
    <row r="22" spans="1:9" ht="18" customHeight="1">
      <c r="A22" s="263"/>
      <c r="B22" s="263"/>
      <c r="C22" s="44" t="s">
        <v>31</v>
      </c>
      <c r="D22" s="43"/>
      <c r="E22" s="43"/>
      <c r="F22" s="69">
        <v>27961.3</v>
      </c>
      <c r="G22" s="77">
        <f t="shared" si="1"/>
        <v>1.1526486890962113</v>
      </c>
      <c r="H22" s="70">
        <v>28106</v>
      </c>
      <c r="I22" s="82">
        <f t="shared" si="0"/>
        <v>-0.51483668967480245</v>
      </c>
    </row>
    <row r="23" spans="1:9" ht="18" customHeight="1">
      <c r="A23" s="263"/>
      <c r="B23" s="263"/>
      <c r="C23" s="44" t="s">
        <v>7</v>
      </c>
      <c r="D23" s="43"/>
      <c r="E23" s="43"/>
      <c r="F23" s="69">
        <v>399795.20000000001</v>
      </c>
      <c r="G23" s="77">
        <f t="shared" si="1"/>
        <v>16.480757804070539</v>
      </c>
      <c r="H23" s="70">
        <v>378546</v>
      </c>
      <c r="I23" s="82">
        <f t="shared" si="0"/>
        <v>5.6133732756388888</v>
      </c>
    </row>
    <row r="24" spans="1:9" ht="18" customHeight="1">
      <c r="A24" s="263"/>
      <c r="B24" s="263"/>
      <c r="C24" s="44" t="s">
        <v>32</v>
      </c>
      <c r="D24" s="43"/>
      <c r="E24" s="43"/>
      <c r="F24" s="69">
        <v>13442.4</v>
      </c>
      <c r="G24" s="77">
        <f t="shared" si="1"/>
        <v>0.55413606442858199</v>
      </c>
      <c r="H24" s="70">
        <v>6709</v>
      </c>
      <c r="I24" s="82">
        <f t="shared" si="0"/>
        <v>100.36369056491279</v>
      </c>
    </row>
    <row r="25" spans="1:9" ht="18" customHeight="1">
      <c r="A25" s="263"/>
      <c r="B25" s="263"/>
      <c r="C25" s="44" t="s">
        <v>8</v>
      </c>
      <c r="D25" s="43"/>
      <c r="E25" s="43"/>
      <c r="F25" s="69">
        <v>358733.3</v>
      </c>
      <c r="G25" s="77">
        <f t="shared" si="1"/>
        <v>14.788063072180401</v>
      </c>
      <c r="H25" s="70">
        <v>353393</v>
      </c>
      <c r="I25" s="82">
        <f t="shared" si="0"/>
        <v>1.5111504755328964</v>
      </c>
    </row>
    <row r="26" spans="1:9" ht="18" customHeight="1">
      <c r="A26" s="263"/>
      <c r="B26" s="263"/>
      <c r="C26" s="45" t="s">
        <v>9</v>
      </c>
      <c r="D26" s="46"/>
      <c r="E26" s="46"/>
      <c r="F26" s="71">
        <f>2425830.2-F9-F20-F21-F22-F23-F24-F25</f>
        <v>252641.70000000013</v>
      </c>
      <c r="G26" s="78">
        <f t="shared" si="1"/>
        <v>10.414648972545569</v>
      </c>
      <c r="H26" s="72">
        <v>226863</v>
      </c>
      <c r="I26" s="84">
        <f t="shared" si="0"/>
        <v>11.363113420875216</v>
      </c>
    </row>
    <row r="27" spans="1:9" ht="18" customHeight="1">
      <c r="A27" s="263"/>
      <c r="B27" s="264"/>
      <c r="C27" s="47" t="s">
        <v>10</v>
      </c>
      <c r="D27" s="31"/>
      <c r="E27" s="31"/>
      <c r="F27" s="73">
        <f>SUM(F9,F20:F26)</f>
        <v>2425830.2000000002</v>
      </c>
      <c r="G27" s="79">
        <f t="shared" si="1"/>
        <v>100</v>
      </c>
      <c r="H27" s="73">
        <f>SUM(H9,H20:H26)</f>
        <v>2381711</v>
      </c>
      <c r="I27" s="85">
        <f t="shared" si="0"/>
        <v>1.8524161831557251</v>
      </c>
    </row>
    <row r="28" spans="1:9" ht="18" customHeight="1">
      <c r="A28" s="263"/>
      <c r="B28" s="262" t="s">
        <v>89</v>
      </c>
      <c r="C28" s="55" t="s">
        <v>11</v>
      </c>
      <c r="D28" s="56"/>
      <c r="E28" s="56"/>
      <c r="F28" s="65">
        <v>1015868.4</v>
      </c>
      <c r="G28" s="75">
        <f t="shared" ref="G28:G45" si="2">F28/$F$45*100</f>
        <v>42.123594445682656</v>
      </c>
      <c r="H28" s="65">
        <v>1016866</v>
      </c>
      <c r="I28" s="86">
        <f t="shared" si="0"/>
        <v>-9.8105355081201662E-2</v>
      </c>
    </row>
    <row r="29" spans="1:9" ht="18" customHeight="1">
      <c r="A29" s="263"/>
      <c r="B29" s="263"/>
      <c r="C29" s="7"/>
      <c r="D29" s="30" t="s">
        <v>12</v>
      </c>
      <c r="E29" s="43"/>
      <c r="F29" s="69">
        <v>568272.1</v>
      </c>
      <c r="G29" s="77">
        <f t="shared" si="2"/>
        <v>23.563744551160777</v>
      </c>
      <c r="H29" s="69">
        <v>561192</v>
      </c>
      <c r="I29" s="87">
        <f t="shared" si="0"/>
        <v>1.2616181271293936</v>
      </c>
    </row>
    <row r="30" spans="1:9" ht="18" customHeight="1">
      <c r="A30" s="263"/>
      <c r="B30" s="263"/>
      <c r="C30" s="7"/>
      <c r="D30" s="30" t="s">
        <v>33</v>
      </c>
      <c r="E30" s="43"/>
      <c r="F30" s="69">
        <v>61780.9</v>
      </c>
      <c r="G30" s="77">
        <f t="shared" si="2"/>
        <v>2.5617821915607135</v>
      </c>
      <c r="H30" s="69">
        <v>62101</v>
      </c>
      <c r="I30" s="87">
        <f t="shared" si="0"/>
        <v>-0.51545063686574411</v>
      </c>
    </row>
    <row r="31" spans="1:9" ht="18" customHeight="1">
      <c r="A31" s="263"/>
      <c r="B31" s="263"/>
      <c r="C31" s="19"/>
      <c r="D31" s="30" t="s">
        <v>13</v>
      </c>
      <c r="E31" s="43"/>
      <c r="F31" s="69">
        <v>385815.4</v>
      </c>
      <c r="G31" s="77">
        <f t="shared" si="2"/>
        <v>15.998067702961164</v>
      </c>
      <c r="H31" s="69">
        <v>393573</v>
      </c>
      <c r="I31" s="87">
        <f t="shared" si="0"/>
        <v>-1.9710701699557576</v>
      </c>
    </row>
    <row r="32" spans="1:9" ht="18" customHeight="1">
      <c r="A32" s="263"/>
      <c r="B32" s="263"/>
      <c r="C32" s="50" t="s">
        <v>14</v>
      </c>
      <c r="D32" s="51"/>
      <c r="E32" s="51"/>
      <c r="F32" s="65">
        <v>878025.4</v>
      </c>
      <c r="G32" s="75">
        <f t="shared" si="2"/>
        <v>36.407851511680342</v>
      </c>
      <c r="H32" s="65">
        <v>872933</v>
      </c>
      <c r="I32" s="86">
        <f t="shared" si="0"/>
        <v>0.58336665013236644</v>
      </c>
    </row>
    <row r="33" spans="1:9" ht="18" customHeight="1">
      <c r="A33" s="263"/>
      <c r="B33" s="263"/>
      <c r="C33" s="7"/>
      <c r="D33" s="30" t="s">
        <v>15</v>
      </c>
      <c r="E33" s="43"/>
      <c r="F33" s="69">
        <v>59037.8</v>
      </c>
      <c r="G33" s="77">
        <f t="shared" si="2"/>
        <v>2.4480378995599463</v>
      </c>
      <c r="H33" s="69">
        <v>63364</v>
      </c>
      <c r="I33" s="87">
        <f t="shared" si="0"/>
        <v>-6.827536140395174</v>
      </c>
    </row>
    <row r="34" spans="1:9" ht="18" customHeight="1">
      <c r="A34" s="263"/>
      <c r="B34" s="263"/>
      <c r="C34" s="7"/>
      <c r="D34" s="30" t="s">
        <v>34</v>
      </c>
      <c r="E34" s="43"/>
      <c r="F34" s="69">
        <v>26749.3</v>
      </c>
      <c r="G34" s="77">
        <f t="shared" si="2"/>
        <v>1.1091758193343733</v>
      </c>
      <c r="H34" s="69">
        <v>28580</v>
      </c>
      <c r="I34" s="87">
        <f t="shared" si="0"/>
        <v>-6.4055283414975577</v>
      </c>
    </row>
    <row r="35" spans="1:9" ht="18" customHeight="1">
      <c r="A35" s="263"/>
      <c r="B35" s="263"/>
      <c r="C35" s="7"/>
      <c r="D35" s="30" t="s">
        <v>35</v>
      </c>
      <c r="E35" s="43"/>
      <c r="F35" s="69">
        <v>583079.6</v>
      </c>
      <c r="G35" s="77">
        <f t="shared" si="2"/>
        <v>24.177746448212055</v>
      </c>
      <c r="H35" s="69">
        <v>575046</v>
      </c>
      <c r="I35" s="87">
        <f t="shared" si="0"/>
        <v>1.3970360632018952</v>
      </c>
    </row>
    <row r="36" spans="1:9" ht="18" customHeight="1">
      <c r="A36" s="263"/>
      <c r="B36" s="263"/>
      <c r="C36" s="7"/>
      <c r="D36" s="30" t="s">
        <v>36</v>
      </c>
      <c r="E36" s="43"/>
      <c r="F36" s="69">
        <v>65904.800000000003</v>
      </c>
      <c r="G36" s="77">
        <f t="shared" si="2"/>
        <v>2.7327821863775132</v>
      </c>
      <c r="H36" s="69">
        <v>33217</v>
      </c>
      <c r="I36" s="87">
        <f t="shared" si="0"/>
        <v>98.406839871150325</v>
      </c>
    </row>
    <row r="37" spans="1:9" ht="18" customHeight="1">
      <c r="A37" s="263"/>
      <c r="B37" s="263"/>
      <c r="C37" s="7"/>
      <c r="D37" s="30" t="s">
        <v>16</v>
      </c>
      <c r="E37" s="43"/>
      <c r="F37" s="69">
        <v>13641.7</v>
      </c>
      <c r="G37" s="77">
        <f t="shared" si="2"/>
        <v>0.56566129859898095</v>
      </c>
      <c r="H37" s="69">
        <v>21499</v>
      </c>
      <c r="I37" s="87">
        <f t="shared" si="0"/>
        <v>-36.547281268896228</v>
      </c>
    </row>
    <row r="38" spans="1:9" ht="18" customHeight="1">
      <c r="A38" s="263"/>
      <c r="B38" s="263"/>
      <c r="C38" s="19"/>
      <c r="D38" s="30" t="s">
        <v>37</v>
      </c>
      <c r="E38" s="43"/>
      <c r="F38" s="69">
        <v>129612.2</v>
      </c>
      <c r="G38" s="77">
        <f t="shared" si="2"/>
        <v>5.3744478595974723</v>
      </c>
      <c r="H38" s="69">
        <v>151227</v>
      </c>
      <c r="I38" s="87">
        <f t="shared" si="0"/>
        <v>-14.292950332943189</v>
      </c>
    </row>
    <row r="39" spans="1:9" ht="18" customHeight="1">
      <c r="A39" s="263"/>
      <c r="B39" s="263"/>
      <c r="C39" s="50" t="s">
        <v>17</v>
      </c>
      <c r="D39" s="51"/>
      <c r="E39" s="51"/>
      <c r="F39" s="65">
        <v>517743.7</v>
      </c>
      <c r="G39" s="75">
        <f t="shared" si="2"/>
        <v>21.468554042637006</v>
      </c>
      <c r="H39" s="65">
        <v>477450</v>
      </c>
      <c r="I39" s="86">
        <f t="shared" si="0"/>
        <v>8.4393549062729001</v>
      </c>
    </row>
    <row r="40" spans="1:9" ht="18" customHeight="1">
      <c r="A40" s="263"/>
      <c r="B40" s="263"/>
      <c r="C40" s="7"/>
      <c r="D40" s="52" t="s">
        <v>18</v>
      </c>
      <c r="E40" s="53"/>
      <c r="F40" s="67">
        <v>485926.8</v>
      </c>
      <c r="G40" s="76">
        <f t="shared" si="2"/>
        <v>20.149247140169283</v>
      </c>
      <c r="H40" s="67">
        <v>433998</v>
      </c>
      <c r="I40" s="88">
        <f t="shared" si="0"/>
        <v>11.965216429568803</v>
      </c>
    </row>
    <row r="41" spans="1:9" ht="18" customHeight="1">
      <c r="A41" s="263"/>
      <c r="B41" s="263"/>
      <c r="C41" s="7"/>
      <c r="D41" s="16"/>
      <c r="E41" s="103" t="s">
        <v>92</v>
      </c>
      <c r="F41" s="69">
        <v>319064.09999999998</v>
      </c>
      <c r="G41" s="77">
        <f t="shared" si="2"/>
        <v>13.230184884751543</v>
      </c>
      <c r="H41" s="69">
        <v>290337</v>
      </c>
      <c r="I41" s="89">
        <f t="shared" si="0"/>
        <v>9.8943985782039334</v>
      </c>
    </row>
    <row r="42" spans="1:9" ht="18" customHeight="1">
      <c r="A42" s="263"/>
      <c r="B42" s="263"/>
      <c r="C42" s="7"/>
      <c r="D42" s="33"/>
      <c r="E42" s="32" t="s">
        <v>38</v>
      </c>
      <c r="F42" s="69">
        <v>82863.600000000006</v>
      </c>
      <c r="G42" s="77">
        <f t="shared" si="2"/>
        <v>3.4359890323483531</v>
      </c>
      <c r="H42" s="69">
        <v>71266</v>
      </c>
      <c r="I42" s="89">
        <f t="shared" si="0"/>
        <v>16.273678893160849</v>
      </c>
    </row>
    <row r="43" spans="1:9" ht="18" customHeight="1">
      <c r="A43" s="263"/>
      <c r="B43" s="263"/>
      <c r="C43" s="7"/>
      <c r="D43" s="30" t="s">
        <v>39</v>
      </c>
      <c r="E43" s="54"/>
      <c r="F43" s="69">
        <v>31816.9</v>
      </c>
      <c r="G43" s="77">
        <f t="shared" si="2"/>
        <v>1.3193069024677218</v>
      </c>
      <c r="H43" s="67">
        <v>43452</v>
      </c>
      <c r="I43" s="159">
        <f t="shared" si="0"/>
        <v>-26.776903249562732</v>
      </c>
    </row>
    <row r="44" spans="1:9" ht="18" customHeight="1">
      <c r="A44" s="263"/>
      <c r="B44" s="263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>
        <v>0</v>
      </c>
    </row>
    <row r="45" spans="1:9" ht="18" customHeight="1">
      <c r="A45" s="264"/>
      <c r="B45" s="264"/>
      <c r="C45" s="11" t="s">
        <v>19</v>
      </c>
      <c r="D45" s="12"/>
      <c r="E45" s="12"/>
      <c r="F45" s="74">
        <f>SUM(F28,F32,F39)</f>
        <v>2411637.5</v>
      </c>
      <c r="G45" s="79">
        <f t="shared" si="2"/>
        <v>100</v>
      </c>
      <c r="H45" s="74">
        <f>SUM(H28,H32,H39)</f>
        <v>2367249</v>
      </c>
      <c r="I45" s="160">
        <f t="shared" si="0"/>
        <v>1.8751090400713988</v>
      </c>
    </row>
    <row r="46" spans="1:9">
      <c r="A46" s="104" t="s">
        <v>20</v>
      </c>
    </row>
    <row r="47" spans="1:9">
      <c r="A47" s="105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61" t="s">
        <v>0</v>
      </c>
      <c r="B1" s="161"/>
      <c r="C1" s="101" t="s">
        <v>234</v>
      </c>
      <c r="D1" s="162"/>
      <c r="E1" s="162"/>
    </row>
    <row r="4" spans="1:9">
      <c r="A4" s="163" t="s">
        <v>114</v>
      </c>
    </row>
    <row r="5" spans="1:9">
      <c r="I5" s="14" t="s">
        <v>115</v>
      </c>
    </row>
    <row r="6" spans="1:9" s="168" customFormat="1" ht="29.25" customHeight="1">
      <c r="A6" s="164" t="s">
        <v>116</v>
      </c>
      <c r="B6" s="165"/>
      <c r="C6" s="165"/>
      <c r="D6" s="166"/>
      <c r="E6" s="167" t="s">
        <v>218</v>
      </c>
      <c r="F6" s="167" t="s">
        <v>224</v>
      </c>
      <c r="G6" s="167" t="s">
        <v>225</v>
      </c>
      <c r="H6" s="167" t="s">
        <v>226</v>
      </c>
      <c r="I6" s="167" t="s">
        <v>228</v>
      </c>
    </row>
    <row r="7" spans="1:9" ht="27" customHeight="1">
      <c r="A7" s="306" t="s">
        <v>117</v>
      </c>
      <c r="B7" s="55" t="s">
        <v>118</v>
      </c>
      <c r="C7" s="56"/>
      <c r="D7" s="93" t="s">
        <v>119</v>
      </c>
      <c r="E7" s="169">
        <v>2412799</v>
      </c>
      <c r="F7" s="170">
        <v>2434887</v>
      </c>
      <c r="G7" s="170">
        <v>2437925</v>
      </c>
      <c r="H7" s="170">
        <v>2381711</v>
      </c>
      <c r="I7" s="170">
        <v>2425830.2000000002</v>
      </c>
    </row>
    <row r="8" spans="1:9" ht="27" customHeight="1">
      <c r="A8" s="263"/>
      <c r="B8" s="9"/>
      <c r="C8" s="30" t="s">
        <v>120</v>
      </c>
      <c r="D8" s="91" t="s">
        <v>42</v>
      </c>
      <c r="E8" s="171">
        <v>1423014</v>
      </c>
      <c r="F8" s="171">
        <v>1420840</v>
      </c>
      <c r="G8" s="171">
        <v>1412028</v>
      </c>
      <c r="H8" s="171">
        <v>1389635</v>
      </c>
      <c r="I8" s="172">
        <v>1378520.1</v>
      </c>
    </row>
    <row r="9" spans="1:9" ht="27" customHeight="1">
      <c r="A9" s="263"/>
      <c r="B9" s="44" t="s">
        <v>121</v>
      </c>
      <c r="C9" s="43"/>
      <c r="D9" s="94"/>
      <c r="E9" s="173">
        <v>2401326</v>
      </c>
      <c r="F9" s="173">
        <v>2425590</v>
      </c>
      <c r="G9" s="173">
        <v>2427419</v>
      </c>
      <c r="H9" s="173">
        <v>2367249</v>
      </c>
      <c r="I9" s="174">
        <v>2411637.5</v>
      </c>
    </row>
    <row r="10" spans="1:9" ht="27" customHeight="1">
      <c r="A10" s="263"/>
      <c r="B10" s="44" t="s">
        <v>122</v>
      </c>
      <c r="C10" s="43"/>
      <c r="D10" s="94"/>
      <c r="E10" s="173">
        <v>11473</v>
      </c>
      <c r="F10" s="173">
        <v>9297</v>
      </c>
      <c r="G10" s="173">
        <v>10506</v>
      </c>
      <c r="H10" s="173">
        <v>14462</v>
      </c>
      <c r="I10" s="174">
        <v>14192.7</v>
      </c>
    </row>
    <row r="11" spans="1:9" ht="27" customHeight="1">
      <c r="A11" s="263"/>
      <c r="B11" s="44" t="s">
        <v>123</v>
      </c>
      <c r="C11" s="43"/>
      <c r="D11" s="94"/>
      <c r="E11" s="173">
        <v>6877</v>
      </c>
      <c r="F11" s="173">
        <v>5538</v>
      </c>
      <c r="G11" s="173">
        <v>4501</v>
      </c>
      <c r="H11" s="173">
        <v>6019</v>
      </c>
      <c r="I11" s="174">
        <v>4627</v>
      </c>
    </row>
    <row r="12" spans="1:9" ht="27" customHeight="1">
      <c r="A12" s="263"/>
      <c r="B12" s="44" t="s">
        <v>124</v>
      </c>
      <c r="C12" s="43"/>
      <c r="D12" s="94"/>
      <c r="E12" s="173">
        <v>4596</v>
      </c>
      <c r="F12" s="173">
        <v>3759</v>
      </c>
      <c r="G12" s="173">
        <v>6005</v>
      </c>
      <c r="H12" s="173">
        <v>8443</v>
      </c>
      <c r="I12" s="174">
        <v>9565.7000000000007</v>
      </c>
    </row>
    <row r="13" spans="1:9" ht="27" customHeight="1">
      <c r="A13" s="263"/>
      <c r="B13" s="44" t="s">
        <v>125</v>
      </c>
      <c r="C13" s="43"/>
      <c r="D13" s="98"/>
      <c r="E13" s="175">
        <v>1711</v>
      </c>
      <c r="F13" s="175">
        <v>-836</v>
      </c>
      <c r="G13" s="175">
        <v>2245</v>
      </c>
      <c r="H13" s="175">
        <v>2438</v>
      </c>
      <c r="I13" s="176">
        <v>1122.5999999999999</v>
      </c>
    </row>
    <row r="14" spans="1:9" ht="27" customHeight="1">
      <c r="A14" s="263"/>
      <c r="B14" s="100" t="s">
        <v>126</v>
      </c>
      <c r="C14" s="53"/>
      <c r="D14" s="98"/>
      <c r="E14" s="175">
        <v>0</v>
      </c>
      <c r="F14" s="175">
        <v>0</v>
      </c>
      <c r="G14" s="175">
        <v>8000</v>
      </c>
      <c r="H14" s="175">
        <v>8000</v>
      </c>
      <c r="I14" s="176">
        <v>8000</v>
      </c>
    </row>
    <row r="15" spans="1:9" ht="27" customHeight="1">
      <c r="A15" s="263"/>
      <c r="B15" s="45" t="s">
        <v>127</v>
      </c>
      <c r="C15" s="46"/>
      <c r="D15" s="177"/>
      <c r="E15" s="178">
        <v>11610</v>
      </c>
      <c r="F15" s="178">
        <v>-4353</v>
      </c>
      <c r="G15" s="178">
        <v>9503</v>
      </c>
      <c r="H15" s="178">
        <v>15556</v>
      </c>
      <c r="I15" s="179">
        <v>3914.9</v>
      </c>
    </row>
    <row r="16" spans="1:9" ht="27" customHeight="1">
      <c r="A16" s="263"/>
      <c r="B16" s="180" t="s">
        <v>128</v>
      </c>
      <c r="C16" s="181"/>
      <c r="D16" s="182" t="s">
        <v>43</v>
      </c>
      <c r="E16" s="183">
        <v>150249</v>
      </c>
      <c r="F16" s="183">
        <v>135980</v>
      </c>
      <c r="G16" s="183">
        <v>128311</v>
      </c>
      <c r="H16" s="183">
        <v>110975</v>
      </c>
      <c r="I16" s="184">
        <v>62061.4</v>
      </c>
    </row>
    <row r="17" spans="1:9" ht="27" customHeight="1">
      <c r="A17" s="263"/>
      <c r="B17" s="44" t="s">
        <v>129</v>
      </c>
      <c r="C17" s="43"/>
      <c r="D17" s="91" t="s">
        <v>44</v>
      </c>
      <c r="E17" s="173">
        <v>182087</v>
      </c>
      <c r="F17" s="173">
        <v>143135</v>
      </c>
      <c r="G17" s="173">
        <v>150024</v>
      </c>
      <c r="H17" s="173">
        <v>147192</v>
      </c>
      <c r="I17" s="174">
        <v>131946.4</v>
      </c>
    </row>
    <row r="18" spans="1:9" ht="27" customHeight="1">
      <c r="A18" s="263"/>
      <c r="B18" s="44" t="s">
        <v>130</v>
      </c>
      <c r="C18" s="43"/>
      <c r="D18" s="91" t="s">
        <v>45</v>
      </c>
      <c r="E18" s="173">
        <v>5815903</v>
      </c>
      <c r="F18" s="173">
        <v>5815770</v>
      </c>
      <c r="G18" s="173">
        <v>5805084</v>
      </c>
      <c r="H18" s="173">
        <v>5805273</v>
      </c>
      <c r="I18" s="174">
        <v>5812170.7999999998</v>
      </c>
    </row>
    <row r="19" spans="1:9" ht="27" customHeight="1">
      <c r="A19" s="263"/>
      <c r="B19" s="44" t="s">
        <v>131</v>
      </c>
      <c r="C19" s="43"/>
      <c r="D19" s="91" t="s">
        <v>132</v>
      </c>
      <c r="E19" s="173">
        <f>E17+E18-E16</f>
        <v>5847741</v>
      </c>
      <c r="F19" s="173">
        <f>F17+F18-F16</f>
        <v>5822925</v>
      </c>
      <c r="G19" s="173">
        <f>G17+G18-G16</f>
        <v>5826797</v>
      </c>
      <c r="H19" s="173">
        <f>H17+H18-H16</f>
        <v>5841490</v>
      </c>
      <c r="I19" s="173">
        <f>I17+I18-I16</f>
        <v>5882055.7999999998</v>
      </c>
    </row>
    <row r="20" spans="1:9" ht="27" customHeight="1">
      <c r="A20" s="263"/>
      <c r="B20" s="44" t="s">
        <v>133</v>
      </c>
      <c r="C20" s="43"/>
      <c r="D20" s="94" t="s">
        <v>134</v>
      </c>
      <c r="E20" s="185">
        <f>E18/E8</f>
        <v>4.0870314698239092</v>
      </c>
      <c r="F20" s="185">
        <f>F18/F8</f>
        <v>4.0931913515948315</v>
      </c>
      <c r="G20" s="185">
        <f>G18/G8</f>
        <v>4.1111677672114153</v>
      </c>
      <c r="H20" s="185">
        <f>H18/H8</f>
        <v>4.1775523788620754</v>
      </c>
      <c r="I20" s="185">
        <f>I18/I8</f>
        <v>4.2162394295157535</v>
      </c>
    </row>
    <row r="21" spans="1:9" ht="27" customHeight="1">
      <c r="A21" s="263"/>
      <c r="B21" s="44" t="s">
        <v>135</v>
      </c>
      <c r="C21" s="43"/>
      <c r="D21" s="94" t="s">
        <v>136</v>
      </c>
      <c r="E21" s="185">
        <f>E19/E8</f>
        <v>4.1094051077501694</v>
      </c>
      <c r="F21" s="185">
        <f>F19/F8</f>
        <v>4.0982271050927617</v>
      </c>
      <c r="G21" s="185">
        <f>G19/G8</f>
        <v>4.1265449410351636</v>
      </c>
      <c r="H21" s="185">
        <f>H19/H8</f>
        <v>4.2036146182270882</v>
      </c>
      <c r="I21" s="185">
        <f>I19/I8</f>
        <v>4.2669350994591948</v>
      </c>
    </row>
    <row r="22" spans="1:9" ht="27" customHeight="1">
      <c r="A22" s="263"/>
      <c r="B22" s="44" t="s">
        <v>137</v>
      </c>
      <c r="C22" s="43"/>
      <c r="D22" s="94" t="s">
        <v>138</v>
      </c>
      <c r="E22" s="173">
        <f>E18/E24*1000000</f>
        <v>1080674.7566257932</v>
      </c>
      <c r="F22" s="173">
        <f>F18/F24*1000000</f>
        <v>1080650.0433968019</v>
      </c>
      <c r="G22" s="173">
        <f>G18/G24*1000000</f>
        <v>1078664.4376449001</v>
      </c>
      <c r="H22" s="173">
        <f>H18/H24*1000000</f>
        <v>1078699.556443993</v>
      </c>
      <c r="I22" s="173">
        <f>I18/I24*1000000</f>
        <v>1079981.2625412669</v>
      </c>
    </row>
    <row r="23" spans="1:9" ht="27" customHeight="1">
      <c r="A23" s="263"/>
      <c r="B23" s="44" t="s">
        <v>139</v>
      </c>
      <c r="C23" s="43"/>
      <c r="D23" s="94" t="s">
        <v>140</v>
      </c>
      <c r="E23" s="173">
        <f>E19/E24*1000000</f>
        <v>1086590.6948560993</v>
      </c>
      <c r="F23" s="173">
        <f>F19/F24*1000000</f>
        <v>1081979.5407910426</v>
      </c>
      <c r="G23" s="173">
        <f>G19/G24*1000000</f>
        <v>1082699.0116380728</v>
      </c>
      <c r="H23" s="173">
        <f>H19/H24*1000000</f>
        <v>1085429.1730934998</v>
      </c>
      <c r="I23" s="173">
        <f>I19/I24*1000000</f>
        <v>1092966.8565869024</v>
      </c>
    </row>
    <row r="24" spans="1:9" ht="27" customHeight="1">
      <c r="A24" s="263"/>
      <c r="B24" s="186" t="s">
        <v>141</v>
      </c>
      <c r="C24" s="187"/>
      <c r="D24" s="188" t="s">
        <v>142</v>
      </c>
      <c r="E24" s="178">
        <v>5381733</v>
      </c>
      <c r="F24" s="178">
        <f>E24</f>
        <v>5381733</v>
      </c>
      <c r="G24" s="178">
        <f>F24</f>
        <v>5381733</v>
      </c>
      <c r="H24" s="179">
        <f>G24</f>
        <v>5381733</v>
      </c>
      <c r="I24" s="179">
        <f>H24</f>
        <v>5381733</v>
      </c>
    </row>
    <row r="25" spans="1:9" ht="27" customHeight="1">
      <c r="A25" s="263"/>
      <c r="B25" s="10" t="s">
        <v>143</v>
      </c>
      <c r="C25" s="189"/>
      <c r="D25" s="190"/>
      <c r="E25" s="171">
        <v>1435138</v>
      </c>
      <c r="F25" s="171">
        <v>1413218</v>
      </c>
      <c r="G25" s="171">
        <v>1361869</v>
      </c>
      <c r="H25" s="171">
        <v>1352254</v>
      </c>
      <c r="I25" s="191">
        <v>1344611.2</v>
      </c>
    </row>
    <row r="26" spans="1:9" ht="27" customHeight="1">
      <c r="A26" s="263"/>
      <c r="B26" s="192" t="s">
        <v>144</v>
      </c>
      <c r="C26" s="193"/>
      <c r="D26" s="194"/>
      <c r="E26" s="195">
        <v>0.41899999999999998</v>
      </c>
      <c r="F26" s="195">
        <v>0.435</v>
      </c>
      <c r="G26" s="195">
        <v>0.44600000000000001</v>
      </c>
      <c r="H26" s="195">
        <v>0.44900000000000001</v>
      </c>
      <c r="I26" s="196">
        <v>0.45493</v>
      </c>
    </row>
    <row r="27" spans="1:9" ht="27" customHeight="1">
      <c r="A27" s="263"/>
      <c r="B27" s="192" t="s">
        <v>145</v>
      </c>
      <c r="C27" s="193"/>
      <c r="D27" s="194"/>
      <c r="E27" s="197">
        <v>0.3</v>
      </c>
      <c r="F27" s="197">
        <v>0.3</v>
      </c>
      <c r="G27" s="197">
        <v>0.4</v>
      </c>
      <c r="H27" s="197">
        <v>0.6</v>
      </c>
      <c r="I27" s="198">
        <v>0.7</v>
      </c>
    </row>
    <row r="28" spans="1:9" ht="27" customHeight="1">
      <c r="A28" s="263"/>
      <c r="B28" s="192" t="s">
        <v>146</v>
      </c>
      <c r="C28" s="193"/>
      <c r="D28" s="194"/>
      <c r="E28" s="197">
        <v>96.3</v>
      </c>
      <c r="F28" s="197">
        <v>98.4</v>
      </c>
      <c r="G28" s="197">
        <v>98.3</v>
      </c>
      <c r="H28" s="197">
        <v>97.9</v>
      </c>
      <c r="I28" s="198">
        <v>99.1</v>
      </c>
    </row>
    <row r="29" spans="1:9" ht="27" customHeight="1">
      <c r="A29" s="263"/>
      <c r="B29" s="199" t="s">
        <v>147</v>
      </c>
      <c r="C29" s="200"/>
      <c r="D29" s="201"/>
      <c r="E29" s="202">
        <v>39.6</v>
      </c>
      <c r="F29" s="202">
        <v>39.799999999999997</v>
      </c>
      <c r="G29" s="202">
        <v>40.4</v>
      </c>
      <c r="H29" s="202">
        <v>39.299999999999997</v>
      </c>
      <c r="I29" s="203">
        <v>39.39</v>
      </c>
    </row>
    <row r="30" spans="1:9" ht="27" customHeight="1">
      <c r="A30" s="263"/>
      <c r="B30" s="306" t="s">
        <v>148</v>
      </c>
      <c r="C30" s="25" t="s">
        <v>149</v>
      </c>
      <c r="D30" s="204"/>
      <c r="E30" s="205">
        <v>0</v>
      </c>
      <c r="F30" s="205">
        <v>0</v>
      </c>
      <c r="G30" s="205">
        <v>0</v>
      </c>
      <c r="H30" s="205">
        <v>0</v>
      </c>
      <c r="I30" s="250">
        <v>0</v>
      </c>
    </row>
    <row r="31" spans="1:9" ht="27" customHeight="1">
      <c r="A31" s="263"/>
      <c r="B31" s="263"/>
      <c r="C31" s="192" t="s">
        <v>150</v>
      </c>
      <c r="D31" s="194"/>
      <c r="E31" s="197">
        <v>0</v>
      </c>
      <c r="F31" s="197">
        <v>0</v>
      </c>
      <c r="G31" s="197">
        <v>0</v>
      </c>
      <c r="H31" s="197">
        <v>0</v>
      </c>
      <c r="I31" s="198">
        <v>0</v>
      </c>
    </row>
    <row r="32" spans="1:9" ht="27" customHeight="1">
      <c r="A32" s="263"/>
      <c r="B32" s="263"/>
      <c r="C32" s="192" t="s">
        <v>151</v>
      </c>
      <c r="D32" s="194"/>
      <c r="E32" s="197">
        <v>20.6</v>
      </c>
      <c r="F32" s="197">
        <v>20.5</v>
      </c>
      <c r="G32" s="197">
        <v>21.1</v>
      </c>
      <c r="H32" s="197">
        <v>20.9</v>
      </c>
      <c r="I32" s="198">
        <v>20.7</v>
      </c>
    </row>
    <row r="33" spans="1:9" ht="27" customHeight="1">
      <c r="A33" s="264"/>
      <c r="B33" s="264"/>
      <c r="C33" s="199" t="s">
        <v>152</v>
      </c>
      <c r="D33" s="201"/>
      <c r="E33" s="202">
        <v>307.7</v>
      </c>
      <c r="F33" s="202">
        <v>315.7</v>
      </c>
      <c r="G33" s="202">
        <v>322.2</v>
      </c>
      <c r="H33" s="202">
        <v>323.5</v>
      </c>
      <c r="I33" s="206">
        <v>326.89999999999998</v>
      </c>
    </row>
    <row r="34" spans="1:9" ht="27" customHeight="1">
      <c r="A34" s="2" t="s">
        <v>229</v>
      </c>
      <c r="B34" s="8"/>
      <c r="C34" s="8"/>
      <c r="D34" s="8"/>
      <c r="E34" s="207"/>
      <c r="F34" s="207"/>
      <c r="G34" s="207"/>
      <c r="H34" s="207"/>
      <c r="I34" s="208"/>
    </row>
    <row r="35" spans="1:9" ht="27" customHeight="1">
      <c r="A35" s="13" t="s">
        <v>111</v>
      </c>
    </row>
    <row r="36" spans="1:9">
      <c r="A36" s="209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2" t="s">
        <v>244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230</v>
      </c>
      <c r="B5" s="31"/>
      <c r="C5" s="31"/>
      <c r="D5" s="31"/>
      <c r="K5" s="37"/>
      <c r="O5" s="37" t="s">
        <v>48</v>
      </c>
    </row>
    <row r="6" spans="1:25" ht="16" customHeight="1">
      <c r="A6" s="273" t="s">
        <v>49</v>
      </c>
      <c r="B6" s="274"/>
      <c r="C6" s="274"/>
      <c r="D6" s="274"/>
      <c r="E6" s="275"/>
      <c r="F6" s="269" t="s">
        <v>245</v>
      </c>
      <c r="G6" s="270"/>
      <c r="H6" s="269" t="s">
        <v>246</v>
      </c>
      <c r="I6" s="270"/>
      <c r="J6" s="269" t="s">
        <v>247</v>
      </c>
      <c r="K6" s="270"/>
      <c r="L6" s="307"/>
      <c r="M6" s="270"/>
      <c r="N6" s="307"/>
      <c r="O6" s="270"/>
    </row>
    <row r="7" spans="1:25" ht="16" customHeight="1">
      <c r="A7" s="276"/>
      <c r="B7" s="277"/>
      <c r="C7" s="277"/>
      <c r="D7" s="277"/>
      <c r="E7" s="278"/>
      <c r="F7" s="109" t="s">
        <v>227</v>
      </c>
      <c r="G7" s="38" t="s">
        <v>2</v>
      </c>
      <c r="H7" s="109" t="s">
        <v>227</v>
      </c>
      <c r="I7" s="38" t="s">
        <v>2</v>
      </c>
      <c r="J7" s="109" t="s">
        <v>227</v>
      </c>
      <c r="K7" s="38" t="s">
        <v>2</v>
      </c>
      <c r="L7" s="109" t="s">
        <v>227</v>
      </c>
      <c r="M7" s="38" t="s">
        <v>2</v>
      </c>
      <c r="N7" s="109" t="s">
        <v>227</v>
      </c>
      <c r="O7" s="248" t="s">
        <v>2</v>
      </c>
    </row>
    <row r="8" spans="1:25" ht="16" customHeight="1">
      <c r="A8" s="279" t="s">
        <v>83</v>
      </c>
      <c r="B8" s="55" t="s">
        <v>50</v>
      </c>
      <c r="C8" s="56"/>
      <c r="D8" s="56"/>
      <c r="E8" s="93" t="s">
        <v>41</v>
      </c>
      <c r="F8" s="110">
        <v>15323</v>
      </c>
      <c r="G8" s="111">
        <v>15131</v>
      </c>
      <c r="H8" s="110">
        <v>4405</v>
      </c>
      <c r="I8" s="112">
        <v>5343</v>
      </c>
      <c r="J8" s="110">
        <v>2122</v>
      </c>
      <c r="K8" s="113">
        <v>2062</v>
      </c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6" customHeight="1">
      <c r="A9" s="280"/>
      <c r="B9" s="8"/>
      <c r="C9" s="254" t="s">
        <v>51</v>
      </c>
      <c r="D9" s="43"/>
      <c r="E9" s="91" t="s">
        <v>42</v>
      </c>
      <c r="F9" s="70">
        <v>15305</v>
      </c>
      <c r="G9" s="115">
        <v>15105</v>
      </c>
      <c r="H9" s="70">
        <v>4404</v>
      </c>
      <c r="I9" s="116">
        <v>5343</v>
      </c>
      <c r="J9" s="70">
        <v>2119</v>
      </c>
      <c r="K9" s="117">
        <v>2062</v>
      </c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6" customHeight="1">
      <c r="A10" s="280"/>
      <c r="B10" s="10"/>
      <c r="C10" s="254" t="s">
        <v>52</v>
      </c>
      <c r="D10" s="43"/>
      <c r="E10" s="91" t="s">
        <v>43</v>
      </c>
      <c r="F10" s="70">
        <v>18</v>
      </c>
      <c r="G10" s="115">
        <v>26</v>
      </c>
      <c r="H10" s="70">
        <v>1</v>
      </c>
      <c r="I10" s="116">
        <v>0</v>
      </c>
      <c r="J10" s="118">
        <v>3</v>
      </c>
      <c r="K10" s="119">
        <v>0</v>
      </c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6" customHeight="1">
      <c r="A11" s="280"/>
      <c r="B11" s="50" t="s">
        <v>53</v>
      </c>
      <c r="C11" s="63"/>
      <c r="D11" s="63"/>
      <c r="E11" s="90" t="s">
        <v>44</v>
      </c>
      <c r="F11" s="120">
        <v>15839</v>
      </c>
      <c r="G11" s="121">
        <v>15684</v>
      </c>
      <c r="H11" s="120">
        <v>2480</v>
      </c>
      <c r="I11" s="122">
        <v>2483</v>
      </c>
      <c r="J11" s="120">
        <v>1845</v>
      </c>
      <c r="K11" s="123">
        <v>1811</v>
      </c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6" customHeight="1">
      <c r="A12" s="280"/>
      <c r="B12" s="7"/>
      <c r="C12" s="254" t="s">
        <v>54</v>
      </c>
      <c r="D12" s="43"/>
      <c r="E12" s="91" t="s">
        <v>45</v>
      </c>
      <c r="F12" s="70">
        <v>15764</v>
      </c>
      <c r="G12" s="115">
        <v>15539</v>
      </c>
      <c r="H12" s="120">
        <v>2465</v>
      </c>
      <c r="I12" s="116">
        <v>2483</v>
      </c>
      <c r="J12" s="120">
        <v>1837</v>
      </c>
      <c r="K12" s="117">
        <v>1802</v>
      </c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6" customHeight="1">
      <c r="A13" s="280"/>
      <c r="B13" s="8"/>
      <c r="C13" s="253" t="s">
        <v>55</v>
      </c>
      <c r="D13" s="53"/>
      <c r="E13" s="258" t="s">
        <v>46</v>
      </c>
      <c r="F13" s="255">
        <v>74</v>
      </c>
      <c r="G13" s="149">
        <v>145</v>
      </c>
      <c r="H13" s="118">
        <v>15</v>
      </c>
      <c r="I13" s="119">
        <v>0</v>
      </c>
      <c r="J13" s="118">
        <v>8</v>
      </c>
      <c r="K13" s="119">
        <v>9</v>
      </c>
      <c r="L13" s="255"/>
      <c r="M13" s="124"/>
      <c r="N13" s="255"/>
      <c r="O13" s="125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6" customHeight="1">
      <c r="A14" s="280"/>
      <c r="B14" s="44" t="s">
        <v>56</v>
      </c>
      <c r="C14" s="43"/>
      <c r="D14" s="43"/>
      <c r="E14" s="91" t="s">
        <v>97</v>
      </c>
      <c r="F14" s="69">
        <f t="shared" ref="F14:O15" si="0">F9-F12</f>
        <v>-459</v>
      </c>
      <c r="G14" s="126">
        <f t="shared" si="0"/>
        <v>-434</v>
      </c>
      <c r="H14" s="69">
        <f t="shared" si="0"/>
        <v>1939</v>
      </c>
      <c r="I14" s="126">
        <f t="shared" si="0"/>
        <v>2860</v>
      </c>
      <c r="J14" s="69">
        <f t="shared" si="0"/>
        <v>282</v>
      </c>
      <c r="K14" s="126">
        <f t="shared" si="0"/>
        <v>260</v>
      </c>
      <c r="L14" s="69">
        <f t="shared" si="0"/>
        <v>0</v>
      </c>
      <c r="M14" s="126">
        <f t="shared" si="0"/>
        <v>0</v>
      </c>
      <c r="N14" s="69">
        <f t="shared" si="0"/>
        <v>0</v>
      </c>
      <c r="O14" s="126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6" customHeight="1">
      <c r="A15" s="280"/>
      <c r="B15" s="44" t="s">
        <v>57</v>
      </c>
      <c r="C15" s="43"/>
      <c r="D15" s="43"/>
      <c r="E15" s="91" t="s">
        <v>98</v>
      </c>
      <c r="F15" s="69">
        <f t="shared" si="0"/>
        <v>-56</v>
      </c>
      <c r="G15" s="126">
        <f t="shared" si="0"/>
        <v>-119</v>
      </c>
      <c r="H15" s="69">
        <f t="shared" si="0"/>
        <v>-14</v>
      </c>
      <c r="I15" s="126">
        <f t="shared" si="0"/>
        <v>0</v>
      </c>
      <c r="J15" s="69">
        <f t="shared" si="0"/>
        <v>-5</v>
      </c>
      <c r="K15" s="126">
        <f t="shared" si="0"/>
        <v>-9</v>
      </c>
      <c r="L15" s="69">
        <f t="shared" si="0"/>
        <v>0</v>
      </c>
      <c r="M15" s="126">
        <f t="shared" si="0"/>
        <v>0</v>
      </c>
      <c r="N15" s="69">
        <f t="shared" si="0"/>
        <v>0</v>
      </c>
      <c r="O15" s="126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6" customHeight="1">
      <c r="A16" s="280"/>
      <c r="B16" s="44" t="s">
        <v>58</v>
      </c>
      <c r="C16" s="43"/>
      <c r="D16" s="43"/>
      <c r="E16" s="91" t="s">
        <v>99</v>
      </c>
      <c r="F16" s="69">
        <f t="shared" ref="F16:O16" si="1">F8-F11</f>
        <v>-516</v>
      </c>
      <c r="G16" s="126">
        <f t="shared" si="1"/>
        <v>-553</v>
      </c>
      <c r="H16" s="69">
        <f t="shared" si="1"/>
        <v>1925</v>
      </c>
      <c r="I16" s="126">
        <f t="shared" si="1"/>
        <v>2860</v>
      </c>
      <c r="J16" s="69">
        <f t="shared" si="1"/>
        <v>277</v>
      </c>
      <c r="K16" s="126">
        <f t="shared" si="1"/>
        <v>251</v>
      </c>
      <c r="L16" s="69">
        <f t="shared" si="1"/>
        <v>0</v>
      </c>
      <c r="M16" s="126">
        <f t="shared" si="1"/>
        <v>0</v>
      </c>
      <c r="N16" s="69">
        <f t="shared" si="1"/>
        <v>0</v>
      </c>
      <c r="O16" s="126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6" customHeight="1">
      <c r="A17" s="280"/>
      <c r="B17" s="44" t="s">
        <v>59</v>
      </c>
      <c r="C17" s="43"/>
      <c r="D17" s="43"/>
      <c r="E17" s="34"/>
      <c r="F17" s="211">
        <v>53857</v>
      </c>
      <c r="G17" s="212">
        <v>53341</v>
      </c>
      <c r="H17" s="118">
        <v>0</v>
      </c>
      <c r="I17" s="119">
        <v>0</v>
      </c>
      <c r="J17" s="70">
        <v>7500</v>
      </c>
      <c r="K17" s="117">
        <v>8085</v>
      </c>
      <c r="L17" s="70"/>
      <c r="M17" s="116"/>
      <c r="N17" s="118"/>
      <c r="O17" s="127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6" customHeight="1">
      <c r="A18" s="281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>
        <v>0</v>
      </c>
      <c r="K18" s="131">
        <v>0</v>
      </c>
      <c r="L18" s="130"/>
      <c r="M18" s="131"/>
      <c r="N18" s="130"/>
      <c r="O18" s="132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6" customHeight="1">
      <c r="A19" s="280" t="s">
        <v>84</v>
      </c>
      <c r="B19" s="50" t="s">
        <v>61</v>
      </c>
      <c r="C19" s="51"/>
      <c r="D19" s="51"/>
      <c r="E19" s="95"/>
      <c r="F19" s="65">
        <v>1943</v>
      </c>
      <c r="G19" s="133">
        <v>1176</v>
      </c>
      <c r="H19" s="66">
        <v>693</v>
      </c>
      <c r="I19" s="134">
        <v>58</v>
      </c>
      <c r="J19" s="66">
        <v>2810</v>
      </c>
      <c r="K19" s="135">
        <v>1616</v>
      </c>
      <c r="L19" s="66"/>
      <c r="M19" s="134"/>
      <c r="N19" s="66"/>
      <c r="O19" s="135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6" customHeight="1">
      <c r="A20" s="280"/>
      <c r="B20" s="19"/>
      <c r="C20" s="254" t="s">
        <v>62</v>
      </c>
      <c r="D20" s="43"/>
      <c r="E20" s="91"/>
      <c r="F20" s="69">
        <v>1009</v>
      </c>
      <c r="G20" s="126">
        <v>264</v>
      </c>
      <c r="H20" s="70">
        <v>620</v>
      </c>
      <c r="I20" s="116">
        <v>30</v>
      </c>
      <c r="J20" s="70">
        <v>1918</v>
      </c>
      <c r="K20" s="119">
        <v>1134</v>
      </c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6" customHeight="1">
      <c r="A21" s="280"/>
      <c r="B21" s="9" t="s">
        <v>63</v>
      </c>
      <c r="C21" s="63"/>
      <c r="D21" s="63"/>
      <c r="E21" s="90" t="s">
        <v>100</v>
      </c>
      <c r="F21" s="136">
        <v>1943</v>
      </c>
      <c r="G21" s="137">
        <v>1176</v>
      </c>
      <c r="H21" s="120">
        <v>693</v>
      </c>
      <c r="I21" s="122">
        <v>58</v>
      </c>
      <c r="J21" s="120">
        <v>2810</v>
      </c>
      <c r="K21" s="123">
        <v>1616</v>
      </c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6" customHeight="1">
      <c r="A22" s="280"/>
      <c r="B22" s="50" t="s">
        <v>64</v>
      </c>
      <c r="C22" s="51"/>
      <c r="D22" s="51"/>
      <c r="E22" s="95" t="s">
        <v>101</v>
      </c>
      <c r="F22" s="65">
        <v>2498</v>
      </c>
      <c r="G22" s="133">
        <v>1690</v>
      </c>
      <c r="H22" s="66">
        <v>4870</v>
      </c>
      <c r="I22" s="134">
        <v>2163</v>
      </c>
      <c r="J22" s="66">
        <v>3879</v>
      </c>
      <c r="K22" s="135">
        <v>2450</v>
      </c>
      <c r="L22" s="66"/>
      <c r="M22" s="134"/>
      <c r="N22" s="66"/>
      <c r="O22" s="135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6" customHeight="1">
      <c r="A23" s="280"/>
      <c r="B23" s="7" t="s">
        <v>65</v>
      </c>
      <c r="C23" s="253" t="s">
        <v>66</v>
      </c>
      <c r="D23" s="53"/>
      <c r="E23" s="258"/>
      <c r="F23" s="257">
        <v>1442</v>
      </c>
      <c r="G23" s="256">
        <v>1407</v>
      </c>
      <c r="H23" s="255">
        <v>882</v>
      </c>
      <c r="I23" s="124">
        <v>889</v>
      </c>
      <c r="J23" s="255">
        <v>903</v>
      </c>
      <c r="K23" s="125">
        <v>865</v>
      </c>
      <c r="L23" s="255"/>
      <c r="M23" s="124"/>
      <c r="N23" s="255"/>
      <c r="O23" s="125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6" customHeight="1">
      <c r="A24" s="280"/>
      <c r="B24" s="44" t="s">
        <v>102</v>
      </c>
      <c r="C24" s="43"/>
      <c r="D24" s="43"/>
      <c r="E24" s="91" t="s">
        <v>103</v>
      </c>
      <c r="F24" s="69">
        <f t="shared" ref="F24:O24" si="2">F21-F22</f>
        <v>-555</v>
      </c>
      <c r="G24" s="126">
        <f t="shared" si="2"/>
        <v>-514</v>
      </c>
      <c r="H24" s="69">
        <f t="shared" si="2"/>
        <v>-4177</v>
      </c>
      <c r="I24" s="126">
        <f t="shared" si="2"/>
        <v>-2105</v>
      </c>
      <c r="J24" s="69">
        <f t="shared" si="2"/>
        <v>-1069</v>
      </c>
      <c r="K24" s="126">
        <f t="shared" si="2"/>
        <v>-834</v>
      </c>
      <c r="L24" s="69">
        <f t="shared" si="2"/>
        <v>0</v>
      </c>
      <c r="M24" s="126">
        <f t="shared" si="2"/>
        <v>0</v>
      </c>
      <c r="N24" s="69">
        <f t="shared" si="2"/>
        <v>0</v>
      </c>
      <c r="O24" s="126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6" customHeight="1">
      <c r="A25" s="280"/>
      <c r="B25" s="100" t="s">
        <v>67</v>
      </c>
      <c r="C25" s="53"/>
      <c r="D25" s="53"/>
      <c r="E25" s="282" t="s">
        <v>104</v>
      </c>
      <c r="F25" s="284">
        <v>555</v>
      </c>
      <c r="G25" s="286">
        <v>514</v>
      </c>
      <c r="H25" s="271">
        <v>4177</v>
      </c>
      <c r="I25" s="286">
        <v>2105</v>
      </c>
      <c r="J25" s="271">
        <v>1069</v>
      </c>
      <c r="K25" s="286">
        <v>834</v>
      </c>
      <c r="L25" s="271"/>
      <c r="M25" s="286"/>
      <c r="N25" s="271"/>
      <c r="O25" s="286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6" customHeight="1">
      <c r="A26" s="280"/>
      <c r="B26" s="9" t="s">
        <v>68</v>
      </c>
      <c r="C26" s="63"/>
      <c r="D26" s="63"/>
      <c r="E26" s="283"/>
      <c r="F26" s="285"/>
      <c r="G26" s="295"/>
      <c r="H26" s="272"/>
      <c r="I26" s="295"/>
      <c r="J26" s="272"/>
      <c r="K26" s="295"/>
      <c r="L26" s="272"/>
      <c r="M26" s="295"/>
      <c r="N26" s="272"/>
      <c r="O26" s="295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6" customHeight="1">
      <c r="A27" s="281"/>
      <c r="B27" s="47" t="s">
        <v>105</v>
      </c>
      <c r="C27" s="31"/>
      <c r="D27" s="31"/>
      <c r="E27" s="92" t="s">
        <v>106</v>
      </c>
      <c r="F27" s="73">
        <f t="shared" ref="F27:O27" si="3">F24+F25</f>
        <v>0</v>
      </c>
      <c r="G27" s="138">
        <f t="shared" si="3"/>
        <v>0</v>
      </c>
      <c r="H27" s="73">
        <f t="shared" si="3"/>
        <v>0</v>
      </c>
      <c r="I27" s="138">
        <f t="shared" si="3"/>
        <v>0</v>
      </c>
      <c r="J27" s="73">
        <f t="shared" si="3"/>
        <v>0</v>
      </c>
      <c r="K27" s="138">
        <f t="shared" si="3"/>
        <v>0</v>
      </c>
      <c r="L27" s="73">
        <f t="shared" si="3"/>
        <v>0</v>
      </c>
      <c r="M27" s="138">
        <f t="shared" si="3"/>
        <v>0</v>
      </c>
      <c r="N27" s="73">
        <f t="shared" si="3"/>
        <v>0</v>
      </c>
      <c r="O27" s="138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6" customHeight="1">
      <c r="A28" s="13"/>
      <c r="F28" s="114"/>
      <c r="G28" s="114"/>
      <c r="H28" s="114"/>
      <c r="I28" s="114"/>
      <c r="J28" s="114"/>
      <c r="K28" s="114"/>
      <c r="L28" s="139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6" customHeight="1">
      <c r="A29" s="31"/>
      <c r="F29" s="114"/>
      <c r="G29" s="114"/>
      <c r="H29" s="114"/>
      <c r="I29" s="114"/>
      <c r="J29" s="140"/>
      <c r="K29" s="140"/>
      <c r="L29" s="139"/>
      <c r="M29" s="114"/>
      <c r="N29" s="114"/>
      <c r="O29" s="140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0"/>
    </row>
    <row r="30" spans="1:25" ht="16" customHeight="1">
      <c r="A30" s="296" t="s">
        <v>69</v>
      </c>
      <c r="B30" s="297"/>
      <c r="C30" s="297"/>
      <c r="D30" s="297"/>
      <c r="E30" s="298"/>
      <c r="F30" s="304" t="s">
        <v>248</v>
      </c>
      <c r="G30" s="303"/>
      <c r="H30" s="304" t="s">
        <v>249</v>
      </c>
      <c r="I30" s="303"/>
      <c r="J30" s="304" t="s">
        <v>250</v>
      </c>
      <c r="K30" s="303"/>
      <c r="L30" s="304" t="s">
        <v>251</v>
      </c>
      <c r="M30" s="303"/>
      <c r="N30" s="304"/>
      <c r="O30" s="303"/>
      <c r="P30" s="141"/>
      <c r="Q30" s="139"/>
      <c r="R30" s="141"/>
      <c r="S30" s="139"/>
      <c r="T30" s="141"/>
      <c r="U30" s="139"/>
      <c r="V30" s="141"/>
      <c r="W30" s="139"/>
      <c r="X30" s="141"/>
      <c r="Y30" s="139"/>
    </row>
    <row r="31" spans="1:25" ht="16" customHeight="1">
      <c r="A31" s="299"/>
      <c r="B31" s="300"/>
      <c r="C31" s="300"/>
      <c r="D31" s="300"/>
      <c r="E31" s="301"/>
      <c r="F31" s="109" t="s">
        <v>227</v>
      </c>
      <c r="G31" s="38" t="s">
        <v>2</v>
      </c>
      <c r="H31" s="109" t="s">
        <v>227</v>
      </c>
      <c r="I31" s="38" t="s">
        <v>2</v>
      </c>
      <c r="J31" s="109" t="s">
        <v>227</v>
      </c>
      <c r="K31" s="38" t="s">
        <v>2</v>
      </c>
      <c r="L31" s="109" t="s">
        <v>227</v>
      </c>
      <c r="M31" s="38" t="s">
        <v>2</v>
      </c>
      <c r="N31" s="109" t="s">
        <v>227</v>
      </c>
      <c r="O31" s="210" t="s">
        <v>2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6" customHeight="1">
      <c r="A32" s="279" t="s">
        <v>85</v>
      </c>
      <c r="B32" s="55" t="s">
        <v>50</v>
      </c>
      <c r="C32" s="56"/>
      <c r="D32" s="56"/>
      <c r="E32" s="15" t="s">
        <v>41</v>
      </c>
      <c r="F32" s="66">
        <v>7</v>
      </c>
      <c r="G32" s="146">
        <v>7</v>
      </c>
      <c r="H32" s="110">
        <v>478</v>
      </c>
      <c r="I32" s="112">
        <v>487</v>
      </c>
      <c r="J32" s="110">
        <v>985</v>
      </c>
      <c r="K32" s="113">
        <v>1036</v>
      </c>
      <c r="L32" s="66">
        <v>147</v>
      </c>
      <c r="M32" s="146">
        <v>160</v>
      </c>
      <c r="N32" s="110"/>
      <c r="O32" s="147"/>
      <c r="P32" s="146"/>
      <c r="Q32" s="146"/>
      <c r="R32" s="146"/>
      <c r="S32" s="146"/>
      <c r="T32" s="148"/>
      <c r="U32" s="148"/>
      <c r="V32" s="146"/>
      <c r="W32" s="146"/>
      <c r="X32" s="148"/>
      <c r="Y32" s="148"/>
    </row>
    <row r="33" spans="1:25" ht="16" customHeight="1">
      <c r="A33" s="288"/>
      <c r="B33" s="8"/>
      <c r="C33" s="253" t="s">
        <v>70</v>
      </c>
      <c r="D33" s="53"/>
      <c r="E33" s="98"/>
      <c r="F33" s="255">
        <v>0</v>
      </c>
      <c r="G33" s="149">
        <v>0</v>
      </c>
      <c r="H33" s="255">
        <v>471</v>
      </c>
      <c r="I33" s="124">
        <v>476</v>
      </c>
      <c r="J33" s="255">
        <v>0</v>
      </c>
      <c r="K33" s="125">
        <v>0</v>
      </c>
      <c r="L33" s="255">
        <v>0</v>
      </c>
      <c r="M33" s="149">
        <v>0</v>
      </c>
      <c r="N33" s="255"/>
      <c r="O33" s="256"/>
      <c r="P33" s="146"/>
      <c r="Q33" s="146"/>
      <c r="R33" s="146"/>
      <c r="S33" s="146"/>
      <c r="T33" s="148"/>
      <c r="U33" s="148"/>
      <c r="V33" s="146"/>
      <c r="W33" s="146"/>
      <c r="X33" s="148"/>
      <c r="Y33" s="148"/>
    </row>
    <row r="34" spans="1:25" ht="16" customHeight="1">
      <c r="A34" s="288"/>
      <c r="B34" s="8"/>
      <c r="C34" s="24"/>
      <c r="D34" s="254" t="s">
        <v>71</v>
      </c>
      <c r="E34" s="94"/>
      <c r="F34" s="70">
        <v>0</v>
      </c>
      <c r="G34" s="115">
        <v>0</v>
      </c>
      <c r="H34" s="70">
        <v>358</v>
      </c>
      <c r="I34" s="116">
        <v>362</v>
      </c>
      <c r="J34" s="70">
        <v>0</v>
      </c>
      <c r="K34" s="117">
        <v>0</v>
      </c>
      <c r="L34" s="70">
        <v>0</v>
      </c>
      <c r="M34" s="115">
        <v>0</v>
      </c>
      <c r="N34" s="70"/>
      <c r="O34" s="126"/>
      <c r="P34" s="146"/>
      <c r="Q34" s="146"/>
      <c r="R34" s="146"/>
      <c r="S34" s="146"/>
      <c r="T34" s="148"/>
      <c r="U34" s="148"/>
      <c r="V34" s="146"/>
      <c r="W34" s="146"/>
      <c r="X34" s="148"/>
      <c r="Y34" s="148"/>
    </row>
    <row r="35" spans="1:25" ht="16" customHeight="1">
      <c r="A35" s="288"/>
      <c r="B35" s="10"/>
      <c r="C35" s="62" t="s">
        <v>72</v>
      </c>
      <c r="D35" s="63"/>
      <c r="E35" s="99"/>
      <c r="F35" s="120">
        <v>7</v>
      </c>
      <c r="G35" s="121">
        <v>7</v>
      </c>
      <c r="H35" s="120">
        <v>7</v>
      </c>
      <c r="I35" s="122">
        <v>11</v>
      </c>
      <c r="J35" s="150">
        <v>985</v>
      </c>
      <c r="K35" s="151">
        <v>1036</v>
      </c>
      <c r="L35" s="120">
        <v>147</v>
      </c>
      <c r="M35" s="121">
        <v>160</v>
      </c>
      <c r="N35" s="120"/>
      <c r="O35" s="137"/>
      <c r="P35" s="146"/>
      <c r="Q35" s="146"/>
      <c r="R35" s="146"/>
      <c r="S35" s="146"/>
      <c r="T35" s="148"/>
      <c r="U35" s="148"/>
      <c r="V35" s="146"/>
      <c r="W35" s="146"/>
      <c r="X35" s="148"/>
      <c r="Y35" s="148"/>
    </row>
    <row r="36" spans="1:25" ht="16" customHeight="1">
      <c r="A36" s="288"/>
      <c r="B36" s="50" t="s">
        <v>53</v>
      </c>
      <c r="C36" s="51"/>
      <c r="D36" s="51"/>
      <c r="E36" s="15" t="s">
        <v>42</v>
      </c>
      <c r="F36" s="66">
        <v>7</v>
      </c>
      <c r="G36" s="146">
        <v>7</v>
      </c>
      <c r="H36" s="66">
        <v>371</v>
      </c>
      <c r="I36" s="134">
        <v>397</v>
      </c>
      <c r="J36" s="66">
        <v>241</v>
      </c>
      <c r="K36" s="135">
        <v>272</v>
      </c>
      <c r="L36" s="66">
        <v>147</v>
      </c>
      <c r="M36" s="146">
        <v>160</v>
      </c>
      <c r="N36" s="66"/>
      <c r="O36" s="133"/>
      <c r="P36" s="146"/>
      <c r="Q36" s="146"/>
      <c r="R36" s="146"/>
      <c r="S36" s="146"/>
      <c r="T36" s="146"/>
      <c r="U36" s="146"/>
      <c r="V36" s="146"/>
      <c r="W36" s="146"/>
      <c r="X36" s="148"/>
      <c r="Y36" s="148"/>
    </row>
    <row r="37" spans="1:25" ht="16" customHeight="1">
      <c r="A37" s="288"/>
      <c r="B37" s="8"/>
      <c r="C37" s="254" t="s">
        <v>73</v>
      </c>
      <c r="D37" s="43"/>
      <c r="E37" s="94"/>
      <c r="F37" s="70">
        <v>0</v>
      </c>
      <c r="G37" s="115">
        <v>0</v>
      </c>
      <c r="H37" s="70">
        <v>192</v>
      </c>
      <c r="I37" s="116">
        <v>213</v>
      </c>
      <c r="J37" s="70">
        <v>0</v>
      </c>
      <c r="K37" s="117">
        <v>0</v>
      </c>
      <c r="L37" s="70">
        <v>0</v>
      </c>
      <c r="M37" s="115">
        <v>0</v>
      </c>
      <c r="N37" s="70"/>
      <c r="O37" s="126"/>
      <c r="P37" s="146"/>
      <c r="Q37" s="146"/>
      <c r="R37" s="146"/>
      <c r="S37" s="146"/>
      <c r="T37" s="146"/>
      <c r="U37" s="146"/>
      <c r="V37" s="146"/>
      <c r="W37" s="146"/>
      <c r="X37" s="148"/>
      <c r="Y37" s="148"/>
    </row>
    <row r="38" spans="1:25" ht="16" customHeight="1">
      <c r="A38" s="288"/>
      <c r="B38" s="10"/>
      <c r="C38" s="254" t="s">
        <v>74</v>
      </c>
      <c r="D38" s="43"/>
      <c r="E38" s="94"/>
      <c r="F38" s="69">
        <v>7</v>
      </c>
      <c r="G38" s="126">
        <v>7</v>
      </c>
      <c r="H38" s="70">
        <v>180</v>
      </c>
      <c r="I38" s="116">
        <v>184</v>
      </c>
      <c r="J38" s="70">
        <v>241</v>
      </c>
      <c r="K38" s="151">
        <v>272</v>
      </c>
      <c r="L38" s="70">
        <v>147</v>
      </c>
      <c r="M38" s="115">
        <v>160</v>
      </c>
      <c r="N38" s="70"/>
      <c r="O38" s="126"/>
      <c r="P38" s="146"/>
      <c r="Q38" s="146"/>
      <c r="R38" s="148"/>
      <c r="S38" s="148"/>
      <c r="T38" s="146"/>
      <c r="U38" s="146"/>
      <c r="V38" s="146"/>
      <c r="W38" s="146"/>
      <c r="X38" s="148"/>
      <c r="Y38" s="148"/>
    </row>
    <row r="39" spans="1:25" ht="16" customHeight="1">
      <c r="A39" s="289"/>
      <c r="B39" s="11" t="s">
        <v>75</v>
      </c>
      <c r="C39" s="12"/>
      <c r="D39" s="12"/>
      <c r="E39" s="97" t="s">
        <v>108</v>
      </c>
      <c r="F39" s="73">
        <f t="shared" ref="F39:O39" si="4">F32-F36</f>
        <v>0</v>
      </c>
      <c r="G39" s="138">
        <f t="shared" si="4"/>
        <v>0</v>
      </c>
      <c r="H39" s="73">
        <f t="shared" si="4"/>
        <v>107</v>
      </c>
      <c r="I39" s="138">
        <f t="shared" si="4"/>
        <v>90</v>
      </c>
      <c r="J39" s="73">
        <f t="shared" si="4"/>
        <v>744</v>
      </c>
      <c r="K39" s="138">
        <f t="shared" si="4"/>
        <v>764</v>
      </c>
      <c r="L39" s="73">
        <f t="shared" si="4"/>
        <v>0</v>
      </c>
      <c r="M39" s="138">
        <f t="shared" si="4"/>
        <v>0</v>
      </c>
      <c r="N39" s="73">
        <f t="shared" si="4"/>
        <v>0</v>
      </c>
      <c r="O39" s="138">
        <f t="shared" si="4"/>
        <v>0</v>
      </c>
      <c r="P39" s="146"/>
      <c r="Q39" s="146"/>
      <c r="R39" s="146"/>
      <c r="S39" s="146"/>
      <c r="T39" s="146"/>
      <c r="U39" s="146"/>
      <c r="V39" s="146"/>
      <c r="W39" s="146"/>
      <c r="X39" s="148"/>
      <c r="Y39" s="148"/>
    </row>
    <row r="40" spans="1:25" ht="16" customHeight="1">
      <c r="A40" s="279" t="s">
        <v>86</v>
      </c>
      <c r="B40" s="50" t="s">
        <v>76</v>
      </c>
      <c r="C40" s="51"/>
      <c r="D40" s="51"/>
      <c r="E40" s="15" t="s">
        <v>44</v>
      </c>
      <c r="F40" s="65">
        <v>29</v>
      </c>
      <c r="G40" s="133">
        <v>29</v>
      </c>
      <c r="H40" s="66">
        <v>469</v>
      </c>
      <c r="I40" s="134">
        <v>497</v>
      </c>
      <c r="J40" s="66">
        <v>2411</v>
      </c>
      <c r="K40" s="135">
        <v>3142</v>
      </c>
      <c r="L40" s="66">
        <v>641</v>
      </c>
      <c r="M40" s="146">
        <v>628</v>
      </c>
      <c r="N40" s="66"/>
      <c r="O40" s="133"/>
      <c r="P40" s="146"/>
      <c r="Q40" s="146"/>
      <c r="R40" s="146"/>
      <c r="S40" s="146"/>
      <c r="T40" s="148"/>
      <c r="U40" s="148"/>
      <c r="V40" s="148"/>
      <c r="W40" s="148"/>
      <c r="X40" s="146"/>
      <c r="Y40" s="146"/>
    </row>
    <row r="41" spans="1:25" ht="16" customHeight="1">
      <c r="A41" s="290"/>
      <c r="B41" s="10"/>
      <c r="C41" s="254" t="s">
        <v>77</v>
      </c>
      <c r="D41" s="43"/>
      <c r="E41" s="94"/>
      <c r="F41" s="152">
        <v>0</v>
      </c>
      <c r="G41" s="153">
        <v>0</v>
      </c>
      <c r="H41" s="150">
        <v>397</v>
      </c>
      <c r="I41" s="151">
        <v>414</v>
      </c>
      <c r="J41" s="70">
        <v>1245</v>
      </c>
      <c r="K41" s="117">
        <v>1404</v>
      </c>
      <c r="L41" s="70">
        <v>0</v>
      </c>
      <c r="M41" s="115">
        <v>0</v>
      </c>
      <c r="N41" s="70"/>
      <c r="O41" s="126"/>
      <c r="P41" s="148"/>
      <c r="Q41" s="148"/>
      <c r="R41" s="148"/>
      <c r="S41" s="148"/>
      <c r="T41" s="148"/>
      <c r="U41" s="148"/>
      <c r="V41" s="148"/>
      <c r="W41" s="148"/>
      <c r="X41" s="146"/>
      <c r="Y41" s="146"/>
    </row>
    <row r="42" spans="1:25" ht="16" customHeight="1">
      <c r="A42" s="290"/>
      <c r="B42" s="50" t="s">
        <v>64</v>
      </c>
      <c r="C42" s="51"/>
      <c r="D42" s="51"/>
      <c r="E42" s="15" t="s">
        <v>45</v>
      </c>
      <c r="F42" s="65">
        <v>29</v>
      </c>
      <c r="G42" s="133">
        <v>29</v>
      </c>
      <c r="H42" s="66">
        <v>469</v>
      </c>
      <c r="I42" s="134">
        <v>721</v>
      </c>
      <c r="J42" s="66">
        <v>2777</v>
      </c>
      <c r="K42" s="135">
        <v>3913</v>
      </c>
      <c r="L42" s="66">
        <v>641</v>
      </c>
      <c r="M42" s="146">
        <v>628</v>
      </c>
      <c r="N42" s="66"/>
      <c r="O42" s="133"/>
      <c r="P42" s="146"/>
      <c r="Q42" s="146"/>
      <c r="R42" s="146"/>
      <c r="S42" s="146"/>
      <c r="T42" s="148"/>
      <c r="U42" s="148"/>
      <c r="V42" s="146"/>
      <c r="W42" s="146"/>
      <c r="X42" s="146"/>
      <c r="Y42" s="146"/>
    </row>
    <row r="43" spans="1:25" ht="16" customHeight="1">
      <c r="A43" s="290"/>
      <c r="B43" s="10"/>
      <c r="C43" s="254" t="s">
        <v>78</v>
      </c>
      <c r="D43" s="43"/>
      <c r="E43" s="94"/>
      <c r="F43" s="69">
        <v>29</v>
      </c>
      <c r="G43" s="126">
        <v>29</v>
      </c>
      <c r="H43" s="70">
        <v>358</v>
      </c>
      <c r="I43" s="116">
        <v>353</v>
      </c>
      <c r="J43" s="150">
        <v>1850</v>
      </c>
      <c r="K43" s="151">
        <v>1905</v>
      </c>
      <c r="L43" s="70">
        <v>641</v>
      </c>
      <c r="M43" s="115">
        <v>628</v>
      </c>
      <c r="N43" s="70"/>
      <c r="O43" s="126"/>
      <c r="P43" s="146"/>
      <c r="Q43" s="146"/>
      <c r="R43" s="148"/>
      <c r="S43" s="146"/>
      <c r="T43" s="148"/>
      <c r="U43" s="148"/>
      <c r="V43" s="146"/>
      <c r="W43" s="146"/>
      <c r="X43" s="148"/>
      <c r="Y43" s="148"/>
    </row>
    <row r="44" spans="1:25" ht="16" customHeight="1">
      <c r="A44" s="291"/>
      <c r="B44" s="47" t="s">
        <v>75</v>
      </c>
      <c r="C44" s="31"/>
      <c r="D44" s="31"/>
      <c r="E44" s="97" t="s">
        <v>109</v>
      </c>
      <c r="F44" s="128">
        <f t="shared" ref="F44:O44" si="5">F40-F42</f>
        <v>0</v>
      </c>
      <c r="G44" s="129">
        <f t="shared" si="5"/>
        <v>0</v>
      </c>
      <c r="H44" s="128">
        <f t="shared" si="5"/>
        <v>0</v>
      </c>
      <c r="I44" s="129">
        <f t="shared" si="5"/>
        <v>-224</v>
      </c>
      <c r="J44" s="128">
        <f t="shared" si="5"/>
        <v>-366</v>
      </c>
      <c r="K44" s="129">
        <f t="shared" si="5"/>
        <v>-771</v>
      </c>
      <c r="L44" s="128">
        <f t="shared" si="5"/>
        <v>0</v>
      </c>
      <c r="M44" s="129">
        <f t="shared" si="5"/>
        <v>0</v>
      </c>
      <c r="N44" s="128">
        <f t="shared" si="5"/>
        <v>0</v>
      </c>
      <c r="O44" s="129">
        <f t="shared" si="5"/>
        <v>0</v>
      </c>
      <c r="P44" s="148"/>
      <c r="Q44" s="148"/>
      <c r="R44" s="146"/>
      <c r="S44" s="146"/>
      <c r="T44" s="148"/>
      <c r="U44" s="148"/>
      <c r="V44" s="146"/>
      <c r="W44" s="146"/>
      <c r="X44" s="146"/>
      <c r="Y44" s="146"/>
    </row>
    <row r="45" spans="1:25" ht="16" customHeight="1">
      <c r="A45" s="292" t="s">
        <v>87</v>
      </c>
      <c r="B45" s="25" t="s">
        <v>79</v>
      </c>
      <c r="C45" s="20"/>
      <c r="D45" s="20"/>
      <c r="E45" s="96" t="s">
        <v>110</v>
      </c>
      <c r="F45" s="154">
        <f t="shared" ref="F45:O45" si="6">F39+F44</f>
        <v>0</v>
      </c>
      <c r="G45" s="155">
        <f t="shared" si="6"/>
        <v>0</v>
      </c>
      <c r="H45" s="154">
        <f t="shared" si="6"/>
        <v>107</v>
      </c>
      <c r="I45" s="155">
        <f t="shared" si="6"/>
        <v>-134</v>
      </c>
      <c r="J45" s="154">
        <f t="shared" si="6"/>
        <v>378</v>
      </c>
      <c r="K45" s="155">
        <f t="shared" si="6"/>
        <v>-7</v>
      </c>
      <c r="L45" s="154">
        <f t="shared" si="6"/>
        <v>0</v>
      </c>
      <c r="M45" s="155">
        <f t="shared" si="6"/>
        <v>0</v>
      </c>
      <c r="N45" s="154">
        <f t="shared" si="6"/>
        <v>0</v>
      </c>
      <c r="O45" s="155">
        <f t="shared" si="6"/>
        <v>0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6" customHeight="1">
      <c r="A46" s="293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>
        <v>0</v>
      </c>
      <c r="K46" s="151">
        <v>0</v>
      </c>
      <c r="L46" s="70">
        <v>0</v>
      </c>
      <c r="M46" s="115">
        <v>0</v>
      </c>
      <c r="N46" s="150"/>
      <c r="O46" s="127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ht="16" customHeight="1">
      <c r="A47" s="293"/>
      <c r="B47" s="44" t="s">
        <v>81</v>
      </c>
      <c r="C47" s="43"/>
      <c r="D47" s="43"/>
      <c r="E47" s="43"/>
      <c r="F47" s="70">
        <v>0</v>
      </c>
      <c r="G47" s="115">
        <v>0</v>
      </c>
      <c r="H47" s="70">
        <v>275</v>
      </c>
      <c r="I47" s="116">
        <v>31</v>
      </c>
      <c r="J47" s="70">
        <v>386</v>
      </c>
      <c r="K47" s="117">
        <v>8</v>
      </c>
      <c r="L47" s="70">
        <v>0</v>
      </c>
      <c r="M47" s="115">
        <v>0</v>
      </c>
      <c r="N47" s="70"/>
      <c r="O47" s="12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6" customHeight="1">
      <c r="A48" s="294"/>
      <c r="B48" s="47" t="s">
        <v>82</v>
      </c>
      <c r="C48" s="31"/>
      <c r="D48" s="31"/>
      <c r="E48" s="31"/>
      <c r="F48" s="74">
        <v>0</v>
      </c>
      <c r="G48" s="156">
        <v>0</v>
      </c>
      <c r="H48" s="74">
        <v>275</v>
      </c>
      <c r="I48" s="157">
        <v>31</v>
      </c>
      <c r="J48" s="74">
        <v>386</v>
      </c>
      <c r="K48" s="158">
        <v>8</v>
      </c>
      <c r="L48" s="74">
        <v>0</v>
      </c>
      <c r="M48" s="156">
        <v>0</v>
      </c>
      <c r="N48" s="74"/>
      <c r="O48" s="138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15" ht="16" customHeight="1">
      <c r="A49" s="13" t="s">
        <v>111</v>
      </c>
      <c r="O49" s="6"/>
    </row>
    <row r="50" spans="1:15" ht="16" customHeight="1">
      <c r="A50" s="13"/>
      <c r="O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61" t="s">
        <v>0</v>
      </c>
      <c r="B1" s="161"/>
      <c r="C1" s="213" t="s">
        <v>234</v>
      </c>
      <c r="D1" s="214"/>
    </row>
    <row r="3" spans="1:14" ht="15" customHeight="1">
      <c r="A3" s="36" t="s">
        <v>154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5"/>
      <c r="B5" s="215" t="s">
        <v>236</v>
      </c>
      <c r="C5" s="215"/>
      <c r="D5" s="215"/>
      <c r="H5" s="37"/>
      <c r="L5" s="37"/>
      <c r="N5" s="37" t="s">
        <v>155</v>
      </c>
    </row>
    <row r="6" spans="1:14" ht="15" customHeight="1">
      <c r="A6" s="216"/>
      <c r="B6" s="217"/>
      <c r="C6" s="217"/>
      <c r="D6" s="217"/>
      <c r="E6" s="308" t="s">
        <v>231</v>
      </c>
      <c r="F6" s="309"/>
      <c r="G6" s="308" t="s">
        <v>232</v>
      </c>
      <c r="H6" s="309"/>
      <c r="I6" s="308" t="s">
        <v>233</v>
      </c>
      <c r="J6" s="309"/>
      <c r="K6" s="308"/>
      <c r="L6" s="309"/>
      <c r="M6" s="308"/>
      <c r="N6" s="309"/>
    </row>
    <row r="7" spans="1:14" ht="15" customHeight="1">
      <c r="A7" s="59"/>
      <c r="B7" s="60"/>
      <c r="C7" s="60"/>
      <c r="D7" s="60"/>
      <c r="E7" s="218" t="s">
        <v>227</v>
      </c>
      <c r="F7" s="249" t="s">
        <v>2</v>
      </c>
      <c r="G7" s="218" t="s">
        <v>227</v>
      </c>
      <c r="H7" s="219" t="s">
        <v>2</v>
      </c>
      <c r="I7" s="218" t="s">
        <v>227</v>
      </c>
      <c r="J7" s="219" t="s">
        <v>2</v>
      </c>
      <c r="K7" s="218" t="s">
        <v>227</v>
      </c>
      <c r="L7" s="219" t="s">
        <v>2</v>
      </c>
      <c r="M7" s="218" t="s">
        <v>227</v>
      </c>
      <c r="N7" s="249" t="s">
        <v>2</v>
      </c>
    </row>
    <row r="8" spans="1:14" ht="18" customHeight="1">
      <c r="A8" s="262" t="s">
        <v>156</v>
      </c>
      <c r="B8" s="220" t="s">
        <v>157</v>
      </c>
      <c r="C8" s="221"/>
      <c r="D8" s="221"/>
      <c r="E8" s="222">
        <v>2</v>
      </c>
      <c r="F8" s="224">
        <v>2</v>
      </c>
      <c r="G8" s="222">
        <v>1</v>
      </c>
      <c r="H8" s="224">
        <v>1</v>
      </c>
      <c r="I8" s="222">
        <v>6</v>
      </c>
      <c r="J8" s="223">
        <v>6</v>
      </c>
      <c r="K8" s="222"/>
      <c r="L8" s="224"/>
      <c r="M8" s="222"/>
      <c r="N8" s="224"/>
    </row>
    <row r="9" spans="1:14" ht="18" customHeight="1">
      <c r="A9" s="263"/>
      <c r="B9" s="262" t="s">
        <v>158</v>
      </c>
      <c r="C9" s="180" t="s">
        <v>159</v>
      </c>
      <c r="D9" s="181"/>
      <c r="E9" s="225">
        <v>30</v>
      </c>
      <c r="F9" s="227">
        <v>30</v>
      </c>
      <c r="G9" s="225">
        <v>100</v>
      </c>
      <c r="H9" s="227">
        <v>100</v>
      </c>
      <c r="I9" s="225">
        <v>576</v>
      </c>
      <c r="J9" s="226">
        <v>576</v>
      </c>
      <c r="K9" s="225"/>
      <c r="L9" s="227"/>
      <c r="M9" s="225"/>
      <c r="N9" s="227"/>
    </row>
    <row r="10" spans="1:14" ht="18" customHeight="1">
      <c r="A10" s="263"/>
      <c r="B10" s="263"/>
      <c r="C10" s="44" t="s">
        <v>160</v>
      </c>
      <c r="D10" s="43"/>
      <c r="E10" s="228">
        <v>24</v>
      </c>
      <c r="F10" s="230">
        <v>24</v>
      </c>
      <c r="G10" s="228">
        <v>100</v>
      </c>
      <c r="H10" s="230">
        <v>100</v>
      </c>
      <c r="I10" s="228">
        <v>372.8</v>
      </c>
      <c r="J10" s="229">
        <v>373</v>
      </c>
      <c r="K10" s="228"/>
      <c r="L10" s="230"/>
      <c r="M10" s="228"/>
      <c r="N10" s="230"/>
    </row>
    <row r="11" spans="1:14" ht="18" customHeight="1">
      <c r="A11" s="263"/>
      <c r="B11" s="263"/>
      <c r="C11" s="44" t="s">
        <v>161</v>
      </c>
      <c r="D11" s="43"/>
      <c r="E11" s="228">
        <v>6</v>
      </c>
      <c r="F11" s="230">
        <v>6</v>
      </c>
      <c r="G11" s="228">
        <v>0</v>
      </c>
      <c r="H11" s="230">
        <v>0</v>
      </c>
      <c r="I11" s="228">
        <v>93.3</v>
      </c>
      <c r="J11" s="229">
        <v>93</v>
      </c>
      <c r="K11" s="228"/>
      <c r="L11" s="230"/>
      <c r="M11" s="228"/>
      <c r="N11" s="230"/>
    </row>
    <row r="12" spans="1:14" ht="18" customHeight="1">
      <c r="A12" s="263"/>
      <c r="B12" s="263"/>
      <c r="C12" s="44" t="s">
        <v>162</v>
      </c>
      <c r="D12" s="43"/>
      <c r="E12" s="251">
        <v>0</v>
      </c>
      <c r="F12" s="230">
        <v>0</v>
      </c>
      <c r="G12" s="228">
        <v>0</v>
      </c>
      <c r="H12" s="230">
        <v>0</v>
      </c>
      <c r="I12" s="228">
        <v>110</v>
      </c>
      <c r="J12" s="229">
        <v>110</v>
      </c>
      <c r="K12" s="228"/>
      <c r="L12" s="230"/>
      <c r="M12" s="228"/>
      <c r="N12" s="230"/>
    </row>
    <row r="13" spans="1:14" ht="18" customHeight="1">
      <c r="A13" s="263"/>
      <c r="B13" s="263"/>
      <c r="C13" s="44" t="s">
        <v>163</v>
      </c>
      <c r="D13" s="43"/>
      <c r="E13" s="251">
        <v>0</v>
      </c>
      <c r="F13" s="230">
        <v>0</v>
      </c>
      <c r="G13" s="228">
        <v>0</v>
      </c>
      <c r="H13" s="230">
        <v>0</v>
      </c>
      <c r="I13" s="228">
        <v>0</v>
      </c>
      <c r="J13" s="229">
        <v>0</v>
      </c>
      <c r="K13" s="228"/>
      <c r="L13" s="230"/>
      <c r="M13" s="228"/>
      <c r="N13" s="230"/>
    </row>
    <row r="14" spans="1:14" ht="18" customHeight="1">
      <c r="A14" s="264"/>
      <c r="B14" s="264"/>
      <c r="C14" s="47" t="s">
        <v>164</v>
      </c>
      <c r="D14" s="31"/>
      <c r="E14" s="252">
        <v>0</v>
      </c>
      <c r="F14" s="233">
        <v>0</v>
      </c>
      <c r="G14" s="231">
        <v>0</v>
      </c>
      <c r="H14" s="233">
        <v>0</v>
      </c>
      <c r="I14" s="231">
        <v>0</v>
      </c>
      <c r="J14" s="232">
        <v>0</v>
      </c>
      <c r="K14" s="231"/>
      <c r="L14" s="233"/>
      <c r="M14" s="231"/>
      <c r="N14" s="233"/>
    </row>
    <row r="15" spans="1:14" ht="18" customHeight="1">
      <c r="A15" s="306" t="s">
        <v>165</v>
      </c>
      <c r="B15" s="262" t="s">
        <v>166</v>
      </c>
      <c r="C15" s="180" t="s">
        <v>167</v>
      </c>
      <c r="D15" s="181"/>
      <c r="E15" s="234">
        <v>4102.8999999999996</v>
      </c>
      <c r="F15" s="155">
        <v>4392</v>
      </c>
      <c r="G15" s="234">
        <v>24936.7</v>
      </c>
      <c r="H15" s="155">
        <v>24047</v>
      </c>
      <c r="I15" s="234">
        <v>930.9</v>
      </c>
      <c r="J15" s="235">
        <v>944</v>
      </c>
      <c r="K15" s="234"/>
      <c r="L15" s="155"/>
      <c r="M15" s="234"/>
      <c r="N15" s="155"/>
    </row>
    <row r="16" spans="1:14" ht="18" customHeight="1">
      <c r="A16" s="263"/>
      <c r="B16" s="263"/>
      <c r="C16" s="44" t="s">
        <v>168</v>
      </c>
      <c r="D16" s="43"/>
      <c r="E16" s="70">
        <v>21710.1</v>
      </c>
      <c r="F16" s="126">
        <v>22195</v>
      </c>
      <c r="G16" s="70">
        <v>9458.1</v>
      </c>
      <c r="H16" s="126">
        <v>9099</v>
      </c>
      <c r="I16" s="70">
        <v>969.6</v>
      </c>
      <c r="J16" s="116">
        <v>1022</v>
      </c>
      <c r="K16" s="70"/>
      <c r="L16" s="126"/>
      <c r="M16" s="70"/>
      <c r="N16" s="126"/>
    </row>
    <row r="17" spans="1:15" ht="18" customHeight="1">
      <c r="A17" s="263"/>
      <c r="B17" s="263"/>
      <c r="C17" s="44" t="s">
        <v>169</v>
      </c>
      <c r="D17" s="43"/>
      <c r="E17" s="69">
        <v>0</v>
      </c>
      <c r="F17" s="126">
        <v>0</v>
      </c>
      <c r="G17" s="70">
        <v>0</v>
      </c>
      <c r="H17" s="126">
        <v>0</v>
      </c>
      <c r="I17" s="70">
        <v>0</v>
      </c>
      <c r="J17" s="116">
        <v>0</v>
      </c>
      <c r="K17" s="70"/>
      <c r="L17" s="126"/>
      <c r="M17" s="70"/>
      <c r="N17" s="126"/>
    </row>
    <row r="18" spans="1:15" ht="18" customHeight="1">
      <c r="A18" s="263"/>
      <c r="B18" s="264"/>
      <c r="C18" s="47" t="s">
        <v>170</v>
      </c>
      <c r="D18" s="31"/>
      <c r="E18" s="73">
        <v>25813.1</v>
      </c>
      <c r="F18" s="236">
        <v>26587</v>
      </c>
      <c r="G18" s="73">
        <v>34394.699999999997</v>
      </c>
      <c r="H18" s="236">
        <v>33146</v>
      </c>
      <c r="I18" s="73">
        <v>1900.5</v>
      </c>
      <c r="J18" s="236">
        <v>1966</v>
      </c>
      <c r="K18" s="73"/>
      <c r="L18" s="236"/>
      <c r="M18" s="73"/>
      <c r="N18" s="236"/>
    </row>
    <row r="19" spans="1:15" ht="18" customHeight="1">
      <c r="A19" s="263"/>
      <c r="B19" s="262" t="s">
        <v>171</v>
      </c>
      <c r="C19" s="180" t="s">
        <v>172</v>
      </c>
      <c r="D19" s="181"/>
      <c r="E19" s="154">
        <v>22568.9</v>
      </c>
      <c r="F19" s="155">
        <v>24093</v>
      </c>
      <c r="G19" s="154">
        <v>31144.799999999999</v>
      </c>
      <c r="H19" s="155">
        <v>30247</v>
      </c>
      <c r="I19" s="154">
        <v>286</v>
      </c>
      <c r="J19" s="155">
        <v>265</v>
      </c>
      <c r="K19" s="154"/>
      <c r="L19" s="155"/>
      <c r="M19" s="154"/>
      <c r="N19" s="155"/>
    </row>
    <row r="20" spans="1:15" ht="18" customHeight="1">
      <c r="A20" s="263"/>
      <c r="B20" s="263"/>
      <c r="C20" s="44" t="s">
        <v>173</v>
      </c>
      <c r="D20" s="43"/>
      <c r="E20" s="69">
        <v>13057</v>
      </c>
      <c r="F20" s="126">
        <v>12352</v>
      </c>
      <c r="G20" s="69">
        <v>1959.7</v>
      </c>
      <c r="H20" s="126">
        <v>1801</v>
      </c>
      <c r="I20" s="69">
        <v>1388.4</v>
      </c>
      <c r="J20" s="126">
        <v>1475</v>
      </c>
      <c r="K20" s="69"/>
      <c r="L20" s="126"/>
      <c r="M20" s="69"/>
      <c r="N20" s="126"/>
    </row>
    <row r="21" spans="1:15" s="241" customFormat="1" ht="18" customHeight="1">
      <c r="A21" s="263"/>
      <c r="B21" s="263"/>
      <c r="C21" s="237" t="s">
        <v>174</v>
      </c>
      <c r="D21" s="238"/>
      <c r="E21" s="239">
        <v>0</v>
      </c>
      <c r="F21" s="240">
        <v>0</v>
      </c>
      <c r="G21" s="239">
        <v>0</v>
      </c>
      <c r="H21" s="240">
        <v>0</v>
      </c>
      <c r="I21" s="239">
        <v>0</v>
      </c>
      <c r="J21" s="240">
        <v>0</v>
      </c>
      <c r="K21" s="239"/>
      <c r="L21" s="240"/>
      <c r="M21" s="239"/>
      <c r="N21" s="240"/>
    </row>
    <row r="22" spans="1:15" ht="18" customHeight="1">
      <c r="A22" s="263"/>
      <c r="B22" s="264"/>
      <c r="C22" s="11" t="s">
        <v>175</v>
      </c>
      <c r="D22" s="12"/>
      <c r="E22" s="73">
        <v>35626</v>
      </c>
      <c r="F22" s="138">
        <v>36445</v>
      </c>
      <c r="G22" s="73">
        <v>33104.5</v>
      </c>
      <c r="H22" s="138">
        <v>32048</v>
      </c>
      <c r="I22" s="73">
        <v>1674.4</v>
      </c>
      <c r="J22" s="138">
        <v>1740</v>
      </c>
      <c r="K22" s="73"/>
      <c r="L22" s="138"/>
      <c r="M22" s="73"/>
      <c r="N22" s="138"/>
    </row>
    <row r="23" spans="1:15" ht="18" customHeight="1">
      <c r="A23" s="263"/>
      <c r="B23" s="262" t="s">
        <v>176</v>
      </c>
      <c r="C23" s="180" t="s">
        <v>177</v>
      </c>
      <c r="D23" s="181"/>
      <c r="E23" s="154">
        <v>30</v>
      </c>
      <c r="F23" s="155">
        <v>30</v>
      </c>
      <c r="G23" s="154">
        <v>100</v>
      </c>
      <c r="H23" s="155">
        <v>100</v>
      </c>
      <c r="I23" s="154">
        <v>466</v>
      </c>
      <c r="J23" s="155">
        <v>466</v>
      </c>
      <c r="K23" s="154"/>
      <c r="L23" s="155"/>
      <c r="M23" s="154"/>
      <c r="N23" s="155"/>
    </row>
    <row r="24" spans="1:15" ht="18" customHeight="1">
      <c r="A24" s="263"/>
      <c r="B24" s="263"/>
      <c r="C24" s="44" t="s">
        <v>178</v>
      </c>
      <c r="D24" s="43"/>
      <c r="E24" s="69">
        <v>-9842.9</v>
      </c>
      <c r="F24" s="126">
        <v>-9888</v>
      </c>
      <c r="G24" s="69">
        <v>0</v>
      </c>
      <c r="H24" s="126">
        <v>0</v>
      </c>
      <c r="I24" s="69">
        <f>110-349.9</f>
        <v>-239.89999999999998</v>
      </c>
      <c r="J24" s="126">
        <v>-240</v>
      </c>
      <c r="K24" s="69"/>
      <c r="L24" s="126"/>
      <c r="M24" s="69"/>
      <c r="N24" s="126"/>
    </row>
    <row r="25" spans="1:15" ht="18" customHeight="1">
      <c r="A25" s="263"/>
      <c r="B25" s="263"/>
      <c r="C25" s="44" t="s">
        <v>179</v>
      </c>
      <c r="D25" s="43"/>
      <c r="E25" s="69">
        <v>0</v>
      </c>
      <c r="F25" s="126">
        <v>0</v>
      </c>
      <c r="G25" s="69">
        <v>1190.2</v>
      </c>
      <c r="H25" s="126">
        <v>997</v>
      </c>
      <c r="I25" s="69">
        <v>0</v>
      </c>
      <c r="J25" s="126">
        <v>0</v>
      </c>
      <c r="K25" s="69"/>
      <c r="L25" s="126"/>
      <c r="M25" s="69"/>
      <c r="N25" s="126"/>
    </row>
    <row r="26" spans="1:15" ht="18" customHeight="1">
      <c r="A26" s="263"/>
      <c r="B26" s="264"/>
      <c r="C26" s="45" t="s">
        <v>180</v>
      </c>
      <c r="D26" s="46"/>
      <c r="E26" s="71">
        <v>-9812.9</v>
      </c>
      <c r="F26" s="138">
        <v>-9858</v>
      </c>
      <c r="G26" s="71">
        <v>1290.2</v>
      </c>
      <c r="H26" s="138">
        <v>1097</v>
      </c>
      <c r="I26" s="157">
        <v>226.1</v>
      </c>
      <c r="J26" s="138">
        <v>226</v>
      </c>
      <c r="K26" s="71"/>
      <c r="L26" s="138"/>
      <c r="M26" s="71"/>
      <c r="N26" s="138"/>
    </row>
    <row r="27" spans="1:15" ht="18" customHeight="1">
      <c r="A27" s="264"/>
      <c r="B27" s="47" t="s">
        <v>181</v>
      </c>
      <c r="C27" s="31"/>
      <c r="D27" s="31"/>
      <c r="E27" s="242">
        <v>25813.1</v>
      </c>
      <c r="F27" s="138">
        <v>26587</v>
      </c>
      <c r="G27" s="73">
        <v>34394.699999999997</v>
      </c>
      <c r="H27" s="138">
        <v>33146</v>
      </c>
      <c r="I27" s="242">
        <v>1900.5</v>
      </c>
      <c r="J27" s="138">
        <v>1966</v>
      </c>
      <c r="K27" s="73"/>
      <c r="L27" s="138"/>
      <c r="M27" s="73"/>
      <c r="N27" s="138"/>
    </row>
    <row r="28" spans="1:15" ht="18" customHeight="1">
      <c r="A28" s="262" t="s">
        <v>182</v>
      </c>
      <c r="B28" s="262" t="s">
        <v>183</v>
      </c>
      <c r="C28" s="180" t="s">
        <v>184</v>
      </c>
      <c r="D28" s="243" t="s">
        <v>41</v>
      </c>
      <c r="E28" s="154">
        <v>782.2</v>
      </c>
      <c r="F28" s="155">
        <v>1198</v>
      </c>
      <c r="G28" s="154">
        <v>6958.8</v>
      </c>
      <c r="H28" s="155">
        <v>5109</v>
      </c>
      <c r="I28" s="154">
        <f>1765.3+28.1</f>
        <v>1793.3999999999999</v>
      </c>
      <c r="J28" s="155">
        <v>1615</v>
      </c>
      <c r="K28" s="154"/>
      <c r="L28" s="155"/>
      <c r="M28" s="154"/>
      <c r="N28" s="155"/>
    </row>
    <row r="29" spans="1:15" ht="18" customHeight="1">
      <c r="A29" s="263"/>
      <c r="B29" s="263"/>
      <c r="C29" s="44" t="s">
        <v>185</v>
      </c>
      <c r="D29" s="244" t="s">
        <v>42</v>
      </c>
      <c r="E29" s="69">
        <v>555.70000000000005</v>
      </c>
      <c r="F29" s="126">
        <v>1031</v>
      </c>
      <c r="G29" s="69">
        <v>6767.9</v>
      </c>
      <c r="H29" s="126">
        <v>5038</v>
      </c>
      <c r="I29" s="69">
        <f>1939.4+29.2</f>
        <v>1968.6000000000001</v>
      </c>
      <c r="J29" s="126">
        <v>1779</v>
      </c>
      <c r="K29" s="69"/>
      <c r="L29" s="126"/>
      <c r="M29" s="69"/>
      <c r="N29" s="126"/>
    </row>
    <row r="30" spans="1:15" ht="18" customHeight="1">
      <c r="A30" s="263"/>
      <c r="B30" s="263"/>
      <c r="C30" s="44" t="s">
        <v>186</v>
      </c>
      <c r="D30" s="244" t="s">
        <v>187</v>
      </c>
      <c r="E30" s="69">
        <v>39.9</v>
      </c>
      <c r="F30" s="126">
        <v>40</v>
      </c>
      <c r="G30" s="70">
        <v>9.1</v>
      </c>
      <c r="H30" s="126">
        <v>13</v>
      </c>
      <c r="I30" s="69">
        <v>0</v>
      </c>
      <c r="J30" s="126">
        <v>0</v>
      </c>
      <c r="K30" s="69"/>
      <c r="L30" s="126"/>
      <c r="M30" s="69"/>
      <c r="N30" s="126"/>
    </row>
    <row r="31" spans="1:15" ht="18" customHeight="1">
      <c r="A31" s="263"/>
      <c r="B31" s="263"/>
      <c r="C31" s="11" t="s">
        <v>188</v>
      </c>
      <c r="D31" s="245" t="s">
        <v>189</v>
      </c>
      <c r="E31" s="73">
        <f t="shared" ref="E31:N31" si="0">E28-E29-E30</f>
        <v>186.6</v>
      </c>
      <c r="F31" s="236">
        <f t="shared" si="0"/>
        <v>127</v>
      </c>
      <c r="G31" s="73">
        <f t="shared" si="0"/>
        <v>181.80000000000055</v>
      </c>
      <c r="H31" s="236">
        <f t="shared" si="0"/>
        <v>58</v>
      </c>
      <c r="I31" s="73">
        <f t="shared" si="0"/>
        <v>-175.20000000000027</v>
      </c>
      <c r="J31" s="246">
        <f t="shared" si="0"/>
        <v>-164</v>
      </c>
      <c r="K31" s="73">
        <f t="shared" si="0"/>
        <v>0</v>
      </c>
      <c r="L31" s="246">
        <f t="shared" si="0"/>
        <v>0</v>
      </c>
      <c r="M31" s="73">
        <f t="shared" si="0"/>
        <v>0</v>
      </c>
      <c r="N31" s="236">
        <f t="shared" si="0"/>
        <v>0</v>
      </c>
      <c r="O31" s="7"/>
    </row>
    <row r="32" spans="1:15" ht="18" customHeight="1">
      <c r="A32" s="263"/>
      <c r="B32" s="263"/>
      <c r="C32" s="180" t="s">
        <v>190</v>
      </c>
      <c r="D32" s="243" t="s">
        <v>191</v>
      </c>
      <c r="E32" s="154">
        <v>2.8</v>
      </c>
      <c r="F32" s="155">
        <v>2</v>
      </c>
      <c r="G32" s="154">
        <v>57.1</v>
      </c>
      <c r="H32" s="155">
        <v>56</v>
      </c>
      <c r="I32" s="154">
        <v>7.4</v>
      </c>
      <c r="J32" s="155">
        <v>17</v>
      </c>
      <c r="K32" s="154"/>
      <c r="L32" s="155"/>
      <c r="M32" s="154"/>
      <c r="N32" s="155"/>
    </row>
    <row r="33" spans="1:14" ht="18" customHeight="1">
      <c r="A33" s="263"/>
      <c r="B33" s="263"/>
      <c r="C33" s="44" t="s">
        <v>192</v>
      </c>
      <c r="D33" s="244" t="s">
        <v>193</v>
      </c>
      <c r="E33" s="69">
        <v>70.5</v>
      </c>
      <c r="F33" s="126">
        <v>93</v>
      </c>
      <c r="G33" s="69">
        <v>46.1</v>
      </c>
      <c r="H33" s="126">
        <v>46</v>
      </c>
      <c r="I33" s="69">
        <v>27.8</v>
      </c>
      <c r="J33" s="126">
        <v>30</v>
      </c>
      <c r="K33" s="69"/>
      <c r="L33" s="126"/>
      <c r="M33" s="69"/>
      <c r="N33" s="126"/>
    </row>
    <row r="34" spans="1:14" ht="18" customHeight="1">
      <c r="A34" s="263"/>
      <c r="B34" s="264"/>
      <c r="C34" s="11" t="s">
        <v>194</v>
      </c>
      <c r="D34" s="245" t="s">
        <v>195</v>
      </c>
      <c r="E34" s="73">
        <f t="shared" ref="E34:N34" si="1">E31+E32-E33</f>
        <v>118.9</v>
      </c>
      <c r="F34" s="138">
        <f t="shared" si="1"/>
        <v>36</v>
      </c>
      <c r="G34" s="73">
        <f t="shared" si="1"/>
        <v>192.80000000000055</v>
      </c>
      <c r="H34" s="138">
        <f t="shared" si="1"/>
        <v>68</v>
      </c>
      <c r="I34" s="73">
        <f t="shared" si="1"/>
        <v>-195.60000000000028</v>
      </c>
      <c r="J34" s="138">
        <f t="shared" si="1"/>
        <v>-177</v>
      </c>
      <c r="K34" s="73">
        <f t="shared" si="1"/>
        <v>0</v>
      </c>
      <c r="L34" s="138">
        <f t="shared" si="1"/>
        <v>0</v>
      </c>
      <c r="M34" s="73">
        <f t="shared" si="1"/>
        <v>0</v>
      </c>
      <c r="N34" s="138">
        <f t="shared" si="1"/>
        <v>0</v>
      </c>
    </row>
    <row r="35" spans="1:14" ht="18" customHeight="1">
      <c r="A35" s="263"/>
      <c r="B35" s="262" t="s">
        <v>196</v>
      </c>
      <c r="C35" s="180" t="s">
        <v>197</v>
      </c>
      <c r="D35" s="243" t="s">
        <v>198</v>
      </c>
      <c r="E35" s="154">
        <v>0</v>
      </c>
      <c r="F35" s="155">
        <v>0</v>
      </c>
      <c r="G35" s="154">
        <v>0</v>
      </c>
      <c r="H35" s="155">
        <v>0</v>
      </c>
      <c r="I35" s="154">
        <v>310.60000000000002</v>
      </c>
      <c r="J35" s="155">
        <v>269</v>
      </c>
      <c r="K35" s="154"/>
      <c r="L35" s="155"/>
      <c r="M35" s="154"/>
      <c r="N35" s="155"/>
    </row>
    <row r="36" spans="1:14" ht="18" customHeight="1">
      <c r="A36" s="263"/>
      <c r="B36" s="263"/>
      <c r="C36" s="44" t="s">
        <v>199</v>
      </c>
      <c r="D36" s="244" t="s">
        <v>200</v>
      </c>
      <c r="E36" s="69">
        <v>73.599999999999994</v>
      </c>
      <c r="F36" s="126">
        <v>97</v>
      </c>
      <c r="G36" s="69">
        <v>0</v>
      </c>
      <c r="H36" s="126">
        <v>0</v>
      </c>
      <c r="I36" s="69">
        <v>107</v>
      </c>
      <c r="J36" s="126">
        <v>85</v>
      </c>
      <c r="K36" s="69"/>
      <c r="L36" s="126"/>
      <c r="M36" s="69"/>
      <c r="N36" s="126"/>
    </row>
    <row r="37" spans="1:14" ht="18" customHeight="1">
      <c r="A37" s="263"/>
      <c r="B37" s="263"/>
      <c r="C37" s="44" t="s">
        <v>201</v>
      </c>
      <c r="D37" s="244" t="s">
        <v>202</v>
      </c>
      <c r="E37" s="69">
        <f t="shared" ref="E37:N37" si="2">E34+E35-E36</f>
        <v>45.300000000000011</v>
      </c>
      <c r="F37" s="126">
        <f t="shared" si="2"/>
        <v>-61</v>
      </c>
      <c r="G37" s="69">
        <f t="shared" si="2"/>
        <v>192.80000000000055</v>
      </c>
      <c r="H37" s="126">
        <f t="shared" si="2"/>
        <v>68</v>
      </c>
      <c r="I37" s="69">
        <f t="shared" si="2"/>
        <v>7.9999999999997442</v>
      </c>
      <c r="J37" s="126">
        <f t="shared" si="2"/>
        <v>7</v>
      </c>
      <c r="K37" s="69">
        <f t="shared" si="2"/>
        <v>0</v>
      </c>
      <c r="L37" s="126">
        <f t="shared" si="2"/>
        <v>0</v>
      </c>
      <c r="M37" s="69">
        <f t="shared" si="2"/>
        <v>0</v>
      </c>
      <c r="N37" s="126">
        <f t="shared" si="2"/>
        <v>0</v>
      </c>
    </row>
    <row r="38" spans="1:14" ht="18" customHeight="1">
      <c r="A38" s="263"/>
      <c r="B38" s="263"/>
      <c r="C38" s="44" t="s">
        <v>203</v>
      </c>
      <c r="D38" s="244" t="s">
        <v>204</v>
      </c>
      <c r="E38" s="69">
        <v>0</v>
      </c>
      <c r="F38" s="126">
        <v>0</v>
      </c>
      <c r="G38" s="69">
        <v>0</v>
      </c>
      <c r="H38" s="126">
        <v>0</v>
      </c>
      <c r="I38" s="69">
        <v>0</v>
      </c>
      <c r="J38" s="126">
        <v>0</v>
      </c>
      <c r="K38" s="69"/>
      <c r="L38" s="126"/>
      <c r="M38" s="69"/>
      <c r="N38" s="126"/>
    </row>
    <row r="39" spans="1:14" ht="18" customHeight="1">
      <c r="A39" s="263"/>
      <c r="B39" s="263"/>
      <c r="C39" s="44" t="s">
        <v>205</v>
      </c>
      <c r="D39" s="244" t="s">
        <v>206</v>
      </c>
      <c r="E39" s="69">
        <v>0</v>
      </c>
      <c r="F39" s="126">
        <v>0</v>
      </c>
      <c r="G39" s="69">
        <v>0</v>
      </c>
      <c r="H39" s="126">
        <v>0</v>
      </c>
      <c r="I39" s="69">
        <v>0</v>
      </c>
      <c r="J39" s="126">
        <v>0</v>
      </c>
      <c r="K39" s="69"/>
      <c r="L39" s="126"/>
      <c r="M39" s="69"/>
      <c r="N39" s="126"/>
    </row>
    <row r="40" spans="1:14" ht="18" customHeight="1">
      <c r="A40" s="263"/>
      <c r="B40" s="263"/>
      <c r="C40" s="44" t="s">
        <v>207</v>
      </c>
      <c r="D40" s="244" t="s">
        <v>208</v>
      </c>
      <c r="E40" s="69">
        <v>0</v>
      </c>
      <c r="F40" s="126">
        <v>0</v>
      </c>
      <c r="G40" s="69">
        <v>0</v>
      </c>
      <c r="H40" s="126">
        <v>0</v>
      </c>
      <c r="I40" s="69">
        <v>8</v>
      </c>
      <c r="J40" s="126">
        <v>7</v>
      </c>
      <c r="K40" s="69"/>
      <c r="L40" s="126"/>
      <c r="M40" s="69"/>
      <c r="N40" s="126"/>
    </row>
    <row r="41" spans="1:14" ht="18" customHeight="1">
      <c r="A41" s="263"/>
      <c r="B41" s="263"/>
      <c r="C41" s="192" t="s">
        <v>209</v>
      </c>
      <c r="D41" s="244" t="s">
        <v>210</v>
      </c>
      <c r="E41" s="69">
        <f t="shared" ref="E41:N41" si="3">E34+E35-E36-E40</f>
        <v>45.300000000000011</v>
      </c>
      <c r="F41" s="126">
        <f t="shared" si="3"/>
        <v>-61</v>
      </c>
      <c r="G41" s="69">
        <f t="shared" si="3"/>
        <v>192.80000000000055</v>
      </c>
      <c r="H41" s="126">
        <f t="shared" si="3"/>
        <v>68</v>
      </c>
      <c r="I41" s="69">
        <f t="shared" si="3"/>
        <v>-2.5579538487363607E-13</v>
      </c>
      <c r="J41" s="126">
        <f t="shared" si="3"/>
        <v>0</v>
      </c>
      <c r="K41" s="69">
        <f t="shared" si="3"/>
        <v>0</v>
      </c>
      <c r="L41" s="126">
        <f t="shared" si="3"/>
        <v>0</v>
      </c>
      <c r="M41" s="69">
        <f t="shared" si="3"/>
        <v>0</v>
      </c>
      <c r="N41" s="126">
        <f t="shared" si="3"/>
        <v>0</v>
      </c>
    </row>
    <row r="42" spans="1:14" ht="18" customHeight="1">
      <c r="A42" s="263"/>
      <c r="B42" s="263"/>
      <c r="C42" s="310" t="s">
        <v>211</v>
      </c>
      <c r="D42" s="311"/>
      <c r="E42" s="70">
        <f t="shared" ref="E42:N42" si="4">E37+E38-E39-E40</f>
        <v>45.300000000000011</v>
      </c>
      <c r="F42" s="117">
        <f t="shared" si="4"/>
        <v>-61</v>
      </c>
      <c r="G42" s="70">
        <f t="shared" si="4"/>
        <v>192.80000000000055</v>
      </c>
      <c r="H42" s="115">
        <f t="shared" si="4"/>
        <v>68</v>
      </c>
      <c r="I42" s="70">
        <f t="shared" si="4"/>
        <v>-2.5579538487363607E-13</v>
      </c>
      <c r="J42" s="115">
        <f t="shared" si="4"/>
        <v>0</v>
      </c>
      <c r="K42" s="70">
        <f t="shared" si="4"/>
        <v>0</v>
      </c>
      <c r="L42" s="115">
        <f t="shared" si="4"/>
        <v>0</v>
      </c>
      <c r="M42" s="70">
        <f t="shared" si="4"/>
        <v>0</v>
      </c>
      <c r="N42" s="126">
        <f t="shared" si="4"/>
        <v>0</v>
      </c>
    </row>
    <row r="43" spans="1:14" ht="18" customHeight="1">
      <c r="A43" s="263"/>
      <c r="B43" s="263"/>
      <c r="C43" s="44" t="s">
        <v>212</v>
      </c>
      <c r="D43" s="244" t="s">
        <v>213</v>
      </c>
      <c r="E43" s="69">
        <v>0</v>
      </c>
      <c r="F43" s="126">
        <v>0</v>
      </c>
      <c r="G43" s="69">
        <v>0</v>
      </c>
      <c r="H43" s="126">
        <v>0</v>
      </c>
      <c r="I43" s="69">
        <v>0</v>
      </c>
      <c r="J43" s="126">
        <v>0</v>
      </c>
      <c r="K43" s="69"/>
      <c r="L43" s="126"/>
      <c r="M43" s="69"/>
      <c r="N43" s="126"/>
    </row>
    <row r="44" spans="1:14" ht="18" customHeight="1">
      <c r="A44" s="264"/>
      <c r="B44" s="264"/>
      <c r="C44" s="11" t="s">
        <v>214</v>
      </c>
      <c r="D44" s="97" t="s">
        <v>215</v>
      </c>
      <c r="E44" s="73">
        <f t="shared" ref="E44:N44" si="5">E41+E43</f>
        <v>45.300000000000011</v>
      </c>
      <c r="F44" s="138">
        <f t="shared" si="5"/>
        <v>-61</v>
      </c>
      <c r="G44" s="73">
        <f t="shared" si="5"/>
        <v>192.80000000000055</v>
      </c>
      <c r="H44" s="138">
        <f t="shared" si="5"/>
        <v>68</v>
      </c>
      <c r="I44" s="73">
        <f t="shared" si="5"/>
        <v>-2.5579538487363607E-13</v>
      </c>
      <c r="J44" s="138">
        <f t="shared" si="5"/>
        <v>0</v>
      </c>
      <c r="K44" s="73">
        <f t="shared" si="5"/>
        <v>0</v>
      </c>
      <c r="L44" s="138">
        <f t="shared" si="5"/>
        <v>0</v>
      </c>
      <c r="M44" s="73">
        <f t="shared" si="5"/>
        <v>0</v>
      </c>
      <c r="N44" s="138">
        <f t="shared" si="5"/>
        <v>0</v>
      </c>
    </row>
    <row r="45" spans="1:14" ht="14.15" customHeight="1">
      <c r="A45" s="13" t="s">
        <v>216</v>
      </c>
    </row>
    <row r="46" spans="1:14" ht="14.15" customHeight="1">
      <c r="A46" s="13" t="s">
        <v>217</v>
      </c>
    </row>
    <row r="47" spans="1:14">
      <c r="A47" s="247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 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 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2021-08-11T01:21:26Z</cp:lastPrinted>
  <dcterms:created xsi:type="dcterms:W3CDTF">1999-07-06T05:17:05Z</dcterms:created>
  <dcterms:modified xsi:type="dcterms:W3CDTF">2021-09-11T10:11:49Z</dcterms:modified>
</cp:coreProperties>
</file>