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760" windowWidth="9330" windowHeight="951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'2.公営企業会計予算'!$A$1:$O$93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'4.公営企業会計決算'!$A$1:$O$93</definedName>
    <definedName name="_xlnm.Print_Area" localSheetId="5">'5.三セク決算'!$A$1:$R$46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sharedStrings.xml><?xml version="1.0" encoding="utf-8"?>
<sst xmlns="http://schemas.openxmlformats.org/spreadsheetml/2006/main" count="696" uniqueCount="342">
  <si>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</si>
  <si>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</si>
  <si>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</si>
  <si>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</si>
  <si>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</si>
  <si>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</si>
  <si>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</si>
  <si>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</si>
  <si>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</si>
  <si>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</si>
  <si>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</si>
  <si>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</si>
  <si>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</si>
  <si>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</si>
  <si>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</si>
  <si>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</si>
  <si>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</si>
  <si>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</si>
  <si>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</si>
  <si>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</si>
  <si>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</si>
  <si>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</si>
  <si>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</si>
  <si>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</si>
  <si>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</si>
  <si>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</si>
  <si>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</si>
  <si>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</si>
  <si>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</si>
  <si>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</si>
  <si>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</si>
  <si>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</si>
  <si>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</si>
  <si>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</si>
  <si>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</si>
  <si>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</si>
  <si>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</si>
  <si>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</si>
  <si>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</si>
  <si>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</si>
  <si>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</si>
  <si>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</si>
  <si>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</si>
  <si>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</si>
  <si>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</si>
  <si>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</si>
  <si>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</si>
  <si>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</si>
  <si>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</si>
  <si>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</si>
  <si>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</si>
  <si>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</si>
  <si>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</si>
  <si>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</si>
  <si>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</si>
  <si>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</si>
  <si>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</si>
  <si>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</si>
  <si>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</si>
  <si>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</si>
  <si>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</si>
  <si>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</si>
  <si>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</si>
  <si>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</si>
  <si>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</si>
  <si>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</si>
  <si>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</si>
  <si>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</si>
  <si>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</si>
  <si>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</si>
  <si>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</si>
  <si>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</si>
  <si>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</si>
  <si>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</si>
  <si>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</si>
  <si>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</si>
  <si>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</si>
  <si>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</si>
  <si>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</si>
  <si>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</si>
  <si>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</si>
  <si>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</si>
  <si>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</si>
  <si>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</si>
  <si>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</si>
  <si>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</si>
  <si>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</si>
  <si>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</si>
  <si>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</si>
  <si>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</si>
  <si>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</si>
  <si>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</si>
  <si>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</si>
  <si>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</si>
  <si>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</si>
  <si>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</si>
  <si>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</si>
  <si>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</si>
  <si>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</si>
  <si>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</si>
  <si>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</si>
  <si>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</si>
  <si>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</si>
  <si>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</si>
  <si>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</si>
  <si>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</si>
  <si>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</si>
  <si>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</si>
  <si>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</si>
  <si>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</si>
  <si>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</si>
  <si>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</si>
  <si>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</si>
  <si>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</si>
  <si>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</si>
  <si>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</si>
  <si>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</si>
  <si>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</si>
  <si>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</si>
  <si>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</si>
  <si>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</si>
  <si>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</si>
  <si>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</si>
  <si>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</si>
  <si>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</si>
  <si>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</si>
  <si>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</si>
  <si>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</si>
  <si>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</si>
  <si>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</si>
  <si>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</si>
  <si>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</si>
  <si>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</si>
  <si>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</si>
  <si>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</si>
  <si>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</si>
  <si>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</si>
  <si>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</si>
  <si>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</si>
  <si>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</si>
  <si>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</si>
  <si>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</si>
  <si>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</si>
  <si>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</si>
  <si>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</si>
  <si>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</si>
  <si>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</si>
  <si>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</si>
  <si>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</si>
  <si>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</si>
  <si>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</si>
  <si>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</si>
  <si>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</si>
  <si>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</si>
  <si>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</si>
  <si>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</si>
  <si>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</si>
  <si>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</si>
  <si>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</si>
  <si>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</si>
  <si>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</si>
  <si>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</si>
  <si>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</si>
  <si>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</si>
  <si>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</si>
  <si>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</si>
  <si>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</si>
  <si>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</si>
  <si>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</si>
  <si>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</si>
  <si>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</si>
  <si>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</si>
  <si>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</si>
  <si>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</si>
  <si>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</si>
  <si>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</si>
  <si>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</si>
  <si>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</si>
  <si>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</si>
  <si>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</si>
  <si>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</si>
  <si>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</si>
  <si>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</si>
  <si>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</si>
  <si>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</si>
  <si>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</si>
  <si>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</si>
  <si>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</si>
  <si>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</si>
  <si>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</si>
  <si>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</si>
  <si>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</si>
  <si>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</si>
  <si>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</si>
  <si>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</si>
  <si>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</si>
  <si>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</si>
  <si>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</si>
  <si>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</si>
  <si>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</si>
  <si>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</si>
  <si>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</si>
  <si>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</si>
  <si>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</si>
  <si>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</si>
  <si>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</si>
  <si>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</si>
  <si>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</si>
  <si>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</si>
  <si>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</si>
  <si>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</si>
  <si>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</si>
  <si>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</si>
  <si>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</si>
  <si>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</si>
  <si>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</si>
  <si>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</si>
  <si>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</si>
  <si>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</si>
  <si>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</si>
  <si>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</si>
  <si>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</si>
  <si>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</si>
  <si>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</si>
  <si>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</si>
  <si>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</si>
  <si>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</si>
  <si>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</si>
  <si>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</si>
  <si>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</si>
  <si>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</si>
  <si>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</si>
  <si>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</si>
  <si>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</si>
  <si>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</si>
  <si>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</si>
  <si>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</si>
  <si>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</si>
  <si>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</si>
  <si>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</si>
  <si>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</si>
  <si>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</si>
  <si>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</si>
  <si>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</si>
  <si>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</si>
  <si>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</si>
  <si>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</si>
  <si>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</si>
  <si>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</si>
  <si>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</si>
  <si>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</si>
  <si>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</si>
  <si>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</si>
  <si>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</si>
  <si>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</si>
  <si>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</si>
  <si>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</si>
  <si>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</si>
  <si>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28年度</t>
  </si>
  <si>
    <t>26年度</t>
  </si>
  <si>
    <t>27年度</t>
  </si>
  <si>
    <t>（1）平成30年度普通会計予算の状況</t>
  </si>
  <si>
    <t>平成30年度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</si>
  <si>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</si>
  <si>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</si>
  <si>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</si>
  <si>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</si>
  <si>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</si>
  <si>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</si>
  <si>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28年度</t>
  </si>
  <si>
    <t>(平成28年度決算額）</t>
  </si>
  <si>
    <t>北九州市</t>
  </si>
  <si>
    <t>上水道事業会計</t>
  </si>
  <si>
    <t>工業用水道事業会計</t>
  </si>
  <si>
    <t>交通事業会計</t>
  </si>
  <si>
    <t>病院事業会計</t>
  </si>
  <si>
    <t>下水道事業会計</t>
  </si>
  <si>
    <t>北九州埠頭株式会社</t>
  </si>
  <si>
    <t>皿倉登山鉄道株式会社</t>
  </si>
  <si>
    <t>北九州市住宅供給公社</t>
  </si>
  <si>
    <t>北九州高速鉄道株式会社</t>
  </si>
  <si>
    <t>福岡北九州高速道路公社</t>
  </si>
  <si>
    <t>北九州市道路公社</t>
  </si>
  <si>
    <t>株式会社北九州ｳｫｰﾀｰｻｰﾋﾞｽ</t>
  </si>
  <si>
    <t>北九州市</t>
  </si>
  <si>
    <t>４.公営企業会計の状況</t>
  </si>
  <si>
    <t>上水道事業会計</t>
  </si>
  <si>
    <t>工業用水道事業会計</t>
  </si>
  <si>
    <t>交通事業会計</t>
  </si>
  <si>
    <t>病院事業会計</t>
  </si>
  <si>
    <t>下水道事業会計</t>
  </si>
  <si>
    <t>27年度</t>
  </si>
  <si>
    <t>27年度</t>
  </si>
  <si>
    <t>(c-f)</t>
  </si>
  <si>
    <t>(g)</t>
  </si>
  <si>
    <t>(i=g-h)</t>
  </si>
  <si>
    <t>補てん財源不足額(▲)</t>
  </si>
  <si>
    <t>(i+j)</t>
  </si>
  <si>
    <t>食肉センター特別会計</t>
  </si>
  <si>
    <t>渡船特別会計</t>
  </si>
  <si>
    <t>廃棄物発電特別会計</t>
  </si>
  <si>
    <t>港湾整備特別会計</t>
  </si>
  <si>
    <t>卸売市場特別会計</t>
  </si>
  <si>
    <t>産業用地整備特別会計</t>
  </si>
  <si>
    <t>駐車場特別会計</t>
  </si>
  <si>
    <t>漁業集落排水特別会計</t>
  </si>
  <si>
    <t>空港関連用地整備特別会計</t>
  </si>
  <si>
    <t>市民太陽光発電所特別会計</t>
  </si>
  <si>
    <t>-</t>
  </si>
  <si>
    <t>(f=d-e)</t>
  </si>
  <si>
    <t>(g=c+f)</t>
  </si>
  <si>
    <t>埋立地造成特別会計</t>
  </si>
  <si>
    <t>(平成28年度決算ﾍﾞｰｽ）</t>
  </si>
  <si>
    <t>28年度</t>
  </si>
  <si>
    <t>28年度</t>
  </si>
  <si>
    <t>28年度</t>
  </si>
  <si>
    <t>-</t>
  </si>
  <si>
    <t>食肉センター特別会計</t>
  </si>
  <si>
    <t>渡船特別会計</t>
  </si>
  <si>
    <t>港湾整備特別会計</t>
  </si>
  <si>
    <t>卸売市場特別会計</t>
  </si>
  <si>
    <t>産業用地整備特別会計</t>
  </si>
  <si>
    <t>駐車場特別会計</t>
  </si>
  <si>
    <t>漁業集落排水特別会計</t>
  </si>
  <si>
    <t>空港関連用地整備特別会計</t>
  </si>
  <si>
    <t>市民太陽光発電所特別会計</t>
  </si>
  <si>
    <t>学術研究都市土地区画整理</t>
  </si>
  <si>
    <t>30年度</t>
  </si>
  <si>
    <t>30年度</t>
  </si>
  <si>
    <t>28年度</t>
  </si>
  <si>
    <t>-</t>
  </si>
  <si>
    <t>30年度</t>
  </si>
  <si>
    <t>-</t>
  </si>
  <si>
    <t>30年度</t>
  </si>
  <si>
    <t>－</t>
  </si>
  <si>
    <t>－</t>
  </si>
  <si>
    <t>30年度</t>
  </si>
  <si>
    <t>28年度</t>
  </si>
  <si>
    <t>28年度</t>
  </si>
  <si>
    <t>28年度</t>
  </si>
  <si>
    <t>学術研究都市土地区画整理</t>
  </si>
  <si>
    <t>※　埋立地造成特別会計は、平成28年3月31日付で廃止。平成28年度は、決算統計上、地方債償還を行う想定企業会計として報告した数値を記載。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</si>
</sst>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  <numFmt numFmtId="224" formatCode="#,##0_ ;[Red]\-#,##0\ "/>
    <numFmt numFmtId="225" formatCode="#,##0_);[Red]\(#,##0\)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0" xfId="0" applyNumberFormat="1" applyBorder="1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6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41" fontId="0" fillId="0" borderId="24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vertical="center"/>
    </xf>
    <xf numFmtId="41" fontId="0" fillId="0" borderId="29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centerContinuous" vertical="center"/>
    </xf>
    <xf numFmtId="0" fontId="0" fillId="0" borderId="37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left" vertical="center"/>
    </xf>
    <xf numFmtId="214" fontId="0" fillId="0" borderId="0" xfId="48" applyNumberFormat="1" applyFont="1" applyBorder="1" applyAlignment="1">
      <alignment vertical="center"/>
    </xf>
    <xf numFmtId="215" fontId="0" fillId="0" borderId="39" xfId="48" applyNumberFormat="1" applyFont="1" applyBorder="1" applyAlignment="1">
      <alignment vertical="center"/>
    </xf>
    <xf numFmtId="214" fontId="0" fillId="0" borderId="38" xfId="48" applyNumberFormat="1" applyFont="1" applyBorder="1" applyAlignment="1">
      <alignment vertical="center"/>
    </xf>
    <xf numFmtId="215" fontId="0" fillId="0" borderId="40" xfId="48" applyNumberFormat="1" applyFon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5" fontId="0" fillId="0" borderId="26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42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15" fontId="0" fillId="0" borderId="43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3" xfId="48" applyNumberFormat="1" applyFont="1" applyBorder="1" applyAlignment="1">
      <alignment vertical="center"/>
    </xf>
    <xf numFmtId="41" fontId="0" fillId="0" borderId="44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38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left" vertical="center"/>
    </xf>
    <xf numFmtId="214" fontId="0" fillId="0" borderId="15" xfId="48" applyNumberFormat="1" applyFont="1" applyBorder="1" applyAlignment="1">
      <alignment vertical="center"/>
    </xf>
    <xf numFmtId="214" fontId="0" fillId="0" borderId="17" xfId="48" applyNumberFormat="1" applyFont="1" applyBorder="1" applyAlignment="1">
      <alignment vertical="center"/>
    </xf>
    <xf numFmtId="214" fontId="0" fillId="0" borderId="29" xfId="48" applyNumberFormat="1" applyFont="1" applyBorder="1" applyAlignment="1">
      <alignment vertical="center"/>
    </xf>
    <xf numFmtId="214" fontId="0" fillId="0" borderId="27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26" xfId="0" applyNumberFormat="1" applyFont="1" applyBorder="1" applyAlignment="1">
      <alignment vertical="center"/>
    </xf>
    <xf numFmtId="41" fontId="0" fillId="0" borderId="47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47" xfId="0" applyNumberForma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47" xfId="0" applyNumberFormat="1" applyBorder="1" applyAlignment="1">
      <alignment vertical="center"/>
    </xf>
    <xf numFmtId="41" fontId="0" fillId="0" borderId="47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50" xfId="0" applyNumberFormat="1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41" fontId="0" fillId="0" borderId="53" xfId="0" applyNumberFormat="1" applyBorder="1" applyAlignment="1">
      <alignment horizontal="center" vertical="center"/>
    </xf>
    <xf numFmtId="214" fontId="0" fillId="0" borderId="54" xfId="0" applyNumberFormat="1" applyBorder="1" applyAlignment="1">
      <alignment vertical="center"/>
    </xf>
    <xf numFmtId="214" fontId="0" fillId="0" borderId="54" xfId="48" applyNumberFormat="1" applyFont="1" applyFill="1" applyBorder="1" applyAlignment="1">
      <alignment horizontal="right" vertical="center"/>
    </xf>
    <xf numFmtId="214" fontId="0" fillId="0" borderId="55" xfId="0" applyNumberFormat="1" applyBorder="1" applyAlignment="1">
      <alignment vertical="center"/>
    </xf>
    <xf numFmtId="214" fontId="0" fillId="0" borderId="55" xfId="48" applyNumberFormat="1" applyFont="1" applyBorder="1" applyAlignment="1">
      <alignment horizontal="right" vertical="center"/>
    </xf>
    <xf numFmtId="214" fontId="0" fillId="0" borderId="56" xfId="0" applyNumberFormat="1" applyBorder="1" applyAlignment="1">
      <alignment vertical="center"/>
    </xf>
    <xf numFmtId="214" fontId="0" fillId="0" borderId="56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4" fontId="0" fillId="0" borderId="57" xfId="0" applyNumberFormat="1" applyBorder="1" applyAlignment="1">
      <alignment vertical="center"/>
    </xf>
    <xf numFmtId="214" fontId="0" fillId="0" borderId="57" xfId="48" applyNumberFormat="1" applyFont="1" applyBorder="1" applyAlignment="1">
      <alignment horizontal="right" vertical="center"/>
    </xf>
    <xf numFmtId="41" fontId="0" fillId="0" borderId="19" xfId="0" applyNumberFormat="1" applyBorder="1" applyAlignment="1">
      <alignment horizontal="left" vertical="center"/>
    </xf>
    <xf numFmtId="41" fontId="0" fillId="0" borderId="58" xfId="0" applyNumberFormat="1" applyBorder="1" applyAlignment="1">
      <alignment horizontal="left" vertical="center"/>
    </xf>
    <xf numFmtId="41" fontId="0" fillId="0" borderId="59" xfId="0" applyNumberFormat="1" applyBorder="1" applyAlignment="1">
      <alignment horizontal="right" vertical="center"/>
    </xf>
    <xf numFmtId="214" fontId="0" fillId="0" borderId="53" xfId="0" applyNumberFormat="1" applyBorder="1" applyAlignment="1">
      <alignment vertical="center"/>
    </xf>
    <xf numFmtId="214" fontId="0" fillId="0" borderId="53" xfId="48" applyNumberFormat="1" applyFont="1" applyBorder="1" applyAlignment="1">
      <alignment horizontal="right" vertical="center"/>
    </xf>
    <xf numFmtId="218" fontId="0" fillId="0" borderId="55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41" fontId="0" fillId="0" borderId="60" xfId="0" applyNumberFormat="1" applyBorder="1" applyAlignment="1">
      <alignment horizontal="right" vertical="center"/>
    </xf>
    <xf numFmtId="41" fontId="0" fillId="0" borderId="41" xfId="0" applyNumberFormat="1" applyBorder="1" applyAlignment="1">
      <alignment vertical="center"/>
    </xf>
    <xf numFmtId="41" fontId="0" fillId="0" borderId="61" xfId="0" applyNumberFormat="1" applyBorder="1" applyAlignment="1">
      <alignment vertical="center"/>
    </xf>
    <xf numFmtId="214" fontId="0" fillId="0" borderId="54" xfId="48" applyNumberFormat="1" applyFon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219" fontId="0" fillId="0" borderId="55" xfId="0" applyNumberFormat="1" applyBorder="1" applyAlignment="1">
      <alignment vertical="center"/>
    </xf>
    <xf numFmtId="219" fontId="0" fillId="0" borderId="55" xfId="48" applyNumberFormat="1" applyFont="1" applyBorder="1" applyAlignment="1">
      <alignment vertical="center"/>
    </xf>
    <xf numFmtId="215" fontId="0" fillId="0" borderId="55" xfId="0" applyNumberForma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60" xfId="0" applyNumberFormat="1" applyBorder="1" applyAlignment="1">
      <alignment vertical="center"/>
    </xf>
    <xf numFmtId="215" fontId="0" fillId="0" borderId="57" xfId="0" applyNumberFormat="1" applyBorder="1" applyAlignment="1">
      <alignment vertical="center"/>
    </xf>
    <xf numFmtId="215" fontId="0" fillId="0" borderId="57" xfId="48" applyNumberFormat="1" applyFont="1" applyBorder="1" applyAlignment="1">
      <alignment vertical="center"/>
    </xf>
    <xf numFmtId="41" fontId="0" fillId="0" borderId="59" xfId="0" applyNumberFormat="1" applyBorder="1" applyAlignment="1">
      <alignment vertical="center"/>
    </xf>
    <xf numFmtId="215" fontId="0" fillId="0" borderId="53" xfId="0" applyNumberForma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7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0" fillId="0" borderId="30" xfId="0" applyNumberFormat="1" applyFill="1" applyBorder="1" applyAlignment="1">
      <alignment horizontal="left" vertical="center"/>
    </xf>
    <xf numFmtId="41" fontId="0" fillId="0" borderId="31" xfId="0" applyNumberForma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214" fontId="0" fillId="0" borderId="32" xfId="48" applyNumberFormat="1" applyFont="1" applyBorder="1" applyAlignment="1">
      <alignment vertical="center"/>
    </xf>
    <xf numFmtId="0" fontId="0" fillId="0" borderId="62" xfId="0" applyNumberFormat="1" applyBorder="1" applyAlignment="1">
      <alignment horizontal="centerContinuous" vertical="center"/>
    </xf>
    <xf numFmtId="0" fontId="0" fillId="0" borderId="63" xfId="0" applyNumberForma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65" xfId="48" applyNumberFormat="1" applyFont="1" applyBorder="1" applyAlignment="1">
      <alignment vertical="center"/>
    </xf>
    <xf numFmtId="215" fontId="0" fillId="0" borderId="66" xfId="48" applyNumberFormat="1" applyFont="1" applyBorder="1" applyAlignment="1">
      <alignment vertical="center"/>
    </xf>
    <xf numFmtId="215" fontId="0" fillId="0" borderId="67" xfId="48" applyNumberFormat="1" applyFont="1" applyBorder="1" applyAlignment="1">
      <alignment vertical="center"/>
    </xf>
    <xf numFmtId="215" fontId="0" fillId="0" borderId="18" xfId="48" applyNumberFormat="1" applyFont="1" applyBorder="1" applyAlignment="1">
      <alignment vertical="center"/>
    </xf>
    <xf numFmtId="215" fontId="0" fillId="0" borderId="68" xfId="48" applyNumberFormat="1" applyFont="1" applyBorder="1" applyAlignment="1">
      <alignment vertical="center"/>
    </xf>
    <xf numFmtId="214" fontId="0" fillId="0" borderId="54" xfId="48" applyNumberFormat="1" applyFill="1" applyBorder="1" applyAlignment="1">
      <alignment horizontal="right" vertical="center"/>
    </xf>
    <xf numFmtId="214" fontId="0" fillId="0" borderId="55" xfId="48" applyNumberFormat="1" applyBorder="1" applyAlignment="1">
      <alignment horizontal="right" vertical="center"/>
    </xf>
    <xf numFmtId="214" fontId="0" fillId="0" borderId="56" xfId="48" applyNumberFormat="1" applyBorder="1" applyAlignment="1">
      <alignment horizontal="right" vertical="center"/>
    </xf>
    <xf numFmtId="214" fontId="0" fillId="0" borderId="57" xfId="48" applyNumberFormat="1" applyBorder="1" applyAlignment="1">
      <alignment horizontal="right" vertical="center"/>
    </xf>
    <xf numFmtId="214" fontId="0" fillId="0" borderId="53" xfId="48" applyNumberFormat="1" applyBorder="1" applyAlignment="1">
      <alignment horizontal="right" vertical="center"/>
    </xf>
    <xf numFmtId="214" fontId="0" fillId="0" borderId="54" xfId="48" applyNumberFormat="1" applyBorder="1" applyAlignment="1">
      <alignment vertical="center"/>
    </xf>
    <xf numFmtId="219" fontId="0" fillId="0" borderId="55" xfId="48" applyNumberFormat="1" applyBorder="1" applyAlignment="1">
      <alignment vertical="center"/>
    </xf>
    <xf numFmtId="215" fontId="0" fillId="0" borderId="55" xfId="48" applyNumberFormat="1" applyBorder="1" applyAlignment="1">
      <alignment vertical="center"/>
    </xf>
    <xf numFmtId="215" fontId="0" fillId="0" borderId="57" xfId="48" applyNumberFormat="1" applyBorder="1" applyAlignment="1">
      <alignment vertical="center"/>
    </xf>
    <xf numFmtId="215" fontId="0" fillId="0" borderId="57" xfId="48" applyNumberFormat="1" applyFill="1" applyBorder="1" applyAlignment="1">
      <alignment vertical="center"/>
    </xf>
    <xf numFmtId="214" fontId="0" fillId="0" borderId="65" xfId="48" applyNumberFormat="1" applyFill="1" applyBorder="1" applyAlignment="1">
      <alignment vertical="center"/>
    </xf>
    <xf numFmtId="214" fontId="0" fillId="0" borderId="65" xfId="48" applyNumberFormat="1" applyFont="1" applyFill="1" applyBorder="1" applyAlignment="1">
      <alignment horizontal="right" vertical="center"/>
    </xf>
    <xf numFmtId="0" fontId="0" fillId="0" borderId="69" xfId="0" applyNumberFormat="1" applyFill="1" applyBorder="1" applyAlignment="1">
      <alignment horizontal="center" vertical="center"/>
    </xf>
    <xf numFmtId="203" fontId="0" fillId="0" borderId="63" xfId="0" applyNumberFormat="1" applyFont="1" applyFill="1" applyBorder="1" applyAlignment="1">
      <alignment horizontal="center" vertical="center"/>
    </xf>
    <xf numFmtId="214" fontId="0" fillId="0" borderId="30" xfId="48" applyNumberFormat="1" applyFill="1" applyBorder="1" applyAlignment="1">
      <alignment vertical="center"/>
    </xf>
    <xf numFmtId="214" fontId="0" fillId="0" borderId="15" xfId="48" applyNumberFormat="1" applyFill="1" applyBorder="1" applyAlignment="1">
      <alignment vertical="center"/>
    </xf>
    <xf numFmtId="214" fontId="0" fillId="0" borderId="65" xfId="48" applyNumberFormat="1" applyFont="1" applyFill="1" applyBorder="1" applyAlignment="1">
      <alignment vertical="center"/>
    </xf>
    <xf numFmtId="41" fontId="0" fillId="0" borderId="70" xfId="0" applyNumberFormat="1" applyFont="1" applyFill="1" applyBorder="1" applyAlignment="1">
      <alignment horizontal="center" vertical="center"/>
    </xf>
    <xf numFmtId="41" fontId="0" fillId="0" borderId="68" xfId="0" applyNumberFormat="1" applyFont="1" applyFill="1" applyBorder="1" applyAlignment="1">
      <alignment horizontal="center" vertical="center"/>
    </xf>
    <xf numFmtId="214" fontId="0" fillId="0" borderId="71" xfId="48" applyNumberFormat="1" applyFont="1" applyFill="1" applyBorder="1" applyAlignment="1">
      <alignment horizontal="center" vertical="center"/>
    </xf>
    <xf numFmtId="214" fontId="0" fillId="0" borderId="72" xfId="48" applyNumberFormat="1" applyFont="1" applyFill="1" applyBorder="1" applyAlignment="1">
      <alignment horizontal="center" vertical="center"/>
    </xf>
    <xf numFmtId="214" fontId="0" fillId="0" borderId="73" xfId="48" applyNumberFormat="1" applyFont="1" applyFill="1" applyBorder="1" applyAlignment="1">
      <alignment horizontal="center" vertical="center"/>
    </xf>
    <xf numFmtId="214" fontId="0" fillId="0" borderId="66" xfId="48" applyNumberFormat="1" applyFont="1" applyFill="1" applyBorder="1" applyAlignment="1">
      <alignment horizontal="center" vertical="center"/>
    </xf>
    <xf numFmtId="214" fontId="0" fillId="0" borderId="74" xfId="48" applyNumberFormat="1" applyFont="1" applyFill="1" applyBorder="1" applyAlignment="1">
      <alignment horizontal="center" vertical="center"/>
    </xf>
    <xf numFmtId="214" fontId="0" fillId="0" borderId="65" xfId="48" applyNumberFormat="1" applyFont="1" applyFill="1" applyBorder="1" applyAlignment="1">
      <alignment horizontal="center" vertical="center"/>
    </xf>
    <xf numFmtId="214" fontId="0" fillId="0" borderId="69" xfId="48" applyNumberFormat="1" applyFont="1" applyFill="1" applyBorder="1" applyAlignment="1">
      <alignment horizontal="center" vertical="center"/>
    </xf>
    <xf numFmtId="214" fontId="0" fillId="0" borderId="18" xfId="48" applyNumberFormat="1" applyFont="1" applyFill="1" applyBorder="1" applyAlignment="1">
      <alignment horizontal="center" vertical="center"/>
    </xf>
    <xf numFmtId="214" fontId="0" fillId="0" borderId="75" xfId="48" applyNumberFormat="1" applyFont="1" applyFill="1" applyBorder="1" applyAlignment="1">
      <alignment vertical="center"/>
    </xf>
    <xf numFmtId="214" fontId="0" fillId="0" borderId="76" xfId="48" applyNumberFormat="1" applyFont="1" applyFill="1" applyBorder="1" applyAlignment="1">
      <alignment vertical="center"/>
    </xf>
    <xf numFmtId="214" fontId="0" fillId="0" borderId="74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67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30" xfId="48" applyNumberFormat="1" applyFont="1" applyFill="1" applyBorder="1" applyAlignment="1">
      <alignment vertical="center"/>
    </xf>
    <xf numFmtId="214" fontId="0" fillId="0" borderId="18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>
      <alignment vertical="center"/>
    </xf>
    <xf numFmtId="214" fontId="0" fillId="0" borderId="50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77" xfId="0" applyNumberForma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51" xfId="0" applyNumberFormat="1" applyBorder="1" applyAlignment="1">
      <alignment horizontal="center" vertical="center"/>
    </xf>
    <xf numFmtId="41" fontId="0" fillId="0" borderId="52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79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4" xfId="0" applyNumberFormat="1" applyBorder="1" applyAlignment="1">
      <alignment horizontal="center" vertical="center"/>
    </xf>
    <xf numFmtId="203" fontId="0" fillId="0" borderId="19" xfId="0" applyNumberFormat="1" applyFont="1" applyFill="1" applyBorder="1" applyAlignment="1">
      <alignment horizontal="center" vertical="center"/>
    </xf>
    <xf numFmtId="203" fontId="0" fillId="0" borderId="59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horizontal="center" vertical="center"/>
    </xf>
    <xf numFmtId="41" fontId="0" fillId="0" borderId="47" xfId="0" applyNumberFormat="1" applyFill="1" applyBorder="1" applyAlignment="1">
      <alignment horizontal="center" vertical="center"/>
    </xf>
    <xf numFmtId="41" fontId="0" fillId="0" borderId="77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44" xfId="0" applyNumberForma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0" fillId="0" borderId="48" xfId="0" applyNumberFormat="1" applyFill="1" applyBorder="1" applyAlignment="1">
      <alignment horizontal="center" vertical="center"/>
    </xf>
    <xf numFmtId="41" fontId="0" fillId="0" borderId="48" xfId="0" applyNumberFormat="1" applyFill="1" applyBorder="1" applyAlignment="1">
      <alignment horizontal="center" vertical="center"/>
    </xf>
    <xf numFmtId="41" fontId="0" fillId="0" borderId="47" xfId="0" applyNumberFormat="1" applyFill="1" applyBorder="1" applyAlignment="1">
      <alignment horizontal="center" vertical="center"/>
    </xf>
    <xf numFmtId="41" fontId="0" fillId="0" borderId="47" xfId="0" applyNumberFormat="1" applyFill="1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0" fillId="0" borderId="78" xfId="0" applyNumberFormat="1" applyFill="1" applyBorder="1" applyAlignment="1">
      <alignment horizontal="center" vertical="center"/>
    </xf>
    <xf numFmtId="220" fontId="0" fillId="0" borderId="47" xfId="0" applyNumberForma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20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horizontal="centerContinuous" vertical="center"/>
    </xf>
    <xf numFmtId="0" fontId="0" fillId="0" borderId="37" xfId="0" applyNumberFormat="1" applyFill="1" applyBorder="1" applyAlignment="1">
      <alignment horizontal="centerContinuous" vertical="center"/>
    </xf>
    <xf numFmtId="0" fontId="0" fillId="0" borderId="80" xfId="0" applyNumberFormat="1" applyFill="1" applyBorder="1" applyAlignment="1">
      <alignment horizontal="centerContinuous" vertical="center"/>
    </xf>
    <xf numFmtId="0" fontId="0" fillId="0" borderId="49" xfId="0" applyNumberFormat="1" applyFont="1" applyFill="1" applyBorder="1" applyAlignment="1">
      <alignment horizontal="centerContinuous" vertical="center" wrapText="1"/>
    </xf>
    <xf numFmtId="41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0" fillId="0" borderId="77" xfId="0" applyNumberFormat="1" applyFill="1" applyBorder="1" applyAlignment="1">
      <alignment horizontal="center" vertical="center" textRotation="255"/>
    </xf>
    <xf numFmtId="41" fontId="0" fillId="0" borderId="10" xfId="0" applyNumberFormat="1" applyFill="1" applyBorder="1" applyAlignment="1">
      <alignment horizontal="left" vertical="center"/>
    </xf>
    <xf numFmtId="41" fontId="0" fillId="0" borderId="11" xfId="0" applyNumberFormat="1" applyFill="1" applyBorder="1" applyAlignment="1">
      <alignment horizontal="left" vertical="center"/>
    </xf>
    <xf numFmtId="41" fontId="0" fillId="0" borderId="20" xfId="0" applyNumberFormat="1" applyFill="1" applyBorder="1" applyAlignment="1">
      <alignment horizontal="left" vertical="center"/>
    </xf>
    <xf numFmtId="214" fontId="0" fillId="0" borderId="0" xfId="48" applyNumberFormat="1" applyFont="1" applyFill="1" applyBorder="1" applyAlignment="1">
      <alignment vertical="center"/>
    </xf>
    <xf numFmtId="215" fontId="0" fillId="0" borderId="39" xfId="48" applyNumberFormat="1" applyFont="1" applyFill="1" applyBorder="1" applyAlignment="1">
      <alignment vertical="center"/>
    </xf>
    <xf numFmtId="214" fontId="0" fillId="0" borderId="39" xfId="48" applyNumberFormat="1" applyFont="1" applyFill="1" applyBorder="1" applyAlignment="1">
      <alignment vertical="center"/>
    </xf>
    <xf numFmtId="215" fontId="0" fillId="0" borderId="44" xfId="48" applyNumberFormat="1" applyFont="1" applyFill="1" applyBorder="1" applyAlignment="1">
      <alignment vertical="center"/>
    </xf>
    <xf numFmtId="41" fontId="0" fillId="0" borderId="13" xfId="0" applyNumberFormat="1" applyFill="1" applyBorder="1" applyAlignment="1">
      <alignment horizontal="center" vertical="center"/>
    </xf>
    <xf numFmtId="41" fontId="0" fillId="0" borderId="79" xfId="0" applyNumberForma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textRotation="255"/>
    </xf>
    <xf numFmtId="41" fontId="0" fillId="0" borderId="14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horizontal="left" vertical="center"/>
    </xf>
    <xf numFmtId="41" fontId="0" fillId="0" borderId="24" xfId="0" applyNumberFormat="1" applyFill="1" applyBorder="1" applyAlignment="1">
      <alignment horizontal="left" vertical="center"/>
    </xf>
    <xf numFmtId="214" fontId="0" fillId="0" borderId="38" xfId="48" applyNumberFormat="1" applyFont="1" applyFill="1" applyBorder="1" applyAlignment="1">
      <alignment vertical="center"/>
    </xf>
    <xf numFmtId="215" fontId="0" fillId="0" borderId="40" xfId="48" applyNumberFormat="1" applyFont="1" applyFill="1" applyBorder="1" applyAlignment="1">
      <alignment vertical="center"/>
    </xf>
    <xf numFmtId="214" fontId="0" fillId="0" borderId="40" xfId="48" applyNumberFormat="1" applyFont="1" applyFill="1" applyBorder="1" applyAlignment="1">
      <alignment vertical="center"/>
    </xf>
    <xf numFmtId="215" fontId="0" fillId="0" borderId="81" xfId="48" applyNumberFormat="1" applyFont="1" applyFill="1" applyBorder="1" applyAlignment="1">
      <alignment vertical="center"/>
    </xf>
    <xf numFmtId="41" fontId="0" fillId="0" borderId="51" xfId="0" applyNumberFormat="1" applyFill="1" applyBorder="1" applyAlignment="1">
      <alignment horizontal="center" vertical="center"/>
    </xf>
    <xf numFmtId="41" fontId="0" fillId="0" borderId="52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 vertical="center"/>
    </xf>
    <xf numFmtId="41" fontId="0" fillId="0" borderId="27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5" fontId="0" fillId="0" borderId="26" xfId="48" applyNumberFormat="1" applyFont="1" applyFill="1" applyBorder="1" applyAlignment="1">
      <alignment vertical="center"/>
    </xf>
    <xf numFmtId="214" fontId="0" fillId="0" borderId="26" xfId="48" applyNumberFormat="1" applyFont="1" applyFill="1" applyBorder="1" applyAlignment="1">
      <alignment vertical="center"/>
    </xf>
    <xf numFmtId="215" fontId="0" fillId="0" borderId="45" xfId="48" applyNumberFormat="1" applyFont="1" applyFill="1" applyBorder="1" applyAlignment="1">
      <alignment vertical="center"/>
    </xf>
    <xf numFmtId="41" fontId="0" fillId="0" borderId="47" xfId="0" applyNumberFormat="1" applyFill="1" applyBorder="1" applyAlignment="1">
      <alignment horizontal="center" vertical="center" shrinkToFit="1"/>
    </xf>
    <xf numFmtId="41" fontId="0" fillId="0" borderId="17" xfId="0" applyNumberFormat="1" applyFill="1" applyBorder="1" applyAlignment="1">
      <alignment horizontal="center" vertical="center"/>
    </xf>
    <xf numFmtId="221" fontId="0" fillId="0" borderId="0" xfId="0" applyNumberFormat="1" applyFill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7" xfId="0" applyNumberFormat="1" applyFill="1" applyBorder="1" applyAlignment="1">
      <alignment horizontal="left" vertical="center"/>
    </xf>
    <xf numFmtId="41" fontId="0" fillId="0" borderId="25" xfId="0" applyNumberFormat="1" applyFill="1" applyBorder="1" applyAlignment="1">
      <alignment horizontal="left" vertical="center"/>
    </xf>
    <xf numFmtId="214" fontId="0" fillId="0" borderId="41" xfId="48" applyNumberFormat="1" applyFont="1" applyFill="1" applyBorder="1" applyAlignment="1">
      <alignment vertical="center"/>
    </xf>
    <xf numFmtId="215" fontId="0" fillId="0" borderId="42" xfId="48" applyNumberFormat="1" applyFont="1" applyFill="1" applyBorder="1" applyAlignment="1">
      <alignment vertical="center"/>
    </xf>
    <xf numFmtId="214" fontId="0" fillId="0" borderId="42" xfId="48" applyNumberFormat="1" applyFont="1" applyFill="1" applyBorder="1" applyAlignment="1">
      <alignment vertical="center"/>
    </xf>
    <xf numFmtId="215" fontId="0" fillId="0" borderId="61" xfId="48" applyNumberFormat="1" applyFont="1" applyFill="1" applyBorder="1" applyAlignment="1">
      <alignment vertical="center"/>
    </xf>
    <xf numFmtId="41" fontId="0" fillId="0" borderId="28" xfId="0" applyNumberFormat="1" applyFill="1" applyBorder="1" applyAlignment="1">
      <alignment horizontal="left" vertical="center"/>
    </xf>
    <xf numFmtId="41" fontId="0" fillId="0" borderId="34" xfId="0" applyNumberFormat="1" applyFill="1" applyBorder="1" applyAlignment="1">
      <alignment horizontal="left" vertical="center"/>
    </xf>
    <xf numFmtId="41" fontId="0" fillId="0" borderId="35" xfId="0" applyNumberFormat="1" applyFill="1" applyBorder="1" applyAlignment="1">
      <alignment horizontal="left" vertical="center"/>
    </xf>
    <xf numFmtId="41" fontId="0" fillId="0" borderId="33" xfId="0" applyNumberFormat="1" applyFill="1" applyBorder="1" applyAlignment="1">
      <alignment horizontal="left" vertical="center"/>
    </xf>
    <xf numFmtId="214" fontId="0" fillId="0" borderId="35" xfId="48" applyNumberFormat="1" applyFont="1" applyFill="1" applyBorder="1" applyAlignment="1">
      <alignment vertical="center"/>
    </xf>
    <xf numFmtId="215" fontId="0" fillId="0" borderId="43" xfId="48" applyNumberFormat="1" applyFont="1" applyFill="1" applyBorder="1" applyAlignment="1">
      <alignment vertical="center"/>
    </xf>
    <xf numFmtId="214" fontId="0" fillId="0" borderId="43" xfId="48" applyNumberFormat="1" applyFont="1" applyFill="1" applyBorder="1" applyAlignment="1">
      <alignment vertical="center"/>
    </xf>
    <xf numFmtId="215" fontId="0" fillId="0" borderId="60" xfId="48" applyNumberFormat="1" applyFont="1" applyFill="1" applyBorder="1" applyAlignment="1">
      <alignment vertical="center"/>
    </xf>
    <xf numFmtId="0" fontId="0" fillId="0" borderId="48" xfId="0" applyFill="1" applyBorder="1" applyAlignment="1">
      <alignment horizontal="center" vertical="center" textRotation="255"/>
    </xf>
    <xf numFmtId="41" fontId="0" fillId="0" borderId="12" xfId="0" applyNumberFormat="1" applyFill="1" applyBorder="1" applyAlignment="1">
      <alignment horizontal="left" vertical="center"/>
    </xf>
    <xf numFmtId="41" fontId="0" fillId="0" borderId="13" xfId="0" applyNumberFormat="1" applyFill="1" applyBorder="1" applyAlignment="1">
      <alignment horizontal="left" vertical="center"/>
    </xf>
    <xf numFmtId="41" fontId="0" fillId="0" borderId="21" xfId="0" applyNumberFormat="1" applyFill="1" applyBorder="1" applyAlignment="1">
      <alignment horizontal="left" vertical="center"/>
    </xf>
    <xf numFmtId="214" fontId="0" fillId="0" borderId="13" xfId="48" applyNumberFormat="1" applyFont="1" applyFill="1" applyBorder="1" applyAlignment="1">
      <alignment vertical="center"/>
    </xf>
    <xf numFmtId="215" fontId="0" fillId="0" borderId="23" xfId="48" applyNumberFormat="1" applyFont="1" applyFill="1" applyBorder="1" applyAlignment="1">
      <alignment vertical="center"/>
    </xf>
    <xf numFmtId="215" fontId="0" fillId="0" borderId="72" xfId="48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vertical="center"/>
    </xf>
    <xf numFmtId="215" fontId="0" fillId="0" borderId="82" xfId="48" applyNumberFormat="1" applyFon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15" fillId="0" borderId="26" xfId="0" applyNumberFormat="1" applyFont="1" applyFill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4" fontId="0" fillId="0" borderId="33" xfId="48" applyNumberFormat="1" applyFont="1" applyFill="1" applyBorder="1" applyAlignment="1">
      <alignment vertical="center"/>
    </xf>
    <xf numFmtId="215" fontId="0" fillId="0" borderId="83" xfId="48" applyNumberFormat="1" applyFont="1" applyFill="1" applyBorder="1" applyAlignment="1">
      <alignment vertical="center"/>
    </xf>
    <xf numFmtId="41" fontId="14" fillId="0" borderId="0" xfId="0" applyNumberFormat="1" applyFont="1" applyFill="1" applyAlignment="1">
      <alignment vertical="center"/>
    </xf>
    <xf numFmtId="41" fontId="14" fillId="0" borderId="0" xfId="0" applyNumberFormat="1" applyFont="1" applyFill="1" applyAlignment="1">
      <alignment horizontal="left" vertical="center"/>
    </xf>
    <xf numFmtId="0" fontId="4" fillId="0" borderId="1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 quotePrefix="1">
      <alignment horizontal="right" vertical="center"/>
    </xf>
    <xf numFmtId="0" fontId="11" fillId="0" borderId="10" xfId="60" applyNumberFormat="1" applyFont="1" applyFill="1" applyBorder="1" applyAlignment="1">
      <alignment horizontal="distributed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79" xfId="0" applyFont="1" applyFill="1" applyBorder="1" applyAlignment="1">
      <alignment horizontal="distributed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67" xfId="0" applyNumberFormat="1" applyFont="1" applyFill="1" applyBorder="1" applyAlignment="1">
      <alignment horizontal="center" vertical="center"/>
    </xf>
    <xf numFmtId="217" fontId="10" fillId="0" borderId="77" xfId="48" applyNumberFormat="1" applyFont="1" applyFill="1" applyBorder="1" applyAlignment="1">
      <alignment vertical="center" textRotation="255"/>
    </xf>
    <xf numFmtId="41" fontId="0" fillId="0" borderId="44" xfId="0" applyNumberFormat="1" applyFill="1" applyBorder="1" applyAlignment="1">
      <alignment horizontal="right" vertical="center"/>
    </xf>
    <xf numFmtId="214" fontId="0" fillId="0" borderId="84" xfId="48" applyNumberFormat="1" applyFill="1" applyBorder="1" applyAlignment="1">
      <alignment vertical="center"/>
    </xf>
    <xf numFmtId="214" fontId="0" fillId="0" borderId="11" xfId="48" applyNumberFormat="1" applyFill="1" applyBorder="1" applyAlignment="1">
      <alignment vertical="center"/>
    </xf>
    <xf numFmtId="214" fontId="0" fillId="0" borderId="49" xfId="48" applyNumberFormat="1" applyFill="1" applyBorder="1" applyAlignment="1">
      <alignment vertical="center"/>
    </xf>
    <xf numFmtId="214" fontId="0" fillId="0" borderId="80" xfId="48" applyNumberFormat="1" applyFill="1" applyBorder="1" applyAlignment="1">
      <alignment vertical="center"/>
    </xf>
    <xf numFmtId="203" fontId="0" fillId="0" borderId="0" xfId="0" applyNumberFormat="1" applyFill="1" applyAlignment="1">
      <alignment vertical="center"/>
    </xf>
    <xf numFmtId="217" fontId="10" fillId="0" borderId="78" xfId="48" applyNumberFormat="1" applyFont="1" applyFill="1" applyBorder="1" applyAlignment="1">
      <alignment vertical="center" textRotation="255"/>
    </xf>
    <xf numFmtId="41" fontId="0" fillId="0" borderId="45" xfId="0" applyNumberFormat="1" applyFill="1" applyBorder="1" applyAlignment="1">
      <alignment horizontal="right" vertical="center"/>
    </xf>
    <xf numFmtId="214" fontId="0" fillId="0" borderId="74" xfId="48" applyNumberFormat="1" applyFill="1" applyBorder="1" applyAlignment="1">
      <alignment vertical="center"/>
    </xf>
    <xf numFmtId="214" fontId="0" fillId="0" borderId="31" xfId="48" applyNumberFormat="1" applyFill="1" applyBorder="1" applyAlignment="1">
      <alignment vertical="center"/>
    </xf>
    <xf numFmtId="214" fontId="0" fillId="0" borderId="26" xfId="48" applyNumberFormat="1" applyFill="1" applyBorder="1" applyAlignment="1">
      <alignment vertical="center"/>
    </xf>
    <xf numFmtId="214" fontId="0" fillId="0" borderId="26" xfId="0" applyNumberFormat="1" applyFill="1" applyBorder="1" applyAlignment="1" quotePrefix="1">
      <alignment horizontal="right" vertical="center"/>
    </xf>
    <xf numFmtId="41" fontId="0" fillId="0" borderId="14" xfId="0" applyNumberFormat="1" applyFill="1" applyBorder="1" applyAlignment="1">
      <alignment horizontal="left" vertical="center"/>
    </xf>
    <xf numFmtId="41" fontId="0" fillId="0" borderId="41" xfId="0" applyNumberFormat="1" applyFill="1" applyBorder="1" applyAlignment="1">
      <alignment horizontal="left" vertical="center"/>
    </xf>
    <xf numFmtId="41" fontId="0" fillId="0" borderId="61" xfId="0" applyNumberFormat="1" applyFill="1" applyBorder="1" applyAlignment="1">
      <alignment horizontal="right" vertical="center"/>
    </xf>
    <xf numFmtId="214" fontId="0" fillId="0" borderId="73" xfId="48" applyNumberFormat="1" applyFill="1" applyBorder="1" applyAlignment="1">
      <alignment vertical="center"/>
    </xf>
    <xf numFmtId="214" fontId="0" fillId="0" borderId="41" xfId="48" applyNumberFormat="1" applyFill="1" applyBorder="1" applyAlignment="1">
      <alignment vertical="center"/>
    </xf>
    <xf numFmtId="214" fontId="0" fillId="0" borderId="66" xfId="48" applyNumberFormat="1" applyFill="1" applyBorder="1" applyAlignment="1">
      <alignment vertical="center"/>
    </xf>
    <xf numFmtId="214" fontId="0" fillId="0" borderId="42" xfId="48" applyNumberFormat="1" applyFill="1" applyBorder="1" applyAlignment="1">
      <alignment vertical="center"/>
    </xf>
    <xf numFmtId="41" fontId="0" fillId="0" borderId="38" xfId="0" applyNumberFormat="1" applyFill="1" applyBorder="1" applyAlignment="1">
      <alignment horizontal="left" vertical="center"/>
    </xf>
    <xf numFmtId="41" fontId="0" fillId="0" borderId="81" xfId="0" applyNumberFormat="1" applyFill="1" applyBorder="1" applyAlignment="1">
      <alignment horizontal="right" vertical="center"/>
    </xf>
    <xf numFmtId="214" fontId="0" fillId="0" borderId="46" xfId="48" applyNumberFormat="1" applyFill="1" applyBorder="1" applyAlignment="1">
      <alignment vertical="center"/>
    </xf>
    <xf numFmtId="214" fontId="0" fillId="0" borderId="64" xfId="48" applyNumberFormat="1" applyFill="1" applyBorder="1" applyAlignment="1">
      <alignment vertical="center"/>
    </xf>
    <xf numFmtId="214" fontId="0" fillId="0" borderId="65" xfId="0" applyNumberFormat="1" applyFill="1" applyBorder="1" applyAlignment="1" quotePrefix="1">
      <alignment horizontal="right" vertical="center"/>
    </xf>
    <xf numFmtId="214" fontId="0" fillId="0" borderId="85" xfId="48" applyNumberFormat="1" applyFill="1" applyBorder="1" applyAlignment="1">
      <alignment vertical="center"/>
    </xf>
    <xf numFmtId="214" fontId="0" fillId="0" borderId="40" xfId="48" applyNumberFormat="1" applyFill="1" applyBorder="1" applyAlignment="1">
      <alignment vertical="center"/>
    </xf>
    <xf numFmtId="214" fontId="0" fillId="0" borderId="29" xfId="48" applyNumberFormat="1" applyFill="1" applyBorder="1" applyAlignment="1">
      <alignment vertical="center"/>
    </xf>
    <xf numFmtId="0" fontId="0" fillId="0" borderId="45" xfId="0" applyNumberFormat="1" applyFill="1" applyBorder="1" applyAlignment="1">
      <alignment horizontal="center" vertical="center"/>
    </xf>
    <xf numFmtId="217" fontId="10" fillId="0" borderId="48" xfId="48" applyNumberFormat="1" applyFont="1" applyFill="1" applyBorder="1" applyAlignment="1">
      <alignment vertical="center" textRotation="255"/>
    </xf>
    <xf numFmtId="0" fontId="0" fillId="0" borderId="79" xfId="0" applyNumberFormat="1" applyFill="1" applyBorder="1" applyAlignment="1">
      <alignment horizontal="center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18" xfId="48" applyNumberFormat="1" applyFont="1" applyFill="1" applyBorder="1" applyAlignment="1" quotePrefix="1">
      <alignment horizontal="right" vertical="center"/>
    </xf>
    <xf numFmtId="214" fontId="0" fillId="0" borderId="69" xfId="48" applyNumberFormat="1" applyFont="1" applyFill="1" applyBorder="1" applyAlignment="1" quotePrefix="1">
      <alignment horizontal="right" vertical="center"/>
    </xf>
    <xf numFmtId="214" fontId="0" fillId="0" borderId="23" xfId="48" applyNumberFormat="1" applyFont="1" applyFill="1" applyBorder="1" applyAlignment="1" quotePrefix="1">
      <alignment horizontal="right" vertical="center"/>
    </xf>
    <xf numFmtId="41" fontId="0" fillId="0" borderId="0" xfId="0" applyNumberFormat="1" applyFill="1" applyBorder="1" applyAlignment="1">
      <alignment horizontal="left" vertical="center"/>
    </xf>
    <xf numFmtId="41" fontId="0" fillId="0" borderId="82" xfId="0" applyNumberFormat="1" applyFill="1" applyBorder="1" applyAlignment="1">
      <alignment horizontal="right" vertical="center"/>
    </xf>
    <xf numFmtId="214" fontId="0" fillId="0" borderId="14" xfId="48" applyNumberFormat="1" applyFill="1" applyBorder="1" applyAlignment="1">
      <alignment vertical="center"/>
    </xf>
    <xf numFmtId="214" fontId="0" fillId="0" borderId="68" xfId="48" applyNumberFormat="1" applyFill="1" applyBorder="1" applyAlignment="1">
      <alignment vertical="center"/>
    </xf>
    <xf numFmtId="214" fontId="0" fillId="0" borderId="70" xfId="48" applyNumberFormat="1" applyFill="1" applyBorder="1" applyAlignment="1">
      <alignment vertical="center"/>
    </xf>
    <xf numFmtId="214" fontId="0" fillId="0" borderId="39" xfId="48" applyNumberFormat="1" applyFill="1" applyBorder="1" applyAlignment="1">
      <alignment vertical="center"/>
    </xf>
    <xf numFmtId="41" fontId="0" fillId="0" borderId="73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horizontal="left" vertical="center"/>
    </xf>
    <xf numFmtId="214" fontId="0" fillId="0" borderId="16" xfId="48" applyNumberFormat="1" applyFill="1" applyBorder="1" applyAlignment="1">
      <alignment vertical="center"/>
    </xf>
    <xf numFmtId="41" fontId="0" fillId="0" borderId="46" xfId="0" applyNumberFormat="1" applyFill="1" applyBorder="1" applyAlignment="1">
      <alignment horizontal="left" vertical="center"/>
    </xf>
    <xf numFmtId="41" fontId="0" fillId="0" borderId="81" xfId="0" applyNumberFormat="1" applyFill="1" applyBorder="1" applyAlignment="1">
      <alignment horizontal="right"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64" xfId="48" applyNumberFormat="1" applyFill="1" applyBorder="1" applyAlignment="1">
      <alignment vertical="center"/>
    </xf>
    <xf numFmtId="214" fontId="0" fillId="0" borderId="85" xfId="48" applyNumberFormat="1" applyFont="1" applyFill="1" applyBorder="1" applyAlignment="1">
      <alignment vertical="center"/>
    </xf>
    <xf numFmtId="214" fontId="0" fillId="0" borderId="40" xfId="48" applyNumberFormat="1" applyFill="1" applyBorder="1" applyAlignment="1">
      <alignment vertical="center"/>
    </xf>
    <xf numFmtId="0" fontId="0" fillId="0" borderId="61" xfId="0" applyFill="1" applyBorder="1" applyAlignment="1">
      <alignment horizontal="right" vertical="center"/>
    </xf>
    <xf numFmtId="214" fontId="0" fillId="0" borderId="16" xfId="0" applyNumberFormat="1" applyFill="1" applyBorder="1" applyAlignment="1">
      <alignment vertical="center"/>
    </xf>
    <xf numFmtId="214" fontId="0" fillId="0" borderId="66" xfId="0" applyNumberFormat="1" applyFill="1" applyBorder="1" applyAlignment="1">
      <alignment vertical="center"/>
    </xf>
    <xf numFmtId="214" fontId="0" fillId="0" borderId="73" xfId="0" applyNumberFormat="1" applyFill="1" applyBorder="1" applyAlignment="1">
      <alignment vertical="center"/>
    </xf>
    <xf numFmtId="214" fontId="0" fillId="0" borderId="42" xfId="0" applyNumberFormat="1" applyFill="1" applyBorder="1" applyAlignment="1">
      <alignment vertical="center"/>
    </xf>
    <xf numFmtId="41" fontId="0" fillId="0" borderId="79" xfId="0" applyNumberFormat="1" applyFill="1" applyBorder="1" applyAlignment="1">
      <alignment horizontal="right" vertical="center"/>
    </xf>
    <xf numFmtId="214" fontId="0" fillId="0" borderId="12" xfId="48" applyNumberFormat="1" applyFill="1" applyBorder="1" applyAlignment="1">
      <alignment vertical="center"/>
    </xf>
    <xf numFmtId="214" fontId="0" fillId="0" borderId="18" xfId="48" applyNumberFormat="1" applyFill="1" applyBorder="1" applyAlignment="1">
      <alignment vertical="center"/>
    </xf>
    <xf numFmtId="214" fontId="0" fillId="0" borderId="69" xfId="48" applyNumberFormat="1" applyFill="1" applyBorder="1" applyAlignment="1">
      <alignment vertical="center"/>
    </xf>
    <xf numFmtId="214" fontId="0" fillId="0" borderId="63" xfId="48" applyNumberForma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203" fontId="0" fillId="0" borderId="0" xfId="0" applyNumberFormat="1" applyFill="1" applyBorder="1" applyAlignment="1">
      <alignment vertical="center"/>
    </xf>
    <xf numFmtId="203" fontId="0" fillId="0" borderId="0" xfId="0" applyNumberFormat="1" applyFill="1" applyAlignment="1" quotePrefix="1">
      <alignment horizontal="right" vertical="center"/>
    </xf>
    <xf numFmtId="0" fontId="11" fillId="0" borderId="10" xfId="0" applyNumberFormat="1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distributed" vertical="center"/>
    </xf>
    <xf numFmtId="0" fontId="11" fillId="0" borderId="44" xfId="0" applyNumberFormat="1" applyFont="1" applyFill="1" applyBorder="1" applyAlignment="1">
      <alignment horizontal="distributed" vertical="center"/>
    </xf>
    <xf numFmtId="203" fontId="0" fillId="0" borderId="59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distributed" vertical="center"/>
    </xf>
    <xf numFmtId="0" fontId="11" fillId="0" borderId="13" xfId="0" applyNumberFormat="1" applyFont="1" applyFill="1" applyBorder="1" applyAlignment="1">
      <alignment horizontal="distributed" vertical="center"/>
    </xf>
    <xf numFmtId="0" fontId="11" fillId="0" borderId="79" xfId="0" applyNumberFormat="1" applyFont="1" applyFill="1" applyBorder="1" applyAlignment="1">
      <alignment horizontal="distributed" vertical="center"/>
    </xf>
    <xf numFmtId="203" fontId="0" fillId="0" borderId="63" xfId="0" applyNumberFormat="1" applyFont="1" applyFill="1" applyBorder="1" applyAlignment="1">
      <alignment horizontal="center" vertical="center"/>
    </xf>
    <xf numFmtId="0" fontId="0" fillId="0" borderId="69" xfId="0" applyNumberFormat="1" applyFont="1" applyFill="1" applyBorder="1" applyAlignment="1">
      <alignment horizontal="center" vertical="center"/>
    </xf>
    <xf numFmtId="203" fontId="0" fillId="0" borderId="79" xfId="0" applyNumberFormat="1" applyFont="1" applyFill="1" applyBorder="1" applyAlignment="1">
      <alignment horizontal="center" vertical="center"/>
    </xf>
    <xf numFmtId="0" fontId="0" fillId="0" borderId="86" xfId="0" applyNumberFormat="1" applyFont="1" applyFill="1" applyBorder="1" applyAlignment="1">
      <alignment horizontal="center" vertical="center"/>
    </xf>
    <xf numFmtId="203" fontId="0" fillId="0" borderId="13" xfId="0" applyNumberFormat="1" applyFont="1" applyFill="1" applyBorder="1" applyAlignment="1">
      <alignment horizontal="center" vertical="center"/>
    </xf>
    <xf numFmtId="203" fontId="0" fillId="0" borderId="18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horizontal="right"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84" xfId="48" applyNumberFormat="1" applyFont="1" applyFill="1" applyBorder="1" applyAlignment="1">
      <alignment vertical="center"/>
    </xf>
    <xf numFmtId="214" fontId="0" fillId="0" borderId="20" xfId="48" applyNumberFormat="1" applyFont="1" applyFill="1" applyBorder="1" applyAlignment="1">
      <alignment vertical="center"/>
    </xf>
    <xf numFmtId="214" fontId="0" fillId="0" borderId="84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44" xfId="48" applyNumberFormat="1" applyFont="1" applyFill="1" applyBorder="1" applyAlignment="1">
      <alignment vertical="center"/>
    </xf>
    <xf numFmtId="214" fontId="0" fillId="0" borderId="0" xfId="48" applyNumberFormat="1" applyFill="1" applyBorder="1" applyAlignment="1">
      <alignment vertical="center"/>
    </xf>
    <xf numFmtId="214" fontId="0" fillId="0" borderId="0" xfId="48" applyNumberFormat="1" applyFont="1" applyFill="1" applyBorder="1" applyAlignment="1" quotePrefix="1">
      <alignment horizontal="right" vertical="center"/>
    </xf>
    <xf numFmtId="0" fontId="13" fillId="0" borderId="78" xfId="61" applyFont="1" applyFill="1" applyBorder="1" applyAlignment="1">
      <alignment vertical="center" textRotation="255"/>
      <protection/>
    </xf>
    <xf numFmtId="41" fontId="0" fillId="0" borderId="38" xfId="0" applyNumberFormat="1" applyFill="1" applyBorder="1" applyAlignment="1">
      <alignment horizontal="right" vertical="center"/>
    </xf>
    <xf numFmtId="214" fontId="0" fillId="0" borderId="29" xfId="48" applyNumberFormat="1" applyFont="1" applyFill="1" applyBorder="1" applyAlignment="1">
      <alignment vertical="center"/>
    </xf>
    <xf numFmtId="214" fontId="0" fillId="0" borderId="85" xfId="48" applyNumberFormat="1" applyFont="1" applyFill="1" applyBorder="1" applyAlignment="1">
      <alignment vertical="center"/>
    </xf>
    <xf numFmtId="214" fontId="0" fillId="0" borderId="24" xfId="48" applyNumberFormat="1" applyFont="1" applyFill="1" applyBorder="1" applyAlignment="1">
      <alignment vertical="center"/>
    </xf>
    <xf numFmtId="214" fontId="0" fillId="0" borderId="85" xfId="48" applyNumberFormat="1" applyFont="1" applyFill="1" applyBorder="1" applyAlignment="1">
      <alignment vertical="center"/>
    </xf>
    <xf numFmtId="214" fontId="0" fillId="0" borderId="24" xfId="48" applyNumberFormat="1" applyFont="1" applyFill="1" applyBorder="1" applyAlignment="1">
      <alignment vertical="center"/>
    </xf>
    <xf numFmtId="214" fontId="0" fillId="0" borderId="81" xfId="48" applyNumberFormat="1" applyFont="1" applyFill="1" applyBorder="1" applyAlignment="1">
      <alignment vertical="center"/>
    </xf>
    <xf numFmtId="41" fontId="0" fillId="0" borderId="31" xfId="0" applyNumberFormat="1" applyFill="1" applyBorder="1" applyAlignment="1">
      <alignment horizontal="right" vertical="center"/>
    </xf>
    <xf numFmtId="214" fontId="0" fillId="0" borderId="15" xfId="48" applyNumberFormat="1" applyFont="1" applyFill="1" applyBorder="1" applyAlignment="1">
      <alignment vertical="center"/>
    </xf>
    <xf numFmtId="214" fontId="0" fillId="0" borderId="28" xfId="48" applyNumberFormat="1" applyFont="1" applyFill="1" applyBorder="1" applyAlignment="1">
      <alignment vertical="center"/>
    </xf>
    <xf numFmtId="214" fontId="0" fillId="0" borderId="74" xfId="48" applyNumberFormat="1" applyFont="1" applyFill="1" applyBorder="1" applyAlignment="1">
      <alignment vertical="center"/>
    </xf>
    <xf numFmtId="214" fontId="0" fillId="0" borderId="28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41" fontId="0" fillId="0" borderId="41" xfId="0" applyNumberFormat="1" applyFill="1" applyBorder="1" applyAlignment="1">
      <alignment horizontal="right"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73" xfId="48" applyNumberFormat="1" applyFont="1" applyFill="1" applyBorder="1" applyAlignment="1">
      <alignment vertical="center"/>
    </xf>
    <xf numFmtId="214" fontId="0" fillId="0" borderId="73" xfId="48" applyNumberFormat="1" applyFont="1" applyFill="1" applyBorder="1" applyAlignment="1">
      <alignment vertical="center"/>
    </xf>
    <xf numFmtId="214" fontId="0" fillId="0" borderId="25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214" fontId="0" fillId="0" borderId="27" xfId="48" applyNumberFormat="1" applyFont="1" applyFill="1" applyBorder="1" applyAlignment="1">
      <alignment vertical="center"/>
    </xf>
    <xf numFmtId="214" fontId="0" fillId="0" borderId="70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214" fontId="0" fillId="0" borderId="70" xfId="48" applyNumberFormat="1" applyFont="1" applyFill="1" applyBorder="1" applyAlignment="1">
      <alignment vertical="center"/>
    </xf>
    <xf numFmtId="214" fontId="0" fillId="0" borderId="82" xfId="48" applyNumberFormat="1" applyFont="1" applyFill="1" applyBorder="1" applyAlignment="1">
      <alignment vertical="center"/>
    </xf>
    <xf numFmtId="0" fontId="13" fillId="0" borderId="48" xfId="61" applyFont="1" applyFill="1" applyBorder="1" applyAlignment="1">
      <alignment vertical="center" textRotation="255"/>
      <protection/>
    </xf>
    <xf numFmtId="41" fontId="0" fillId="0" borderId="13" xfId="0" applyNumberFormat="1" applyFill="1" applyBorder="1" applyAlignment="1">
      <alignment horizontal="right" vertical="center"/>
    </xf>
    <xf numFmtId="214" fontId="0" fillId="0" borderId="13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79" xfId="48" applyNumberFormat="1" applyFont="1" applyFill="1" applyBorder="1" applyAlignment="1">
      <alignment vertical="center"/>
    </xf>
    <xf numFmtId="0" fontId="13" fillId="0" borderId="78" xfId="61" applyFont="1" applyFill="1" applyBorder="1" applyAlignment="1">
      <alignment vertical="center"/>
      <protection/>
    </xf>
    <xf numFmtId="214" fontId="0" fillId="0" borderId="74" xfId="48" applyNumberFormat="1" applyFont="1" applyFill="1" applyBorder="1" applyAlignment="1" quotePrefix="1">
      <alignment horizontal="right" vertical="center"/>
    </xf>
    <xf numFmtId="214" fontId="0" fillId="0" borderId="65" xfId="48" applyNumberFormat="1" applyFont="1" applyFill="1" applyBorder="1" applyAlignment="1" quotePrefix="1">
      <alignment horizontal="right" vertical="center"/>
    </xf>
    <xf numFmtId="214" fontId="0" fillId="0" borderId="74" xfId="48" applyNumberFormat="1" applyFont="1" applyFill="1" applyBorder="1" applyAlignment="1" quotePrefix="1">
      <alignment horizontal="right" vertical="center"/>
    </xf>
    <xf numFmtId="214" fontId="0" fillId="0" borderId="31" xfId="48" applyNumberFormat="1" applyFont="1" applyFill="1" applyBorder="1" applyAlignment="1" quotePrefix="1">
      <alignment horizontal="right" vertical="center"/>
    </xf>
    <xf numFmtId="214" fontId="0" fillId="0" borderId="45" xfId="48" applyNumberFormat="1" applyFont="1" applyFill="1" applyBorder="1" applyAlignment="1" quotePrefix="1">
      <alignment horizontal="right" vertical="center"/>
    </xf>
    <xf numFmtId="214" fontId="0" fillId="0" borderId="74" xfId="48" applyNumberFormat="1" applyFont="1" applyFill="1" applyBorder="1" applyAlignment="1">
      <alignment horizontal="right" vertical="center"/>
    </xf>
    <xf numFmtId="0" fontId="13" fillId="0" borderId="48" xfId="61" applyFont="1" applyFill="1" applyBorder="1" applyAlignment="1">
      <alignment vertical="center"/>
      <protection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79" xfId="48" applyNumberFormat="1" applyFont="1" applyFill="1" applyBorder="1" applyAlignment="1" quotePrefix="1">
      <alignment horizontal="right" vertical="center"/>
    </xf>
    <xf numFmtId="217" fontId="10" fillId="0" borderId="14" xfId="48" applyNumberFormat="1" applyFont="1" applyFill="1" applyBorder="1" applyAlignment="1">
      <alignment vertical="center" textRotation="255"/>
    </xf>
    <xf numFmtId="41" fontId="0" fillId="0" borderId="19" xfId="0" applyNumberFormat="1" applyFill="1" applyBorder="1" applyAlignment="1">
      <alignment vertical="center"/>
    </xf>
    <xf numFmtId="41" fontId="0" fillId="0" borderId="58" xfId="0" applyNumberFormat="1" applyFill="1" applyBorder="1" applyAlignment="1">
      <alignment vertical="center"/>
    </xf>
    <xf numFmtId="41" fontId="0" fillId="0" borderId="58" xfId="0" applyNumberFormat="1" applyFill="1" applyBorder="1" applyAlignment="1">
      <alignment horizontal="right" vertical="center"/>
    </xf>
    <xf numFmtId="214" fontId="0" fillId="0" borderId="19" xfId="48" applyNumberFormat="1" applyFill="1" applyBorder="1" applyAlignment="1">
      <alignment vertical="center"/>
    </xf>
    <xf numFmtId="214" fontId="0" fillId="0" borderId="76" xfId="48" applyNumberForma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0" fontId="13" fillId="0" borderId="14" xfId="61" applyFont="1" applyFill="1" applyBorder="1" applyAlignment="1">
      <alignment vertical="center"/>
      <protection/>
    </xf>
    <xf numFmtId="214" fontId="0" fillId="0" borderId="28" xfId="48" applyNumberFormat="1" applyFont="1" applyFill="1" applyBorder="1" applyAlignment="1" quotePrefix="1">
      <alignment horizontal="right" vertical="center"/>
    </xf>
    <xf numFmtId="214" fontId="0" fillId="0" borderId="65" xfId="48" applyNumberFormat="1" applyFont="1" applyFill="1" applyBorder="1" applyAlignment="1">
      <alignment vertical="center"/>
    </xf>
    <xf numFmtId="0" fontId="13" fillId="0" borderId="12" xfId="61" applyFont="1" applyFill="1" applyBorder="1" applyAlignment="1">
      <alignment vertical="center"/>
      <protection/>
    </xf>
    <xf numFmtId="214" fontId="0" fillId="0" borderId="63" xfId="48" applyNumberFormat="1" applyFont="1" applyFill="1" applyBorder="1" applyAlignment="1">
      <alignment vertical="center"/>
    </xf>
    <xf numFmtId="214" fontId="0" fillId="0" borderId="69" xfId="48" applyNumberFormat="1" applyFont="1" applyFill="1" applyBorder="1" applyAlignment="1">
      <alignment vertical="center"/>
    </xf>
    <xf numFmtId="214" fontId="0" fillId="0" borderId="21" xfId="48" applyNumberFormat="1" applyFont="1" applyFill="1" applyBorder="1" applyAlignment="1">
      <alignment vertical="center"/>
    </xf>
    <xf numFmtId="214" fontId="0" fillId="0" borderId="69" xfId="48" applyNumberFormat="1" applyFont="1" applyFill="1" applyBorder="1" applyAlignment="1">
      <alignment vertical="center"/>
    </xf>
    <xf numFmtId="214" fontId="0" fillId="0" borderId="21" xfId="48" applyNumberFormat="1" applyFont="1" applyFill="1" applyBorder="1" applyAlignment="1">
      <alignment vertical="center"/>
    </xf>
    <xf numFmtId="214" fontId="0" fillId="0" borderId="18" xfId="48" applyNumberFormat="1" applyFont="1" applyFill="1" applyBorder="1" applyAlignment="1">
      <alignment vertical="center"/>
    </xf>
    <xf numFmtId="0" fontId="13" fillId="0" borderId="0" xfId="61" applyFont="1" applyFill="1" applyBorder="1" applyAlignment="1">
      <alignment vertical="center"/>
      <protection/>
    </xf>
    <xf numFmtId="203" fontId="0" fillId="0" borderId="67" xfId="0" applyNumberFormat="1" applyFont="1" applyFill="1" applyBorder="1" applyAlignment="1">
      <alignment horizontal="center" vertical="center"/>
    </xf>
    <xf numFmtId="203" fontId="0" fillId="0" borderId="79" xfId="0" applyNumberFormat="1" applyFont="1" applyFill="1" applyBorder="1" applyAlignment="1">
      <alignment horizontal="center" vertical="center"/>
    </xf>
    <xf numFmtId="0" fontId="0" fillId="0" borderId="86" xfId="0" applyNumberFormat="1" applyFill="1" applyBorder="1" applyAlignment="1">
      <alignment horizontal="center" vertical="center"/>
    </xf>
    <xf numFmtId="203" fontId="0" fillId="0" borderId="13" xfId="0" applyNumberFormat="1" applyFont="1" applyFill="1" applyBorder="1" applyAlignment="1">
      <alignment horizontal="center" vertical="center"/>
    </xf>
    <xf numFmtId="214" fontId="0" fillId="0" borderId="20" xfId="48" applyNumberFormat="1" applyFill="1" applyBorder="1" applyAlignment="1">
      <alignment vertical="center"/>
    </xf>
    <xf numFmtId="214" fontId="0" fillId="0" borderId="22" xfId="48" applyNumberFormat="1" applyFill="1" applyBorder="1" applyAlignment="1">
      <alignment vertical="center"/>
    </xf>
    <xf numFmtId="214" fontId="0" fillId="0" borderId="44" xfId="48" applyNumberFormat="1" applyFill="1" applyBorder="1" applyAlignment="1">
      <alignment vertical="center"/>
    </xf>
    <xf numFmtId="214" fontId="0" fillId="0" borderId="24" xfId="48" applyNumberFormat="1" applyFill="1" applyBorder="1" applyAlignment="1">
      <alignment vertical="center"/>
    </xf>
    <xf numFmtId="214" fontId="0" fillId="0" borderId="81" xfId="48" applyNumberFormat="1" applyFill="1" applyBorder="1" applyAlignment="1">
      <alignment vertical="center"/>
    </xf>
    <xf numFmtId="214" fontId="0" fillId="0" borderId="28" xfId="48" applyNumberFormat="1" applyFill="1" applyBorder="1" applyAlignment="1">
      <alignment vertical="center"/>
    </xf>
    <xf numFmtId="214" fontId="0" fillId="0" borderId="45" xfId="48" applyNumberFormat="1" applyFill="1" applyBorder="1" applyAlignment="1">
      <alignment vertical="center"/>
    </xf>
    <xf numFmtId="214" fontId="0" fillId="0" borderId="66" xfId="48" applyNumberFormat="1" applyFont="1" applyFill="1" applyBorder="1" applyAlignment="1" quotePrefix="1">
      <alignment horizontal="right" vertical="center"/>
    </xf>
    <xf numFmtId="214" fontId="0" fillId="0" borderId="25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82" xfId="48" applyNumberFormat="1" applyFill="1" applyBorder="1" applyAlignment="1">
      <alignment vertical="center"/>
    </xf>
    <xf numFmtId="214" fontId="0" fillId="0" borderId="13" xfId="48" applyNumberFormat="1" applyFill="1" applyBorder="1" applyAlignment="1">
      <alignment vertical="center"/>
    </xf>
    <xf numFmtId="214" fontId="0" fillId="0" borderId="86" xfId="48" applyNumberFormat="1" applyFill="1" applyBorder="1" applyAlignment="1">
      <alignment vertical="center"/>
    </xf>
    <xf numFmtId="214" fontId="0" fillId="0" borderId="67" xfId="48" applyNumberFormat="1" applyFill="1" applyBorder="1" applyAlignment="1">
      <alignment vertical="center"/>
    </xf>
    <xf numFmtId="214" fontId="0" fillId="0" borderId="58" xfId="48" applyNumberFormat="1" applyFill="1" applyBorder="1" applyAlignment="1">
      <alignment vertical="center"/>
    </xf>
    <xf numFmtId="214" fontId="0" fillId="0" borderId="75" xfId="48" applyNumberFormat="1" applyFill="1" applyBorder="1" applyAlignment="1">
      <alignment vertical="center"/>
    </xf>
    <xf numFmtId="214" fontId="0" fillId="0" borderId="79" xfId="48" applyNumberFormat="1" applyFill="1" applyBorder="1" applyAlignment="1">
      <alignment vertical="center"/>
    </xf>
    <xf numFmtId="203" fontId="0" fillId="0" borderId="19" xfId="0" applyNumberFormat="1" applyFont="1" applyFill="1" applyBorder="1" applyAlignment="1">
      <alignment horizontal="center" vertical="center"/>
    </xf>
    <xf numFmtId="203" fontId="0" fillId="0" borderId="18" xfId="0" applyNumberFormat="1" applyFont="1" applyFill="1" applyBorder="1" applyAlignment="1">
      <alignment horizontal="center" vertical="center"/>
    </xf>
    <xf numFmtId="214" fontId="0" fillId="0" borderId="62" xfId="48" applyNumberFormat="1" applyFill="1" applyBorder="1" applyAlignment="1">
      <alignment vertical="center"/>
    </xf>
    <xf numFmtId="214" fontId="0" fillId="0" borderId="38" xfId="48" applyNumberForma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0" borderId="27" xfId="48" applyNumberFormat="1" applyFill="1" applyBorder="1" applyAlignment="1">
      <alignment vertical="center"/>
    </xf>
    <xf numFmtId="214" fontId="0" fillId="0" borderId="69" xfId="48" applyNumberFormat="1" applyFont="1" applyFill="1" applyBorder="1" applyAlignment="1" quotePrefix="1">
      <alignment horizontal="right" vertical="center"/>
    </xf>
    <xf numFmtId="214" fontId="0" fillId="0" borderId="30" xfId="48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 quotePrefix="1">
      <alignment horizontal="right" vertical="center"/>
    </xf>
    <xf numFmtId="0" fontId="0" fillId="0" borderId="59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7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41" fontId="0" fillId="0" borderId="44" xfId="0" applyNumberFormat="1" applyFont="1" applyFill="1" applyBorder="1" applyAlignment="1">
      <alignment horizontal="right" vertical="center"/>
    </xf>
    <xf numFmtId="214" fontId="0" fillId="0" borderId="11" xfId="48" applyNumberFormat="1" applyFont="1" applyFill="1" applyBorder="1" applyAlignment="1">
      <alignment vertical="center"/>
    </xf>
    <xf numFmtId="214" fontId="0" fillId="0" borderId="62" xfId="48" applyNumberFormat="1" applyFont="1" applyFill="1" applyBorder="1" applyAlignment="1">
      <alignment vertical="center"/>
    </xf>
    <xf numFmtId="214" fontId="0" fillId="0" borderId="49" xfId="48" applyNumberFormat="1" applyFont="1" applyFill="1" applyBorder="1" applyAlignment="1">
      <alignment vertical="center"/>
    </xf>
    <xf numFmtId="203" fontId="0" fillId="0" borderId="22" xfId="0" applyNumberFormat="1" applyFont="1" applyFill="1" applyBorder="1" applyAlignment="1">
      <alignment vertical="center"/>
    </xf>
    <xf numFmtId="203" fontId="0" fillId="0" borderId="27" xfId="0" applyNumberFormat="1" applyFont="1" applyFill="1" applyBorder="1" applyAlignment="1">
      <alignment vertical="center"/>
    </xf>
    <xf numFmtId="203" fontId="0" fillId="0" borderId="0" xfId="0" applyNumberFormat="1" applyFont="1" applyFill="1" applyAlignment="1">
      <alignment vertical="center"/>
    </xf>
    <xf numFmtId="41" fontId="0" fillId="0" borderId="15" xfId="0" applyNumberFormat="1" applyFont="1" applyFill="1" applyBorder="1" applyAlignment="1">
      <alignment horizontal="left" vertical="center"/>
    </xf>
    <xf numFmtId="41" fontId="0" fillId="0" borderId="31" xfId="0" applyNumberFormat="1" applyFont="1" applyFill="1" applyBorder="1" applyAlignment="1">
      <alignment horizontal="left" vertical="center"/>
    </xf>
    <xf numFmtId="41" fontId="0" fillId="0" borderId="45" xfId="0" applyNumberFormat="1" applyFont="1" applyFill="1" applyBorder="1" applyAlignment="1">
      <alignment horizontal="right" vertical="center"/>
    </xf>
    <xf numFmtId="214" fontId="0" fillId="0" borderId="15" xfId="48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214" fontId="0" fillId="0" borderId="15" xfId="0" applyNumberFormat="1" applyFont="1" applyFill="1" applyBorder="1" applyAlignment="1" quotePrefix="1">
      <alignment horizontal="right"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41" xfId="0" applyNumberFormat="1" applyFont="1" applyFill="1" applyBorder="1" applyAlignment="1">
      <alignment horizontal="left" vertical="center"/>
    </xf>
    <xf numFmtId="41" fontId="0" fillId="0" borderId="61" xfId="0" applyNumberFormat="1" applyFont="1" applyFill="1" applyBorder="1" applyAlignment="1">
      <alignment horizontal="right"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66" xfId="48" applyNumberFormat="1" applyFont="1" applyFill="1" applyBorder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horizontal="left" vertical="center"/>
    </xf>
    <xf numFmtId="41" fontId="0" fillId="0" borderId="38" xfId="0" applyNumberFormat="1" applyFont="1" applyFill="1" applyBorder="1" applyAlignment="1">
      <alignment horizontal="left" vertical="center"/>
    </xf>
    <xf numFmtId="41" fontId="0" fillId="0" borderId="81" xfId="0" applyNumberFormat="1" applyFont="1" applyFill="1" applyBorder="1" applyAlignment="1">
      <alignment horizontal="right" vertical="center"/>
    </xf>
    <xf numFmtId="214" fontId="0" fillId="0" borderId="31" xfId="0" applyNumberFormat="1" applyFont="1" applyFill="1" applyBorder="1" applyAlignment="1" quotePrefix="1">
      <alignment horizontal="right" vertical="center"/>
    </xf>
    <xf numFmtId="214" fontId="0" fillId="0" borderId="29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left" vertical="center"/>
    </xf>
    <xf numFmtId="0" fontId="0" fillId="0" borderId="45" xfId="0" applyNumberFormat="1" applyFont="1" applyFill="1" applyBorder="1" applyAlignment="1">
      <alignment horizontal="center" vertical="center"/>
    </xf>
    <xf numFmtId="214" fontId="0" fillId="0" borderId="65" xfId="0" applyNumberFormat="1" applyFont="1" applyFill="1" applyBorder="1" applyAlignment="1" quotePrefix="1">
      <alignment horizontal="right" vertical="center"/>
    </xf>
    <xf numFmtId="214" fontId="0" fillId="0" borderId="74" xfId="0" applyNumberFormat="1" applyFont="1" applyFill="1" applyBorder="1" applyAlignment="1" quotePrefix="1">
      <alignment horizontal="right" vertical="center"/>
    </xf>
    <xf numFmtId="214" fontId="0" fillId="0" borderId="26" xfId="0" applyNumberFormat="1" applyFont="1" applyFill="1" applyBorder="1" applyAlignment="1" quotePrefix="1">
      <alignment horizontal="right" vertical="center"/>
    </xf>
    <xf numFmtId="41" fontId="0" fillId="0" borderId="12" xfId="0" applyNumberFormat="1" applyFont="1" applyFill="1" applyBorder="1" applyAlignment="1">
      <alignment horizontal="left" vertical="center"/>
    </xf>
    <xf numFmtId="0" fontId="0" fillId="0" borderId="79" xfId="0" applyNumberFormat="1" applyFont="1" applyFill="1" applyBorder="1" applyAlignment="1">
      <alignment horizontal="center" vertical="center"/>
    </xf>
    <xf numFmtId="214" fontId="0" fillId="0" borderId="18" xfId="48" applyNumberFormat="1" applyFont="1" applyFill="1" applyBorder="1" applyAlignment="1" quotePrefix="1">
      <alignment horizontal="right" vertical="center"/>
    </xf>
    <xf numFmtId="214" fontId="0" fillId="0" borderId="63" xfId="48" applyNumberFormat="1" applyFont="1" applyFill="1" applyBorder="1" applyAlignment="1" quotePrefix="1">
      <alignment horizontal="right" vertical="center"/>
    </xf>
    <xf numFmtId="214" fontId="0" fillId="0" borderId="67" xfId="48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82" xfId="0" applyNumberFormat="1" applyFont="1" applyFill="1" applyBorder="1" applyAlignment="1">
      <alignment horizontal="right" vertical="center"/>
    </xf>
    <xf numFmtId="214" fontId="0" fillId="0" borderId="14" xfId="48" applyNumberFormat="1" applyFont="1" applyFill="1" applyBorder="1" applyAlignment="1">
      <alignment vertical="center"/>
    </xf>
    <xf numFmtId="214" fontId="0" fillId="0" borderId="68" xfId="48" applyNumberFormat="1" applyFont="1" applyFill="1" applyBorder="1" applyAlignment="1">
      <alignment vertical="center"/>
    </xf>
    <xf numFmtId="214" fontId="0" fillId="0" borderId="27" xfId="48" applyNumberFormat="1" applyFont="1" applyFill="1" applyBorder="1" applyAlignment="1">
      <alignment vertical="center"/>
    </xf>
    <xf numFmtId="41" fontId="0" fillId="0" borderId="73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214" fontId="0" fillId="0" borderId="16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41" fontId="0" fillId="0" borderId="46" xfId="0" applyNumberFormat="1" applyFont="1" applyFill="1" applyBorder="1" applyAlignment="1">
      <alignment horizontal="left" vertical="center"/>
    </xf>
    <xf numFmtId="41" fontId="0" fillId="0" borderId="81" xfId="0" applyNumberFormat="1" applyFont="1" applyFill="1" applyBorder="1" applyAlignment="1">
      <alignment horizontal="right" vertical="center"/>
    </xf>
    <xf numFmtId="214" fontId="0" fillId="0" borderId="64" xfId="48" applyNumberFormat="1" applyFont="1" applyFill="1" applyBorder="1" applyAlignment="1">
      <alignment vertical="center"/>
    </xf>
    <xf numFmtId="214" fontId="0" fillId="0" borderId="29" xfId="48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horizontal="right" vertical="center"/>
    </xf>
    <xf numFmtId="214" fontId="0" fillId="0" borderId="16" xfId="0" applyNumberFormat="1" applyFont="1" applyFill="1" applyBorder="1" applyAlignment="1">
      <alignment vertical="center"/>
    </xf>
    <xf numFmtId="214" fontId="0" fillId="0" borderId="66" xfId="0" applyNumberFormat="1" applyFont="1" applyFill="1" applyBorder="1" applyAlignment="1">
      <alignment vertical="center"/>
    </xf>
    <xf numFmtId="214" fontId="0" fillId="0" borderId="73" xfId="0" applyNumberFormat="1" applyFont="1" applyFill="1" applyBorder="1" applyAlignment="1">
      <alignment vertical="center"/>
    </xf>
    <xf numFmtId="214" fontId="0" fillId="0" borderId="17" xfId="0" applyNumberFormat="1" applyFont="1" applyFill="1" applyBorder="1" applyAlignment="1">
      <alignment vertical="center"/>
    </xf>
    <xf numFmtId="41" fontId="0" fillId="0" borderId="79" xfId="0" applyNumberFormat="1" applyFont="1" applyFill="1" applyBorder="1" applyAlignment="1">
      <alignment horizontal="right" vertical="center"/>
    </xf>
    <xf numFmtId="214" fontId="0" fillId="0" borderId="63" xfId="48" applyNumberFormat="1" applyFont="1" applyFill="1" applyBorder="1" applyAlignment="1">
      <alignment vertical="center"/>
    </xf>
    <xf numFmtId="203" fontId="0" fillId="0" borderId="0" xfId="0" applyNumberFormat="1" applyFont="1" applyFill="1" applyAlignment="1" quotePrefix="1">
      <alignment horizontal="right" vertical="center"/>
    </xf>
    <xf numFmtId="203" fontId="0" fillId="0" borderId="75" xfId="0" applyNumberFormat="1" applyFont="1" applyFill="1" applyBorder="1" applyAlignment="1">
      <alignment horizontal="center" vertical="center"/>
    </xf>
    <xf numFmtId="203" fontId="0" fillId="0" borderId="76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vertical="center"/>
    </xf>
    <xf numFmtId="0" fontId="0" fillId="0" borderId="67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214" fontId="0" fillId="0" borderId="44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 quotePrefix="1">
      <alignment horizontal="right" vertical="center"/>
    </xf>
    <xf numFmtId="41" fontId="0" fillId="0" borderId="38" xfId="0" applyNumberFormat="1" applyFont="1" applyFill="1" applyBorder="1" applyAlignment="1">
      <alignment horizontal="right" vertical="center"/>
    </xf>
    <xf numFmtId="214" fontId="0" fillId="0" borderId="81" xfId="48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left" vertical="center"/>
    </xf>
    <xf numFmtId="41" fontId="0" fillId="0" borderId="41" xfId="0" applyNumberFormat="1" applyFont="1" applyFill="1" applyBorder="1" applyAlignment="1">
      <alignment horizontal="right" vertical="center"/>
    </xf>
    <xf numFmtId="214" fontId="0" fillId="0" borderId="31" xfId="48" applyNumberFormat="1" applyFont="1" applyFill="1" applyBorder="1" applyAlignment="1" quotePrefix="1">
      <alignment horizontal="right" vertical="center"/>
    </xf>
    <xf numFmtId="214" fontId="0" fillId="0" borderId="82" xfId="48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214" fontId="0" fillId="0" borderId="30" xfId="48" applyNumberFormat="1" applyFont="1" applyFill="1" applyBorder="1" applyAlignment="1" quotePrefix="1">
      <alignment horizontal="right" vertical="center"/>
    </xf>
    <xf numFmtId="214" fontId="0" fillId="0" borderId="65" xfId="48" applyNumberFormat="1" applyFont="1" applyFill="1" applyBorder="1" applyAlignment="1" quotePrefix="1">
      <alignment horizontal="right" vertical="center"/>
    </xf>
    <xf numFmtId="214" fontId="0" fillId="0" borderId="30" xfId="48" applyNumberFormat="1" applyFont="1" applyFill="1" applyBorder="1" applyAlignment="1">
      <alignment horizontal="right"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58" xfId="0" applyNumberFormat="1" applyFont="1" applyFill="1" applyBorder="1" applyAlignment="1">
      <alignment vertical="center"/>
    </xf>
    <xf numFmtId="41" fontId="0" fillId="0" borderId="58" xfId="0" applyNumberFormat="1" applyFont="1" applyFill="1" applyBorder="1" applyAlignment="1">
      <alignment horizontal="right" vertical="center"/>
    </xf>
    <xf numFmtId="214" fontId="0" fillId="0" borderId="45" xfId="48" applyNumberFormat="1" applyFont="1" applyFill="1" applyBorder="1" applyAlignment="1" quotePrefix="1">
      <alignment horizontal="right" vertical="center"/>
    </xf>
    <xf numFmtId="214" fontId="0" fillId="0" borderId="79" xfId="48" applyNumberFormat="1" applyFont="1" applyFill="1" applyBorder="1" applyAlignment="1">
      <alignment vertical="center"/>
    </xf>
    <xf numFmtId="214" fontId="0" fillId="0" borderId="15" xfId="48" applyNumberFormat="1" applyFont="1" applyFill="1" applyBorder="1" applyAlignment="1" quotePrefix="1">
      <alignment horizontal="right" vertical="center"/>
    </xf>
    <xf numFmtId="0" fontId="4" fillId="0" borderId="13" xfId="0" applyNumberFormat="1" applyFont="1" applyFill="1" applyBorder="1" applyAlignment="1">
      <alignment horizontal="centerContinuous" vertical="center"/>
    </xf>
    <xf numFmtId="41" fontId="4" fillId="0" borderId="1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distributed" vertical="center"/>
    </xf>
    <xf numFmtId="41" fontId="6" fillId="0" borderId="13" xfId="0" applyNumberFormat="1" applyFont="1" applyFill="1" applyBorder="1" applyAlignment="1">
      <alignment horizontal="left" vertical="center"/>
    </xf>
    <xf numFmtId="41" fontId="0" fillId="0" borderId="10" xfId="0" applyNumberFormat="1" applyFill="1" applyBorder="1" applyAlignment="1">
      <alignment horizontal="centerContinuous" vertical="center"/>
    </xf>
    <xf numFmtId="41" fontId="0" fillId="0" borderId="11" xfId="0" applyNumberFormat="1" applyFill="1" applyBorder="1" applyAlignment="1">
      <alignment horizontal="centerContinuous" vertical="center"/>
    </xf>
    <xf numFmtId="41" fontId="0" fillId="0" borderId="19" xfId="0" applyNumberFormat="1" applyFill="1" applyBorder="1" applyAlignment="1">
      <alignment horizontal="center" vertical="center"/>
    </xf>
    <xf numFmtId="41" fontId="0" fillId="0" borderId="59" xfId="0" applyNumberFormat="1" applyFill="1" applyBorder="1" applyAlignment="1">
      <alignment horizontal="center" vertical="center"/>
    </xf>
    <xf numFmtId="41" fontId="0" fillId="0" borderId="58" xfId="0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centerContinuous" vertical="center"/>
    </xf>
    <xf numFmtId="41" fontId="0" fillId="0" borderId="59" xfId="0" applyNumberFormat="1" applyFill="1" applyBorder="1" applyAlignment="1">
      <alignment horizontal="centerContinuous" vertical="center"/>
    </xf>
    <xf numFmtId="41" fontId="0" fillId="0" borderId="12" xfId="0" applyNumberFormat="1" applyFill="1" applyBorder="1" applyAlignment="1">
      <alignment horizontal="centerContinuous" vertical="center"/>
    </xf>
    <xf numFmtId="41" fontId="0" fillId="0" borderId="13" xfId="0" applyNumberFormat="1" applyFill="1" applyBorder="1" applyAlignment="1">
      <alignment horizontal="centerContinuous" vertical="center"/>
    </xf>
    <xf numFmtId="41" fontId="0" fillId="0" borderId="70" xfId="0" applyNumberFormat="1" applyFill="1" applyBorder="1" applyAlignment="1">
      <alignment horizontal="center" vertical="center"/>
    </xf>
    <xf numFmtId="41" fontId="0" fillId="0" borderId="68" xfId="0" applyNumberForma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 textRotation="255"/>
    </xf>
    <xf numFmtId="41" fontId="0" fillId="0" borderId="50" xfId="0" applyNumberFormat="1" applyFont="1" applyFill="1" applyBorder="1" applyAlignment="1">
      <alignment vertical="center"/>
    </xf>
    <xf numFmtId="0" fontId="0" fillId="0" borderId="51" xfId="0" applyFill="1" applyBorder="1" applyAlignment="1">
      <alignment horizontal="distributed" vertical="center"/>
    </xf>
    <xf numFmtId="214" fontId="0" fillId="0" borderId="71" xfId="48" applyNumberFormat="1" applyFill="1" applyBorder="1" applyAlignment="1">
      <alignment horizontal="center" vertical="center"/>
    </xf>
    <xf numFmtId="214" fontId="0" fillId="0" borderId="87" xfId="48" applyNumberFormat="1" applyFill="1" applyBorder="1" applyAlignment="1">
      <alignment horizontal="center" vertical="center"/>
    </xf>
    <xf numFmtId="214" fontId="0" fillId="0" borderId="72" xfId="48" applyNumberFormat="1" applyFill="1" applyBorder="1" applyAlignment="1">
      <alignment horizontal="center" vertical="center"/>
    </xf>
    <xf numFmtId="41" fontId="0" fillId="0" borderId="19" xfId="0" applyNumberFormat="1" applyFill="1" applyBorder="1" applyAlignment="1">
      <alignment horizontal="left" vertical="center"/>
    </xf>
    <xf numFmtId="41" fontId="0" fillId="0" borderId="58" xfId="0" applyNumberFormat="1" applyFill="1" applyBorder="1" applyAlignment="1">
      <alignment horizontal="left" vertical="center"/>
    </xf>
    <xf numFmtId="214" fontId="0" fillId="0" borderId="73" xfId="48" applyNumberFormat="1" applyFill="1" applyBorder="1" applyAlignment="1">
      <alignment horizontal="center" vertical="center"/>
    </xf>
    <xf numFmtId="214" fontId="0" fillId="0" borderId="17" xfId="48" applyNumberFormat="1" applyFill="1" applyBorder="1" applyAlignment="1">
      <alignment horizontal="center" vertical="center"/>
    </xf>
    <xf numFmtId="214" fontId="0" fillId="0" borderId="66" xfId="48" applyNumberFormat="1" applyFill="1" applyBorder="1" applyAlignment="1">
      <alignment horizontal="center" vertical="center"/>
    </xf>
    <xf numFmtId="214" fontId="0" fillId="0" borderId="74" xfId="48" applyNumberFormat="1" applyFill="1" applyBorder="1" applyAlignment="1">
      <alignment horizontal="center" vertical="center"/>
    </xf>
    <xf numFmtId="214" fontId="0" fillId="0" borderId="15" xfId="48" applyNumberFormat="1" applyFill="1" applyBorder="1" applyAlignment="1">
      <alignment horizontal="center" vertical="center"/>
    </xf>
    <xf numFmtId="214" fontId="0" fillId="0" borderId="65" xfId="48" applyNumberFormat="1" applyFill="1" applyBorder="1" applyAlignment="1">
      <alignment horizontal="center" vertical="center"/>
    </xf>
    <xf numFmtId="214" fontId="0" fillId="0" borderId="74" xfId="48" applyNumberFormat="1" applyFont="1" applyFill="1" applyBorder="1" applyAlignment="1">
      <alignment horizontal="right" vertical="center"/>
    </xf>
    <xf numFmtId="214" fontId="0" fillId="0" borderId="69" xfId="48" applyNumberFormat="1" applyFill="1" applyBorder="1" applyAlignment="1">
      <alignment horizontal="center" vertical="center"/>
    </xf>
    <xf numFmtId="214" fontId="0" fillId="0" borderId="63" xfId="48" applyNumberFormat="1" applyFill="1" applyBorder="1" applyAlignment="1">
      <alignment horizontal="center" vertical="center"/>
    </xf>
    <xf numFmtId="214" fontId="0" fillId="0" borderId="69" xfId="48" applyNumberFormat="1" applyFont="1" applyFill="1" applyBorder="1" applyAlignment="1">
      <alignment horizontal="right" vertical="center"/>
    </xf>
    <xf numFmtId="214" fontId="0" fillId="0" borderId="18" xfId="48" applyNumberFormat="1" applyFont="1" applyFill="1" applyBorder="1" applyAlignment="1">
      <alignment horizontal="right" vertical="center"/>
    </xf>
    <xf numFmtId="214" fontId="0" fillId="0" borderId="18" xfId="48" applyNumberFormat="1" applyFill="1" applyBorder="1" applyAlignment="1">
      <alignment horizontal="center" vertical="center"/>
    </xf>
    <xf numFmtId="214" fontId="0" fillId="0" borderId="36" xfId="48" applyNumberFormat="1" applyFill="1" applyBorder="1" applyAlignment="1">
      <alignment vertical="center"/>
    </xf>
    <xf numFmtId="214" fontId="0" fillId="0" borderId="32" xfId="48" applyNumberFormat="1" applyFill="1" applyBorder="1" applyAlignment="1">
      <alignment vertical="center"/>
    </xf>
    <xf numFmtId="214" fontId="0" fillId="0" borderId="34" xfId="48" applyNumberFormat="1" applyFill="1" applyBorder="1" applyAlignment="1">
      <alignment vertical="center"/>
    </xf>
    <xf numFmtId="214" fontId="0" fillId="0" borderId="50" xfId="48" applyNumberFormat="1" applyFill="1" applyBorder="1" applyAlignment="1">
      <alignment vertical="center"/>
    </xf>
    <xf numFmtId="41" fontId="0" fillId="0" borderId="58" xfId="0" applyNumberFormat="1" applyFill="1" applyBorder="1" applyAlignment="1" quotePrefix="1">
      <alignment horizontal="right" vertical="center"/>
    </xf>
    <xf numFmtId="41" fontId="0" fillId="0" borderId="31" xfId="0" applyNumberFormat="1" applyFill="1" applyBorder="1" applyAlignment="1" quotePrefix="1">
      <alignment horizontal="right" vertical="center"/>
    </xf>
    <xf numFmtId="41" fontId="0" fillId="0" borderId="13" xfId="0" applyNumberFormat="1" applyFill="1" applyBorder="1" applyAlignment="1" quotePrefix="1">
      <alignment horizontal="right" vertical="center"/>
    </xf>
    <xf numFmtId="41" fontId="0" fillId="0" borderId="30" xfId="0" applyNumberFormat="1" applyFill="1" applyBorder="1" applyAlignment="1">
      <alignment vertical="center"/>
    </xf>
    <xf numFmtId="41" fontId="16" fillId="0" borderId="30" xfId="0" applyNumberFormat="1" applyFont="1" applyFill="1" applyBorder="1" applyAlignment="1">
      <alignment horizontal="right" vertical="center"/>
    </xf>
    <xf numFmtId="41" fontId="16" fillId="0" borderId="4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F3" sqref="F3"/>
    </sheetView>
  </sheetViews>
  <sheetFormatPr defaultColWidth="8.796875" defaultRowHeight="14.25"/>
  <cols>
    <col min="1" max="2" width="3.59765625" style="147" customWidth="1"/>
    <col min="3" max="4" width="1.59765625" style="147" customWidth="1"/>
    <col min="5" max="5" width="32.59765625" style="147" customWidth="1"/>
    <col min="6" max="6" width="15.59765625" style="147" customWidth="1"/>
    <col min="7" max="7" width="10.59765625" style="147" customWidth="1"/>
    <col min="8" max="8" width="15.59765625" style="147" customWidth="1"/>
    <col min="9" max="9" width="10.59765625" style="147" customWidth="1"/>
    <col min="10" max="12" width="9" style="147" customWidth="1"/>
    <col min="13" max="13" width="9.8984375" style="147" customWidth="1"/>
    <col min="14" max="27" width="9" style="147" customWidth="1"/>
    <col min="28" max="28" width="11.3984375" style="147" customWidth="1"/>
    <col min="29" max="29" width="12.69921875" style="147" customWidth="1"/>
    <col min="30" max="30" width="13.8984375" style="147" customWidth="1"/>
    <col min="31" max="31" width="14.69921875" style="147" customWidth="1"/>
    <col min="32" max="39" width="11.09765625" style="147" customWidth="1"/>
    <col min="40" max="16384" width="9" style="147" customWidth="1"/>
  </cols>
  <sheetData>
    <row r="1" spans="1:28" ht="33.75" customHeight="1">
      <c r="A1" s="216" t="s">
        <v>0</v>
      </c>
      <c r="B1" s="216"/>
      <c r="C1" s="216"/>
      <c r="D1" s="216"/>
      <c r="E1" s="217" t="s">
        <v>271</v>
      </c>
      <c r="F1" s="218"/>
      <c r="AA1" s="219" t="s">
        <v>105</v>
      </c>
      <c r="AB1" s="219"/>
    </row>
    <row r="2" spans="27:37" ht="13.5">
      <c r="AA2" s="220" t="s">
        <v>106</v>
      </c>
      <c r="AB2" s="220"/>
      <c r="AC2" s="221" t="s">
        <v>107</v>
      </c>
      <c r="AD2" s="222" t="s">
        <v>108</v>
      </c>
      <c r="AE2" s="223"/>
      <c r="AF2" s="224"/>
      <c r="AG2" s="220" t="s">
        <v>109</v>
      </c>
      <c r="AH2" s="220" t="s">
        <v>110</v>
      </c>
      <c r="AI2" s="220" t="s">
        <v>111</v>
      </c>
      <c r="AJ2" s="220" t="s">
        <v>112</v>
      </c>
      <c r="AK2" s="220" t="s">
        <v>113</v>
      </c>
    </row>
    <row r="3" spans="1:37" ht="14.25">
      <c r="A3" s="225" t="s">
        <v>104</v>
      </c>
      <c r="AA3" s="220"/>
      <c r="AB3" s="220"/>
      <c r="AC3" s="226"/>
      <c r="AD3" s="227"/>
      <c r="AE3" s="228" t="s">
        <v>126</v>
      </c>
      <c r="AF3" s="228" t="s">
        <v>127</v>
      </c>
      <c r="AG3" s="220"/>
      <c r="AH3" s="220"/>
      <c r="AI3" s="220"/>
      <c r="AJ3" s="220"/>
      <c r="AK3" s="220"/>
    </row>
    <row r="4" spans="27:38" ht="13.5">
      <c r="AA4" s="221" t="str">
        <f>E1</f>
        <v>北九州市</v>
      </c>
      <c r="AB4" s="229" t="s">
        <v>114</v>
      </c>
      <c r="AC4" s="230">
        <f>F22</f>
        <v>569065</v>
      </c>
      <c r="AD4" s="230">
        <f>F9</f>
        <v>171654</v>
      </c>
      <c r="AE4" s="230">
        <f>F10</f>
        <v>73911</v>
      </c>
      <c r="AF4" s="230">
        <f>F13</f>
        <v>68995</v>
      </c>
      <c r="AG4" s="230">
        <f>F14</f>
        <v>3213</v>
      </c>
      <c r="AH4" s="230">
        <f>F15</f>
        <v>59000</v>
      </c>
      <c r="AI4" s="230">
        <f>F17</f>
        <v>103355</v>
      </c>
      <c r="AJ4" s="230">
        <f>F20</f>
        <v>70653</v>
      </c>
      <c r="AK4" s="230">
        <f>F21</f>
        <v>112961</v>
      </c>
      <c r="AL4" s="231"/>
    </row>
    <row r="5" spans="1:37" ht="13.5">
      <c r="A5" s="232" t="s">
        <v>261</v>
      </c>
      <c r="AA5" s="233"/>
      <c r="AB5" s="229" t="s">
        <v>115</v>
      </c>
      <c r="AC5" s="234"/>
      <c r="AD5" s="234">
        <f>G9</f>
        <v>30.164216741497018</v>
      </c>
      <c r="AE5" s="234">
        <f>G10</f>
        <v>12.988147223955085</v>
      </c>
      <c r="AF5" s="234">
        <f>G13</f>
        <v>12.124274028450177</v>
      </c>
      <c r="AG5" s="234">
        <f>G14</f>
        <v>0.5646103696414294</v>
      </c>
      <c r="AH5" s="234">
        <f>G15</f>
        <v>10.36788416086036</v>
      </c>
      <c r="AI5" s="234">
        <f>G17</f>
        <v>18.162248600774955</v>
      </c>
      <c r="AJ5" s="234">
        <f>G20</f>
        <v>12.415629146055371</v>
      </c>
      <c r="AK5" s="234">
        <f>G21</f>
        <v>19.85028072364317</v>
      </c>
    </row>
    <row r="6" spans="1:37" ht="14.25">
      <c r="A6" s="235"/>
      <c r="G6" s="236" t="s">
        <v>128</v>
      </c>
      <c r="H6" s="237"/>
      <c r="I6" s="237"/>
      <c r="AA6" s="226"/>
      <c r="AB6" s="229" t="s">
        <v>116</v>
      </c>
      <c r="AC6" s="234">
        <f>I22</f>
        <v>0.039554180437373354</v>
      </c>
      <c r="AD6" s="234">
        <f>I9</f>
        <v>8.309987128038166</v>
      </c>
      <c r="AE6" s="234">
        <f>I10</f>
        <v>22.54165630440188</v>
      </c>
      <c r="AF6" s="234">
        <f>I13</f>
        <v>-0.30200566441246357</v>
      </c>
      <c r="AG6" s="234">
        <f>I14</f>
        <v>1.324503311258285</v>
      </c>
      <c r="AH6" s="234">
        <f>I15</f>
        <v>0</v>
      </c>
      <c r="AI6" s="234">
        <f>I17</f>
        <v>0.6936663971240042</v>
      </c>
      <c r="AJ6" s="234">
        <f>I20</f>
        <v>5.948774855291972</v>
      </c>
      <c r="AK6" s="234">
        <f>I21</f>
        <v>-13.91807963421604</v>
      </c>
    </row>
    <row r="7" spans="1:9" ht="27" customHeight="1">
      <c r="A7" s="238"/>
      <c r="B7" s="239"/>
      <c r="C7" s="239"/>
      <c r="D7" s="239"/>
      <c r="E7" s="240"/>
      <c r="F7" s="241" t="s">
        <v>262</v>
      </c>
      <c r="G7" s="242"/>
      <c r="H7" s="243" t="s">
        <v>1</v>
      </c>
      <c r="I7" s="244" t="s">
        <v>21</v>
      </c>
    </row>
    <row r="8" spans="1:9" ht="16.5" customHeight="1">
      <c r="A8" s="245"/>
      <c r="B8" s="246"/>
      <c r="C8" s="246"/>
      <c r="D8" s="246"/>
      <c r="E8" s="247"/>
      <c r="F8" s="248" t="s">
        <v>102</v>
      </c>
      <c r="G8" s="249" t="s">
        <v>2</v>
      </c>
      <c r="H8" s="250"/>
      <c r="I8" s="251"/>
    </row>
    <row r="9" spans="1:29" ht="18" customHeight="1">
      <c r="A9" s="252" t="s">
        <v>80</v>
      </c>
      <c r="B9" s="252" t="s">
        <v>81</v>
      </c>
      <c r="C9" s="253" t="s">
        <v>3</v>
      </c>
      <c r="D9" s="254"/>
      <c r="E9" s="255"/>
      <c r="F9" s="256">
        <v>171654</v>
      </c>
      <c r="G9" s="257">
        <f aca="true" t="shared" si="0" ref="G9:G22">F9/$F$22*100</f>
        <v>30.164216741497018</v>
      </c>
      <c r="H9" s="258">
        <v>158484</v>
      </c>
      <c r="I9" s="259">
        <f aca="true" t="shared" si="1" ref="I9:I21">(F9/H9-1)*100</f>
        <v>8.309987128038166</v>
      </c>
      <c r="AA9" s="260" t="s">
        <v>105</v>
      </c>
      <c r="AB9" s="261"/>
      <c r="AC9" s="262" t="s">
        <v>117</v>
      </c>
    </row>
    <row r="10" spans="1:37" ht="18" customHeight="1">
      <c r="A10" s="263"/>
      <c r="B10" s="263"/>
      <c r="C10" s="264"/>
      <c r="D10" s="265" t="s">
        <v>22</v>
      </c>
      <c r="E10" s="266"/>
      <c r="F10" s="267">
        <v>73911</v>
      </c>
      <c r="G10" s="268">
        <f t="shared" si="0"/>
        <v>12.988147223955085</v>
      </c>
      <c r="H10" s="269">
        <v>60315</v>
      </c>
      <c r="I10" s="270">
        <f t="shared" si="1"/>
        <v>22.54165630440188</v>
      </c>
      <c r="AA10" s="220" t="s">
        <v>106</v>
      </c>
      <c r="AB10" s="220"/>
      <c r="AC10" s="262"/>
      <c r="AD10" s="222" t="s">
        <v>118</v>
      </c>
      <c r="AE10" s="223"/>
      <c r="AF10" s="224"/>
      <c r="AG10" s="222" t="s">
        <v>119</v>
      </c>
      <c r="AH10" s="271"/>
      <c r="AI10" s="272"/>
      <c r="AJ10" s="222" t="s">
        <v>120</v>
      </c>
      <c r="AK10" s="272"/>
    </row>
    <row r="11" spans="1:37" ht="18" customHeight="1">
      <c r="A11" s="263"/>
      <c r="B11" s="263"/>
      <c r="C11" s="273"/>
      <c r="D11" s="274"/>
      <c r="E11" s="275" t="s">
        <v>23</v>
      </c>
      <c r="F11" s="276">
        <v>59103</v>
      </c>
      <c r="G11" s="277">
        <f t="shared" si="0"/>
        <v>10.385984026429318</v>
      </c>
      <c r="H11" s="278">
        <v>45772</v>
      </c>
      <c r="I11" s="279">
        <f t="shared" si="1"/>
        <v>29.124792449532457</v>
      </c>
      <c r="AA11" s="220"/>
      <c r="AB11" s="220"/>
      <c r="AC11" s="260"/>
      <c r="AD11" s="227"/>
      <c r="AE11" s="228" t="s">
        <v>121</v>
      </c>
      <c r="AF11" s="228" t="s">
        <v>122</v>
      </c>
      <c r="AG11" s="227"/>
      <c r="AH11" s="228" t="s">
        <v>123</v>
      </c>
      <c r="AI11" s="228" t="s">
        <v>124</v>
      </c>
      <c r="AJ11" s="227"/>
      <c r="AK11" s="280" t="s">
        <v>125</v>
      </c>
    </row>
    <row r="12" spans="1:38" ht="18" customHeight="1">
      <c r="A12" s="263"/>
      <c r="B12" s="263"/>
      <c r="C12" s="273"/>
      <c r="D12" s="281"/>
      <c r="E12" s="275" t="s">
        <v>24</v>
      </c>
      <c r="F12" s="276">
        <v>9066</v>
      </c>
      <c r="G12" s="277">
        <f>F12/$F$22*100</f>
        <v>1.5931396237688138</v>
      </c>
      <c r="H12" s="278">
        <v>8891</v>
      </c>
      <c r="I12" s="279">
        <f t="shared" si="1"/>
        <v>1.9682825328984466</v>
      </c>
      <c r="AA12" s="221" t="str">
        <f>E1</f>
        <v>北九州市</v>
      </c>
      <c r="AB12" s="229" t="s">
        <v>114</v>
      </c>
      <c r="AC12" s="230">
        <f>F40</f>
        <v>569065</v>
      </c>
      <c r="AD12" s="230">
        <f>F23</f>
        <v>319663</v>
      </c>
      <c r="AE12" s="230">
        <f>F24</f>
        <v>111564</v>
      </c>
      <c r="AF12" s="230">
        <f>F26</f>
        <v>69447</v>
      </c>
      <c r="AG12" s="230">
        <f>F27</f>
        <v>190256</v>
      </c>
      <c r="AH12" s="230">
        <f>F28</f>
        <v>55817</v>
      </c>
      <c r="AI12" s="230">
        <f>F32</f>
        <v>1842</v>
      </c>
      <c r="AJ12" s="230">
        <f>F34</f>
        <v>59146</v>
      </c>
      <c r="AK12" s="230">
        <f>F35</f>
        <v>59146</v>
      </c>
      <c r="AL12" s="282"/>
    </row>
    <row r="13" spans="1:37" ht="18" customHeight="1">
      <c r="A13" s="263"/>
      <c r="B13" s="263"/>
      <c r="C13" s="283"/>
      <c r="D13" s="284" t="s">
        <v>25</v>
      </c>
      <c r="E13" s="285"/>
      <c r="F13" s="286">
        <v>68995</v>
      </c>
      <c r="G13" s="287">
        <f t="shared" si="0"/>
        <v>12.124274028450177</v>
      </c>
      <c r="H13" s="288">
        <v>69204</v>
      </c>
      <c r="I13" s="289">
        <f t="shared" si="1"/>
        <v>-0.30200566441246357</v>
      </c>
      <c r="AA13" s="233"/>
      <c r="AB13" s="229" t="s">
        <v>115</v>
      </c>
      <c r="AC13" s="234"/>
      <c r="AD13" s="234">
        <f>G23</f>
        <v>56.173372110391604</v>
      </c>
      <c r="AE13" s="234">
        <f>G24</f>
        <v>19.604790313936018</v>
      </c>
      <c r="AF13" s="234">
        <f>G26</f>
        <v>12.20370256473338</v>
      </c>
      <c r="AG13" s="234">
        <f>G27</f>
        <v>33.43308760862116</v>
      </c>
      <c r="AH13" s="234">
        <f>G28</f>
        <v>9.808545596724452</v>
      </c>
      <c r="AI13" s="234">
        <f>G32</f>
        <v>0.32368885803906405</v>
      </c>
      <c r="AJ13" s="234">
        <f>G34</f>
        <v>10.393540280987233</v>
      </c>
      <c r="AK13" s="234">
        <f>G35</f>
        <v>10.393540280987233</v>
      </c>
    </row>
    <row r="14" spans="1:37" ht="18" customHeight="1">
      <c r="A14" s="263"/>
      <c r="B14" s="263"/>
      <c r="C14" s="145" t="s">
        <v>4</v>
      </c>
      <c r="D14" s="146"/>
      <c r="E14" s="290"/>
      <c r="F14" s="276">
        <v>3213</v>
      </c>
      <c r="G14" s="277">
        <f t="shared" si="0"/>
        <v>0.5646103696414294</v>
      </c>
      <c r="H14" s="278">
        <v>3171</v>
      </c>
      <c r="I14" s="279">
        <f t="shared" si="1"/>
        <v>1.324503311258285</v>
      </c>
      <c r="AA14" s="226"/>
      <c r="AB14" s="229" t="s">
        <v>116</v>
      </c>
      <c r="AC14" s="234">
        <f>I40</f>
        <v>0.039554180437373354</v>
      </c>
      <c r="AD14" s="234">
        <f>I23</f>
        <v>0.5280139881251866</v>
      </c>
      <c r="AE14" s="234">
        <f>I24</f>
        <v>-0.2396451820588008</v>
      </c>
      <c r="AF14" s="234">
        <f>I26</f>
        <v>-1.1585374532101733</v>
      </c>
      <c r="AG14" s="234">
        <f>I27</f>
        <v>-2.7589520275588586</v>
      </c>
      <c r="AH14" s="234">
        <f>I28</f>
        <v>-0.42635935493078314</v>
      </c>
      <c r="AI14" s="234">
        <f>I32</f>
        <v>-57.321594068582016</v>
      </c>
      <c r="AJ14" s="234">
        <f>I34</f>
        <v>7.1446686714249585</v>
      </c>
      <c r="AK14" s="234">
        <f>I35</f>
        <v>7.1446686714249585</v>
      </c>
    </row>
    <row r="15" spans="1:9" ht="18" customHeight="1">
      <c r="A15" s="263"/>
      <c r="B15" s="263"/>
      <c r="C15" s="145" t="s">
        <v>5</v>
      </c>
      <c r="D15" s="146"/>
      <c r="E15" s="290"/>
      <c r="F15" s="276">
        <v>59000</v>
      </c>
      <c r="G15" s="277">
        <f t="shared" si="0"/>
        <v>10.36788416086036</v>
      </c>
      <c r="H15" s="278">
        <v>59000</v>
      </c>
      <c r="I15" s="279">
        <f t="shared" si="1"/>
        <v>0</v>
      </c>
    </row>
    <row r="16" spans="1:9" ht="18" customHeight="1">
      <c r="A16" s="263"/>
      <c r="B16" s="263"/>
      <c r="C16" s="145" t="s">
        <v>26</v>
      </c>
      <c r="D16" s="146"/>
      <c r="E16" s="290"/>
      <c r="F16" s="276">
        <v>16708</v>
      </c>
      <c r="G16" s="277">
        <f t="shared" si="0"/>
        <v>2.9360442128755064</v>
      </c>
      <c r="H16" s="278">
        <v>16625</v>
      </c>
      <c r="I16" s="279">
        <f t="shared" si="1"/>
        <v>0.4992481203007548</v>
      </c>
    </row>
    <row r="17" spans="1:9" ht="18" customHeight="1">
      <c r="A17" s="263"/>
      <c r="B17" s="263"/>
      <c r="C17" s="145" t="s">
        <v>6</v>
      </c>
      <c r="D17" s="146"/>
      <c r="E17" s="290"/>
      <c r="F17" s="276">
        <v>103355</v>
      </c>
      <c r="G17" s="277">
        <f t="shared" si="0"/>
        <v>18.162248600774955</v>
      </c>
      <c r="H17" s="278">
        <v>102643</v>
      </c>
      <c r="I17" s="279">
        <f t="shared" si="1"/>
        <v>0.6936663971240042</v>
      </c>
    </row>
    <row r="18" spans="1:9" ht="18" customHeight="1">
      <c r="A18" s="263"/>
      <c r="B18" s="263"/>
      <c r="C18" s="145" t="s">
        <v>27</v>
      </c>
      <c r="D18" s="146"/>
      <c r="E18" s="290"/>
      <c r="F18" s="276">
        <v>25567</v>
      </c>
      <c r="G18" s="277">
        <f t="shared" si="0"/>
        <v>4.492808378656217</v>
      </c>
      <c r="H18" s="278">
        <v>25838</v>
      </c>
      <c r="I18" s="279">
        <f t="shared" si="1"/>
        <v>-1.048842789689608</v>
      </c>
    </row>
    <row r="19" spans="1:9" ht="18" customHeight="1">
      <c r="A19" s="263"/>
      <c r="B19" s="263"/>
      <c r="C19" s="145" t="s">
        <v>28</v>
      </c>
      <c r="D19" s="146"/>
      <c r="E19" s="290"/>
      <c r="F19" s="276">
        <v>5954</v>
      </c>
      <c r="G19" s="277">
        <f t="shared" si="0"/>
        <v>1.0462776659959758</v>
      </c>
      <c r="H19" s="278">
        <v>5168</v>
      </c>
      <c r="I19" s="279">
        <f t="shared" si="1"/>
        <v>15.208978328173384</v>
      </c>
    </row>
    <row r="20" spans="1:9" ht="18" customHeight="1">
      <c r="A20" s="263"/>
      <c r="B20" s="263"/>
      <c r="C20" s="145" t="s">
        <v>7</v>
      </c>
      <c r="D20" s="146"/>
      <c r="E20" s="290"/>
      <c r="F20" s="276">
        <v>70653</v>
      </c>
      <c r="G20" s="277">
        <f t="shared" si="0"/>
        <v>12.415629146055371</v>
      </c>
      <c r="H20" s="278">
        <v>66686</v>
      </c>
      <c r="I20" s="279">
        <f t="shared" si="1"/>
        <v>5.948774855291972</v>
      </c>
    </row>
    <row r="21" spans="1:9" ht="18" customHeight="1">
      <c r="A21" s="263"/>
      <c r="B21" s="263"/>
      <c r="C21" s="291" t="s">
        <v>8</v>
      </c>
      <c r="D21" s="292"/>
      <c r="E21" s="293"/>
      <c r="F21" s="294">
        <v>112961</v>
      </c>
      <c r="G21" s="295">
        <f t="shared" si="0"/>
        <v>19.85028072364317</v>
      </c>
      <c r="H21" s="296">
        <v>131225</v>
      </c>
      <c r="I21" s="297">
        <f t="shared" si="1"/>
        <v>-13.91807963421604</v>
      </c>
    </row>
    <row r="22" spans="1:9" ht="18" customHeight="1">
      <c r="A22" s="263"/>
      <c r="B22" s="298"/>
      <c r="C22" s="299" t="s">
        <v>9</v>
      </c>
      <c r="D22" s="300"/>
      <c r="E22" s="301"/>
      <c r="F22" s="302">
        <f>SUM(F9,F14:F21)</f>
        <v>569065</v>
      </c>
      <c r="G22" s="303">
        <f t="shared" si="0"/>
        <v>100</v>
      </c>
      <c r="H22" s="302">
        <f>SUM(H9,H14:H21)</f>
        <v>568840</v>
      </c>
      <c r="I22" s="304">
        <f aca="true" t="shared" si="2" ref="I22:I40">(F22/H22-1)*100</f>
        <v>0.039554180437373354</v>
      </c>
    </row>
    <row r="23" spans="1:9" ht="18" customHeight="1">
      <c r="A23" s="263"/>
      <c r="B23" s="252" t="s">
        <v>82</v>
      </c>
      <c r="C23" s="305" t="s">
        <v>10</v>
      </c>
      <c r="D23" s="239"/>
      <c r="E23" s="240"/>
      <c r="F23" s="256">
        <v>319663</v>
      </c>
      <c r="G23" s="257">
        <f aca="true" t="shared" si="3" ref="G23:G37">F23/$F$40*100</f>
        <v>56.173372110391604</v>
      </c>
      <c r="H23" s="258">
        <v>317984</v>
      </c>
      <c r="I23" s="306">
        <f t="shared" si="2"/>
        <v>0.5280139881251866</v>
      </c>
    </row>
    <row r="24" spans="1:9" ht="18" customHeight="1">
      <c r="A24" s="263"/>
      <c r="B24" s="263"/>
      <c r="C24" s="264"/>
      <c r="D24" s="307" t="s">
        <v>11</v>
      </c>
      <c r="E24" s="308"/>
      <c r="F24" s="276">
        <v>111564</v>
      </c>
      <c r="G24" s="277">
        <f t="shared" si="3"/>
        <v>19.604790313936018</v>
      </c>
      <c r="H24" s="278">
        <v>111832</v>
      </c>
      <c r="I24" s="279">
        <f t="shared" si="2"/>
        <v>-0.2396451820588008</v>
      </c>
    </row>
    <row r="25" spans="1:9" ht="18" customHeight="1">
      <c r="A25" s="263"/>
      <c r="B25" s="263"/>
      <c r="C25" s="264"/>
      <c r="D25" s="307" t="s">
        <v>29</v>
      </c>
      <c r="E25" s="308"/>
      <c r="F25" s="276">
        <v>138652</v>
      </c>
      <c r="G25" s="277">
        <f t="shared" si="3"/>
        <v>24.36487923172221</v>
      </c>
      <c r="H25" s="278">
        <v>135891</v>
      </c>
      <c r="I25" s="279">
        <f t="shared" si="2"/>
        <v>2.0317754671023147</v>
      </c>
    </row>
    <row r="26" spans="1:9" ht="18" customHeight="1">
      <c r="A26" s="263"/>
      <c r="B26" s="263"/>
      <c r="C26" s="283"/>
      <c r="D26" s="307" t="s">
        <v>12</v>
      </c>
      <c r="E26" s="308"/>
      <c r="F26" s="276">
        <v>69447</v>
      </c>
      <c r="G26" s="277">
        <f t="shared" si="3"/>
        <v>12.20370256473338</v>
      </c>
      <c r="H26" s="278">
        <v>70261</v>
      </c>
      <c r="I26" s="279">
        <f t="shared" si="2"/>
        <v>-1.1585374532101733</v>
      </c>
    </row>
    <row r="27" spans="1:9" ht="18" customHeight="1">
      <c r="A27" s="263"/>
      <c r="B27" s="263"/>
      <c r="C27" s="264" t="s">
        <v>13</v>
      </c>
      <c r="D27" s="309"/>
      <c r="E27" s="310"/>
      <c r="F27" s="256">
        <v>190256</v>
      </c>
      <c r="G27" s="257">
        <f t="shared" si="3"/>
        <v>33.43308760862116</v>
      </c>
      <c r="H27" s="258">
        <v>195654</v>
      </c>
      <c r="I27" s="306">
        <f t="shared" si="2"/>
        <v>-2.7589520275588586</v>
      </c>
    </row>
    <row r="28" spans="1:9" ht="18" customHeight="1">
      <c r="A28" s="263"/>
      <c r="B28" s="263"/>
      <c r="C28" s="264"/>
      <c r="D28" s="307" t="s">
        <v>14</v>
      </c>
      <c r="E28" s="308"/>
      <c r="F28" s="276">
        <v>55817</v>
      </c>
      <c r="G28" s="277">
        <f t="shared" si="3"/>
        <v>9.808545596724452</v>
      </c>
      <c r="H28" s="278">
        <v>56056</v>
      </c>
      <c r="I28" s="279">
        <f t="shared" si="2"/>
        <v>-0.42635935493078314</v>
      </c>
    </row>
    <row r="29" spans="1:9" ht="18" customHeight="1">
      <c r="A29" s="263"/>
      <c r="B29" s="263"/>
      <c r="C29" s="264"/>
      <c r="D29" s="307" t="s">
        <v>30</v>
      </c>
      <c r="E29" s="308"/>
      <c r="F29" s="276">
        <v>8299</v>
      </c>
      <c r="G29" s="277">
        <f t="shared" si="3"/>
        <v>1.4583571296776292</v>
      </c>
      <c r="H29" s="278">
        <v>8137</v>
      </c>
      <c r="I29" s="279">
        <f t="shared" si="2"/>
        <v>1.9909057392159202</v>
      </c>
    </row>
    <row r="30" spans="1:9" ht="18" customHeight="1">
      <c r="A30" s="263"/>
      <c r="B30" s="263"/>
      <c r="C30" s="264"/>
      <c r="D30" s="307" t="s">
        <v>31</v>
      </c>
      <c r="E30" s="308"/>
      <c r="F30" s="276">
        <v>31253</v>
      </c>
      <c r="G30" s="277">
        <f t="shared" si="3"/>
        <v>5.491991248802861</v>
      </c>
      <c r="H30" s="278">
        <v>29242</v>
      </c>
      <c r="I30" s="279">
        <f t="shared" si="2"/>
        <v>6.8770945899733205</v>
      </c>
    </row>
    <row r="31" spans="1:9" ht="18" customHeight="1">
      <c r="A31" s="263"/>
      <c r="B31" s="263"/>
      <c r="C31" s="264"/>
      <c r="D31" s="307" t="s">
        <v>32</v>
      </c>
      <c r="E31" s="308"/>
      <c r="F31" s="276">
        <v>43444</v>
      </c>
      <c r="G31" s="277">
        <f t="shared" si="3"/>
        <v>7.6342772793969065</v>
      </c>
      <c r="H31" s="278">
        <v>46372</v>
      </c>
      <c r="I31" s="279">
        <f t="shared" si="2"/>
        <v>-6.314155093590957</v>
      </c>
    </row>
    <row r="32" spans="1:9" ht="18" customHeight="1">
      <c r="A32" s="263"/>
      <c r="B32" s="263"/>
      <c r="C32" s="264"/>
      <c r="D32" s="307" t="s">
        <v>15</v>
      </c>
      <c r="E32" s="308"/>
      <c r="F32" s="276">
        <v>1842</v>
      </c>
      <c r="G32" s="277">
        <f t="shared" si="3"/>
        <v>0.32368885803906405</v>
      </c>
      <c r="H32" s="278">
        <v>4316</v>
      </c>
      <c r="I32" s="279">
        <f t="shared" si="2"/>
        <v>-57.321594068582016</v>
      </c>
    </row>
    <row r="33" spans="1:9" ht="18" customHeight="1">
      <c r="A33" s="263"/>
      <c r="B33" s="263"/>
      <c r="C33" s="283"/>
      <c r="D33" s="307" t="s">
        <v>33</v>
      </c>
      <c r="E33" s="308"/>
      <c r="F33" s="276">
        <v>49301</v>
      </c>
      <c r="G33" s="277">
        <f t="shared" si="3"/>
        <v>8.663509440925026</v>
      </c>
      <c r="H33" s="278">
        <v>51231</v>
      </c>
      <c r="I33" s="279">
        <f t="shared" si="2"/>
        <v>-3.767250297671332</v>
      </c>
    </row>
    <row r="34" spans="1:9" ht="18" customHeight="1">
      <c r="A34" s="263"/>
      <c r="B34" s="263"/>
      <c r="C34" s="264" t="s">
        <v>16</v>
      </c>
      <c r="D34" s="309"/>
      <c r="E34" s="310"/>
      <c r="F34" s="256">
        <v>59146</v>
      </c>
      <c r="G34" s="257">
        <f t="shared" si="3"/>
        <v>10.393540280987233</v>
      </c>
      <c r="H34" s="258">
        <v>55202</v>
      </c>
      <c r="I34" s="306">
        <f t="shared" si="2"/>
        <v>7.1446686714249585</v>
      </c>
    </row>
    <row r="35" spans="1:9" ht="18" customHeight="1">
      <c r="A35" s="263"/>
      <c r="B35" s="263"/>
      <c r="C35" s="264"/>
      <c r="D35" s="311" t="s">
        <v>17</v>
      </c>
      <c r="E35" s="312"/>
      <c r="F35" s="267">
        <v>59146</v>
      </c>
      <c r="G35" s="268">
        <f t="shared" si="3"/>
        <v>10.393540280987233</v>
      </c>
      <c r="H35" s="269">
        <v>55202</v>
      </c>
      <c r="I35" s="270">
        <f t="shared" si="2"/>
        <v>7.1446686714249585</v>
      </c>
    </row>
    <row r="36" spans="1:9" ht="18" customHeight="1">
      <c r="A36" s="263"/>
      <c r="B36" s="263"/>
      <c r="C36" s="264"/>
      <c r="D36" s="313"/>
      <c r="E36" s="314" t="s">
        <v>103</v>
      </c>
      <c r="F36" s="276">
        <v>29637</v>
      </c>
      <c r="G36" s="277">
        <f t="shared" si="3"/>
        <v>5.2080166589053976</v>
      </c>
      <c r="H36" s="278">
        <v>30031</v>
      </c>
      <c r="I36" s="279">
        <f>(F36/H36-1)*100</f>
        <v>-1.311977623122773</v>
      </c>
    </row>
    <row r="37" spans="1:9" ht="18" customHeight="1">
      <c r="A37" s="263"/>
      <c r="B37" s="263"/>
      <c r="C37" s="264"/>
      <c r="D37" s="315"/>
      <c r="E37" s="275" t="s">
        <v>34</v>
      </c>
      <c r="F37" s="276">
        <v>29509</v>
      </c>
      <c r="G37" s="277">
        <f t="shared" si="3"/>
        <v>5.185523622081837</v>
      </c>
      <c r="H37" s="278">
        <v>25171</v>
      </c>
      <c r="I37" s="279">
        <f t="shared" si="2"/>
        <v>17.234118628580507</v>
      </c>
    </row>
    <row r="38" spans="1:9" ht="18" customHeight="1">
      <c r="A38" s="263"/>
      <c r="B38" s="263"/>
      <c r="C38" s="264"/>
      <c r="D38" s="316" t="s">
        <v>35</v>
      </c>
      <c r="E38" s="290"/>
      <c r="F38" s="276">
        <v>0</v>
      </c>
      <c r="G38" s="268">
        <f>F38/$F$40*100</f>
        <v>0</v>
      </c>
      <c r="H38" s="278">
        <v>0</v>
      </c>
      <c r="I38" s="279" t="e">
        <f t="shared" si="2"/>
        <v>#DIV/0!</v>
      </c>
    </row>
    <row r="39" spans="1:9" ht="18" customHeight="1">
      <c r="A39" s="263"/>
      <c r="B39" s="263"/>
      <c r="C39" s="245"/>
      <c r="D39" s="317" t="s">
        <v>36</v>
      </c>
      <c r="E39" s="293"/>
      <c r="F39" s="294">
        <v>0</v>
      </c>
      <c r="G39" s="295">
        <f>F39/$F$40*100</f>
        <v>0</v>
      </c>
      <c r="H39" s="318">
        <v>0</v>
      </c>
      <c r="I39" s="297" t="e">
        <f t="shared" si="2"/>
        <v>#DIV/0!</v>
      </c>
    </row>
    <row r="40" spans="1:9" ht="18" customHeight="1">
      <c r="A40" s="298"/>
      <c r="B40" s="298"/>
      <c r="C40" s="245" t="s">
        <v>18</v>
      </c>
      <c r="D40" s="246"/>
      <c r="E40" s="247"/>
      <c r="F40" s="302">
        <f>SUM(F23,F27,F34)</f>
        <v>569065</v>
      </c>
      <c r="G40" s="319">
        <f>F40/$F$40*100</f>
        <v>100</v>
      </c>
      <c r="H40" s="302">
        <f>SUM(H23,H27,H34)</f>
        <v>568840</v>
      </c>
      <c r="I40" s="304">
        <f t="shared" si="2"/>
        <v>0.039554180437373354</v>
      </c>
    </row>
    <row r="41" spans="1:2" ht="18" customHeight="1">
      <c r="A41" s="320" t="s">
        <v>19</v>
      </c>
      <c r="B41" s="320"/>
    </row>
    <row r="42" spans="1:2" ht="18" customHeight="1">
      <c r="A42" s="321" t="s">
        <v>20</v>
      </c>
      <c r="B42" s="320"/>
    </row>
    <row r="52" ht="13.5">
      <c r="J52" s="309"/>
    </row>
    <row r="53" ht="13.5">
      <c r="J53" s="309"/>
    </row>
  </sheetData>
  <sheetProtection/>
  <mergeCells count="24">
    <mergeCell ref="AB10:AB11"/>
    <mergeCell ref="AD10:AF10"/>
    <mergeCell ref="AG2:AG3"/>
    <mergeCell ref="AH2:AH3"/>
    <mergeCell ref="AJ10:AK10"/>
    <mergeCell ref="AA12:AA14"/>
    <mergeCell ref="AI2:AI3"/>
    <mergeCell ref="AK2:AK3"/>
    <mergeCell ref="AA1:AB1"/>
    <mergeCell ref="AA2:AA3"/>
    <mergeCell ref="AB2:AB3"/>
    <mergeCell ref="AC2:AC3"/>
    <mergeCell ref="AD2:AF2"/>
    <mergeCell ref="AJ2:AJ3"/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</mergeCells>
  <printOptions horizontalCentered="1" verticalCentered="1"/>
  <pageMargins left="0" right="0" top="0.4330708661417323" bottom="0.1968503937007874" header="0.1968503937007874" footer="0.31496062992125984"/>
  <pageSetup blackAndWhite="1" firstPageNumber="1" useFirstPageNumber="1" horizontalDpi="600" verticalDpi="6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H1" sqref="H1"/>
    </sheetView>
  </sheetViews>
  <sheetFormatPr defaultColWidth="8.796875" defaultRowHeight="14.25"/>
  <cols>
    <col min="1" max="1" width="3.59765625" style="147" customWidth="1"/>
    <col min="2" max="3" width="1.59765625" style="147" customWidth="1"/>
    <col min="4" max="4" width="22.59765625" style="147" customWidth="1"/>
    <col min="5" max="5" width="10.59765625" style="147" customWidth="1"/>
    <col min="6" max="11" width="13.59765625" style="147" customWidth="1"/>
    <col min="12" max="12" width="13.59765625" style="309" customWidth="1"/>
    <col min="13" max="19" width="13.59765625" style="147" customWidth="1"/>
    <col min="20" max="23" width="12" style="147" customWidth="1"/>
    <col min="24" max="16384" width="9" style="147" customWidth="1"/>
  </cols>
  <sheetData>
    <row r="1" spans="1:7" ht="33.75" customHeight="1">
      <c r="A1" s="322" t="s">
        <v>0</v>
      </c>
      <c r="B1" s="217"/>
      <c r="C1" s="217"/>
      <c r="D1" s="323" t="s">
        <v>284</v>
      </c>
      <c r="E1" s="324"/>
      <c r="F1" s="324"/>
      <c r="G1" s="324"/>
    </row>
    <row r="2" ht="15" customHeight="1"/>
    <row r="3" spans="1:4" ht="15" customHeight="1">
      <c r="A3" s="325" t="s">
        <v>43</v>
      </c>
      <c r="B3" s="325"/>
      <c r="C3" s="325"/>
      <c r="D3" s="325"/>
    </row>
    <row r="4" spans="1:4" ht="15" customHeight="1">
      <c r="A4" s="325"/>
      <c r="B4" s="325"/>
      <c r="C4" s="325"/>
      <c r="D4" s="325"/>
    </row>
    <row r="5" spans="1:15" ht="15.75" customHeight="1">
      <c r="A5" s="300" t="s">
        <v>263</v>
      </c>
      <c r="B5" s="300"/>
      <c r="C5" s="300"/>
      <c r="D5" s="300"/>
      <c r="K5" s="326"/>
      <c r="O5" s="326" t="s">
        <v>44</v>
      </c>
    </row>
    <row r="6" spans="1:15" ht="15.75" customHeight="1">
      <c r="A6" s="327" t="s">
        <v>45</v>
      </c>
      <c r="B6" s="328"/>
      <c r="C6" s="328"/>
      <c r="D6" s="328"/>
      <c r="E6" s="329"/>
      <c r="F6" s="330" t="s">
        <v>272</v>
      </c>
      <c r="G6" s="331"/>
      <c r="H6" s="330" t="s">
        <v>273</v>
      </c>
      <c r="I6" s="331"/>
      <c r="J6" s="330" t="s">
        <v>274</v>
      </c>
      <c r="K6" s="331"/>
      <c r="L6" s="330" t="s">
        <v>275</v>
      </c>
      <c r="M6" s="331"/>
      <c r="N6" s="330" t="s">
        <v>276</v>
      </c>
      <c r="O6" s="331"/>
    </row>
    <row r="7" spans="1:15" ht="15.75" customHeight="1">
      <c r="A7" s="332"/>
      <c r="B7" s="333"/>
      <c r="C7" s="333"/>
      <c r="D7" s="333"/>
      <c r="E7" s="334"/>
      <c r="F7" s="170" t="s">
        <v>264</v>
      </c>
      <c r="G7" s="335" t="s">
        <v>1</v>
      </c>
      <c r="H7" s="336" t="s">
        <v>327</v>
      </c>
      <c r="I7" s="337" t="s">
        <v>1</v>
      </c>
      <c r="J7" s="170" t="s">
        <v>327</v>
      </c>
      <c r="K7" s="335" t="s">
        <v>1</v>
      </c>
      <c r="L7" s="170" t="s">
        <v>327</v>
      </c>
      <c r="M7" s="335" t="s">
        <v>1</v>
      </c>
      <c r="N7" s="170" t="s">
        <v>327</v>
      </c>
      <c r="O7" s="335" t="s">
        <v>1</v>
      </c>
    </row>
    <row r="8" spans="1:23" ht="15.75" customHeight="1">
      <c r="A8" s="338" t="s">
        <v>84</v>
      </c>
      <c r="B8" s="253" t="s">
        <v>46</v>
      </c>
      <c r="C8" s="254"/>
      <c r="D8" s="254"/>
      <c r="E8" s="339" t="s">
        <v>37</v>
      </c>
      <c r="F8" s="340">
        <v>20963</v>
      </c>
      <c r="G8" s="341">
        <v>21422</v>
      </c>
      <c r="H8" s="340">
        <v>1897</v>
      </c>
      <c r="I8" s="342">
        <v>1846</v>
      </c>
      <c r="J8" s="340">
        <v>2063</v>
      </c>
      <c r="K8" s="343">
        <v>2054</v>
      </c>
      <c r="L8" s="340">
        <v>25735</v>
      </c>
      <c r="M8" s="343">
        <v>26630</v>
      </c>
      <c r="N8" s="340">
        <v>28711</v>
      </c>
      <c r="O8" s="343">
        <v>28284</v>
      </c>
      <c r="P8" s="344"/>
      <c r="Q8" s="344"/>
      <c r="R8" s="344"/>
      <c r="S8" s="344"/>
      <c r="T8" s="344"/>
      <c r="U8" s="344"/>
      <c r="V8" s="344"/>
      <c r="W8" s="344"/>
    </row>
    <row r="9" spans="1:23" ht="15.75" customHeight="1">
      <c r="A9" s="345"/>
      <c r="B9" s="309"/>
      <c r="C9" s="316" t="s">
        <v>47</v>
      </c>
      <c r="D9" s="146"/>
      <c r="E9" s="346" t="s">
        <v>38</v>
      </c>
      <c r="F9" s="347">
        <v>20963</v>
      </c>
      <c r="G9" s="348">
        <v>21412</v>
      </c>
      <c r="H9" s="347">
        <v>1897</v>
      </c>
      <c r="I9" s="168">
        <v>1846</v>
      </c>
      <c r="J9" s="347">
        <v>2063</v>
      </c>
      <c r="K9" s="349">
        <v>2054</v>
      </c>
      <c r="L9" s="347">
        <v>25735</v>
      </c>
      <c r="M9" s="349">
        <v>26630</v>
      </c>
      <c r="N9" s="347">
        <v>28711</v>
      </c>
      <c r="O9" s="349">
        <v>28284</v>
      </c>
      <c r="P9" s="344"/>
      <c r="Q9" s="344"/>
      <c r="R9" s="344"/>
      <c r="S9" s="344"/>
      <c r="T9" s="344"/>
      <c r="U9" s="344"/>
      <c r="V9" s="344"/>
      <c r="W9" s="344"/>
    </row>
    <row r="10" spans="1:23" ht="15.75" customHeight="1">
      <c r="A10" s="345"/>
      <c r="B10" s="283"/>
      <c r="C10" s="316" t="s">
        <v>48</v>
      </c>
      <c r="D10" s="146"/>
      <c r="E10" s="346" t="s">
        <v>39</v>
      </c>
      <c r="F10" s="347">
        <v>0</v>
      </c>
      <c r="G10" s="348">
        <v>10</v>
      </c>
      <c r="H10" s="347">
        <v>0</v>
      </c>
      <c r="I10" s="168">
        <v>0</v>
      </c>
      <c r="J10" s="187">
        <v>0</v>
      </c>
      <c r="K10" s="350">
        <v>0</v>
      </c>
      <c r="L10" s="347">
        <v>0</v>
      </c>
      <c r="M10" s="349">
        <v>0</v>
      </c>
      <c r="N10" s="187">
        <v>0</v>
      </c>
      <c r="O10" s="349">
        <v>0</v>
      </c>
      <c r="P10" s="344"/>
      <c r="Q10" s="344"/>
      <c r="R10" s="344"/>
      <c r="S10" s="344"/>
      <c r="T10" s="344"/>
      <c r="U10" s="344"/>
      <c r="V10" s="344"/>
      <c r="W10" s="344"/>
    </row>
    <row r="11" spans="1:23" ht="15.75" customHeight="1">
      <c r="A11" s="345"/>
      <c r="B11" s="351" t="s">
        <v>49</v>
      </c>
      <c r="C11" s="352"/>
      <c r="D11" s="352"/>
      <c r="E11" s="353" t="s">
        <v>40</v>
      </c>
      <c r="F11" s="354">
        <v>20340</v>
      </c>
      <c r="G11" s="355">
        <v>20164</v>
      </c>
      <c r="H11" s="354">
        <v>1622</v>
      </c>
      <c r="I11" s="356">
        <v>1595</v>
      </c>
      <c r="J11" s="354">
        <v>2041</v>
      </c>
      <c r="K11" s="357">
        <v>2027</v>
      </c>
      <c r="L11" s="354">
        <v>27783</v>
      </c>
      <c r="M11" s="357">
        <v>27585</v>
      </c>
      <c r="N11" s="354">
        <v>28553</v>
      </c>
      <c r="O11" s="357">
        <v>27942</v>
      </c>
      <c r="P11" s="344"/>
      <c r="Q11" s="344"/>
      <c r="R11" s="344"/>
      <c r="S11" s="344"/>
      <c r="T11" s="344"/>
      <c r="U11" s="344"/>
      <c r="V11" s="344"/>
      <c r="W11" s="344"/>
    </row>
    <row r="12" spans="1:23" ht="15.75" customHeight="1">
      <c r="A12" s="345"/>
      <c r="B12" s="264"/>
      <c r="C12" s="316" t="s">
        <v>50</v>
      </c>
      <c r="D12" s="146"/>
      <c r="E12" s="346" t="s">
        <v>41</v>
      </c>
      <c r="F12" s="347">
        <v>20324</v>
      </c>
      <c r="G12" s="348">
        <v>20143</v>
      </c>
      <c r="H12" s="347">
        <v>1622</v>
      </c>
      <c r="I12" s="356">
        <v>1595</v>
      </c>
      <c r="J12" s="347">
        <v>2041</v>
      </c>
      <c r="K12" s="357">
        <v>2027</v>
      </c>
      <c r="L12" s="347">
        <v>27641</v>
      </c>
      <c r="M12" s="349">
        <v>27456</v>
      </c>
      <c r="N12" s="347">
        <v>28533</v>
      </c>
      <c r="O12" s="349">
        <v>27922</v>
      </c>
      <c r="P12" s="344"/>
      <c r="Q12" s="344"/>
      <c r="R12" s="344"/>
      <c r="S12" s="344"/>
      <c r="T12" s="344"/>
      <c r="U12" s="344"/>
      <c r="V12" s="344"/>
      <c r="W12" s="344"/>
    </row>
    <row r="13" spans="1:23" ht="15.75" customHeight="1">
      <c r="A13" s="345"/>
      <c r="B13" s="309"/>
      <c r="C13" s="265" t="s">
        <v>51</v>
      </c>
      <c r="D13" s="358"/>
      <c r="E13" s="359" t="s">
        <v>42</v>
      </c>
      <c r="F13" s="360">
        <v>16</v>
      </c>
      <c r="G13" s="361">
        <v>21</v>
      </c>
      <c r="H13" s="360">
        <v>0</v>
      </c>
      <c r="I13" s="362">
        <v>0</v>
      </c>
      <c r="J13" s="363">
        <v>0</v>
      </c>
      <c r="K13" s="350">
        <v>0</v>
      </c>
      <c r="L13" s="363">
        <v>142</v>
      </c>
      <c r="M13" s="364">
        <v>129</v>
      </c>
      <c r="N13" s="363">
        <v>20</v>
      </c>
      <c r="O13" s="364">
        <v>20</v>
      </c>
      <c r="P13" s="344"/>
      <c r="Q13" s="344"/>
      <c r="R13" s="344"/>
      <c r="S13" s="344"/>
      <c r="T13" s="344"/>
      <c r="U13" s="344"/>
      <c r="V13" s="344"/>
      <c r="W13" s="344"/>
    </row>
    <row r="14" spans="1:23" ht="15.75" customHeight="1">
      <c r="A14" s="345"/>
      <c r="B14" s="145" t="s">
        <v>52</v>
      </c>
      <c r="C14" s="146"/>
      <c r="D14" s="146"/>
      <c r="E14" s="346" t="s">
        <v>88</v>
      </c>
      <c r="F14" s="172">
        <f aca="true" t="shared" si="0" ref="F14:M15">F9-F12</f>
        <v>639</v>
      </c>
      <c r="G14" s="168">
        <f t="shared" si="0"/>
        <v>1269</v>
      </c>
      <c r="H14" s="172">
        <f t="shared" si="0"/>
        <v>275</v>
      </c>
      <c r="I14" s="168">
        <f t="shared" si="0"/>
        <v>251</v>
      </c>
      <c r="J14" s="347">
        <f>J9-J12</f>
        <v>22</v>
      </c>
      <c r="K14" s="173">
        <f t="shared" si="0"/>
        <v>27</v>
      </c>
      <c r="L14" s="347">
        <f t="shared" si="0"/>
        <v>-1906</v>
      </c>
      <c r="M14" s="173">
        <f t="shared" si="0"/>
        <v>-826</v>
      </c>
      <c r="N14" s="347">
        <f>N9-N12</f>
        <v>178</v>
      </c>
      <c r="O14" s="173">
        <f>O9-O12</f>
        <v>362</v>
      </c>
      <c r="P14" s="344"/>
      <c r="Q14" s="344"/>
      <c r="R14" s="344"/>
      <c r="S14" s="344"/>
      <c r="T14" s="344"/>
      <c r="U14" s="344"/>
      <c r="V14" s="344"/>
      <c r="W14" s="344"/>
    </row>
    <row r="15" spans="1:23" ht="15.75" customHeight="1">
      <c r="A15" s="345"/>
      <c r="B15" s="145" t="s">
        <v>53</v>
      </c>
      <c r="C15" s="146"/>
      <c r="D15" s="146"/>
      <c r="E15" s="346" t="s">
        <v>89</v>
      </c>
      <c r="F15" s="172">
        <f t="shared" si="0"/>
        <v>-16</v>
      </c>
      <c r="G15" s="168">
        <f t="shared" si="0"/>
        <v>-11</v>
      </c>
      <c r="H15" s="172">
        <f t="shared" si="0"/>
        <v>0</v>
      </c>
      <c r="I15" s="168">
        <f t="shared" si="0"/>
        <v>0</v>
      </c>
      <c r="J15" s="347">
        <f>J10-J13</f>
        <v>0</v>
      </c>
      <c r="K15" s="173">
        <f t="shared" si="0"/>
        <v>0</v>
      </c>
      <c r="L15" s="347">
        <f t="shared" si="0"/>
        <v>-142</v>
      </c>
      <c r="M15" s="173">
        <f t="shared" si="0"/>
        <v>-129</v>
      </c>
      <c r="N15" s="347">
        <f>N10-N13</f>
        <v>-20</v>
      </c>
      <c r="O15" s="173">
        <f>O10-O13</f>
        <v>-20</v>
      </c>
      <c r="P15" s="344"/>
      <c r="Q15" s="344"/>
      <c r="R15" s="344"/>
      <c r="S15" s="344"/>
      <c r="T15" s="344"/>
      <c r="U15" s="344"/>
      <c r="V15" s="344"/>
      <c r="W15" s="344"/>
    </row>
    <row r="16" spans="1:23" ht="15.75" customHeight="1">
      <c r="A16" s="345"/>
      <c r="B16" s="145" t="s">
        <v>54</v>
      </c>
      <c r="C16" s="146"/>
      <c r="D16" s="146"/>
      <c r="E16" s="346" t="s">
        <v>90</v>
      </c>
      <c r="F16" s="360">
        <f aca="true" t="shared" si="1" ref="F16:O16">F8-F11</f>
        <v>623</v>
      </c>
      <c r="G16" s="361">
        <f t="shared" si="1"/>
        <v>1258</v>
      </c>
      <c r="H16" s="360">
        <f t="shared" si="1"/>
        <v>275</v>
      </c>
      <c r="I16" s="361">
        <f t="shared" si="1"/>
        <v>251</v>
      </c>
      <c r="J16" s="363">
        <f>J8-J11</f>
        <v>22</v>
      </c>
      <c r="K16" s="365">
        <f t="shared" si="1"/>
        <v>27</v>
      </c>
      <c r="L16" s="363">
        <f t="shared" si="1"/>
        <v>-2048</v>
      </c>
      <c r="M16" s="365">
        <f t="shared" si="1"/>
        <v>-955</v>
      </c>
      <c r="N16" s="363">
        <f>N8-N11</f>
        <v>158</v>
      </c>
      <c r="O16" s="365">
        <f t="shared" si="1"/>
        <v>342</v>
      </c>
      <c r="P16" s="344"/>
      <c r="Q16" s="344"/>
      <c r="R16" s="344"/>
      <c r="S16" s="344"/>
      <c r="T16" s="344"/>
      <c r="U16" s="344"/>
      <c r="V16" s="344"/>
      <c r="W16" s="344"/>
    </row>
    <row r="17" spans="1:23" ht="15.75" customHeight="1">
      <c r="A17" s="345"/>
      <c r="B17" s="145" t="s">
        <v>55</v>
      </c>
      <c r="C17" s="146"/>
      <c r="D17" s="146"/>
      <c r="E17" s="366"/>
      <c r="F17" s="172">
        <v>0</v>
      </c>
      <c r="G17" s="168">
        <v>1295</v>
      </c>
      <c r="H17" s="172">
        <v>0</v>
      </c>
      <c r="I17" s="362">
        <v>0</v>
      </c>
      <c r="J17" s="347">
        <v>1566</v>
      </c>
      <c r="K17" s="349">
        <v>1493</v>
      </c>
      <c r="L17" s="347">
        <v>38471</v>
      </c>
      <c r="M17" s="349">
        <v>36152</v>
      </c>
      <c r="N17" s="347">
        <v>0</v>
      </c>
      <c r="O17" s="350">
        <v>0</v>
      </c>
      <c r="P17" s="344"/>
      <c r="Q17" s="344"/>
      <c r="R17" s="344"/>
      <c r="S17" s="344"/>
      <c r="T17" s="344"/>
      <c r="U17" s="344"/>
      <c r="V17" s="344"/>
      <c r="W17" s="344"/>
    </row>
    <row r="18" spans="1:23" ht="15.75" customHeight="1">
      <c r="A18" s="367"/>
      <c r="B18" s="299" t="s">
        <v>56</v>
      </c>
      <c r="C18" s="300"/>
      <c r="D18" s="300"/>
      <c r="E18" s="368"/>
      <c r="F18" s="369">
        <v>0</v>
      </c>
      <c r="G18" s="370" t="s">
        <v>316</v>
      </c>
      <c r="H18" s="369">
        <v>0</v>
      </c>
      <c r="I18" s="370">
        <v>0</v>
      </c>
      <c r="J18" s="371">
        <v>0</v>
      </c>
      <c r="K18" s="372">
        <v>0</v>
      </c>
      <c r="L18" s="371">
        <v>0</v>
      </c>
      <c r="M18" s="372">
        <v>0</v>
      </c>
      <c r="N18" s="371">
        <v>0</v>
      </c>
      <c r="O18" s="372">
        <v>0</v>
      </c>
      <c r="P18" s="344"/>
      <c r="Q18" s="344"/>
      <c r="R18" s="344"/>
      <c r="S18" s="344"/>
      <c r="T18" s="344"/>
      <c r="U18" s="344"/>
      <c r="V18" s="344"/>
      <c r="W18" s="344"/>
    </row>
    <row r="19" spans="1:23" ht="15.75" customHeight="1">
      <c r="A19" s="345" t="s">
        <v>85</v>
      </c>
      <c r="B19" s="351" t="s">
        <v>57</v>
      </c>
      <c r="C19" s="373"/>
      <c r="D19" s="373"/>
      <c r="E19" s="374"/>
      <c r="F19" s="375">
        <v>5821</v>
      </c>
      <c r="G19" s="376">
        <v>5730</v>
      </c>
      <c r="H19" s="375">
        <v>387</v>
      </c>
      <c r="I19" s="376">
        <v>358</v>
      </c>
      <c r="J19" s="377">
        <v>104</v>
      </c>
      <c r="K19" s="378">
        <v>114</v>
      </c>
      <c r="L19" s="377">
        <v>10944</v>
      </c>
      <c r="M19" s="378">
        <v>8578</v>
      </c>
      <c r="N19" s="377">
        <v>11710</v>
      </c>
      <c r="O19" s="378">
        <v>12924</v>
      </c>
      <c r="P19" s="344"/>
      <c r="Q19" s="344"/>
      <c r="R19" s="344"/>
      <c r="S19" s="344"/>
      <c r="T19" s="344"/>
      <c r="U19" s="344"/>
      <c r="V19" s="344"/>
      <c r="W19" s="344"/>
    </row>
    <row r="20" spans="1:23" ht="15.75" customHeight="1">
      <c r="A20" s="345"/>
      <c r="B20" s="379"/>
      <c r="C20" s="316" t="s">
        <v>58</v>
      </c>
      <c r="D20" s="146"/>
      <c r="E20" s="346"/>
      <c r="F20" s="172">
        <v>3961</v>
      </c>
      <c r="G20" s="168">
        <v>3823</v>
      </c>
      <c r="H20" s="172">
        <v>256</v>
      </c>
      <c r="I20" s="168">
        <v>227</v>
      </c>
      <c r="J20" s="347">
        <v>102</v>
      </c>
      <c r="K20" s="349">
        <v>112</v>
      </c>
      <c r="L20" s="347">
        <v>9711</v>
      </c>
      <c r="M20" s="349">
        <v>7239</v>
      </c>
      <c r="N20" s="347">
        <v>5821</v>
      </c>
      <c r="O20" s="349">
        <v>6209</v>
      </c>
      <c r="P20" s="344"/>
      <c r="Q20" s="344"/>
      <c r="R20" s="344"/>
      <c r="S20" s="344"/>
      <c r="T20" s="344"/>
      <c r="U20" s="344"/>
      <c r="V20" s="344"/>
      <c r="W20" s="344"/>
    </row>
    <row r="21" spans="1:23" ht="15.75" customHeight="1">
      <c r="A21" s="345"/>
      <c r="B21" s="380" t="s">
        <v>59</v>
      </c>
      <c r="C21" s="352"/>
      <c r="D21" s="352"/>
      <c r="E21" s="353" t="s">
        <v>91</v>
      </c>
      <c r="F21" s="381">
        <v>5821</v>
      </c>
      <c r="G21" s="356">
        <v>5730</v>
      </c>
      <c r="H21" s="381">
        <v>387</v>
      </c>
      <c r="I21" s="356">
        <v>358</v>
      </c>
      <c r="J21" s="354">
        <v>104</v>
      </c>
      <c r="K21" s="357">
        <v>114</v>
      </c>
      <c r="L21" s="354">
        <v>10944</v>
      </c>
      <c r="M21" s="357">
        <v>8578</v>
      </c>
      <c r="N21" s="354">
        <v>11710</v>
      </c>
      <c r="O21" s="357">
        <v>12924</v>
      </c>
      <c r="P21" s="344"/>
      <c r="Q21" s="344"/>
      <c r="R21" s="344"/>
      <c r="S21" s="344"/>
      <c r="T21" s="344"/>
      <c r="U21" s="344"/>
      <c r="V21" s="344"/>
      <c r="W21" s="344"/>
    </row>
    <row r="22" spans="1:23" ht="15.75" customHeight="1">
      <c r="A22" s="345"/>
      <c r="B22" s="351" t="s">
        <v>60</v>
      </c>
      <c r="C22" s="373"/>
      <c r="D22" s="373"/>
      <c r="E22" s="374" t="s">
        <v>92</v>
      </c>
      <c r="F22" s="375">
        <v>13961</v>
      </c>
      <c r="G22" s="376">
        <v>13666</v>
      </c>
      <c r="H22" s="375">
        <v>1282</v>
      </c>
      <c r="I22" s="376">
        <v>1191</v>
      </c>
      <c r="J22" s="377">
        <v>176</v>
      </c>
      <c r="K22" s="378">
        <v>181</v>
      </c>
      <c r="L22" s="377">
        <v>12089</v>
      </c>
      <c r="M22" s="378">
        <v>9715</v>
      </c>
      <c r="N22" s="377">
        <v>22701</v>
      </c>
      <c r="O22" s="378">
        <v>24344</v>
      </c>
      <c r="P22" s="344"/>
      <c r="Q22" s="344"/>
      <c r="R22" s="344"/>
      <c r="S22" s="344"/>
      <c r="T22" s="344"/>
      <c r="U22" s="344"/>
      <c r="V22" s="344"/>
      <c r="W22" s="344"/>
    </row>
    <row r="23" spans="1:23" ht="15.75" customHeight="1">
      <c r="A23" s="345"/>
      <c r="B23" s="264" t="s">
        <v>61</v>
      </c>
      <c r="C23" s="265" t="s">
        <v>62</v>
      </c>
      <c r="D23" s="358"/>
      <c r="E23" s="359"/>
      <c r="F23" s="360">
        <v>3437</v>
      </c>
      <c r="G23" s="361">
        <v>3401</v>
      </c>
      <c r="H23" s="360">
        <v>208</v>
      </c>
      <c r="I23" s="361">
        <v>234</v>
      </c>
      <c r="J23" s="363">
        <v>53</v>
      </c>
      <c r="K23" s="364">
        <v>42</v>
      </c>
      <c r="L23" s="363">
        <v>2305</v>
      </c>
      <c r="M23" s="364">
        <v>2017</v>
      </c>
      <c r="N23" s="363">
        <v>8406</v>
      </c>
      <c r="O23" s="364">
        <v>9583</v>
      </c>
      <c r="P23" s="344"/>
      <c r="Q23" s="344"/>
      <c r="R23" s="344"/>
      <c r="S23" s="344"/>
      <c r="T23" s="344"/>
      <c r="U23" s="344"/>
      <c r="V23" s="344"/>
      <c r="W23" s="344"/>
    </row>
    <row r="24" spans="1:23" ht="15.75" customHeight="1">
      <c r="A24" s="345"/>
      <c r="B24" s="145" t="s">
        <v>93</v>
      </c>
      <c r="C24" s="146"/>
      <c r="D24" s="146"/>
      <c r="E24" s="346" t="s">
        <v>94</v>
      </c>
      <c r="F24" s="172">
        <f aca="true" t="shared" si="2" ref="F24:O24">F21-F22</f>
        <v>-8140</v>
      </c>
      <c r="G24" s="168">
        <f t="shared" si="2"/>
        <v>-7936</v>
      </c>
      <c r="H24" s="172">
        <f t="shared" si="2"/>
        <v>-895</v>
      </c>
      <c r="I24" s="168">
        <f t="shared" si="2"/>
        <v>-833</v>
      </c>
      <c r="J24" s="347">
        <f>J21-J22</f>
        <v>-72</v>
      </c>
      <c r="K24" s="173">
        <f t="shared" si="2"/>
        <v>-67</v>
      </c>
      <c r="L24" s="347">
        <f t="shared" si="2"/>
        <v>-1145</v>
      </c>
      <c r="M24" s="173">
        <f t="shared" si="2"/>
        <v>-1137</v>
      </c>
      <c r="N24" s="347">
        <f t="shared" si="2"/>
        <v>-10991</v>
      </c>
      <c r="O24" s="173">
        <f t="shared" si="2"/>
        <v>-11420</v>
      </c>
      <c r="P24" s="344"/>
      <c r="Q24" s="344"/>
      <c r="R24" s="344"/>
      <c r="S24" s="344"/>
      <c r="T24" s="344"/>
      <c r="U24" s="344"/>
      <c r="V24" s="344"/>
      <c r="W24" s="344"/>
    </row>
    <row r="25" spans="1:23" ht="15.75" customHeight="1">
      <c r="A25" s="345"/>
      <c r="B25" s="382" t="s">
        <v>63</v>
      </c>
      <c r="C25" s="358"/>
      <c r="D25" s="358"/>
      <c r="E25" s="383" t="s">
        <v>95</v>
      </c>
      <c r="F25" s="384">
        <v>7493</v>
      </c>
      <c r="G25" s="385">
        <v>7776</v>
      </c>
      <c r="H25" s="384">
        <v>657</v>
      </c>
      <c r="I25" s="385">
        <v>833</v>
      </c>
      <c r="J25" s="386">
        <v>72</v>
      </c>
      <c r="K25" s="387">
        <v>67</v>
      </c>
      <c r="L25" s="386">
        <v>716</v>
      </c>
      <c r="M25" s="387">
        <v>1137</v>
      </c>
      <c r="N25" s="386">
        <v>10991</v>
      </c>
      <c r="O25" s="387">
        <v>11420</v>
      </c>
      <c r="P25" s="344"/>
      <c r="Q25" s="344"/>
      <c r="R25" s="344"/>
      <c r="S25" s="344"/>
      <c r="T25" s="344"/>
      <c r="U25" s="344"/>
      <c r="V25" s="344"/>
      <c r="W25" s="344"/>
    </row>
    <row r="26" spans="1:23" ht="15.75" customHeight="1">
      <c r="A26" s="345"/>
      <c r="B26" s="380" t="s">
        <v>64</v>
      </c>
      <c r="C26" s="352"/>
      <c r="D26" s="352"/>
      <c r="E26" s="388"/>
      <c r="F26" s="389"/>
      <c r="G26" s="390"/>
      <c r="H26" s="389"/>
      <c r="I26" s="390"/>
      <c r="J26" s="391"/>
      <c r="K26" s="392"/>
      <c r="L26" s="391"/>
      <c r="M26" s="392"/>
      <c r="N26" s="391"/>
      <c r="O26" s="392"/>
      <c r="P26" s="344"/>
      <c r="Q26" s="344"/>
      <c r="R26" s="344"/>
      <c r="S26" s="344"/>
      <c r="T26" s="344"/>
      <c r="U26" s="344"/>
      <c r="V26" s="344"/>
      <c r="W26" s="344"/>
    </row>
    <row r="27" spans="1:23" ht="15.75" customHeight="1">
      <c r="A27" s="367"/>
      <c r="B27" s="299" t="s">
        <v>96</v>
      </c>
      <c r="C27" s="300"/>
      <c r="D27" s="300"/>
      <c r="E27" s="393" t="s">
        <v>97</v>
      </c>
      <c r="F27" s="394">
        <f aca="true" t="shared" si="3" ref="F27:O27">F24+F25</f>
        <v>-647</v>
      </c>
      <c r="G27" s="395">
        <f t="shared" si="3"/>
        <v>-160</v>
      </c>
      <c r="H27" s="394">
        <f t="shared" si="3"/>
        <v>-238</v>
      </c>
      <c r="I27" s="395">
        <f t="shared" si="3"/>
        <v>0</v>
      </c>
      <c r="J27" s="396">
        <f>J24+J25</f>
        <v>0</v>
      </c>
      <c r="K27" s="397">
        <f t="shared" si="3"/>
        <v>0</v>
      </c>
      <c r="L27" s="396">
        <f t="shared" si="3"/>
        <v>-429</v>
      </c>
      <c r="M27" s="397">
        <f t="shared" si="3"/>
        <v>0</v>
      </c>
      <c r="N27" s="396">
        <f t="shared" si="3"/>
        <v>0</v>
      </c>
      <c r="O27" s="397">
        <f t="shared" si="3"/>
        <v>0</v>
      </c>
      <c r="P27" s="344"/>
      <c r="Q27" s="344"/>
      <c r="R27" s="344"/>
      <c r="S27" s="344"/>
      <c r="T27" s="344"/>
      <c r="U27" s="344"/>
      <c r="V27" s="344"/>
      <c r="W27" s="344"/>
    </row>
    <row r="28" spans="1:23" ht="15.75" customHeight="1">
      <c r="A28" s="398"/>
      <c r="F28" s="344"/>
      <c r="G28" s="344"/>
      <c r="H28" s="344"/>
      <c r="I28" s="344"/>
      <c r="J28" s="344"/>
      <c r="K28" s="344"/>
      <c r="L28" s="399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</row>
    <row r="29" spans="1:23" ht="15.75" customHeight="1">
      <c r="A29" s="300"/>
      <c r="F29" s="344"/>
      <c r="G29" s="344"/>
      <c r="H29" s="344"/>
      <c r="I29" s="344"/>
      <c r="J29" s="400"/>
      <c r="K29" s="400"/>
      <c r="L29" s="399"/>
      <c r="M29" s="344"/>
      <c r="N29" s="344"/>
      <c r="O29" s="400" t="s">
        <v>101</v>
      </c>
      <c r="P29" s="344"/>
      <c r="Q29" s="344"/>
      <c r="R29" s="344"/>
      <c r="S29" s="344"/>
      <c r="T29" s="344"/>
      <c r="U29" s="344"/>
      <c r="V29" s="344"/>
      <c r="W29" s="400"/>
    </row>
    <row r="30" spans="1:23" ht="15.75" customHeight="1">
      <c r="A30" s="401" t="s">
        <v>65</v>
      </c>
      <c r="B30" s="402"/>
      <c r="C30" s="402"/>
      <c r="D30" s="402"/>
      <c r="E30" s="403"/>
      <c r="F30" s="214" t="s">
        <v>317</v>
      </c>
      <c r="G30" s="215"/>
      <c r="H30" s="214" t="s">
        <v>318</v>
      </c>
      <c r="I30" s="215"/>
      <c r="J30" s="214" t="s">
        <v>319</v>
      </c>
      <c r="K30" s="404"/>
      <c r="L30" s="214" t="s">
        <v>320</v>
      </c>
      <c r="M30" s="215"/>
      <c r="N30" s="214" t="s">
        <v>321</v>
      </c>
      <c r="O30" s="215"/>
      <c r="P30" s="405"/>
      <c r="Q30" s="399"/>
      <c r="R30" s="405"/>
      <c r="S30" s="399"/>
      <c r="T30" s="405"/>
      <c r="U30" s="399"/>
      <c r="V30" s="405"/>
      <c r="W30" s="399"/>
    </row>
    <row r="31" spans="1:23" ht="15.75" customHeight="1">
      <c r="A31" s="406"/>
      <c r="B31" s="407"/>
      <c r="C31" s="407"/>
      <c r="D31" s="407"/>
      <c r="E31" s="408"/>
      <c r="F31" s="170" t="s">
        <v>327</v>
      </c>
      <c r="G31" s="171" t="s">
        <v>1</v>
      </c>
      <c r="H31" s="170" t="s">
        <v>333</v>
      </c>
      <c r="I31" s="409" t="s">
        <v>1</v>
      </c>
      <c r="J31" s="410" t="s">
        <v>327</v>
      </c>
      <c r="K31" s="411" t="s">
        <v>1</v>
      </c>
      <c r="L31" s="412" t="s">
        <v>336</v>
      </c>
      <c r="M31" s="413" t="s">
        <v>1</v>
      </c>
      <c r="N31" s="410" t="s">
        <v>336</v>
      </c>
      <c r="O31" s="414" t="s">
        <v>1</v>
      </c>
      <c r="P31" s="415"/>
      <c r="Q31" s="415"/>
      <c r="R31" s="415"/>
      <c r="S31" s="415"/>
      <c r="T31" s="415"/>
      <c r="U31" s="415"/>
      <c r="V31" s="415"/>
      <c r="W31" s="415"/>
    </row>
    <row r="32" spans="1:23" ht="15.75" customHeight="1">
      <c r="A32" s="338" t="s">
        <v>86</v>
      </c>
      <c r="B32" s="253" t="s">
        <v>46</v>
      </c>
      <c r="C32" s="254"/>
      <c r="D32" s="254"/>
      <c r="E32" s="416" t="s">
        <v>37</v>
      </c>
      <c r="F32" s="340">
        <v>241</v>
      </c>
      <c r="G32" s="342">
        <v>270</v>
      </c>
      <c r="H32" s="340">
        <v>298</v>
      </c>
      <c r="I32" s="417">
        <v>321</v>
      </c>
      <c r="J32" s="418">
        <v>2698</v>
      </c>
      <c r="K32" s="419">
        <f>K33+K35</f>
        <v>3656</v>
      </c>
      <c r="L32" s="420">
        <v>612</v>
      </c>
      <c r="M32" s="421">
        <v>596</v>
      </c>
      <c r="N32" s="420">
        <v>523</v>
      </c>
      <c r="O32" s="422">
        <f>+O34+18</f>
        <v>434</v>
      </c>
      <c r="P32" s="423"/>
      <c r="Q32" s="423"/>
      <c r="R32" s="424"/>
      <c r="S32" s="424"/>
      <c r="T32" s="423"/>
      <c r="U32" s="423"/>
      <c r="V32" s="424"/>
      <c r="W32" s="424"/>
    </row>
    <row r="33" spans="1:23" ht="15.75" customHeight="1">
      <c r="A33" s="425"/>
      <c r="B33" s="309"/>
      <c r="C33" s="265" t="s">
        <v>66</v>
      </c>
      <c r="D33" s="358"/>
      <c r="E33" s="426"/>
      <c r="F33" s="363">
        <v>109</v>
      </c>
      <c r="G33" s="361">
        <v>109</v>
      </c>
      <c r="H33" s="363">
        <v>68</v>
      </c>
      <c r="I33" s="427">
        <v>69</v>
      </c>
      <c r="J33" s="428">
        <v>2698</v>
      </c>
      <c r="K33" s="429">
        <v>2726</v>
      </c>
      <c r="L33" s="430">
        <v>595</v>
      </c>
      <c r="M33" s="431">
        <v>596</v>
      </c>
      <c r="N33" s="430">
        <v>523</v>
      </c>
      <c r="O33" s="432">
        <f>+O32</f>
        <v>434</v>
      </c>
      <c r="P33" s="423"/>
      <c r="Q33" s="423"/>
      <c r="R33" s="424"/>
      <c r="S33" s="424"/>
      <c r="T33" s="423"/>
      <c r="U33" s="423"/>
      <c r="V33" s="424"/>
      <c r="W33" s="424"/>
    </row>
    <row r="34" spans="1:23" ht="15.75" customHeight="1">
      <c r="A34" s="425"/>
      <c r="B34" s="309"/>
      <c r="C34" s="315"/>
      <c r="D34" s="316" t="s">
        <v>67</v>
      </c>
      <c r="E34" s="433"/>
      <c r="F34" s="347">
        <v>60</v>
      </c>
      <c r="G34" s="168">
        <v>59</v>
      </c>
      <c r="H34" s="347">
        <v>65</v>
      </c>
      <c r="I34" s="434">
        <v>66</v>
      </c>
      <c r="J34" s="187">
        <v>2419</v>
      </c>
      <c r="K34" s="435">
        <v>2462</v>
      </c>
      <c r="L34" s="436">
        <v>459</v>
      </c>
      <c r="M34" s="437">
        <v>438</v>
      </c>
      <c r="N34" s="436">
        <v>504</v>
      </c>
      <c r="O34" s="438">
        <v>416</v>
      </c>
      <c r="P34" s="423"/>
      <c r="Q34" s="423"/>
      <c r="R34" s="424"/>
      <c r="S34" s="424"/>
      <c r="T34" s="423"/>
      <c r="U34" s="423"/>
      <c r="V34" s="424"/>
      <c r="W34" s="424"/>
    </row>
    <row r="35" spans="1:23" ht="15.75" customHeight="1">
      <c r="A35" s="425"/>
      <c r="B35" s="283"/>
      <c r="C35" s="284" t="s">
        <v>68</v>
      </c>
      <c r="D35" s="352"/>
      <c r="E35" s="439"/>
      <c r="F35" s="354">
        <v>132</v>
      </c>
      <c r="G35" s="356">
        <v>161</v>
      </c>
      <c r="H35" s="354">
        <v>230</v>
      </c>
      <c r="I35" s="440">
        <v>252</v>
      </c>
      <c r="J35" s="441">
        <v>0</v>
      </c>
      <c r="K35" s="435">
        <v>930</v>
      </c>
      <c r="L35" s="442">
        <v>17</v>
      </c>
      <c r="M35" s="443">
        <v>0</v>
      </c>
      <c r="N35" s="442">
        <v>0</v>
      </c>
      <c r="O35" s="444">
        <v>0</v>
      </c>
      <c r="P35" s="423"/>
      <c r="Q35" s="423"/>
      <c r="R35" s="424"/>
      <c r="S35" s="424"/>
      <c r="T35" s="423"/>
      <c r="U35" s="423"/>
      <c r="V35" s="424"/>
      <c r="W35" s="424"/>
    </row>
    <row r="36" spans="1:23" ht="15.75" customHeight="1">
      <c r="A36" s="425"/>
      <c r="B36" s="351" t="s">
        <v>49</v>
      </c>
      <c r="C36" s="373"/>
      <c r="D36" s="373"/>
      <c r="E36" s="416" t="s">
        <v>38</v>
      </c>
      <c r="F36" s="377">
        <v>269</v>
      </c>
      <c r="G36" s="376">
        <v>278</v>
      </c>
      <c r="H36" s="377">
        <v>327</v>
      </c>
      <c r="I36" s="445">
        <v>333</v>
      </c>
      <c r="J36" s="446">
        <v>1708</v>
      </c>
      <c r="K36" s="447">
        <f>K37+K38</f>
        <v>1720</v>
      </c>
      <c r="L36" s="448">
        <v>612</v>
      </c>
      <c r="M36" s="421">
        <v>579</v>
      </c>
      <c r="N36" s="448">
        <v>7</v>
      </c>
      <c r="O36" s="449">
        <f>+O38</f>
        <v>42</v>
      </c>
      <c r="P36" s="423"/>
      <c r="Q36" s="423"/>
      <c r="R36" s="423"/>
      <c r="S36" s="423"/>
      <c r="T36" s="423"/>
      <c r="U36" s="423"/>
      <c r="V36" s="424"/>
      <c r="W36" s="424"/>
    </row>
    <row r="37" spans="1:23" ht="15.75" customHeight="1">
      <c r="A37" s="425"/>
      <c r="B37" s="309"/>
      <c r="C37" s="316" t="s">
        <v>69</v>
      </c>
      <c r="D37" s="146"/>
      <c r="E37" s="433"/>
      <c r="F37" s="347">
        <v>253</v>
      </c>
      <c r="G37" s="168">
        <v>261</v>
      </c>
      <c r="H37" s="347">
        <v>324</v>
      </c>
      <c r="I37" s="434">
        <v>327</v>
      </c>
      <c r="J37" s="187">
        <v>1508</v>
      </c>
      <c r="K37" s="435">
        <v>1466</v>
      </c>
      <c r="L37" s="436">
        <v>593</v>
      </c>
      <c r="M37" s="437">
        <v>562</v>
      </c>
      <c r="N37" s="436">
        <v>0</v>
      </c>
      <c r="O37" s="438">
        <v>0</v>
      </c>
      <c r="P37" s="423"/>
      <c r="Q37" s="423"/>
      <c r="R37" s="423"/>
      <c r="S37" s="423"/>
      <c r="T37" s="423"/>
      <c r="U37" s="423"/>
      <c r="V37" s="424"/>
      <c r="W37" s="424"/>
    </row>
    <row r="38" spans="1:23" ht="15.75" customHeight="1">
      <c r="A38" s="425"/>
      <c r="B38" s="283"/>
      <c r="C38" s="316" t="s">
        <v>70</v>
      </c>
      <c r="D38" s="146"/>
      <c r="E38" s="433"/>
      <c r="F38" s="347">
        <v>16</v>
      </c>
      <c r="G38" s="168">
        <v>17</v>
      </c>
      <c r="H38" s="347">
        <v>3</v>
      </c>
      <c r="I38" s="434">
        <v>6</v>
      </c>
      <c r="J38" s="187">
        <v>200</v>
      </c>
      <c r="K38" s="435">
        <f>249+5</f>
        <v>254</v>
      </c>
      <c r="L38" s="436">
        <v>19</v>
      </c>
      <c r="M38" s="437">
        <v>17</v>
      </c>
      <c r="N38" s="436">
        <v>7</v>
      </c>
      <c r="O38" s="438">
        <v>42</v>
      </c>
      <c r="P38" s="424"/>
      <c r="Q38" s="424"/>
      <c r="R38" s="423"/>
      <c r="S38" s="423"/>
      <c r="T38" s="423"/>
      <c r="U38" s="423"/>
      <c r="V38" s="424"/>
      <c r="W38" s="424"/>
    </row>
    <row r="39" spans="1:23" ht="15.75" customHeight="1">
      <c r="A39" s="450"/>
      <c r="B39" s="245" t="s">
        <v>71</v>
      </c>
      <c r="C39" s="246"/>
      <c r="D39" s="246"/>
      <c r="E39" s="451" t="s">
        <v>98</v>
      </c>
      <c r="F39" s="394">
        <f>F32-F36</f>
        <v>-28</v>
      </c>
      <c r="G39" s="395">
        <f aca="true" t="shared" si="4" ref="G39:O39">G32-G36</f>
        <v>-8</v>
      </c>
      <c r="H39" s="394">
        <f t="shared" si="4"/>
        <v>-29</v>
      </c>
      <c r="I39" s="452">
        <f t="shared" si="4"/>
        <v>-12</v>
      </c>
      <c r="J39" s="188">
        <f t="shared" si="4"/>
        <v>990</v>
      </c>
      <c r="K39" s="302">
        <f t="shared" si="4"/>
        <v>1936</v>
      </c>
      <c r="L39" s="453">
        <f t="shared" si="4"/>
        <v>0</v>
      </c>
      <c r="M39" s="452">
        <f t="shared" si="4"/>
        <v>17</v>
      </c>
      <c r="N39" s="453">
        <f t="shared" si="4"/>
        <v>516</v>
      </c>
      <c r="O39" s="454">
        <f t="shared" si="4"/>
        <v>392</v>
      </c>
      <c r="P39" s="423"/>
      <c r="Q39" s="423"/>
      <c r="R39" s="423"/>
      <c r="S39" s="423"/>
      <c r="T39" s="423"/>
      <c r="U39" s="423"/>
      <c r="V39" s="424"/>
      <c r="W39" s="424"/>
    </row>
    <row r="40" spans="1:23" ht="15.75" customHeight="1">
      <c r="A40" s="338" t="s">
        <v>87</v>
      </c>
      <c r="B40" s="351" t="s">
        <v>72</v>
      </c>
      <c r="C40" s="373"/>
      <c r="D40" s="373"/>
      <c r="E40" s="416" t="s">
        <v>40</v>
      </c>
      <c r="F40" s="377">
        <v>31</v>
      </c>
      <c r="G40" s="376">
        <v>29</v>
      </c>
      <c r="H40" s="377">
        <v>1</v>
      </c>
      <c r="I40" s="445">
        <v>2</v>
      </c>
      <c r="J40" s="446">
        <v>1268</v>
      </c>
      <c r="K40" s="447">
        <v>1266</v>
      </c>
      <c r="L40" s="448">
        <v>318</v>
      </c>
      <c r="M40" s="421">
        <v>235</v>
      </c>
      <c r="N40" s="448">
        <v>0</v>
      </c>
      <c r="O40" s="449">
        <v>0</v>
      </c>
      <c r="P40" s="423"/>
      <c r="Q40" s="423"/>
      <c r="R40" s="424"/>
      <c r="S40" s="424"/>
      <c r="T40" s="424"/>
      <c r="U40" s="424"/>
      <c r="V40" s="423"/>
      <c r="W40" s="423"/>
    </row>
    <row r="41" spans="1:23" ht="15.75" customHeight="1">
      <c r="A41" s="455"/>
      <c r="B41" s="283"/>
      <c r="C41" s="316" t="s">
        <v>73</v>
      </c>
      <c r="D41" s="146"/>
      <c r="E41" s="433"/>
      <c r="F41" s="456">
        <v>0</v>
      </c>
      <c r="G41" s="457">
        <v>0</v>
      </c>
      <c r="H41" s="458" t="s">
        <v>334</v>
      </c>
      <c r="I41" s="459">
        <v>0</v>
      </c>
      <c r="J41" s="456">
        <v>1254</v>
      </c>
      <c r="K41" s="435">
        <v>1241</v>
      </c>
      <c r="L41" s="458">
        <v>311</v>
      </c>
      <c r="M41" s="437">
        <v>219</v>
      </c>
      <c r="N41" s="458">
        <v>0</v>
      </c>
      <c r="O41" s="460">
        <v>0</v>
      </c>
      <c r="P41" s="424"/>
      <c r="Q41" s="424"/>
      <c r="R41" s="424"/>
      <c r="S41" s="424"/>
      <c r="T41" s="424"/>
      <c r="U41" s="424"/>
      <c r="V41" s="423"/>
      <c r="W41" s="423"/>
    </row>
    <row r="42" spans="1:23" ht="15.75" customHeight="1">
      <c r="A42" s="455"/>
      <c r="B42" s="351" t="s">
        <v>60</v>
      </c>
      <c r="C42" s="373"/>
      <c r="D42" s="373"/>
      <c r="E42" s="416" t="s">
        <v>41</v>
      </c>
      <c r="F42" s="377">
        <v>31</v>
      </c>
      <c r="G42" s="376">
        <v>29</v>
      </c>
      <c r="H42" s="377">
        <v>1</v>
      </c>
      <c r="I42" s="445">
        <v>2</v>
      </c>
      <c r="J42" s="446">
        <v>1856</v>
      </c>
      <c r="K42" s="447">
        <v>2516</v>
      </c>
      <c r="L42" s="448">
        <v>343</v>
      </c>
      <c r="M42" s="421">
        <v>263</v>
      </c>
      <c r="N42" s="448">
        <v>539</v>
      </c>
      <c r="O42" s="449">
        <v>590</v>
      </c>
      <c r="P42" s="423"/>
      <c r="Q42" s="423"/>
      <c r="R42" s="424"/>
      <c r="S42" s="424"/>
      <c r="T42" s="423"/>
      <c r="U42" s="423"/>
      <c r="V42" s="423"/>
      <c r="W42" s="423"/>
    </row>
    <row r="43" spans="1:23" ht="15.75" customHeight="1">
      <c r="A43" s="455"/>
      <c r="B43" s="283"/>
      <c r="C43" s="316" t="s">
        <v>74</v>
      </c>
      <c r="D43" s="146"/>
      <c r="E43" s="433"/>
      <c r="F43" s="347">
        <v>30</v>
      </c>
      <c r="G43" s="168">
        <v>26</v>
      </c>
      <c r="H43" s="461" t="s">
        <v>335</v>
      </c>
      <c r="I43" s="434">
        <v>0</v>
      </c>
      <c r="J43" s="187">
        <v>1651</v>
      </c>
      <c r="K43" s="435">
        <v>1754</v>
      </c>
      <c r="L43" s="436">
        <v>14</v>
      </c>
      <c r="M43" s="437">
        <v>8</v>
      </c>
      <c r="N43" s="436">
        <v>206</v>
      </c>
      <c r="O43" s="438">
        <v>11</v>
      </c>
      <c r="P43" s="424"/>
      <c r="Q43" s="423"/>
      <c r="R43" s="424"/>
      <c r="S43" s="424"/>
      <c r="T43" s="423"/>
      <c r="U43" s="423"/>
      <c r="V43" s="424"/>
      <c r="W43" s="424"/>
    </row>
    <row r="44" spans="1:23" ht="15.75" customHeight="1">
      <c r="A44" s="462"/>
      <c r="B44" s="299" t="s">
        <v>71</v>
      </c>
      <c r="C44" s="300"/>
      <c r="D44" s="300"/>
      <c r="E44" s="451" t="s">
        <v>99</v>
      </c>
      <c r="F44" s="369">
        <f>F40-F42</f>
        <v>0</v>
      </c>
      <c r="G44" s="370">
        <f aca="true" t="shared" si="5" ref="G44:O44">G40-G42</f>
        <v>0</v>
      </c>
      <c r="H44" s="463">
        <f t="shared" si="5"/>
        <v>0</v>
      </c>
      <c r="I44" s="370">
        <f t="shared" si="5"/>
        <v>0</v>
      </c>
      <c r="J44" s="369">
        <f t="shared" si="5"/>
        <v>-588</v>
      </c>
      <c r="K44" s="464">
        <f t="shared" si="5"/>
        <v>-1250</v>
      </c>
      <c r="L44" s="463">
        <f t="shared" si="5"/>
        <v>-25</v>
      </c>
      <c r="M44" s="465">
        <f t="shared" si="5"/>
        <v>-28</v>
      </c>
      <c r="N44" s="463">
        <f t="shared" si="5"/>
        <v>-539</v>
      </c>
      <c r="O44" s="466">
        <f t="shared" si="5"/>
        <v>-590</v>
      </c>
      <c r="P44" s="423"/>
      <c r="Q44" s="423"/>
      <c r="R44" s="424"/>
      <c r="S44" s="424"/>
      <c r="T44" s="423"/>
      <c r="U44" s="423"/>
      <c r="V44" s="423"/>
      <c r="W44" s="423"/>
    </row>
    <row r="45" spans="1:23" ht="15.75" customHeight="1">
      <c r="A45" s="467" t="s">
        <v>79</v>
      </c>
      <c r="B45" s="468" t="s">
        <v>75</v>
      </c>
      <c r="C45" s="469"/>
      <c r="D45" s="469"/>
      <c r="E45" s="470" t="s">
        <v>100</v>
      </c>
      <c r="F45" s="471">
        <f>F39+F44</f>
        <v>-28</v>
      </c>
      <c r="G45" s="472">
        <f aca="true" t="shared" si="6" ref="G45:O45">G39+G44</f>
        <v>-8</v>
      </c>
      <c r="H45" s="471">
        <f t="shared" si="6"/>
        <v>-29</v>
      </c>
      <c r="I45" s="473">
        <f t="shared" si="6"/>
        <v>-12</v>
      </c>
      <c r="J45" s="190">
        <f t="shared" si="6"/>
        <v>402</v>
      </c>
      <c r="K45" s="474">
        <f t="shared" si="6"/>
        <v>686</v>
      </c>
      <c r="L45" s="475">
        <f t="shared" si="6"/>
        <v>-25</v>
      </c>
      <c r="M45" s="473">
        <f t="shared" si="6"/>
        <v>-11</v>
      </c>
      <c r="N45" s="475">
        <f t="shared" si="6"/>
        <v>-23</v>
      </c>
      <c r="O45" s="476">
        <f t="shared" si="6"/>
        <v>-198</v>
      </c>
      <c r="P45" s="423"/>
      <c r="Q45" s="423"/>
      <c r="R45" s="423"/>
      <c r="S45" s="423"/>
      <c r="T45" s="423"/>
      <c r="U45" s="423"/>
      <c r="V45" s="423"/>
      <c r="W45" s="423"/>
    </row>
    <row r="46" spans="1:23" ht="15.75" customHeight="1">
      <c r="A46" s="477"/>
      <c r="B46" s="145" t="s">
        <v>76</v>
      </c>
      <c r="C46" s="146"/>
      <c r="D46" s="146"/>
      <c r="E46" s="146"/>
      <c r="F46" s="456"/>
      <c r="G46" s="457"/>
      <c r="H46" s="458"/>
      <c r="I46" s="459"/>
      <c r="J46" s="456">
        <v>402</v>
      </c>
      <c r="K46" s="435">
        <v>686</v>
      </c>
      <c r="L46" s="458">
        <v>23</v>
      </c>
      <c r="M46" s="478">
        <v>25</v>
      </c>
      <c r="N46" s="458">
        <v>0</v>
      </c>
      <c r="O46" s="460">
        <v>0</v>
      </c>
      <c r="P46" s="424"/>
      <c r="Q46" s="424"/>
      <c r="R46" s="424"/>
      <c r="S46" s="424"/>
      <c r="T46" s="424"/>
      <c r="U46" s="424"/>
      <c r="V46" s="424"/>
      <c r="W46" s="424"/>
    </row>
    <row r="47" spans="1:23" ht="15.75" customHeight="1">
      <c r="A47" s="477"/>
      <c r="B47" s="145" t="s">
        <v>77</v>
      </c>
      <c r="C47" s="146"/>
      <c r="D47" s="146"/>
      <c r="E47" s="146"/>
      <c r="F47" s="347"/>
      <c r="G47" s="168"/>
      <c r="H47" s="347"/>
      <c r="I47" s="434"/>
      <c r="J47" s="187"/>
      <c r="K47" s="435"/>
      <c r="L47" s="436"/>
      <c r="M47" s="437"/>
      <c r="N47" s="436">
        <v>0</v>
      </c>
      <c r="O47" s="479">
        <v>0</v>
      </c>
      <c r="P47" s="423"/>
      <c r="Q47" s="423"/>
      <c r="R47" s="423"/>
      <c r="S47" s="423"/>
      <c r="T47" s="423"/>
      <c r="U47" s="423"/>
      <c r="V47" s="423"/>
      <c r="W47" s="423"/>
    </row>
    <row r="48" spans="1:23" ht="15.75" customHeight="1">
      <c r="A48" s="480"/>
      <c r="B48" s="299" t="s">
        <v>78</v>
      </c>
      <c r="C48" s="300"/>
      <c r="D48" s="300"/>
      <c r="E48" s="300"/>
      <c r="F48" s="396"/>
      <c r="G48" s="395"/>
      <c r="H48" s="396"/>
      <c r="I48" s="481"/>
      <c r="J48" s="482"/>
      <c r="K48" s="483"/>
      <c r="L48" s="484"/>
      <c r="M48" s="485"/>
      <c r="N48" s="484">
        <v>0</v>
      </c>
      <c r="O48" s="486">
        <f>+O47</f>
        <v>0</v>
      </c>
      <c r="P48" s="423"/>
      <c r="Q48" s="423"/>
      <c r="R48" s="423"/>
      <c r="S48" s="423"/>
      <c r="T48" s="423"/>
      <c r="U48" s="423"/>
      <c r="V48" s="423"/>
      <c r="W48" s="423"/>
    </row>
    <row r="49" spans="1:23" ht="15.75" customHeight="1">
      <c r="A49" s="487"/>
      <c r="B49" s="373"/>
      <c r="C49" s="373"/>
      <c r="D49" s="373"/>
      <c r="E49" s="37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</row>
    <row r="50" spans="1:23" ht="15.75" customHeight="1">
      <c r="A50" s="487"/>
      <c r="B50" s="373"/>
      <c r="C50" s="373"/>
      <c r="D50" s="373"/>
      <c r="E50" s="37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</row>
    <row r="51" spans="1:23" ht="15.75" customHeight="1">
      <c r="A51" s="401" t="s">
        <v>65</v>
      </c>
      <c r="B51" s="402"/>
      <c r="C51" s="402"/>
      <c r="D51" s="402"/>
      <c r="E51" s="403"/>
      <c r="F51" s="214" t="s">
        <v>322</v>
      </c>
      <c r="G51" s="404"/>
      <c r="H51" s="214" t="s">
        <v>323</v>
      </c>
      <c r="I51" s="404"/>
      <c r="J51" s="214" t="s">
        <v>324</v>
      </c>
      <c r="K51" s="404"/>
      <c r="L51" s="214" t="s">
        <v>325</v>
      </c>
      <c r="M51" s="404"/>
      <c r="N51" s="214" t="s">
        <v>326</v>
      </c>
      <c r="O51" s="215"/>
      <c r="P51" s="405"/>
      <c r="Q51" s="399"/>
      <c r="R51" s="405"/>
      <c r="S51" s="399"/>
      <c r="T51" s="405"/>
      <c r="U51" s="399"/>
      <c r="V51" s="405"/>
      <c r="W51" s="399"/>
    </row>
    <row r="52" spans="1:23" ht="15.75" customHeight="1">
      <c r="A52" s="406"/>
      <c r="B52" s="407"/>
      <c r="C52" s="407"/>
      <c r="D52" s="407"/>
      <c r="E52" s="408"/>
      <c r="F52" s="336" t="s">
        <v>331</v>
      </c>
      <c r="G52" s="488" t="s">
        <v>1</v>
      </c>
      <c r="H52" s="170" t="s">
        <v>336</v>
      </c>
      <c r="I52" s="171" t="s">
        <v>1</v>
      </c>
      <c r="J52" s="170" t="s">
        <v>328</v>
      </c>
      <c r="K52" s="489" t="s">
        <v>1</v>
      </c>
      <c r="L52" s="490" t="s">
        <v>328</v>
      </c>
      <c r="M52" s="491" t="s">
        <v>1</v>
      </c>
      <c r="N52" s="490" t="s">
        <v>264</v>
      </c>
      <c r="O52" s="489" t="s">
        <v>1</v>
      </c>
      <c r="P52" s="415"/>
      <c r="Q52" s="415"/>
      <c r="R52" s="415"/>
      <c r="S52" s="415"/>
      <c r="T52" s="415"/>
      <c r="U52" s="415"/>
      <c r="V52" s="415"/>
      <c r="W52" s="415"/>
    </row>
    <row r="53" spans="1:23" ht="15.75" customHeight="1">
      <c r="A53" s="338" t="s">
        <v>86</v>
      </c>
      <c r="B53" s="253" t="s">
        <v>46</v>
      </c>
      <c r="C53" s="254"/>
      <c r="D53" s="254"/>
      <c r="E53" s="416" t="s">
        <v>37</v>
      </c>
      <c r="F53" s="340">
        <v>356</v>
      </c>
      <c r="G53" s="376">
        <v>343</v>
      </c>
      <c r="H53" s="340">
        <v>18</v>
      </c>
      <c r="I53" s="342">
        <v>18</v>
      </c>
      <c r="J53" s="340">
        <v>0.02</v>
      </c>
      <c r="K53" s="492">
        <f>K54+K56</f>
        <v>0.02</v>
      </c>
      <c r="L53" s="340">
        <v>65</v>
      </c>
      <c r="M53" s="493">
        <f>M54+M56</f>
        <v>65</v>
      </c>
      <c r="N53" s="340">
        <v>1456</v>
      </c>
      <c r="O53" s="494">
        <v>777</v>
      </c>
      <c r="P53" s="423"/>
      <c r="Q53" s="423"/>
      <c r="R53" s="424"/>
      <c r="S53" s="424"/>
      <c r="T53" s="423"/>
      <c r="U53" s="423"/>
      <c r="V53" s="424"/>
      <c r="W53" s="424"/>
    </row>
    <row r="54" spans="1:23" ht="15.75" customHeight="1">
      <c r="A54" s="425"/>
      <c r="B54" s="309"/>
      <c r="C54" s="265" t="s">
        <v>66</v>
      </c>
      <c r="D54" s="358"/>
      <c r="E54" s="426"/>
      <c r="F54" s="363">
        <v>355</v>
      </c>
      <c r="G54" s="361">
        <v>342</v>
      </c>
      <c r="H54" s="363">
        <v>3</v>
      </c>
      <c r="I54" s="361">
        <v>3</v>
      </c>
      <c r="J54" s="363">
        <v>0</v>
      </c>
      <c r="K54" s="495">
        <v>0</v>
      </c>
      <c r="L54" s="363">
        <v>65</v>
      </c>
      <c r="M54" s="495">
        <v>65</v>
      </c>
      <c r="N54" s="363">
        <v>1456</v>
      </c>
      <c r="O54" s="496">
        <v>777</v>
      </c>
      <c r="P54" s="423"/>
      <c r="Q54" s="423"/>
      <c r="R54" s="424"/>
      <c r="S54" s="424"/>
      <c r="T54" s="423"/>
      <c r="U54" s="423"/>
      <c r="V54" s="424"/>
      <c r="W54" s="424"/>
    </row>
    <row r="55" spans="1:23" ht="15.75" customHeight="1">
      <c r="A55" s="425"/>
      <c r="B55" s="309"/>
      <c r="C55" s="315"/>
      <c r="D55" s="316" t="s">
        <v>67</v>
      </c>
      <c r="E55" s="433"/>
      <c r="F55" s="347">
        <v>355</v>
      </c>
      <c r="G55" s="168">
        <v>342</v>
      </c>
      <c r="H55" s="347">
        <v>3</v>
      </c>
      <c r="I55" s="168">
        <v>3</v>
      </c>
      <c r="J55" s="347">
        <v>0</v>
      </c>
      <c r="K55" s="497">
        <v>0</v>
      </c>
      <c r="L55" s="347">
        <v>65</v>
      </c>
      <c r="M55" s="497">
        <v>65</v>
      </c>
      <c r="N55" s="347">
        <v>1456</v>
      </c>
      <c r="O55" s="498">
        <v>777</v>
      </c>
      <c r="P55" s="423"/>
      <c r="Q55" s="423"/>
      <c r="R55" s="424"/>
      <c r="S55" s="424"/>
      <c r="T55" s="423"/>
      <c r="U55" s="423"/>
      <c r="V55" s="424"/>
      <c r="W55" s="424"/>
    </row>
    <row r="56" spans="1:23" ht="15.75" customHeight="1">
      <c r="A56" s="425"/>
      <c r="B56" s="283"/>
      <c r="C56" s="284" t="s">
        <v>68</v>
      </c>
      <c r="D56" s="352"/>
      <c r="E56" s="439"/>
      <c r="F56" s="354">
        <v>1</v>
      </c>
      <c r="G56" s="356">
        <v>0.5</v>
      </c>
      <c r="H56" s="354">
        <v>15</v>
      </c>
      <c r="I56" s="499">
        <v>15</v>
      </c>
      <c r="J56" s="354">
        <v>0.02</v>
      </c>
      <c r="K56" s="497">
        <v>0.02</v>
      </c>
      <c r="L56" s="354">
        <v>0</v>
      </c>
      <c r="M56" s="500">
        <v>0</v>
      </c>
      <c r="N56" s="354">
        <v>0</v>
      </c>
      <c r="O56" s="501">
        <v>0</v>
      </c>
      <c r="P56" s="423"/>
      <c r="Q56" s="423"/>
      <c r="R56" s="424"/>
      <c r="S56" s="424"/>
      <c r="T56" s="423"/>
      <c r="U56" s="423"/>
      <c r="V56" s="424"/>
      <c r="W56" s="424"/>
    </row>
    <row r="57" spans="1:23" ht="15.75" customHeight="1">
      <c r="A57" s="425"/>
      <c r="B57" s="351" t="s">
        <v>49</v>
      </c>
      <c r="C57" s="373"/>
      <c r="D57" s="373"/>
      <c r="E57" s="416" t="s">
        <v>38</v>
      </c>
      <c r="F57" s="377">
        <v>213</v>
      </c>
      <c r="G57" s="376">
        <v>194</v>
      </c>
      <c r="H57" s="377">
        <v>20</v>
      </c>
      <c r="I57" s="376">
        <v>25</v>
      </c>
      <c r="J57" s="377">
        <v>4</v>
      </c>
      <c r="K57" s="493">
        <v>3</v>
      </c>
      <c r="L57" s="377">
        <v>26</v>
      </c>
      <c r="M57" s="493">
        <f>M58+M59</f>
        <v>26</v>
      </c>
      <c r="N57" s="377">
        <v>23</v>
      </c>
      <c r="O57" s="502">
        <v>47</v>
      </c>
      <c r="P57" s="423"/>
      <c r="Q57" s="423"/>
      <c r="R57" s="423"/>
      <c r="S57" s="423"/>
      <c r="T57" s="423"/>
      <c r="U57" s="423"/>
      <c r="V57" s="424"/>
      <c r="W57" s="424"/>
    </row>
    <row r="58" spans="1:23" ht="15.75" customHeight="1">
      <c r="A58" s="425"/>
      <c r="B58" s="309"/>
      <c r="C58" s="316" t="s">
        <v>69</v>
      </c>
      <c r="D58" s="146"/>
      <c r="E58" s="433"/>
      <c r="F58" s="347">
        <v>193</v>
      </c>
      <c r="G58" s="168">
        <v>171</v>
      </c>
      <c r="H58" s="347">
        <v>17</v>
      </c>
      <c r="I58" s="168">
        <v>21</v>
      </c>
      <c r="J58" s="347">
        <v>3</v>
      </c>
      <c r="K58" s="497">
        <v>3</v>
      </c>
      <c r="L58" s="347">
        <v>16</v>
      </c>
      <c r="M58" s="497">
        <v>17</v>
      </c>
      <c r="N58" s="347">
        <v>0</v>
      </c>
      <c r="O58" s="498">
        <v>0</v>
      </c>
      <c r="P58" s="423"/>
      <c r="Q58" s="423"/>
      <c r="R58" s="423"/>
      <c r="S58" s="423"/>
      <c r="T58" s="423"/>
      <c r="U58" s="423"/>
      <c r="V58" s="424"/>
      <c r="W58" s="424"/>
    </row>
    <row r="59" spans="1:23" ht="15.75" customHeight="1">
      <c r="A59" s="425"/>
      <c r="B59" s="283"/>
      <c r="C59" s="316" t="s">
        <v>70</v>
      </c>
      <c r="D59" s="146"/>
      <c r="E59" s="433"/>
      <c r="F59" s="347">
        <v>20</v>
      </c>
      <c r="G59" s="168">
        <v>22</v>
      </c>
      <c r="H59" s="347">
        <v>3</v>
      </c>
      <c r="I59" s="168">
        <v>4</v>
      </c>
      <c r="J59" s="347">
        <v>1</v>
      </c>
      <c r="K59" s="497">
        <v>0</v>
      </c>
      <c r="L59" s="347">
        <v>10</v>
      </c>
      <c r="M59" s="497">
        <f>2+7</f>
        <v>9</v>
      </c>
      <c r="N59" s="347">
        <v>23</v>
      </c>
      <c r="O59" s="498">
        <v>47</v>
      </c>
      <c r="P59" s="424"/>
      <c r="Q59" s="424"/>
      <c r="R59" s="423"/>
      <c r="S59" s="423"/>
      <c r="T59" s="423"/>
      <c r="U59" s="423"/>
      <c r="V59" s="424"/>
      <c r="W59" s="424"/>
    </row>
    <row r="60" spans="1:23" ht="15.75" customHeight="1">
      <c r="A60" s="450"/>
      <c r="B60" s="245" t="s">
        <v>71</v>
      </c>
      <c r="C60" s="246"/>
      <c r="D60" s="246"/>
      <c r="E60" s="451" t="s">
        <v>98</v>
      </c>
      <c r="F60" s="394">
        <f aca="true" t="shared" si="7" ref="F60:O60">F53-F57</f>
        <v>143</v>
      </c>
      <c r="G60" s="395">
        <f t="shared" si="7"/>
        <v>149</v>
      </c>
      <c r="H60" s="394">
        <f t="shared" si="7"/>
        <v>-2</v>
      </c>
      <c r="I60" s="395">
        <f t="shared" si="7"/>
        <v>-7</v>
      </c>
      <c r="J60" s="394">
        <f t="shared" si="7"/>
        <v>-3.98</v>
      </c>
      <c r="K60" s="503">
        <f t="shared" si="7"/>
        <v>-2.98</v>
      </c>
      <c r="L60" s="394">
        <f t="shared" si="7"/>
        <v>39</v>
      </c>
      <c r="M60" s="503">
        <f t="shared" si="7"/>
        <v>39</v>
      </c>
      <c r="N60" s="504">
        <f t="shared" si="7"/>
        <v>1433</v>
      </c>
      <c r="O60" s="505">
        <f t="shared" si="7"/>
        <v>730</v>
      </c>
      <c r="P60" s="423"/>
      <c r="Q60" s="423"/>
      <c r="R60" s="423"/>
      <c r="S60" s="423"/>
      <c r="T60" s="423"/>
      <c r="U60" s="423"/>
      <c r="V60" s="424"/>
      <c r="W60" s="424"/>
    </row>
    <row r="61" spans="1:23" ht="15.75" customHeight="1">
      <c r="A61" s="338" t="s">
        <v>87</v>
      </c>
      <c r="B61" s="351" t="s">
        <v>72</v>
      </c>
      <c r="C61" s="373"/>
      <c r="D61" s="373"/>
      <c r="E61" s="416" t="s">
        <v>40</v>
      </c>
      <c r="F61" s="377">
        <v>0</v>
      </c>
      <c r="G61" s="376">
        <v>0</v>
      </c>
      <c r="H61" s="377">
        <v>11</v>
      </c>
      <c r="I61" s="376">
        <v>8</v>
      </c>
      <c r="J61" s="377">
        <v>0</v>
      </c>
      <c r="K61" s="493">
        <v>0</v>
      </c>
      <c r="L61" s="377">
        <v>0</v>
      </c>
      <c r="M61" s="493">
        <v>0</v>
      </c>
      <c r="N61" s="377">
        <v>0</v>
      </c>
      <c r="O61" s="376">
        <v>0</v>
      </c>
      <c r="P61" s="423"/>
      <c r="Q61" s="423"/>
      <c r="R61" s="424"/>
      <c r="S61" s="424"/>
      <c r="T61" s="424"/>
      <c r="U61" s="424"/>
      <c r="V61" s="423"/>
      <c r="W61" s="423"/>
    </row>
    <row r="62" spans="1:23" ht="15.75" customHeight="1">
      <c r="A62" s="455"/>
      <c r="B62" s="283"/>
      <c r="C62" s="316" t="s">
        <v>73</v>
      </c>
      <c r="D62" s="146"/>
      <c r="E62" s="433"/>
      <c r="F62" s="456">
        <v>0</v>
      </c>
      <c r="G62" s="457">
        <v>0</v>
      </c>
      <c r="H62" s="458">
        <v>0</v>
      </c>
      <c r="I62" s="168">
        <v>0</v>
      </c>
      <c r="J62" s="456">
        <v>0</v>
      </c>
      <c r="K62" s="497">
        <v>0</v>
      </c>
      <c r="L62" s="456">
        <v>0</v>
      </c>
      <c r="M62" s="497">
        <v>0</v>
      </c>
      <c r="N62" s="456">
        <v>0</v>
      </c>
      <c r="O62" s="457">
        <v>0</v>
      </c>
      <c r="P62" s="424"/>
      <c r="Q62" s="424"/>
      <c r="R62" s="424"/>
      <c r="S62" s="424"/>
      <c r="T62" s="424"/>
      <c r="U62" s="424"/>
      <c r="V62" s="423"/>
      <c r="W62" s="423"/>
    </row>
    <row r="63" spans="1:23" ht="15.75" customHeight="1">
      <c r="A63" s="455"/>
      <c r="B63" s="351" t="s">
        <v>60</v>
      </c>
      <c r="C63" s="373"/>
      <c r="D63" s="373"/>
      <c r="E63" s="416" t="s">
        <v>41</v>
      </c>
      <c r="F63" s="377">
        <v>169</v>
      </c>
      <c r="G63" s="376">
        <v>164</v>
      </c>
      <c r="H63" s="377">
        <v>12</v>
      </c>
      <c r="I63" s="376">
        <v>8</v>
      </c>
      <c r="J63" s="377">
        <v>0</v>
      </c>
      <c r="K63" s="493">
        <v>0</v>
      </c>
      <c r="L63" s="377">
        <v>29</v>
      </c>
      <c r="M63" s="493">
        <v>30</v>
      </c>
      <c r="N63" s="377">
        <v>2229</v>
      </c>
      <c r="O63" s="376">
        <v>2364</v>
      </c>
      <c r="P63" s="423"/>
      <c r="Q63" s="423"/>
      <c r="R63" s="424"/>
      <c r="S63" s="424"/>
      <c r="T63" s="423"/>
      <c r="U63" s="423"/>
      <c r="V63" s="423"/>
      <c r="W63" s="423"/>
    </row>
    <row r="64" spans="1:23" ht="15.75" customHeight="1">
      <c r="A64" s="455"/>
      <c r="B64" s="283"/>
      <c r="C64" s="316" t="s">
        <v>74</v>
      </c>
      <c r="D64" s="146"/>
      <c r="E64" s="433"/>
      <c r="F64" s="347">
        <v>124</v>
      </c>
      <c r="G64" s="168">
        <v>121</v>
      </c>
      <c r="H64" s="347">
        <v>11</v>
      </c>
      <c r="I64" s="457">
        <v>8</v>
      </c>
      <c r="J64" s="347">
        <v>0</v>
      </c>
      <c r="K64" s="497">
        <v>0</v>
      </c>
      <c r="L64" s="347">
        <v>0</v>
      </c>
      <c r="M64" s="497">
        <v>0</v>
      </c>
      <c r="N64" s="347">
        <v>1955</v>
      </c>
      <c r="O64" s="168">
        <v>1667</v>
      </c>
      <c r="P64" s="424"/>
      <c r="Q64" s="423"/>
      <c r="R64" s="424"/>
      <c r="S64" s="424"/>
      <c r="T64" s="423"/>
      <c r="U64" s="423"/>
      <c r="V64" s="424"/>
      <c r="W64" s="424"/>
    </row>
    <row r="65" spans="1:23" ht="15.75" customHeight="1">
      <c r="A65" s="462"/>
      <c r="B65" s="299" t="s">
        <v>71</v>
      </c>
      <c r="C65" s="300"/>
      <c r="D65" s="300"/>
      <c r="E65" s="451" t="s">
        <v>99</v>
      </c>
      <c r="F65" s="369">
        <f aca="true" t="shared" si="8" ref="F65:O65">F61-F63</f>
        <v>-169</v>
      </c>
      <c r="G65" s="370">
        <f t="shared" si="8"/>
        <v>-164</v>
      </c>
      <c r="H65" s="463">
        <f t="shared" si="8"/>
        <v>-1</v>
      </c>
      <c r="I65" s="370">
        <f t="shared" si="8"/>
        <v>0</v>
      </c>
      <c r="J65" s="369">
        <f t="shared" si="8"/>
        <v>0</v>
      </c>
      <c r="K65" s="465">
        <f t="shared" si="8"/>
        <v>0</v>
      </c>
      <c r="L65" s="369">
        <f t="shared" si="8"/>
        <v>-29</v>
      </c>
      <c r="M65" s="465">
        <f t="shared" si="8"/>
        <v>-30</v>
      </c>
      <c r="N65" s="371">
        <f t="shared" si="8"/>
        <v>-2229</v>
      </c>
      <c r="O65" s="370">
        <f t="shared" si="8"/>
        <v>-2364</v>
      </c>
      <c r="P65" s="423"/>
      <c r="Q65" s="423"/>
      <c r="R65" s="424"/>
      <c r="S65" s="424"/>
      <c r="T65" s="423"/>
      <c r="U65" s="423"/>
      <c r="V65" s="423"/>
      <c r="W65" s="423"/>
    </row>
    <row r="66" spans="1:23" ht="15.75" customHeight="1">
      <c r="A66" s="467" t="s">
        <v>79</v>
      </c>
      <c r="B66" s="468" t="s">
        <v>75</v>
      </c>
      <c r="C66" s="469"/>
      <c r="D66" s="469"/>
      <c r="E66" s="470" t="s">
        <v>100</v>
      </c>
      <c r="F66" s="471">
        <f aca="true" t="shared" si="9" ref="F66:O66">F60+F65</f>
        <v>-26</v>
      </c>
      <c r="G66" s="472">
        <f t="shared" si="9"/>
        <v>-15</v>
      </c>
      <c r="H66" s="471">
        <f t="shared" si="9"/>
        <v>-3</v>
      </c>
      <c r="I66" s="472">
        <f t="shared" si="9"/>
        <v>-7</v>
      </c>
      <c r="J66" s="471">
        <f t="shared" si="9"/>
        <v>-3.98</v>
      </c>
      <c r="K66" s="506">
        <f t="shared" si="9"/>
        <v>-2.98</v>
      </c>
      <c r="L66" s="471">
        <f t="shared" si="9"/>
        <v>10</v>
      </c>
      <c r="M66" s="506">
        <f t="shared" si="9"/>
        <v>9</v>
      </c>
      <c r="N66" s="507">
        <f t="shared" si="9"/>
        <v>-796</v>
      </c>
      <c r="O66" s="472">
        <f t="shared" si="9"/>
        <v>-1634</v>
      </c>
      <c r="P66" s="423"/>
      <c r="Q66" s="423"/>
      <c r="R66" s="423"/>
      <c r="S66" s="423"/>
      <c r="T66" s="423"/>
      <c r="U66" s="423"/>
      <c r="V66" s="423"/>
      <c r="W66" s="423"/>
    </row>
    <row r="67" spans="1:23" ht="15.75" customHeight="1">
      <c r="A67" s="477"/>
      <c r="B67" s="145" t="s">
        <v>76</v>
      </c>
      <c r="C67" s="146"/>
      <c r="D67" s="146"/>
      <c r="E67" s="146"/>
      <c r="F67" s="456">
        <v>0</v>
      </c>
      <c r="G67" s="457">
        <v>0</v>
      </c>
      <c r="H67" s="458">
        <v>0</v>
      </c>
      <c r="I67" s="459">
        <v>0</v>
      </c>
      <c r="J67" s="456">
        <v>0</v>
      </c>
      <c r="K67" s="497">
        <v>0</v>
      </c>
      <c r="L67" s="456">
        <v>25</v>
      </c>
      <c r="M67" s="478">
        <v>25</v>
      </c>
      <c r="N67" s="456">
        <v>0</v>
      </c>
      <c r="O67" s="457">
        <v>0</v>
      </c>
      <c r="P67" s="424"/>
      <c r="Q67" s="424"/>
      <c r="R67" s="424"/>
      <c r="S67" s="424"/>
      <c r="T67" s="424"/>
      <c r="U67" s="424"/>
      <c r="V67" s="424"/>
      <c r="W67" s="424"/>
    </row>
    <row r="68" spans="1:23" ht="15.75" customHeight="1">
      <c r="A68" s="477"/>
      <c r="B68" s="145" t="s">
        <v>77</v>
      </c>
      <c r="C68" s="146"/>
      <c r="D68" s="146"/>
      <c r="E68" s="146"/>
      <c r="F68" s="347">
        <v>0</v>
      </c>
      <c r="G68" s="168">
        <v>0</v>
      </c>
      <c r="H68" s="347">
        <v>0</v>
      </c>
      <c r="I68" s="434">
        <v>0</v>
      </c>
      <c r="J68" s="347"/>
      <c r="K68" s="498"/>
      <c r="L68" s="347"/>
      <c r="M68" s="348"/>
      <c r="N68" s="347">
        <v>0</v>
      </c>
      <c r="O68" s="168">
        <v>0</v>
      </c>
      <c r="P68" s="423"/>
      <c r="Q68" s="423"/>
      <c r="R68" s="423"/>
      <c r="S68" s="423"/>
      <c r="T68" s="423"/>
      <c r="U68" s="423"/>
      <c r="V68" s="423"/>
      <c r="W68" s="423"/>
    </row>
    <row r="69" spans="1:23" ht="15.75" customHeight="1">
      <c r="A69" s="480"/>
      <c r="B69" s="299" t="s">
        <v>78</v>
      </c>
      <c r="C69" s="300"/>
      <c r="D69" s="300"/>
      <c r="E69" s="300"/>
      <c r="F69" s="396">
        <v>0</v>
      </c>
      <c r="G69" s="503">
        <v>0</v>
      </c>
      <c r="H69" s="396">
        <v>0</v>
      </c>
      <c r="I69" s="397">
        <v>0</v>
      </c>
      <c r="J69" s="396"/>
      <c r="K69" s="508"/>
      <c r="L69" s="396"/>
      <c r="M69" s="503"/>
      <c r="N69" s="396">
        <v>0</v>
      </c>
      <c r="O69" s="395">
        <v>0</v>
      </c>
      <c r="P69" s="423"/>
      <c r="Q69" s="423"/>
      <c r="R69" s="423"/>
      <c r="S69" s="423"/>
      <c r="T69" s="423"/>
      <c r="U69" s="423"/>
      <c r="V69" s="423"/>
      <c r="W69" s="423"/>
    </row>
    <row r="70" spans="1:23" ht="15.75" customHeight="1">
      <c r="A70" s="487"/>
      <c r="B70" s="373"/>
      <c r="C70" s="373"/>
      <c r="D70" s="373"/>
      <c r="E70" s="373"/>
      <c r="F70" s="423"/>
      <c r="G70" s="423"/>
      <c r="H70" s="423"/>
      <c r="I70" s="423"/>
      <c r="J70" s="423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</row>
    <row r="71" spans="1:23" ht="15.75" customHeight="1">
      <c r="A71" s="487"/>
      <c r="B71" s="373"/>
      <c r="C71" s="373"/>
      <c r="D71" s="373"/>
      <c r="E71" s="373"/>
      <c r="F71" s="423"/>
      <c r="G71" s="423"/>
      <c r="H71" s="423"/>
      <c r="I71" s="423"/>
      <c r="J71" s="423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</row>
    <row r="72" spans="1:23" ht="15.75" customHeight="1">
      <c r="A72" s="401" t="s">
        <v>65</v>
      </c>
      <c r="B72" s="402"/>
      <c r="C72" s="402"/>
      <c r="D72" s="402"/>
      <c r="E72" s="403"/>
      <c r="F72" s="214"/>
      <c r="G72" s="215"/>
      <c r="H72" s="214"/>
      <c r="I72" s="215"/>
      <c r="J72" s="509"/>
      <c r="K72" s="215"/>
      <c r="L72" s="509"/>
      <c r="M72" s="215"/>
      <c r="N72" s="509"/>
      <c r="O72" s="215"/>
      <c r="P72" s="405"/>
      <c r="Q72" s="399"/>
      <c r="R72" s="405"/>
      <c r="S72" s="399"/>
      <c r="T72" s="405"/>
      <c r="U72" s="399"/>
      <c r="V72" s="405"/>
      <c r="W72" s="399"/>
    </row>
    <row r="73" spans="1:23" ht="15.75" customHeight="1">
      <c r="A73" s="406"/>
      <c r="B73" s="407"/>
      <c r="C73" s="407"/>
      <c r="D73" s="407"/>
      <c r="E73" s="408"/>
      <c r="F73" s="170" t="s">
        <v>328</v>
      </c>
      <c r="G73" s="171" t="s">
        <v>1</v>
      </c>
      <c r="H73" s="170" t="s">
        <v>264</v>
      </c>
      <c r="I73" s="171" t="s">
        <v>1</v>
      </c>
      <c r="J73" s="170" t="s">
        <v>264</v>
      </c>
      <c r="K73" s="489" t="s">
        <v>1</v>
      </c>
      <c r="L73" s="170" t="s">
        <v>264</v>
      </c>
      <c r="M73" s="171" t="s">
        <v>1</v>
      </c>
      <c r="N73" s="170" t="s">
        <v>328</v>
      </c>
      <c r="O73" s="510" t="s">
        <v>1</v>
      </c>
      <c r="P73" s="415"/>
      <c r="Q73" s="415"/>
      <c r="R73" s="415"/>
      <c r="S73" s="415"/>
      <c r="T73" s="415"/>
      <c r="U73" s="415"/>
      <c r="V73" s="415"/>
      <c r="W73" s="415"/>
    </row>
    <row r="74" spans="1:23" ht="15.75" customHeight="1">
      <c r="A74" s="338" t="s">
        <v>86</v>
      </c>
      <c r="B74" s="253" t="s">
        <v>46</v>
      </c>
      <c r="C74" s="254"/>
      <c r="D74" s="254"/>
      <c r="E74" s="416" t="s">
        <v>37</v>
      </c>
      <c r="F74" s="340"/>
      <c r="G74" s="493"/>
      <c r="H74" s="340"/>
      <c r="I74" s="511"/>
      <c r="J74" s="340"/>
      <c r="K74" s="494"/>
      <c r="L74" s="377"/>
      <c r="M74" s="423"/>
      <c r="N74" s="340"/>
      <c r="O74" s="342"/>
      <c r="P74" s="423"/>
      <c r="Q74" s="423"/>
      <c r="R74" s="424"/>
      <c r="S74" s="424"/>
      <c r="T74" s="423"/>
      <c r="U74" s="423"/>
      <c r="V74" s="424"/>
      <c r="W74" s="424"/>
    </row>
    <row r="75" spans="1:23" ht="15.75" customHeight="1">
      <c r="A75" s="425"/>
      <c r="B75" s="309"/>
      <c r="C75" s="265" t="s">
        <v>66</v>
      </c>
      <c r="D75" s="358"/>
      <c r="E75" s="426"/>
      <c r="F75" s="363"/>
      <c r="G75" s="495"/>
      <c r="H75" s="363"/>
      <c r="I75" s="365"/>
      <c r="J75" s="363"/>
      <c r="K75" s="496"/>
      <c r="L75" s="363"/>
      <c r="M75" s="512"/>
      <c r="N75" s="363"/>
      <c r="O75" s="361"/>
      <c r="P75" s="423"/>
      <c r="Q75" s="423"/>
      <c r="R75" s="424"/>
      <c r="S75" s="424"/>
      <c r="T75" s="423"/>
      <c r="U75" s="423"/>
      <c r="V75" s="424"/>
      <c r="W75" s="424"/>
    </row>
    <row r="76" spans="1:23" ht="15.75" customHeight="1">
      <c r="A76" s="425"/>
      <c r="B76" s="309"/>
      <c r="C76" s="315"/>
      <c r="D76" s="316" t="s">
        <v>67</v>
      </c>
      <c r="E76" s="433"/>
      <c r="F76" s="347"/>
      <c r="G76" s="497"/>
      <c r="H76" s="347"/>
      <c r="I76" s="173"/>
      <c r="J76" s="347"/>
      <c r="K76" s="498"/>
      <c r="L76" s="347"/>
      <c r="M76" s="348"/>
      <c r="N76" s="347"/>
      <c r="O76" s="168"/>
      <c r="P76" s="423"/>
      <c r="Q76" s="423"/>
      <c r="R76" s="424"/>
      <c r="S76" s="424"/>
      <c r="T76" s="423"/>
      <c r="U76" s="423"/>
      <c r="V76" s="424"/>
      <c r="W76" s="424"/>
    </row>
    <row r="77" spans="1:23" ht="15.75" customHeight="1">
      <c r="A77" s="425"/>
      <c r="B77" s="283"/>
      <c r="C77" s="284" t="s">
        <v>68</v>
      </c>
      <c r="D77" s="352"/>
      <c r="E77" s="439"/>
      <c r="F77" s="354"/>
      <c r="G77" s="500"/>
      <c r="H77" s="354"/>
      <c r="I77" s="513"/>
      <c r="J77" s="458"/>
      <c r="K77" s="459"/>
      <c r="L77" s="354"/>
      <c r="M77" s="355"/>
      <c r="N77" s="354"/>
      <c r="O77" s="356"/>
      <c r="P77" s="423"/>
      <c r="Q77" s="423"/>
      <c r="R77" s="424"/>
      <c r="S77" s="424"/>
      <c r="T77" s="423"/>
      <c r="U77" s="423"/>
      <c r="V77" s="424"/>
      <c r="W77" s="424"/>
    </row>
    <row r="78" spans="1:23" ht="15.75" customHeight="1">
      <c r="A78" s="425"/>
      <c r="B78" s="351" t="s">
        <v>49</v>
      </c>
      <c r="C78" s="373"/>
      <c r="D78" s="373"/>
      <c r="E78" s="416" t="s">
        <v>38</v>
      </c>
      <c r="F78" s="377"/>
      <c r="G78" s="423"/>
      <c r="H78" s="377"/>
      <c r="I78" s="514"/>
      <c r="J78" s="377"/>
      <c r="K78" s="502"/>
      <c r="L78" s="377"/>
      <c r="M78" s="423"/>
      <c r="N78" s="377"/>
      <c r="O78" s="376"/>
      <c r="P78" s="423"/>
      <c r="Q78" s="423"/>
      <c r="R78" s="423"/>
      <c r="S78" s="423"/>
      <c r="T78" s="423"/>
      <c r="U78" s="423"/>
      <c r="V78" s="424"/>
      <c r="W78" s="424"/>
    </row>
    <row r="79" spans="1:23" ht="15.75" customHeight="1">
      <c r="A79" s="425"/>
      <c r="B79" s="309"/>
      <c r="C79" s="316" t="s">
        <v>69</v>
      </c>
      <c r="D79" s="146"/>
      <c r="E79" s="433"/>
      <c r="F79" s="347"/>
      <c r="G79" s="348"/>
      <c r="H79" s="347"/>
      <c r="I79" s="173"/>
      <c r="J79" s="347"/>
      <c r="K79" s="498"/>
      <c r="L79" s="347"/>
      <c r="M79" s="348"/>
      <c r="N79" s="347"/>
      <c r="O79" s="168"/>
      <c r="P79" s="423"/>
      <c r="Q79" s="423"/>
      <c r="R79" s="423"/>
      <c r="S79" s="423"/>
      <c r="T79" s="423"/>
      <c r="U79" s="423"/>
      <c r="V79" s="424"/>
      <c r="W79" s="424"/>
    </row>
    <row r="80" spans="1:23" ht="15.75" customHeight="1">
      <c r="A80" s="425"/>
      <c r="B80" s="283"/>
      <c r="C80" s="316" t="s">
        <v>70</v>
      </c>
      <c r="D80" s="146"/>
      <c r="E80" s="433"/>
      <c r="F80" s="347"/>
      <c r="G80" s="348"/>
      <c r="H80" s="347"/>
      <c r="I80" s="173"/>
      <c r="J80" s="347"/>
      <c r="K80" s="459"/>
      <c r="L80" s="347"/>
      <c r="M80" s="348"/>
      <c r="N80" s="347"/>
      <c r="O80" s="168"/>
      <c r="P80" s="424"/>
      <c r="Q80" s="424"/>
      <c r="R80" s="423"/>
      <c r="S80" s="423"/>
      <c r="T80" s="423"/>
      <c r="U80" s="423"/>
      <c r="V80" s="424"/>
      <c r="W80" s="424"/>
    </row>
    <row r="81" spans="1:23" ht="15.75" customHeight="1">
      <c r="A81" s="450"/>
      <c r="B81" s="245" t="s">
        <v>71</v>
      </c>
      <c r="C81" s="246"/>
      <c r="D81" s="246"/>
      <c r="E81" s="451" t="s">
        <v>98</v>
      </c>
      <c r="F81" s="396">
        <f aca="true" t="shared" si="10" ref="F81:O81">F74-F78</f>
        <v>0</v>
      </c>
      <c r="G81" s="503">
        <f>G74-G78</f>
        <v>0</v>
      </c>
      <c r="H81" s="394">
        <f t="shared" si="10"/>
        <v>0</v>
      </c>
      <c r="I81" s="505">
        <f t="shared" si="10"/>
        <v>0</v>
      </c>
      <c r="J81" s="394">
        <f t="shared" si="10"/>
        <v>0</v>
      </c>
      <c r="K81" s="395">
        <f t="shared" si="10"/>
        <v>0</v>
      </c>
      <c r="L81" s="394">
        <f t="shared" si="10"/>
        <v>0</v>
      </c>
      <c r="M81" s="395">
        <f t="shared" si="10"/>
        <v>0</v>
      </c>
      <c r="N81" s="394">
        <f t="shared" si="10"/>
        <v>0</v>
      </c>
      <c r="O81" s="395">
        <f t="shared" si="10"/>
        <v>0</v>
      </c>
      <c r="P81" s="423"/>
      <c r="Q81" s="423"/>
      <c r="R81" s="423"/>
      <c r="S81" s="423"/>
      <c r="T81" s="423"/>
      <c r="U81" s="423"/>
      <c r="V81" s="424"/>
      <c r="W81" s="424"/>
    </row>
    <row r="82" spans="1:23" ht="15.75" customHeight="1">
      <c r="A82" s="338" t="s">
        <v>87</v>
      </c>
      <c r="B82" s="351" t="s">
        <v>72</v>
      </c>
      <c r="C82" s="373"/>
      <c r="D82" s="373"/>
      <c r="E82" s="416" t="s">
        <v>40</v>
      </c>
      <c r="F82" s="377"/>
      <c r="G82" s="423"/>
      <c r="H82" s="377"/>
      <c r="I82" s="514"/>
      <c r="J82" s="377"/>
      <c r="K82" s="502"/>
      <c r="L82" s="377"/>
      <c r="M82" s="423"/>
      <c r="N82" s="377"/>
      <c r="O82" s="376"/>
      <c r="P82" s="423"/>
      <c r="Q82" s="423"/>
      <c r="R82" s="424"/>
      <c r="S82" s="424"/>
      <c r="T82" s="424"/>
      <c r="U82" s="424"/>
      <c r="V82" s="423"/>
      <c r="W82" s="423"/>
    </row>
    <row r="83" spans="1:23" ht="15.75" customHeight="1">
      <c r="A83" s="455"/>
      <c r="B83" s="283"/>
      <c r="C83" s="316" t="s">
        <v>73</v>
      </c>
      <c r="D83" s="146"/>
      <c r="E83" s="433"/>
      <c r="F83" s="458"/>
      <c r="G83" s="459"/>
      <c r="H83" s="458"/>
      <c r="I83" s="459"/>
      <c r="J83" s="347"/>
      <c r="K83" s="498"/>
      <c r="L83" s="347"/>
      <c r="M83" s="348"/>
      <c r="N83" s="347"/>
      <c r="O83" s="168"/>
      <c r="P83" s="424"/>
      <c r="Q83" s="424"/>
      <c r="R83" s="424"/>
      <c r="S83" s="424"/>
      <c r="T83" s="424"/>
      <c r="U83" s="424"/>
      <c r="V83" s="423"/>
      <c r="W83" s="423"/>
    </row>
    <row r="84" spans="1:23" ht="15.75" customHeight="1">
      <c r="A84" s="455"/>
      <c r="B84" s="351" t="s">
        <v>60</v>
      </c>
      <c r="C84" s="373"/>
      <c r="D84" s="373"/>
      <c r="E84" s="416" t="s">
        <v>41</v>
      </c>
      <c r="F84" s="377"/>
      <c r="G84" s="423"/>
      <c r="H84" s="377"/>
      <c r="I84" s="514"/>
      <c r="J84" s="377"/>
      <c r="K84" s="502"/>
      <c r="L84" s="377"/>
      <c r="M84" s="423"/>
      <c r="N84" s="377"/>
      <c r="O84" s="376"/>
      <c r="P84" s="423"/>
      <c r="Q84" s="423"/>
      <c r="R84" s="424"/>
      <c r="S84" s="424"/>
      <c r="T84" s="423"/>
      <c r="U84" s="423"/>
      <c r="V84" s="423"/>
      <c r="W84" s="423"/>
    </row>
    <row r="85" spans="1:23" ht="15.75" customHeight="1">
      <c r="A85" s="455"/>
      <c r="B85" s="283"/>
      <c r="C85" s="316" t="s">
        <v>74</v>
      </c>
      <c r="D85" s="146"/>
      <c r="E85" s="433"/>
      <c r="F85" s="347"/>
      <c r="G85" s="348"/>
      <c r="H85" s="347"/>
      <c r="I85" s="173"/>
      <c r="J85" s="458"/>
      <c r="K85" s="459"/>
      <c r="L85" s="347"/>
      <c r="M85" s="348"/>
      <c r="N85" s="347"/>
      <c r="O85" s="168"/>
      <c r="P85" s="424"/>
      <c r="Q85" s="423"/>
      <c r="R85" s="424"/>
      <c r="S85" s="424"/>
      <c r="T85" s="423"/>
      <c r="U85" s="423"/>
      <c r="V85" s="424"/>
      <c r="W85" s="424"/>
    </row>
    <row r="86" spans="1:23" ht="15.75" customHeight="1">
      <c r="A86" s="462"/>
      <c r="B86" s="299" t="s">
        <v>71</v>
      </c>
      <c r="C86" s="300"/>
      <c r="D86" s="300"/>
      <c r="E86" s="451" t="s">
        <v>99</v>
      </c>
      <c r="F86" s="515">
        <f>F82-F84</f>
        <v>0</v>
      </c>
      <c r="G86" s="465">
        <f>G82-G84</f>
        <v>0</v>
      </c>
      <c r="H86" s="463">
        <f aca="true" t="shared" si="11" ref="H86:O86">H82-H84</f>
        <v>0</v>
      </c>
      <c r="I86" s="370">
        <f t="shared" si="11"/>
        <v>0</v>
      </c>
      <c r="J86" s="463">
        <f t="shared" si="11"/>
        <v>0</v>
      </c>
      <c r="K86" s="370">
        <f t="shared" si="11"/>
        <v>0</v>
      </c>
      <c r="L86" s="463">
        <f t="shared" si="11"/>
        <v>0</v>
      </c>
      <c r="M86" s="370">
        <f t="shared" si="11"/>
        <v>0</v>
      </c>
      <c r="N86" s="463">
        <f t="shared" si="11"/>
        <v>0</v>
      </c>
      <c r="O86" s="370">
        <f t="shared" si="11"/>
        <v>0</v>
      </c>
      <c r="P86" s="423"/>
      <c r="Q86" s="423"/>
      <c r="R86" s="424"/>
      <c r="S86" s="424"/>
      <c r="T86" s="423"/>
      <c r="U86" s="423"/>
      <c r="V86" s="423"/>
      <c r="W86" s="423"/>
    </row>
    <row r="87" spans="1:23" ht="15.75" customHeight="1">
      <c r="A87" s="467" t="s">
        <v>79</v>
      </c>
      <c r="B87" s="468" t="s">
        <v>75</v>
      </c>
      <c r="C87" s="469"/>
      <c r="D87" s="469"/>
      <c r="E87" s="470" t="s">
        <v>100</v>
      </c>
      <c r="F87" s="507">
        <f>F81+F86</f>
        <v>0</v>
      </c>
      <c r="G87" s="506">
        <f>G81+G86</f>
        <v>0</v>
      </c>
      <c r="H87" s="471">
        <f aca="true" t="shared" si="12" ref="H87:O87">H81+H86</f>
        <v>0</v>
      </c>
      <c r="I87" s="472">
        <f t="shared" si="12"/>
        <v>0</v>
      </c>
      <c r="J87" s="471">
        <f t="shared" si="12"/>
        <v>0</v>
      </c>
      <c r="K87" s="472">
        <f t="shared" si="12"/>
        <v>0</v>
      </c>
      <c r="L87" s="471">
        <f t="shared" si="12"/>
        <v>0</v>
      </c>
      <c r="M87" s="472">
        <f t="shared" si="12"/>
        <v>0</v>
      </c>
      <c r="N87" s="471">
        <f t="shared" si="12"/>
        <v>0</v>
      </c>
      <c r="O87" s="472">
        <f t="shared" si="12"/>
        <v>0</v>
      </c>
      <c r="P87" s="423"/>
      <c r="Q87" s="423"/>
      <c r="R87" s="423"/>
      <c r="S87" s="423"/>
      <c r="T87" s="423"/>
      <c r="U87" s="423"/>
      <c r="V87" s="423"/>
      <c r="W87" s="423"/>
    </row>
    <row r="88" spans="1:23" ht="15.75" customHeight="1">
      <c r="A88" s="477"/>
      <c r="B88" s="145" t="s">
        <v>76</v>
      </c>
      <c r="C88" s="146"/>
      <c r="D88" s="146"/>
      <c r="E88" s="146"/>
      <c r="F88" s="516"/>
      <c r="G88" s="457"/>
      <c r="H88" s="458"/>
      <c r="I88" s="459"/>
      <c r="J88" s="458"/>
      <c r="K88" s="459"/>
      <c r="L88" s="347"/>
      <c r="M88" s="348"/>
      <c r="N88" s="458"/>
      <c r="O88" s="460"/>
      <c r="P88" s="424"/>
      <c r="Q88" s="424"/>
      <c r="R88" s="424"/>
      <c r="S88" s="424"/>
      <c r="T88" s="424"/>
      <c r="U88" s="424"/>
      <c r="V88" s="424"/>
      <c r="W88" s="424"/>
    </row>
    <row r="89" spans="1:23" ht="15.75" customHeight="1">
      <c r="A89" s="477"/>
      <c r="B89" s="145" t="s">
        <v>77</v>
      </c>
      <c r="C89" s="146"/>
      <c r="D89" s="146"/>
      <c r="E89" s="146"/>
      <c r="F89" s="172"/>
      <c r="G89" s="168"/>
      <c r="H89" s="347"/>
      <c r="I89" s="173"/>
      <c r="J89" s="347"/>
      <c r="K89" s="498"/>
      <c r="L89" s="347"/>
      <c r="M89" s="348"/>
      <c r="N89" s="347"/>
      <c r="O89" s="168"/>
      <c r="P89" s="423"/>
      <c r="Q89" s="423"/>
      <c r="R89" s="423"/>
      <c r="S89" s="423"/>
      <c r="T89" s="423"/>
      <c r="U89" s="423"/>
      <c r="V89" s="423"/>
      <c r="W89" s="423"/>
    </row>
    <row r="90" spans="1:23" ht="15.75" customHeight="1">
      <c r="A90" s="480"/>
      <c r="B90" s="299" t="s">
        <v>78</v>
      </c>
      <c r="C90" s="300"/>
      <c r="D90" s="300"/>
      <c r="E90" s="300"/>
      <c r="F90" s="396"/>
      <c r="G90" s="503"/>
      <c r="H90" s="396"/>
      <c r="I90" s="397"/>
      <c r="J90" s="396"/>
      <c r="K90" s="508"/>
      <c r="L90" s="396"/>
      <c r="M90" s="503"/>
      <c r="N90" s="396"/>
      <c r="O90" s="395"/>
      <c r="P90" s="423"/>
      <c r="Q90" s="423"/>
      <c r="R90" s="423"/>
      <c r="S90" s="423"/>
      <c r="T90" s="423"/>
      <c r="U90" s="423"/>
      <c r="V90" s="423"/>
      <c r="W90" s="423"/>
    </row>
    <row r="91" spans="1:23" ht="15.75" customHeight="1">
      <c r="A91" s="487"/>
      <c r="B91" s="373"/>
      <c r="C91" s="373"/>
      <c r="D91" s="373"/>
      <c r="E91" s="373"/>
      <c r="F91" s="423"/>
      <c r="G91" s="423"/>
      <c r="H91" s="423"/>
      <c r="I91" s="423"/>
      <c r="J91" s="423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</row>
    <row r="92" spans="1:15" ht="15.75" customHeight="1">
      <c r="A92" s="398" t="s">
        <v>83</v>
      </c>
      <c r="O92" s="309"/>
    </row>
    <row r="93" spans="1:15" ht="15.75" customHeight="1">
      <c r="A93" s="398"/>
      <c r="O93" s="309"/>
    </row>
  </sheetData>
  <sheetProtection/>
  <mergeCells count="46">
    <mergeCell ref="A6:E7"/>
    <mergeCell ref="A8:A18"/>
    <mergeCell ref="A19:A27"/>
    <mergeCell ref="E25:E26"/>
    <mergeCell ref="I25:I26"/>
    <mergeCell ref="O25:O26"/>
    <mergeCell ref="M25:M26"/>
    <mergeCell ref="N6:O6"/>
    <mergeCell ref="A32:A39"/>
    <mergeCell ref="G25:G26"/>
    <mergeCell ref="H25:H26"/>
    <mergeCell ref="A40:A44"/>
    <mergeCell ref="A45:A48"/>
    <mergeCell ref="N25:N26"/>
    <mergeCell ref="A30:E31"/>
    <mergeCell ref="J25:J26"/>
    <mergeCell ref="K25:K26"/>
    <mergeCell ref="L25:L26"/>
    <mergeCell ref="F30:G30"/>
    <mergeCell ref="H30:I30"/>
    <mergeCell ref="J30:K30"/>
    <mergeCell ref="L30:M30"/>
    <mergeCell ref="N30:O30"/>
    <mergeCell ref="F6:G6"/>
    <mergeCell ref="H6:I6"/>
    <mergeCell ref="J6:K6"/>
    <mergeCell ref="J72:K72"/>
    <mergeCell ref="L72:M72"/>
    <mergeCell ref="N72:O72"/>
    <mergeCell ref="L6:M6"/>
    <mergeCell ref="A51:E52"/>
    <mergeCell ref="F51:G51"/>
    <mergeCell ref="H51:I51"/>
    <mergeCell ref="J51:K51"/>
    <mergeCell ref="L51:M51"/>
    <mergeCell ref="F25:F26"/>
    <mergeCell ref="A74:A81"/>
    <mergeCell ref="A82:A86"/>
    <mergeCell ref="A87:A90"/>
    <mergeCell ref="N51:O51"/>
    <mergeCell ref="A53:A60"/>
    <mergeCell ref="A61:A65"/>
    <mergeCell ref="A66:A69"/>
    <mergeCell ref="A72:E73"/>
    <mergeCell ref="F72:G72"/>
    <mergeCell ref="H72:I72"/>
  </mergeCells>
  <printOptions horizontalCentered="1" verticalCentered="1"/>
  <pageMargins left="0.7874015748031497" right="0.35433070866141736" top="0.2755905511811024" bottom="0.2362204724409449" header="0.1968503937007874" footer="0.1968503937007874"/>
  <pageSetup blackAndWhite="1" firstPageNumber="3" useFirstPageNumber="1" fitToHeight="0" horizontalDpi="300" verticalDpi="300" orientation="landscape" paperSize="9" scale="77" r:id="rId1"/>
  <headerFooter alignWithMargins="0">
    <oddHeader>&amp;R&amp;"明朝,斜体"&amp;9指定都市－2</oddHeader>
  </headerFooter>
  <rowBreaks count="1" manualBreakCount="1">
    <brk id="4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196" t="s">
        <v>0</v>
      </c>
      <c r="B1" s="196"/>
      <c r="C1" s="196"/>
      <c r="D1" s="196"/>
      <c r="E1" s="37" t="s">
        <v>271</v>
      </c>
      <c r="F1" s="2"/>
      <c r="AA1" s="211" t="s">
        <v>129</v>
      </c>
      <c r="AB1" s="211"/>
    </row>
    <row r="2" spans="27:37" ht="13.5">
      <c r="AA2" s="210" t="s">
        <v>106</v>
      </c>
      <c r="AB2" s="210"/>
      <c r="AC2" s="205" t="s">
        <v>107</v>
      </c>
      <c r="AD2" s="202" t="s">
        <v>108</v>
      </c>
      <c r="AE2" s="212"/>
      <c r="AF2" s="213"/>
      <c r="AG2" s="210" t="s">
        <v>109</v>
      </c>
      <c r="AH2" s="210" t="s">
        <v>110</v>
      </c>
      <c r="AI2" s="210" t="s">
        <v>111</v>
      </c>
      <c r="AJ2" s="210" t="s">
        <v>112</v>
      </c>
      <c r="AK2" s="210" t="s">
        <v>113</v>
      </c>
    </row>
    <row r="3" spans="1:37" ht="14.25">
      <c r="A3" s="17" t="s">
        <v>130</v>
      </c>
      <c r="AA3" s="210"/>
      <c r="AB3" s="210"/>
      <c r="AC3" s="206"/>
      <c r="AD3" s="80"/>
      <c r="AE3" s="79" t="s">
        <v>126</v>
      </c>
      <c r="AF3" s="79" t="s">
        <v>127</v>
      </c>
      <c r="AG3" s="210"/>
      <c r="AH3" s="210"/>
      <c r="AI3" s="210"/>
      <c r="AJ3" s="210"/>
      <c r="AK3" s="210"/>
    </row>
    <row r="4" spans="27:38" ht="13.5">
      <c r="AA4" s="81" t="str">
        <f>E1</f>
        <v>北九州市</v>
      </c>
      <c r="AB4" s="81" t="s">
        <v>131</v>
      </c>
      <c r="AC4" s="82">
        <f>SUM(F22)</f>
        <v>519454</v>
      </c>
      <c r="AD4" s="82">
        <f>F9</f>
        <v>156127</v>
      </c>
      <c r="AE4" s="82">
        <f>F10</f>
        <v>58763</v>
      </c>
      <c r="AF4" s="82">
        <f>F13</f>
        <v>68618</v>
      </c>
      <c r="AG4" s="82">
        <f>F14</f>
        <v>3123</v>
      </c>
      <c r="AH4" s="82">
        <f>F15</f>
        <v>50507</v>
      </c>
      <c r="AI4" s="82">
        <f>F17</f>
        <v>98697</v>
      </c>
      <c r="AJ4" s="82">
        <f>F20</f>
        <v>66747</v>
      </c>
      <c r="AK4" s="82">
        <f>F21</f>
        <v>98191</v>
      </c>
      <c r="AL4" s="83"/>
    </row>
    <row r="5" spans="1:37" ht="14.25">
      <c r="A5" s="16" t="s">
        <v>265</v>
      </c>
      <c r="E5" s="3"/>
      <c r="AA5" s="81" t="str">
        <f>E1</f>
        <v>北九州市</v>
      </c>
      <c r="AB5" s="81" t="s">
        <v>115</v>
      </c>
      <c r="AC5" s="84"/>
      <c r="AD5" s="84">
        <f>G9</f>
        <v>30.055981857873842</v>
      </c>
      <c r="AE5" s="84">
        <f>G10</f>
        <v>11.312455000827793</v>
      </c>
      <c r="AF5" s="84">
        <f>G13</f>
        <v>13.209639352088926</v>
      </c>
      <c r="AG5" s="84">
        <f>G14</f>
        <v>0.6012081916781852</v>
      </c>
      <c r="AH5" s="84">
        <f>G15</f>
        <v>9.723093863941754</v>
      </c>
      <c r="AI5" s="84">
        <f>G17</f>
        <v>19.000142457272442</v>
      </c>
      <c r="AJ5" s="84">
        <f>G20</f>
        <v>12.849453464599367</v>
      </c>
      <c r="AK5" s="84">
        <f>G21</f>
        <v>18.902732484493335</v>
      </c>
    </row>
    <row r="6" spans="1:37" ht="14.25">
      <c r="A6" s="3"/>
      <c r="G6" s="200" t="s">
        <v>132</v>
      </c>
      <c r="H6" s="201"/>
      <c r="I6" s="201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AA6" s="81" t="str">
        <f>E1</f>
        <v>北九州市</v>
      </c>
      <c r="AB6" s="81" t="s">
        <v>116</v>
      </c>
      <c r="AC6" s="84">
        <f>SUM(I22)</f>
        <v>-5.487315620263711</v>
      </c>
      <c r="AD6" s="84">
        <f>I9</f>
        <v>-0.28803535618030507</v>
      </c>
      <c r="AE6" s="84">
        <f>I10</f>
        <v>-0.8938660550149247</v>
      </c>
      <c r="AF6" s="84">
        <f>I13</f>
        <v>0.05978680898843791</v>
      </c>
      <c r="AG6" s="84">
        <f>I14</f>
        <v>-5.50680786686838</v>
      </c>
      <c r="AH6" s="84">
        <f>I15</f>
        <v>-0.43369408796104514</v>
      </c>
      <c r="AI6" s="84">
        <f>I17</f>
        <v>3.7496058025859424</v>
      </c>
      <c r="AJ6" s="84">
        <f>I20</f>
        <v>-34.20959252469099</v>
      </c>
      <c r="AK6" s="84">
        <f>I21</f>
        <v>2.4060322890159025</v>
      </c>
    </row>
    <row r="7" spans="1:25" ht="27" customHeight="1">
      <c r="A7" s="14"/>
      <c r="B7" s="5"/>
      <c r="C7" s="5"/>
      <c r="D7" s="5"/>
      <c r="E7" s="18"/>
      <c r="F7" s="52" t="s">
        <v>266</v>
      </c>
      <c r="G7" s="53"/>
      <c r="H7" s="149" t="s">
        <v>1</v>
      </c>
      <c r="I7" s="89" t="s">
        <v>21</v>
      </c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16.5" customHeight="1">
      <c r="A8" s="6"/>
      <c r="B8" s="7"/>
      <c r="C8" s="7"/>
      <c r="D8" s="7"/>
      <c r="E8" s="19"/>
      <c r="F8" s="23" t="s">
        <v>133</v>
      </c>
      <c r="G8" s="24" t="s">
        <v>2</v>
      </c>
      <c r="H8" s="150"/>
      <c r="I8" s="13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9" ht="18" customHeight="1">
      <c r="A9" s="197" t="s">
        <v>80</v>
      </c>
      <c r="B9" s="197" t="s">
        <v>81</v>
      </c>
      <c r="C9" s="38" t="s">
        <v>3</v>
      </c>
      <c r="D9" s="39"/>
      <c r="E9" s="40"/>
      <c r="F9" s="55">
        <v>156127</v>
      </c>
      <c r="G9" s="56">
        <f aca="true" t="shared" si="0" ref="G9:G22">F9/$F$22*100</f>
        <v>30.055981857873842</v>
      </c>
      <c r="H9" s="75">
        <v>156578</v>
      </c>
      <c r="I9" s="151">
        <f aca="true" t="shared" si="1" ref="I9:I40">(F9/H9-1)*100</f>
        <v>-0.28803535618030507</v>
      </c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AA9" s="207" t="s">
        <v>129</v>
      </c>
      <c r="AB9" s="208"/>
      <c r="AC9" s="209" t="s">
        <v>117</v>
      </c>
    </row>
    <row r="10" spans="1:37" ht="18" customHeight="1">
      <c r="A10" s="198"/>
      <c r="B10" s="198"/>
      <c r="C10" s="8"/>
      <c r="D10" s="41" t="s">
        <v>22</v>
      </c>
      <c r="E10" s="25"/>
      <c r="F10" s="57">
        <v>58763</v>
      </c>
      <c r="G10" s="58">
        <f t="shared" si="0"/>
        <v>11.312455000827793</v>
      </c>
      <c r="H10" s="74">
        <v>59293</v>
      </c>
      <c r="I10" s="152">
        <f t="shared" si="1"/>
        <v>-0.8938660550149247</v>
      </c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AA10" s="210" t="s">
        <v>106</v>
      </c>
      <c r="AB10" s="210"/>
      <c r="AC10" s="209"/>
      <c r="AD10" s="202" t="s">
        <v>118</v>
      </c>
      <c r="AE10" s="212"/>
      <c r="AF10" s="213"/>
      <c r="AG10" s="202" t="s">
        <v>119</v>
      </c>
      <c r="AH10" s="203"/>
      <c r="AI10" s="204"/>
      <c r="AJ10" s="202" t="s">
        <v>120</v>
      </c>
      <c r="AK10" s="204"/>
    </row>
    <row r="11" spans="1:37" ht="18" customHeight="1">
      <c r="A11" s="198"/>
      <c r="B11" s="198"/>
      <c r="C11" s="29"/>
      <c r="D11" s="30"/>
      <c r="E11" s="28" t="s">
        <v>23</v>
      </c>
      <c r="F11" s="59">
        <v>45275</v>
      </c>
      <c r="G11" s="60">
        <f t="shared" si="0"/>
        <v>8.715882445798858</v>
      </c>
      <c r="H11" s="72">
        <v>44930</v>
      </c>
      <c r="I11" s="153">
        <f t="shared" si="1"/>
        <v>0.7678611172935668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AA11" s="210"/>
      <c r="AB11" s="210"/>
      <c r="AC11" s="207"/>
      <c r="AD11" s="80"/>
      <c r="AE11" s="79" t="s">
        <v>121</v>
      </c>
      <c r="AF11" s="79" t="s">
        <v>122</v>
      </c>
      <c r="AG11" s="80"/>
      <c r="AH11" s="79" t="s">
        <v>123</v>
      </c>
      <c r="AI11" s="79" t="s">
        <v>124</v>
      </c>
      <c r="AJ11" s="80"/>
      <c r="AK11" s="85" t="s">
        <v>125</v>
      </c>
    </row>
    <row r="12" spans="1:38" ht="18" customHeight="1">
      <c r="A12" s="198"/>
      <c r="B12" s="198"/>
      <c r="C12" s="29"/>
      <c r="D12" s="31"/>
      <c r="E12" s="28" t="s">
        <v>24</v>
      </c>
      <c r="F12" s="59">
        <v>8466</v>
      </c>
      <c r="G12" s="60">
        <f t="shared" si="0"/>
        <v>1.629788200687645</v>
      </c>
      <c r="H12" s="72">
        <v>9414</v>
      </c>
      <c r="I12" s="153">
        <f t="shared" si="1"/>
        <v>-10.070108349267048</v>
      </c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AA12" s="81" t="str">
        <f>E1</f>
        <v>北九州市</v>
      </c>
      <c r="AB12" s="81" t="s">
        <v>131</v>
      </c>
      <c r="AC12" s="82">
        <f>F40</f>
        <v>515520</v>
      </c>
      <c r="AD12" s="82">
        <f>F23</f>
        <v>263502</v>
      </c>
      <c r="AE12" s="82">
        <f>F24</f>
        <v>64366</v>
      </c>
      <c r="AF12" s="82">
        <f>F26</f>
        <v>68004</v>
      </c>
      <c r="AG12" s="82">
        <f>F27</f>
        <v>176572</v>
      </c>
      <c r="AH12" s="82">
        <f>F28</f>
        <v>53319</v>
      </c>
      <c r="AI12" s="82">
        <f>F32</f>
        <v>5198</v>
      </c>
      <c r="AJ12" s="82">
        <f>F34</f>
        <v>75446</v>
      </c>
      <c r="AK12" s="82">
        <f>F35</f>
        <v>75388</v>
      </c>
      <c r="AL12" s="86"/>
    </row>
    <row r="13" spans="1:37" ht="18" customHeight="1">
      <c r="A13" s="198"/>
      <c r="B13" s="198"/>
      <c r="C13" s="10"/>
      <c r="D13" s="26" t="s">
        <v>25</v>
      </c>
      <c r="E13" s="27"/>
      <c r="F13" s="61">
        <v>68618</v>
      </c>
      <c r="G13" s="62">
        <f t="shared" si="0"/>
        <v>13.209639352088926</v>
      </c>
      <c r="H13" s="73">
        <v>68577</v>
      </c>
      <c r="I13" s="154">
        <f t="shared" si="1"/>
        <v>0.05978680898843791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AA13" s="81" t="str">
        <f>E1</f>
        <v>北九州市</v>
      </c>
      <c r="AB13" s="81" t="s">
        <v>115</v>
      </c>
      <c r="AC13" s="84"/>
      <c r="AD13" s="84">
        <f>G23</f>
        <v>51.11382681564246</v>
      </c>
      <c r="AE13" s="84">
        <f>G24</f>
        <v>12.48564556176288</v>
      </c>
      <c r="AF13" s="84">
        <f>G26</f>
        <v>13.191340782122904</v>
      </c>
      <c r="AG13" s="84">
        <f>G27</f>
        <v>34.25124146492862</v>
      </c>
      <c r="AH13" s="84">
        <f>G28</f>
        <v>10.34276070763501</v>
      </c>
      <c r="AI13" s="84">
        <f>G32</f>
        <v>1.0083022967101178</v>
      </c>
      <c r="AJ13" s="84">
        <f>G34</f>
        <v>14.634931719428925</v>
      </c>
      <c r="AK13" s="84">
        <f>G35</f>
        <v>14.623680943513346</v>
      </c>
    </row>
    <row r="14" spans="1:37" ht="18" customHeight="1">
      <c r="A14" s="198"/>
      <c r="B14" s="198"/>
      <c r="C14" s="42" t="s">
        <v>4</v>
      </c>
      <c r="D14" s="43"/>
      <c r="E14" s="44"/>
      <c r="F14" s="59">
        <v>3123</v>
      </c>
      <c r="G14" s="60">
        <f t="shared" si="0"/>
        <v>0.6012081916781852</v>
      </c>
      <c r="H14" s="72">
        <v>3305</v>
      </c>
      <c r="I14" s="153">
        <f t="shared" si="1"/>
        <v>-5.50680786686838</v>
      </c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AA14" s="81" t="str">
        <f>E1</f>
        <v>北九州市</v>
      </c>
      <c r="AB14" s="81" t="s">
        <v>116</v>
      </c>
      <c r="AC14" s="84">
        <f>I40</f>
        <v>-5.404661506787479</v>
      </c>
      <c r="AD14" s="84">
        <f>I23</f>
        <v>2.0084083712071266</v>
      </c>
      <c r="AE14" s="84">
        <f>I24</f>
        <v>-1.4529587384214948</v>
      </c>
      <c r="AF14" s="84">
        <f>I26</f>
        <v>3.1629727392709306</v>
      </c>
      <c r="AG14" s="84">
        <f>I27</f>
        <v>-19.572564702881458</v>
      </c>
      <c r="AH14" s="84">
        <f>I28</f>
        <v>2.3161651826834495</v>
      </c>
      <c r="AI14" s="84">
        <f>I32</f>
        <v>14.066271669958308</v>
      </c>
      <c r="AJ14" s="84">
        <f>I34</f>
        <v>12.407997854524865</v>
      </c>
      <c r="AK14" s="84">
        <f>I35</f>
        <v>12.406995989085544</v>
      </c>
    </row>
    <row r="15" spans="1:25" ht="18" customHeight="1">
      <c r="A15" s="198"/>
      <c r="B15" s="198"/>
      <c r="C15" s="42" t="s">
        <v>5</v>
      </c>
      <c r="D15" s="43"/>
      <c r="E15" s="44"/>
      <c r="F15" s="59">
        <v>50507</v>
      </c>
      <c r="G15" s="60">
        <f t="shared" si="0"/>
        <v>9.723093863941754</v>
      </c>
      <c r="H15" s="72">
        <v>50727</v>
      </c>
      <c r="I15" s="153">
        <f t="shared" si="1"/>
        <v>-0.43369408796104514</v>
      </c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</row>
    <row r="16" spans="1:25" ht="18" customHeight="1">
      <c r="A16" s="198"/>
      <c r="B16" s="198"/>
      <c r="C16" s="42" t="s">
        <v>26</v>
      </c>
      <c r="D16" s="43"/>
      <c r="E16" s="44"/>
      <c r="F16" s="59">
        <v>16242</v>
      </c>
      <c r="G16" s="60">
        <f t="shared" si="0"/>
        <v>3.1267446203128673</v>
      </c>
      <c r="H16" s="72">
        <v>16242</v>
      </c>
      <c r="I16" s="153">
        <f t="shared" si="1"/>
        <v>0</v>
      </c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</row>
    <row r="17" spans="1:25" ht="18" customHeight="1">
      <c r="A17" s="198"/>
      <c r="B17" s="198"/>
      <c r="C17" s="42" t="s">
        <v>6</v>
      </c>
      <c r="D17" s="43"/>
      <c r="E17" s="44"/>
      <c r="F17" s="59">
        <v>98697</v>
      </c>
      <c r="G17" s="60">
        <f t="shared" si="0"/>
        <v>19.000142457272442</v>
      </c>
      <c r="H17" s="72">
        <v>95130</v>
      </c>
      <c r="I17" s="153">
        <f t="shared" si="1"/>
        <v>3.7496058025859424</v>
      </c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</row>
    <row r="18" spans="1:25" ht="18" customHeight="1">
      <c r="A18" s="198"/>
      <c r="B18" s="198"/>
      <c r="C18" s="42" t="s">
        <v>27</v>
      </c>
      <c r="D18" s="43"/>
      <c r="E18" s="44"/>
      <c r="F18" s="59">
        <v>24091</v>
      </c>
      <c r="G18" s="60">
        <f t="shared" si="0"/>
        <v>4.637754257354838</v>
      </c>
      <c r="H18" s="72">
        <v>23553</v>
      </c>
      <c r="I18" s="153">
        <f t="shared" si="1"/>
        <v>2.28421007939541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</row>
    <row r="19" spans="1:25" ht="18" customHeight="1">
      <c r="A19" s="198"/>
      <c r="B19" s="198"/>
      <c r="C19" s="42" t="s">
        <v>28</v>
      </c>
      <c r="D19" s="43"/>
      <c r="E19" s="44"/>
      <c r="F19" s="59">
        <v>5729</v>
      </c>
      <c r="G19" s="60">
        <f t="shared" si="0"/>
        <v>1.1028888024733663</v>
      </c>
      <c r="H19" s="72">
        <v>6740</v>
      </c>
      <c r="I19" s="153">
        <f t="shared" si="1"/>
        <v>-15.000000000000002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18" customHeight="1">
      <c r="A20" s="198"/>
      <c r="B20" s="198"/>
      <c r="C20" s="42" t="s">
        <v>7</v>
      </c>
      <c r="D20" s="43"/>
      <c r="E20" s="44"/>
      <c r="F20" s="59">
        <v>66747</v>
      </c>
      <c r="G20" s="60">
        <f t="shared" si="0"/>
        <v>12.849453464599367</v>
      </c>
      <c r="H20" s="72">
        <v>101454</v>
      </c>
      <c r="I20" s="153">
        <f t="shared" si="1"/>
        <v>-34.20959252469099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ht="18" customHeight="1">
      <c r="A21" s="198"/>
      <c r="B21" s="198"/>
      <c r="C21" s="47" t="s">
        <v>8</v>
      </c>
      <c r="D21" s="48"/>
      <c r="E21" s="46"/>
      <c r="F21" s="63">
        <v>98191</v>
      </c>
      <c r="G21" s="64">
        <f t="shared" si="0"/>
        <v>18.902732484493335</v>
      </c>
      <c r="H21" s="148">
        <v>95884</v>
      </c>
      <c r="I21" s="155">
        <f t="shared" si="1"/>
        <v>2.4060322890159025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</row>
    <row r="22" spans="1:25" ht="18" customHeight="1">
      <c r="A22" s="198"/>
      <c r="B22" s="199"/>
      <c r="C22" s="49" t="s">
        <v>9</v>
      </c>
      <c r="D22" s="32"/>
      <c r="E22" s="50"/>
      <c r="F22" s="65">
        <f>SUM(F9,F14:F21)</f>
        <v>519454</v>
      </c>
      <c r="G22" s="66">
        <f t="shared" si="0"/>
        <v>100</v>
      </c>
      <c r="H22" s="65">
        <f>SUM(H9,H14:H21)</f>
        <v>549613</v>
      </c>
      <c r="I22" s="156">
        <f t="shared" si="1"/>
        <v>-5.487315620263711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</row>
    <row r="23" spans="1:25" ht="18" customHeight="1">
      <c r="A23" s="198"/>
      <c r="B23" s="197" t="s">
        <v>82</v>
      </c>
      <c r="C23" s="4" t="s">
        <v>10</v>
      </c>
      <c r="D23" s="5"/>
      <c r="E23" s="18"/>
      <c r="F23" s="55">
        <v>263502</v>
      </c>
      <c r="G23" s="56">
        <f aca="true" t="shared" si="2" ref="G23:G40">F23/$F$40*100</f>
        <v>51.11382681564246</v>
      </c>
      <c r="H23" s="75">
        <v>258314</v>
      </c>
      <c r="I23" s="157">
        <f t="shared" si="1"/>
        <v>2.0084083712071266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</row>
    <row r="24" spans="1:25" ht="18" customHeight="1">
      <c r="A24" s="198"/>
      <c r="B24" s="198"/>
      <c r="C24" s="8"/>
      <c r="D24" s="9" t="s">
        <v>11</v>
      </c>
      <c r="E24" s="33"/>
      <c r="F24" s="59">
        <v>64366</v>
      </c>
      <c r="G24" s="60">
        <f t="shared" si="2"/>
        <v>12.48564556176288</v>
      </c>
      <c r="H24" s="72">
        <v>65315</v>
      </c>
      <c r="I24" s="153">
        <f t="shared" si="1"/>
        <v>-1.4529587384214948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</row>
    <row r="25" spans="1:25" ht="18" customHeight="1">
      <c r="A25" s="198"/>
      <c r="B25" s="198"/>
      <c r="C25" s="8"/>
      <c r="D25" s="9" t="s">
        <v>29</v>
      </c>
      <c r="E25" s="33"/>
      <c r="F25" s="59">
        <v>131132</v>
      </c>
      <c r="G25" s="60">
        <f t="shared" si="2"/>
        <v>25.43684047175667</v>
      </c>
      <c r="H25" s="72">
        <v>127080</v>
      </c>
      <c r="I25" s="153">
        <f t="shared" si="1"/>
        <v>3.18854265029902</v>
      </c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</row>
    <row r="26" spans="1:25" ht="18" customHeight="1">
      <c r="A26" s="198"/>
      <c r="B26" s="198"/>
      <c r="C26" s="10"/>
      <c r="D26" s="9" t="s">
        <v>12</v>
      </c>
      <c r="E26" s="33"/>
      <c r="F26" s="59">
        <v>68004</v>
      </c>
      <c r="G26" s="60">
        <f t="shared" si="2"/>
        <v>13.191340782122904</v>
      </c>
      <c r="H26" s="72">
        <v>65919</v>
      </c>
      <c r="I26" s="153">
        <f t="shared" si="1"/>
        <v>3.1629727392709306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</row>
    <row r="27" spans="1:25" ht="18" customHeight="1">
      <c r="A27" s="198"/>
      <c r="B27" s="198"/>
      <c r="C27" s="8" t="s">
        <v>13</v>
      </c>
      <c r="D27" s="12"/>
      <c r="E27" s="20"/>
      <c r="F27" s="55">
        <v>176572</v>
      </c>
      <c r="G27" s="56">
        <f t="shared" si="2"/>
        <v>34.25124146492862</v>
      </c>
      <c r="H27" s="75">
        <v>219542</v>
      </c>
      <c r="I27" s="157">
        <f t="shared" si="1"/>
        <v>-19.572564702881458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8" customHeight="1">
      <c r="A28" s="198"/>
      <c r="B28" s="198"/>
      <c r="C28" s="8"/>
      <c r="D28" s="9" t="s">
        <v>14</v>
      </c>
      <c r="E28" s="33"/>
      <c r="F28" s="59">
        <v>53319</v>
      </c>
      <c r="G28" s="60">
        <f t="shared" si="2"/>
        <v>10.34276070763501</v>
      </c>
      <c r="H28" s="72">
        <v>52112</v>
      </c>
      <c r="I28" s="153">
        <f t="shared" si="1"/>
        <v>2.3161651826834495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18" customHeight="1">
      <c r="A29" s="198"/>
      <c r="B29" s="198"/>
      <c r="C29" s="8"/>
      <c r="D29" s="9" t="s">
        <v>30</v>
      </c>
      <c r="E29" s="33"/>
      <c r="F29" s="59">
        <v>7029</v>
      </c>
      <c r="G29" s="60">
        <f t="shared" si="2"/>
        <v>1.363477653631285</v>
      </c>
      <c r="H29" s="72">
        <v>7161</v>
      </c>
      <c r="I29" s="153">
        <f t="shared" si="1"/>
        <v>-1.8433179723502335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</row>
    <row r="30" spans="1:25" ht="18" customHeight="1">
      <c r="A30" s="198"/>
      <c r="B30" s="198"/>
      <c r="C30" s="8"/>
      <c r="D30" s="9" t="s">
        <v>31</v>
      </c>
      <c r="E30" s="33"/>
      <c r="F30" s="59">
        <v>27793</v>
      </c>
      <c r="G30" s="60">
        <f t="shared" si="2"/>
        <v>5.391255431409063</v>
      </c>
      <c r="H30" s="72">
        <v>30023</v>
      </c>
      <c r="I30" s="153">
        <f t="shared" si="1"/>
        <v>-7.427638810245474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</row>
    <row r="31" spans="1:25" ht="18" customHeight="1">
      <c r="A31" s="198"/>
      <c r="B31" s="198"/>
      <c r="C31" s="8"/>
      <c r="D31" s="9" t="s">
        <v>32</v>
      </c>
      <c r="E31" s="33"/>
      <c r="F31" s="59">
        <v>46148</v>
      </c>
      <c r="G31" s="60">
        <f t="shared" si="2"/>
        <v>8.951738050900063</v>
      </c>
      <c r="H31" s="72">
        <v>85652</v>
      </c>
      <c r="I31" s="153">
        <f t="shared" si="1"/>
        <v>-46.12151496754308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8" customHeight="1">
      <c r="A32" s="198"/>
      <c r="B32" s="198"/>
      <c r="C32" s="8"/>
      <c r="D32" s="9" t="s">
        <v>15</v>
      </c>
      <c r="E32" s="33"/>
      <c r="F32" s="59">
        <v>5198</v>
      </c>
      <c r="G32" s="60">
        <f t="shared" si="2"/>
        <v>1.0083022967101178</v>
      </c>
      <c r="H32" s="72">
        <v>4557</v>
      </c>
      <c r="I32" s="153">
        <f t="shared" si="1"/>
        <v>14.066271669958308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</row>
    <row r="33" spans="1:25" ht="18" customHeight="1">
      <c r="A33" s="198"/>
      <c r="B33" s="198"/>
      <c r="C33" s="10"/>
      <c r="D33" s="9" t="s">
        <v>33</v>
      </c>
      <c r="E33" s="33"/>
      <c r="F33" s="59">
        <v>37085</v>
      </c>
      <c r="G33" s="60">
        <f t="shared" si="2"/>
        <v>7.1937073246430785</v>
      </c>
      <c r="H33" s="72">
        <v>40037</v>
      </c>
      <c r="I33" s="153">
        <f t="shared" si="1"/>
        <v>-7.373179808676977</v>
      </c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</row>
    <row r="34" spans="1:25" ht="18" customHeight="1">
      <c r="A34" s="198"/>
      <c r="B34" s="198"/>
      <c r="C34" s="8" t="s">
        <v>16</v>
      </c>
      <c r="D34" s="12"/>
      <c r="E34" s="20"/>
      <c r="F34" s="55">
        <v>75446</v>
      </c>
      <c r="G34" s="56">
        <f t="shared" si="2"/>
        <v>14.634931719428925</v>
      </c>
      <c r="H34" s="75">
        <v>67118</v>
      </c>
      <c r="I34" s="157">
        <f t="shared" si="1"/>
        <v>12.407997854524865</v>
      </c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8" customHeight="1">
      <c r="A35" s="198"/>
      <c r="B35" s="198"/>
      <c r="C35" s="8"/>
      <c r="D35" s="34" t="s">
        <v>17</v>
      </c>
      <c r="E35" s="35"/>
      <c r="F35" s="57">
        <v>75388</v>
      </c>
      <c r="G35" s="58">
        <f t="shared" si="2"/>
        <v>14.623680943513346</v>
      </c>
      <c r="H35" s="74">
        <v>67067</v>
      </c>
      <c r="I35" s="152">
        <f t="shared" si="1"/>
        <v>12.406995989085544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</row>
    <row r="36" spans="1:25" ht="18" customHeight="1">
      <c r="A36" s="198"/>
      <c r="B36" s="198"/>
      <c r="C36" s="8"/>
      <c r="D36" s="36"/>
      <c r="E36" s="78" t="s">
        <v>103</v>
      </c>
      <c r="F36" s="59">
        <v>40311</v>
      </c>
      <c r="G36" s="60">
        <f t="shared" si="2"/>
        <v>7.819483240223464</v>
      </c>
      <c r="H36" s="72">
        <v>42926</v>
      </c>
      <c r="I36" s="153">
        <f t="shared" si="1"/>
        <v>-6.091879047663418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</row>
    <row r="37" spans="1:25" ht="18" customHeight="1">
      <c r="A37" s="198"/>
      <c r="B37" s="198"/>
      <c r="C37" s="8"/>
      <c r="D37" s="11"/>
      <c r="E37" s="28" t="s">
        <v>34</v>
      </c>
      <c r="F37" s="59">
        <v>35077</v>
      </c>
      <c r="G37" s="60">
        <f t="shared" si="2"/>
        <v>6.804197703289883</v>
      </c>
      <c r="H37" s="72">
        <v>24141</v>
      </c>
      <c r="I37" s="153">
        <f t="shared" si="1"/>
        <v>45.300526075970346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</row>
    <row r="38" spans="1:25" ht="18" customHeight="1">
      <c r="A38" s="198"/>
      <c r="B38" s="198"/>
      <c r="C38" s="8"/>
      <c r="D38" s="51" t="s">
        <v>35</v>
      </c>
      <c r="E38" s="44"/>
      <c r="F38" s="59">
        <v>58</v>
      </c>
      <c r="G38" s="60">
        <f t="shared" si="2"/>
        <v>0.011250775915580385</v>
      </c>
      <c r="H38" s="72">
        <v>51</v>
      </c>
      <c r="I38" s="153">
        <f t="shared" si="1"/>
        <v>13.725490196078427</v>
      </c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</row>
    <row r="39" spans="1:25" ht="18" customHeight="1">
      <c r="A39" s="198"/>
      <c r="B39" s="198"/>
      <c r="C39" s="6"/>
      <c r="D39" s="45" t="s">
        <v>36</v>
      </c>
      <c r="E39" s="46"/>
      <c r="F39" s="63">
        <v>0</v>
      </c>
      <c r="G39" s="64">
        <f t="shared" si="2"/>
        <v>0</v>
      </c>
      <c r="H39" s="148">
        <v>0</v>
      </c>
      <c r="I39" s="155" t="e">
        <f t="shared" si="1"/>
        <v>#DIV/0!</v>
      </c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</row>
    <row r="40" spans="1:25" ht="18" customHeight="1">
      <c r="A40" s="199"/>
      <c r="B40" s="199"/>
      <c r="C40" s="6" t="s">
        <v>18</v>
      </c>
      <c r="D40" s="7"/>
      <c r="E40" s="19"/>
      <c r="F40" s="65">
        <f>SUM(F23,F27,F34)</f>
        <v>515520</v>
      </c>
      <c r="G40" s="66">
        <f t="shared" si="2"/>
        <v>100</v>
      </c>
      <c r="H40" s="65">
        <f>SUM(H23,H27,H34)</f>
        <v>544974</v>
      </c>
      <c r="I40" s="156">
        <f t="shared" si="1"/>
        <v>-5.404661506787479</v>
      </c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</row>
    <row r="41" ht="18" customHeight="1">
      <c r="A41" s="76" t="s">
        <v>19</v>
      </c>
    </row>
    <row r="42" ht="18" customHeight="1">
      <c r="A42" s="77" t="s">
        <v>20</v>
      </c>
    </row>
    <row r="52" ht="13.5">
      <c r="Z52" s="12"/>
    </row>
    <row r="53" ht="13.5">
      <c r="Z53" s="12"/>
    </row>
  </sheetData>
  <sheetProtection/>
  <mergeCells count="22">
    <mergeCell ref="A1:D1"/>
    <mergeCell ref="AA1:AB1"/>
    <mergeCell ref="AA2:AA3"/>
    <mergeCell ref="AB2:AB3"/>
    <mergeCell ref="AC2:AC3"/>
    <mergeCell ref="AD2:AF2"/>
    <mergeCell ref="AG2:AG3"/>
    <mergeCell ref="AH2:AH3"/>
    <mergeCell ref="AI2:AI3"/>
    <mergeCell ref="AJ2:AJ3"/>
    <mergeCell ref="AK2:AK3"/>
    <mergeCell ref="G6:I6"/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</mergeCells>
  <printOptions horizontalCentered="1" verticalCentered="1"/>
  <pageMargins left="0" right="0" top="0.4330708661417323" bottom="0.1968503937007874" header="0.1968503937007874" footer="0.31496062992125984"/>
  <pageSetup blackAndWhite="1"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93" t="s">
        <v>0</v>
      </c>
      <c r="B1" s="93"/>
      <c r="C1" s="37" t="s">
        <v>271</v>
      </c>
      <c r="D1" s="94"/>
      <c r="E1" s="94"/>
      <c r="AA1" s="1" t="str">
        <f>C1</f>
        <v>北九州市</v>
      </c>
      <c r="AB1" s="1" t="s">
        <v>134</v>
      </c>
      <c r="AC1" s="1" t="s">
        <v>135</v>
      </c>
      <c r="AD1" s="95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96">
        <f>I7</f>
        <v>519454</v>
      </c>
      <c r="AC2" s="96">
        <f>I9</f>
        <v>515520</v>
      </c>
      <c r="AD2" s="96">
        <f>I10</f>
        <v>3934</v>
      </c>
      <c r="AE2" s="96">
        <f>I11</f>
        <v>2399</v>
      </c>
      <c r="AF2" s="96">
        <f>I12</f>
        <v>1535</v>
      </c>
      <c r="AG2" s="96">
        <f>I13</f>
        <v>-338</v>
      </c>
      <c r="AH2" s="1">
        <f>I14</f>
        <v>0</v>
      </c>
      <c r="AI2" s="96">
        <f>I15</f>
        <v>-2528</v>
      </c>
      <c r="AJ2" s="96">
        <f>I25</f>
        <v>245993</v>
      </c>
      <c r="AK2" s="97">
        <f>I26</f>
        <v>0.73</v>
      </c>
      <c r="AL2" s="98">
        <f>I27</f>
        <v>0.6</v>
      </c>
      <c r="AM2" s="98">
        <f>I28</f>
        <v>99.6</v>
      </c>
      <c r="AN2" s="98">
        <f>I29</f>
        <v>48.1</v>
      </c>
      <c r="AO2" s="98">
        <f>I33</f>
        <v>187.9</v>
      </c>
      <c r="AP2" s="96">
        <f>I16</f>
        <v>40608</v>
      </c>
      <c r="AQ2" s="96">
        <f>I17</f>
        <v>50644</v>
      </c>
      <c r="AR2" s="96">
        <f>I18</f>
        <v>980962</v>
      </c>
      <c r="AS2" s="99">
        <f>I21</f>
        <v>4.200746047221398</v>
      </c>
    </row>
    <row r="3" spans="27:45" ht="13.5">
      <c r="AA3" s="1" t="s">
        <v>152</v>
      </c>
      <c r="AB3" s="96">
        <f>H7</f>
        <v>549613</v>
      </c>
      <c r="AC3" s="96">
        <f>H9</f>
        <v>544974</v>
      </c>
      <c r="AD3" s="96">
        <f>H10</f>
        <v>4640</v>
      </c>
      <c r="AE3" s="96">
        <f>H11</f>
        <v>2767</v>
      </c>
      <c r="AF3" s="96">
        <f>H12</f>
        <v>1873</v>
      </c>
      <c r="AG3" s="96">
        <f>H13</f>
        <v>-451</v>
      </c>
      <c r="AH3" s="1">
        <f>H14</f>
        <v>0</v>
      </c>
      <c r="AI3" s="96">
        <f>H15</f>
        <v>1387</v>
      </c>
      <c r="AJ3" s="96">
        <f>H25</f>
        <v>248705</v>
      </c>
      <c r="AK3" s="97">
        <f>H26</f>
        <v>0.72</v>
      </c>
      <c r="AL3" s="98">
        <f>H27</f>
        <v>0.8</v>
      </c>
      <c r="AM3" s="98">
        <f>H28</f>
        <v>95.7</v>
      </c>
      <c r="AN3" s="98">
        <f>H29</f>
        <v>44.8</v>
      </c>
      <c r="AO3" s="98">
        <f>H33</f>
        <v>188.3</v>
      </c>
      <c r="AP3" s="96">
        <f>H16</f>
        <v>41919</v>
      </c>
      <c r="AQ3" s="96">
        <f>H17</f>
        <v>55199</v>
      </c>
      <c r="AR3" s="96">
        <f>H18</f>
        <v>970004</v>
      </c>
      <c r="AS3" s="99">
        <f>H21</f>
        <v>4.102469532420175</v>
      </c>
    </row>
    <row r="4" spans="1:44" ht="13.5">
      <c r="A4" s="16" t="s">
        <v>153</v>
      </c>
      <c r="AP4" s="96"/>
      <c r="AQ4" s="96"/>
      <c r="AR4" s="96"/>
    </row>
    <row r="5" ht="13.5">
      <c r="I5" s="100" t="s">
        <v>154</v>
      </c>
    </row>
    <row r="6" spans="1:9" s="87" customFormat="1" ht="29.25" customHeight="1">
      <c r="A6" s="101" t="s">
        <v>155</v>
      </c>
      <c r="B6" s="102"/>
      <c r="C6" s="102"/>
      <c r="D6" s="103"/>
      <c r="E6" s="79" t="s">
        <v>256</v>
      </c>
      <c r="F6" s="79" t="s">
        <v>257</v>
      </c>
      <c r="G6" s="79" t="s">
        <v>259</v>
      </c>
      <c r="H6" s="79" t="s">
        <v>260</v>
      </c>
      <c r="I6" s="79" t="s">
        <v>267</v>
      </c>
    </row>
    <row r="7" spans="1:9" ht="27" customHeight="1">
      <c r="A7" s="197" t="s">
        <v>156</v>
      </c>
      <c r="B7" s="38" t="s">
        <v>157</v>
      </c>
      <c r="C7" s="39"/>
      <c r="D7" s="67" t="s">
        <v>158</v>
      </c>
      <c r="E7" s="104">
        <v>530706</v>
      </c>
      <c r="F7" s="104">
        <v>516400</v>
      </c>
      <c r="G7" s="104">
        <v>523522</v>
      </c>
      <c r="H7" s="104">
        <v>549613</v>
      </c>
      <c r="I7" s="104">
        <v>519454</v>
      </c>
    </row>
    <row r="8" spans="1:9" ht="27" customHeight="1">
      <c r="A8" s="198"/>
      <c r="B8" s="21"/>
      <c r="C8" s="51" t="s">
        <v>159</v>
      </c>
      <c r="D8" s="68" t="s">
        <v>38</v>
      </c>
      <c r="E8" s="105">
        <v>236657</v>
      </c>
      <c r="F8" s="105">
        <v>235017</v>
      </c>
      <c r="G8" s="158">
        <v>234450</v>
      </c>
      <c r="H8" s="158">
        <v>239681</v>
      </c>
      <c r="I8" s="106">
        <v>235910</v>
      </c>
    </row>
    <row r="9" spans="1:9" ht="27" customHeight="1">
      <c r="A9" s="198"/>
      <c r="B9" s="42" t="s">
        <v>160</v>
      </c>
      <c r="C9" s="43"/>
      <c r="D9" s="69"/>
      <c r="E9" s="107">
        <v>526476</v>
      </c>
      <c r="F9" s="107">
        <v>511684</v>
      </c>
      <c r="G9" s="159">
        <v>517272</v>
      </c>
      <c r="H9" s="159">
        <v>544974</v>
      </c>
      <c r="I9" s="108">
        <v>515520</v>
      </c>
    </row>
    <row r="10" spans="1:9" ht="27" customHeight="1">
      <c r="A10" s="198"/>
      <c r="B10" s="42" t="s">
        <v>161</v>
      </c>
      <c r="C10" s="43"/>
      <c r="D10" s="69"/>
      <c r="E10" s="107">
        <f>E7-E9</f>
        <v>4230</v>
      </c>
      <c r="F10" s="107">
        <v>4716</v>
      </c>
      <c r="G10" s="159">
        <v>6250</v>
      </c>
      <c r="H10" s="159">
        <v>4640</v>
      </c>
      <c r="I10" s="108">
        <v>3934</v>
      </c>
    </row>
    <row r="11" spans="1:9" ht="27" customHeight="1">
      <c r="A11" s="198"/>
      <c r="B11" s="42" t="s">
        <v>162</v>
      </c>
      <c r="C11" s="43"/>
      <c r="D11" s="69"/>
      <c r="E11" s="107">
        <v>2355</v>
      </c>
      <c r="F11" s="107">
        <v>2536</v>
      </c>
      <c r="G11" s="159">
        <v>3926</v>
      </c>
      <c r="H11" s="159">
        <v>2767</v>
      </c>
      <c r="I11" s="108">
        <v>2399</v>
      </c>
    </row>
    <row r="12" spans="1:9" ht="27" customHeight="1">
      <c r="A12" s="198"/>
      <c r="B12" s="42" t="s">
        <v>163</v>
      </c>
      <c r="C12" s="43"/>
      <c r="D12" s="69"/>
      <c r="E12" s="107">
        <f>E10-E11</f>
        <v>1875</v>
      </c>
      <c r="F12" s="107">
        <v>2180</v>
      </c>
      <c r="G12" s="159">
        <v>2324</v>
      </c>
      <c r="H12" s="159">
        <v>1873</v>
      </c>
      <c r="I12" s="108">
        <v>1535</v>
      </c>
    </row>
    <row r="13" spans="1:9" ht="27" customHeight="1">
      <c r="A13" s="198"/>
      <c r="B13" s="42" t="s">
        <v>164</v>
      </c>
      <c r="C13" s="43"/>
      <c r="D13" s="70"/>
      <c r="E13" s="109">
        <v>-225</v>
      </c>
      <c r="F13" s="109">
        <v>305</v>
      </c>
      <c r="G13" s="160">
        <v>145</v>
      </c>
      <c r="H13" s="160">
        <v>-451</v>
      </c>
      <c r="I13" s="110">
        <v>-338</v>
      </c>
    </row>
    <row r="14" spans="1:9" ht="27" customHeight="1">
      <c r="A14" s="198"/>
      <c r="B14" s="71" t="s">
        <v>165</v>
      </c>
      <c r="C14" s="54"/>
      <c r="D14" s="70"/>
      <c r="E14" s="109">
        <v>0</v>
      </c>
      <c r="F14" s="109">
        <v>0</v>
      </c>
      <c r="G14" s="160">
        <v>0</v>
      </c>
      <c r="H14" s="160">
        <v>0</v>
      </c>
      <c r="I14" s="110">
        <v>0</v>
      </c>
    </row>
    <row r="15" spans="1:9" ht="27" customHeight="1">
      <c r="A15" s="198"/>
      <c r="B15" s="47" t="s">
        <v>166</v>
      </c>
      <c r="C15" s="48"/>
      <c r="D15" s="111"/>
      <c r="E15" s="112">
        <v>-3763</v>
      </c>
      <c r="F15" s="112">
        <v>982</v>
      </c>
      <c r="G15" s="161">
        <v>868</v>
      </c>
      <c r="H15" s="161">
        <v>1387</v>
      </c>
      <c r="I15" s="113">
        <v>-2528</v>
      </c>
    </row>
    <row r="16" spans="1:9" ht="27" customHeight="1">
      <c r="A16" s="198"/>
      <c r="B16" s="114" t="s">
        <v>167</v>
      </c>
      <c r="C16" s="115"/>
      <c r="D16" s="116" t="s">
        <v>39</v>
      </c>
      <c r="E16" s="117">
        <v>33938</v>
      </c>
      <c r="F16" s="117">
        <v>38522</v>
      </c>
      <c r="G16" s="162">
        <v>39014</v>
      </c>
      <c r="H16" s="162">
        <v>41919</v>
      </c>
      <c r="I16" s="118">
        <v>40608</v>
      </c>
    </row>
    <row r="17" spans="1:9" ht="27" customHeight="1">
      <c r="A17" s="198"/>
      <c r="B17" s="42" t="s">
        <v>168</v>
      </c>
      <c r="C17" s="43"/>
      <c r="D17" s="68" t="s">
        <v>40</v>
      </c>
      <c r="E17" s="107">
        <v>51107</v>
      </c>
      <c r="F17" s="107">
        <v>43192</v>
      </c>
      <c r="G17" s="159">
        <v>52173</v>
      </c>
      <c r="H17" s="159">
        <v>55199</v>
      </c>
      <c r="I17" s="108">
        <v>50644</v>
      </c>
    </row>
    <row r="18" spans="1:9" ht="27" customHeight="1">
      <c r="A18" s="198"/>
      <c r="B18" s="42" t="s">
        <v>169</v>
      </c>
      <c r="C18" s="43"/>
      <c r="D18" s="68" t="s">
        <v>41</v>
      </c>
      <c r="E18" s="107">
        <v>892516</v>
      </c>
      <c r="F18" s="107">
        <v>904069</v>
      </c>
      <c r="G18" s="159">
        <v>921432</v>
      </c>
      <c r="H18" s="159">
        <v>970004</v>
      </c>
      <c r="I18" s="108">
        <v>980962</v>
      </c>
    </row>
    <row r="19" spans="1:9" ht="27" customHeight="1">
      <c r="A19" s="198"/>
      <c r="B19" s="42" t="s">
        <v>170</v>
      </c>
      <c r="C19" s="43"/>
      <c r="D19" s="68" t="s">
        <v>171</v>
      </c>
      <c r="E19" s="107">
        <f>E17+E18-E16</f>
        <v>909685</v>
      </c>
      <c r="F19" s="107">
        <f>F17+F18-F16</f>
        <v>908739</v>
      </c>
      <c r="G19" s="107">
        <f>G17+G18-G16</f>
        <v>934591</v>
      </c>
      <c r="H19" s="107">
        <f>H17+H18-H16</f>
        <v>983284</v>
      </c>
      <c r="I19" s="107">
        <f>I17+I18-I16</f>
        <v>990998</v>
      </c>
    </row>
    <row r="20" spans="1:9" ht="27" customHeight="1">
      <c r="A20" s="198"/>
      <c r="B20" s="42" t="s">
        <v>172</v>
      </c>
      <c r="C20" s="43"/>
      <c r="D20" s="69" t="s">
        <v>173</v>
      </c>
      <c r="E20" s="119">
        <f>E18/E8</f>
        <v>3.7713484071884626</v>
      </c>
      <c r="F20" s="119">
        <f>F18/F8</f>
        <v>3.8468238467855516</v>
      </c>
      <c r="G20" s="119">
        <f>G18/G8</f>
        <v>3.9301855406269994</v>
      </c>
      <c r="H20" s="119">
        <f>H18/H8</f>
        <v>4.047062553977995</v>
      </c>
      <c r="I20" s="119">
        <f>I18/I8</f>
        <v>4.1582043999830445</v>
      </c>
    </row>
    <row r="21" spans="1:9" ht="27" customHeight="1">
      <c r="A21" s="198"/>
      <c r="B21" s="42" t="s">
        <v>174</v>
      </c>
      <c r="C21" s="43"/>
      <c r="D21" s="69" t="s">
        <v>175</v>
      </c>
      <c r="E21" s="119">
        <f>E19/E8</f>
        <v>3.8438964408405414</v>
      </c>
      <c r="F21" s="119">
        <f>F19/F8</f>
        <v>3.866694749741508</v>
      </c>
      <c r="G21" s="119">
        <f>G19/G8</f>
        <v>3.9863126466197483</v>
      </c>
      <c r="H21" s="119">
        <f>H19/H8</f>
        <v>4.102469532420175</v>
      </c>
      <c r="I21" s="119">
        <f>I19/I8</f>
        <v>4.200746047221398</v>
      </c>
    </row>
    <row r="22" spans="1:9" ht="27" customHeight="1">
      <c r="A22" s="198"/>
      <c r="B22" s="42" t="s">
        <v>176</v>
      </c>
      <c r="C22" s="43"/>
      <c r="D22" s="69" t="s">
        <v>177</v>
      </c>
      <c r="E22" s="107">
        <f>E18/E24*1000000</f>
        <v>913671.1416129052</v>
      </c>
      <c r="F22" s="107">
        <f>F18/F24*1000000</f>
        <v>925497.980234346</v>
      </c>
      <c r="G22" s="107">
        <f>G18/G24*1000000</f>
        <v>943272.5322108091</v>
      </c>
      <c r="H22" s="107">
        <f>H18/H24*1000000</f>
        <v>992995.8253399205</v>
      </c>
      <c r="I22" s="107">
        <f>I18/I24*1000000</f>
        <v>1020468.414186829</v>
      </c>
    </row>
    <row r="23" spans="1:9" ht="27" customHeight="1">
      <c r="A23" s="198"/>
      <c r="B23" s="42" t="s">
        <v>178</v>
      </c>
      <c r="C23" s="43"/>
      <c r="D23" s="69" t="s">
        <v>179</v>
      </c>
      <c r="E23" s="107">
        <f>E19/E24*1000000</f>
        <v>931247.0952432626</v>
      </c>
      <c r="F23" s="107">
        <f>F19/F24*1000000</f>
        <v>930278.6723802933</v>
      </c>
      <c r="G23" s="107">
        <f>G19/G24*1000000</f>
        <v>956743.4375531045</v>
      </c>
      <c r="H23" s="107">
        <f>H19/H24*1000000</f>
        <v>1006590.5987228283</v>
      </c>
      <c r="I23" s="107">
        <f>I19/I24*1000000</f>
        <v>1030908.595360798</v>
      </c>
    </row>
    <row r="24" spans="1:9" ht="27" customHeight="1">
      <c r="A24" s="198"/>
      <c r="B24" s="120" t="s">
        <v>180</v>
      </c>
      <c r="C24" s="121"/>
      <c r="D24" s="122" t="s">
        <v>181</v>
      </c>
      <c r="E24" s="112">
        <v>976846</v>
      </c>
      <c r="F24" s="112">
        <f>E24</f>
        <v>976846</v>
      </c>
      <c r="G24" s="161">
        <f>F24</f>
        <v>976846</v>
      </c>
      <c r="H24" s="161">
        <f>G24</f>
        <v>976846</v>
      </c>
      <c r="I24" s="113">
        <v>961286</v>
      </c>
    </row>
    <row r="25" spans="1:9" ht="27" customHeight="1">
      <c r="A25" s="198"/>
      <c r="B25" s="10" t="s">
        <v>182</v>
      </c>
      <c r="C25" s="123"/>
      <c r="D25" s="124"/>
      <c r="E25" s="105">
        <v>249546</v>
      </c>
      <c r="F25" s="105">
        <v>250008</v>
      </c>
      <c r="G25" s="163">
        <v>249477</v>
      </c>
      <c r="H25" s="163">
        <v>248705</v>
      </c>
      <c r="I25" s="125">
        <v>245993</v>
      </c>
    </row>
    <row r="26" spans="1:9" ht="27" customHeight="1">
      <c r="A26" s="198"/>
      <c r="B26" s="126" t="s">
        <v>183</v>
      </c>
      <c r="C26" s="127"/>
      <c r="D26" s="128"/>
      <c r="E26" s="129">
        <v>0.688</v>
      </c>
      <c r="F26" s="129">
        <v>0.695</v>
      </c>
      <c r="G26" s="164">
        <v>0.706</v>
      </c>
      <c r="H26" s="164">
        <v>0.72</v>
      </c>
      <c r="I26" s="130">
        <v>0.73</v>
      </c>
    </row>
    <row r="27" spans="1:9" ht="27" customHeight="1">
      <c r="A27" s="198"/>
      <c r="B27" s="126" t="s">
        <v>184</v>
      </c>
      <c r="C27" s="127"/>
      <c r="D27" s="128"/>
      <c r="E27" s="131">
        <v>0.8</v>
      </c>
      <c r="F27" s="131">
        <v>0.9</v>
      </c>
      <c r="G27" s="165">
        <v>0.9</v>
      </c>
      <c r="H27" s="165">
        <v>0.8</v>
      </c>
      <c r="I27" s="132">
        <v>0.6</v>
      </c>
    </row>
    <row r="28" spans="1:9" ht="27" customHeight="1">
      <c r="A28" s="198"/>
      <c r="B28" s="126" t="s">
        <v>185</v>
      </c>
      <c r="C28" s="127"/>
      <c r="D28" s="128"/>
      <c r="E28" s="131">
        <v>97.7</v>
      </c>
      <c r="F28" s="131">
        <v>95.6</v>
      </c>
      <c r="G28" s="165">
        <v>96.9</v>
      </c>
      <c r="H28" s="165">
        <v>95.7</v>
      </c>
      <c r="I28" s="132">
        <v>99.6</v>
      </c>
    </row>
    <row r="29" spans="1:9" ht="27" customHeight="1">
      <c r="A29" s="198"/>
      <c r="B29" s="133" t="s">
        <v>186</v>
      </c>
      <c r="C29" s="134"/>
      <c r="D29" s="135"/>
      <c r="E29" s="136">
        <v>51.3</v>
      </c>
      <c r="F29" s="136">
        <v>50.4</v>
      </c>
      <c r="G29" s="166">
        <v>49.4</v>
      </c>
      <c r="H29" s="166">
        <v>44.8</v>
      </c>
      <c r="I29" s="137">
        <v>48.1</v>
      </c>
    </row>
    <row r="30" spans="1:9" ht="27" customHeight="1">
      <c r="A30" s="198"/>
      <c r="B30" s="197" t="s">
        <v>187</v>
      </c>
      <c r="C30" s="15" t="s">
        <v>188</v>
      </c>
      <c r="D30" s="138"/>
      <c r="E30" s="139">
        <v>0</v>
      </c>
      <c r="F30" s="139">
        <v>0</v>
      </c>
      <c r="G30" s="140">
        <v>0</v>
      </c>
      <c r="H30" s="140">
        <v>0</v>
      </c>
      <c r="I30" s="140">
        <v>0</v>
      </c>
    </row>
    <row r="31" spans="1:9" ht="27" customHeight="1">
      <c r="A31" s="198"/>
      <c r="B31" s="198"/>
      <c r="C31" s="126" t="s">
        <v>189</v>
      </c>
      <c r="D31" s="128"/>
      <c r="E31" s="131">
        <v>0</v>
      </c>
      <c r="F31" s="131">
        <v>0</v>
      </c>
      <c r="G31" s="165">
        <v>0</v>
      </c>
      <c r="H31" s="165">
        <v>0</v>
      </c>
      <c r="I31" s="132">
        <v>0</v>
      </c>
    </row>
    <row r="32" spans="1:9" ht="27" customHeight="1">
      <c r="A32" s="198"/>
      <c r="B32" s="198"/>
      <c r="C32" s="126" t="s">
        <v>190</v>
      </c>
      <c r="D32" s="128"/>
      <c r="E32" s="131">
        <v>10.8</v>
      </c>
      <c r="F32" s="131">
        <v>10.5</v>
      </c>
      <c r="G32" s="165">
        <v>11.8</v>
      </c>
      <c r="H32" s="165">
        <v>12.6</v>
      </c>
      <c r="I32" s="132">
        <v>13.7</v>
      </c>
    </row>
    <row r="33" spans="1:9" ht="27" customHeight="1">
      <c r="A33" s="199"/>
      <c r="B33" s="199"/>
      <c r="C33" s="133" t="s">
        <v>191</v>
      </c>
      <c r="D33" s="135"/>
      <c r="E33" s="136">
        <v>170.3</v>
      </c>
      <c r="F33" s="136">
        <v>169.3</v>
      </c>
      <c r="G33" s="167">
        <v>174.3</v>
      </c>
      <c r="H33" s="167">
        <v>188.3</v>
      </c>
      <c r="I33" s="141">
        <v>187.9</v>
      </c>
    </row>
    <row r="34" spans="1:9" ht="27" customHeight="1">
      <c r="A34" s="1" t="s">
        <v>268</v>
      </c>
      <c r="B34" s="12"/>
      <c r="C34" s="12"/>
      <c r="D34" s="12"/>
      <c r="E34" s="142"/>
      <c r="F34" s="142"/>
      <c r="G34" s="142"/>
      <c r="H34" s="142"/>
      <c r="I34" s="143"/>
    </row>
    <row r="35" ht="27" customHeight="1">
      <c r="A35" s="22" t="s">
        <v>192</v>
      </c>
    </row>
    <row r="36" ht="13.5">
      <c r="A36" s="144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4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G3" sqref="G3"/>
    </sheetView>
  </sheetViews>
  <sheetFormatPr defaultColWidth="8.796875" defaultRowHeight="14.25"/>
  <cols>
    <col min="1" max="1" width="3.59765625" style="517" customWidth="1"/>
    <col min="2" max="3" width="1.59765625" style="517" customWidth="1"/>
    <col min="4" max="4" width="22.59765625" style="517" customWidth="1"/>
    <col min="5" max="5" width="10.59765625" style="517" customWidth="1"/>
    <col min="6" max="11" width="13.59765625" style="517" customWidth="1"/>
    <col min="12" max="12" width="13.59765625" style="518" customWidth="1"/>
    <col min="13" max="21" width="13.59765625" style="517" customWidth="1"/>
    <col min="22" max="25" width="12" style="517" customWidth="1"/>
    <col min="26" max="16384" width="9" style="517" customWidth="1"/>
  </cols>
  <sheetData>
    <row r="1" spans="1:7" ht="33.75" customHeight="1">
      <c r="A1" s="322" t="s">
        <v>0</v>
      </c>
      <c r="B1" s="217"/>
      <c r="C1" s="217"/>
      <c r="D1" s="323" t="s">
        <v>284</v>
      </c>
      <c r="E1" s="324"/>
      <c r="F1" s="324"/>
      <c r="G1" s="324"/>
    </row>
    <row r="2" ht="15" customHeight="1"/>
    <row r="3" spans="1:4" ht="15" customHeight="1">
      <c r="A3" s="325" t="s">
        <v>285</v>
      </c>
      <c r="B3" s="325"/>
      <c r="C3" s="325"/>
      <c r="D3" s="325"/>
    </row>
    <row r="4" spans="1:4" ht="15" customHeight="1">
      <c r="A4" s="325"/>
      <c r="B4" s="325"/>
      <c r="C4" s="325"/>
      <c r="D4" s="325"/>
    </row>
    <row r="5" spans="1:15" ht="15.75" customHeight="1">
      <c r="A5" s="519" t="s">
        <v>312</v>
      </c>
      <c r="B5" s="519"/>
      <c r="C5" s="519"/>
      <c r="D5" s="519"/>
      <c r="K5" s="520"/>
      <c r="O5" s="520" t="s">
        <v>44</v>
      </c>
    </row>
    <row r="6" spans="1:15" ht="15.75" customHeight="1">
      <c r="A6" s="327" t="s">
        <v>45</v>
      </c>
      <c r="B6" s="328"/>
      <c r="C6" s="328"/>
      <c r="D6" s="328"/>
      <c r="E6" s="329"/>
      <c r="F6" s="330" t="s">
        <v>286</v>
      </c>
      <c r="G6" s="521"/>
      <c r="H6" s="330" t="s">
        <v>287</v>
      </c>
      <c r="I6" s="521"/>
      <c r="J6" s="330" t="s">
        <v>288</v>
      </c>
      <c r="K6" s="521"/>
      <c r="L6" s="330" t="s">
        <v>289</v>
      </c>
      <c r="M6" s="522"/>
      <c r="N6" s="330" t="s">
        <v>290</v>
      </c>
      <c r="O6" s="521"/>
    </row>
    <row r="7" spans="1:17" ht="15.75" customHeight="1">
      <c r="A7" s="332"/>
      <c r="B7" s="333"/>
      <c r="C7" s="333"/>
      <c r="D7" s="333"/>
      <c r="E7" s="334"/>
      <c r="F7" s="410" t="s">
        <v>313</v>
      </c>
      <c r="G7" s="523" t="s">
        <v>1</v>
      </c>
      <c r="H7" s="410" t="s">
        <v>313</v>
      </c>
      <c r="I7" s="523" t="s">
        <v>1</v>
      </c>
      <c r="J7" s="410" t="s">
        <v>313</v>
      </c>
      <c r="K7" s="523" t="s">
        <v>1</v>
      </c>
      <c r="L7" s="410" t="s">
        <v>313</v>
      </c>
      <c r="M7" s="523" t="s">
        <v>1</v>
      </c>
      <c r="N7" s="410" t="s">
        <v>314</v>
      </c>
      <c r="O7" s="524" t="s">
        <v>1</v>
      </c>
      <c r="P7" s="525"/>
      <c r="Q7" s="526"/>
    </row>
    <row r="8" spans="1:25" ht="15.75" customHeight="1">
      <c r="A8" s="338" t="s">
        <v>84</v>
      </c>
      <c r="B8" s="527" t="s">
        <v>46</v>
      </c>
      <c r="C8" s="528"/>
      <c r="D8" s="528"/>
      <c r="E8" s="529" t="s">
        <v>37</v>
      </c>
      <c r="F8" s="418">
        <v>20012</v>
      </c>
      <c r="G8" s="530">
        <v>18787</v>
      </c>
      <c r="H8" s="418">
        <v>1704</v>
      </c>
      <c r="I8" s="531">
        <v>1689</v>
      </c>
      <c r="J8" s="418">
        <v>1674</v>
      </c>
      <c r="K8" s="532">
        <v>1719</v>
      </c>
      <c r="L8" s="418">
        <v>23725</v>
      </c>
      <c r="M8" s="531">
        <v>23521</v>
      </c>
      <c r="N8" s="418">
        <v>27508</v>
      </c>
      <c r="O8" s="532">
        <v>28201</v>
      </c>
      <c r="P8" s="533"/>
      <c r="Q8" s="534"/>
      <c r="R8" s="535"/>
      <c r="S8" s="535"/>
      <c r="T8" s="535"/>
      <c r="U8" s="535"/>
      <c r="V8" s="535"/>
      <c r="W8" s="535"/>
      <c r="X8" s="535"/>
      <c r="Y8" s="535"/>
    </row>
    <row r="9" spans="1:25" ht="15.75" customHeight="1">
      <c r="A9" s="345"/>
      <c r="B9" s="518"/>
      <c r="C9" s="536" t="s">
        <v>47</v>
      </c>
      <c r="D9" s="537"/>
      <c r="E9" s="538" t="s">
        <v>38</v>
      </c>
      <c r="F9" s="187">
        <v>19812</v>
      </c>
      <c r="G9" s="276">
        <v>18785</v>
      </c>
      <c r="H9" s="187">
        <v>1667</v>
      </c>
      <c r="I9" s="539">
        <v>1686</v>
      </c>
      <c r="J9" s="187">
        <v>1674</v>
      </c>
      <c r="K9" s="174">
        <v>1698</v>
      </c>
      <c r="L9" s="187">
        <v>23715</v>
      </c>
      <c r="M9" s="539">
        <v>23460</v>
      </c>
      <c r="N9" s="187">
        <v>27303</v>
      </c>
      <c r="O9" s="174">
        <v>28040</v>
      </c>
      <c r="P9" s="533"/>
      <c r="Q9" s="534"/>
      <c r="R9" s="535"/>
      <c r="S9" s="535"/>
      <c r="T9" s="535"/>
      <c r="U9" s="535"/>
      <c r="V9" s="535"/>
      <c r="W9" s="535"/>
      <c r="X9" s="535"/>
      <c r="Y9" s="535"/>
    </row>
    <row r="10" spans="1:25" ht="15.75" customHeight="1">
      <c r="A10" s="345"/>
      <c r="B10" s="540"/>
      <c r="C10" s="536" t="s">
        <v>48</v>
      </c>
      <c r="D10" s="537"/>
      <c r="E10" s="538" t="s">
        <v>39</v>
      </c>
      <c r="F10" s="187">
        <v>200</v>
      </c>
      <c r="G10" s="276">
        <v>3</v>
      </c>
      <c r="H10" s="187">
        <v>37</v>
      </c>
      <c r="I10" s="539">
        <v>3</v>
      </c>
      <c r="J10" s="187">
        <v>0</v>
      </c>
      <c r="K10" s="541">
        <v>21</v>
      </c>
      <c r="L10" s="187">
        <v>10</v>
      </c>
      <c r="M10" s="539">
        <v>61</v>
      </c>
      <c r="N10" s="187">
        <v>205</v>
      </c>
      <c r="O10" s="174">
        <v>161</v>
      </c>
      <c r="P10" s="533"/>
      <c r="Q10" s="534"/>
      <c r="R10" s="535"/>
      <c r="S10" s="535"/>
      <c r="T10" s="535"/>
      <c r="U10" s="535"/>
      <c r="V10" s="535"/>
      <c r="W10" s="535"/>
      <c r="X10" s="535"/>
      <c r="Y10" s="535"/>
    </row>
    <row r="11" spans="1:25" ht="15.75" customHeight="1">
      <c r="A11" s="345"/>
      <c r="B11" s="542" t="s">
        <v>49</v>
      </c>
      <c r="C11" s="543"/>
      <c r="D11" s="543"/>
      <c r="E11" s="544" t="s">
        <v>40</v>
      </c>
      <c r="F11" s="441">
        <v>18088</v>
      </c>
      <c r="G11" s="286">
        <v>17563</v>
      </c>
      <c r="H11" s="441">
        <v>1283</v>
      </c>
      <c r="I11" s="545">
        <v>1314</v>
      </c>
      <c r="J11" s="441">
        <v>1724</v>
      </c>
      <c r="K11" s="546">
        <v>1662</v>
      </c>
      <c r="L11" s="441">
        <v>24964</v>
      </c>
      <c r="M11" s="545">
        <v>24672</v>
      </c>
      <c r="N11" s="441">
        <v>26481</v>
      </c>
      <c r="O11" s="546">
        <v>26891</v>
      </c>
      <c r="P11" s="533"/>
      <c r="Q11" s="534"/>
      <c r="R11" s="535"/>
      <c r="S11" s="535"/>
      <c r="T11" s="535"/>
      <c r="U11" s="535"/>
      <c r="V11" s="535"/>
      <c r="W11" s="535"/>
      <c r="X11" s="535"/>
      <c r="Y11" s="535"/>
    </row>
    <row r="12" spans="1:25" ht="15.75" customHeight="1">
      <c r="A12" s="345"/>
      <c r="B12" s="547"/>
      <c r="C12" s="536" t="s">
        <v>50</v>
      </c>
      <c r="D12" s="537"/>
      <c r="E12" s="538" t="s">
        <v>41</v>
      </c>
      <c r="F12" s="187">
        <v>17828</v>
      </c>
      <c r="G12" s="276">
        <v>17507</v>
      </c>
      <c r="H12" s="187">
        <v>1214</v>
      </c>
      <c r="I12" s="539">
        <v>1314</v>
      </c>
      <c r="J12" s="187">
        <v>1721</v>
      </c>
      <c r="K12" s="174">
        <v>1653</v>
      </c>
      <c r="L12" s="187">
        <v>24673</v>
      </c>
      <c r="M12" s="539">
        <v>24455</v>
      </c>
      <c r="N12" s="187">
        <v>26451</v>
      </c>
      <c r="O12" s="174">
        <v>26874</v>
      </c>
      <c r="P12" s="533"/>
      <c r="Q12" s="534"/>
      <c r="R12" s="535"/>
      <c r="S12" s="535"/>
      <c r="T12" s="535"/>
      <c r="U12" s="535"/>
      <c r="V12" s="535"/>
      <c r="W12" s="535"/>
      <c r="X12" s="535"/>
      <c r="Y12" s="535"/>
    </row>
    <row r="13" spans="1:25" ht="15.75" customHeight="1">
      <c r="A13" s="345"/>
      <c r="B13" s="518"/>
      <c r="C13" s="548" t="s">
        <v>51</v>
      </c>
      <c r="D13" s="549"/>
      <c r="E13" s="550" t="s">
        <v>42</v>
      </c>
      <c r="F13" s="428">
        <v>260</v>
      </c>
      <c r="G13" s="267">
        <v>56</v>
      </c>
      <c r="H13" s="428">
        <v>69</v>
      </c>
      <c r="I13" s="551">
        <v>0</v>
      </c>
      <c r="J13" s="428">
        <v>3</v>
      </c>
      <c r="K13" s="541">
        <v>9</v>
      </c>
      <c r="L13" s="428">
        <v>291</v>
      </c>
      <c r="M13" s="552">
        <v>217</v>
      </c>
      <c r="N13" s="428">
        <v>30</v>
      </c>
      <c r="O13" s="553">
        <v>17</v>
      </c>
      <c r="P13" s="533"/>
      <c r="Q13" s="534"/>
      <c r="R13" s="535"/>
      <c r="S13" s="535"/>
      <c r="T13" s="535"/>
      <c r="U13" s="535"/>
      <c r="V13" s="535"/>
      <c r="W13" s="535"/>
      <c r="X13" s="535"/>
      <c r="Y13" s="535"/>
    </row>
    <row r="14" spans="1:25" ht="15.75" customHeight="1">
      <c r="A14" s="345"/>
      <c r="B14" s="554" t="s">
        <v>52</v>
      </c>
      <c r="C14" s="537"/>
      <c r="D14" s="537"/>
      <c r="E14" s="538" t="s">
        <v>88</v>
      </c>
      <c r="F14" s="191">
        <f aca="true" t="shared" si="0" ref="F14:O15">F9-F12</f>
        <v>1984</v>
      </c>
      <c r="G14" s="174">
        <f t="shared" si="0"/>
        <v>1278</v>
      </c>
      <c r="H14" s="191">
        <f t="shared" si="0"/>
        <v>453</v>
      </c>
      <c r="I14" s="174">
        <f t="shared" si="0"/>
        <v>372</v>
      </c>
      <c r="J14" s="187">
        <f>J9-J12</f>
        <v>-47</v>
      </c>
      <c r="K14" s="174">
        <f t="shared" si="0"/>
        <v>45</v>
      </c>
      <c r="L14" s="187">
        <f t="shared" si="0"/>
        <v>-958</v>
      </c>
      <c r="M14" s="539">
        <f t="shared" si="0"/>
        <v>-995</v>
      </c>
      <c r="N14" s="187">
        <f>N9-N12</f>
        <v>852</v>
      </c>
      <c r="O14" s="174">
        <f t="shared" si="0"/>
        <v>1166</v>
      </c>
      <c r="P14" s="533"/>
      <c r="Q14" s="534"/>
      <c r="R14" s="535"/>
      <c r="S14" s="535"/>
      <c r="T14" s="535"/>
      <c r="U14" s="535"/>
      <c r="V14" s="535"/>
      <c r="W14" s="535"/>
      <c r="X14" s="535"/>
      <c r="Y14" s="535"/>
    </row>
    <row r="15" spans="1:25" ht="15.75" customHeight="1">
      <c r="A15" s="345"/>
      <c r="B15" s="554" t="s">
        <v>53</v>
      </c>
      <c r="C15" s="537"/>
      <c r="D15" s="537"/>
      <c r="E15" s="538" t="s">
        <v>293</v>
      </c>
      <c r="F15" s="191">
        <f t="shared" si="0"/>
        <v>-60</v>
      </c>
      <c r="G15" s="174">
        <f t="shared" si="0"/>
        <v>-53</v>
      </c>
      <c r="H15" s="191">
        <f t="shared" si="0"/>
        <v>-32</v>
      </c>
      <c r="I15" s="174">
        <f t="shared" si="0"/>
        <v>3</v>
      </c>
      <c r="J15" s="187">
        <f>J10-J13</f>
        <v>-3</v>
      </c>
      <c r="K15" s="174">
        <f t="shared" si="0"/>
        <v>12</v>
      </c>
      <c r="L15" s="187">
        <f t="shared" si="0"/>
        <v>-281</v>
      </c>
      <c r="M15" s="539">
        <f t="shared" si="0"/>
        <v>-156</v>
      </c>
      <c r="N15" s="187">
        <f>N10-N13</f>
        <v>175</v>
      </c>
      <c r="O15" s="174">
        <f t="shared" si="0"/>
        <v>144</v>
      </c>
      <c r="P15" s="533"/>
      <c r="Q15" s="534"/>
      <c r="R15" s="535"/>
      <c r="S15" s="535"/>
      <c r="T15" s="535"/>
      <c r="U15" s="535"/>
      <c r="V15" s="535"/>
      <c r="W15" s="535"/>
      <c r="X15" s="535"/>
      <c r="Y15" s="535"/>
    </row>
    <row r="16" spans="1:25" ht="15.75" customHeight="1">
      <c r="A16" s="345"/>
      <c r="B16" s="554" t="s">
        <v>54</v>
      </c>
      <c r="C16" s="537"/>
      <c r="D16" s="537"/>
      <c r="E16" s="538" t="s">
        <v>90</v>
      </c>
      <c r="F16" s="191">
        <f aca="true" t="shared" si="1" ref="F16:O16">F8-F11</f>
        <v>1924</v>
      </c>
      <c r="G16" s="174">
        <f t="shared" si="1"/>
        <v>1224</v>
      </c>
      <c r="H16" s="191">
        <f t="shared" si="1"/>
        <v>421</v>
      </c>
      <c r="I16" s="174">
        <f t="shared" si="1"/>
        <v>375</v>
      </c>
      <c r="J16" s="187">
        <f>J8-J11</f>
        <v>-50</v>
      </c>
      <c r="K16" s="174">
        <f t="shared" si="1"/>
        <v>57</v>
      </c>
      <c r="L16" s="187">
        <f t="shared" si="1"/>
        <v>-1239</v>
      </c>
      <c r="M16" s="539">
        <f t="shared" si="1"/>
        <v>-1151</v>
      </c>
      <c r="N16" s="187">
        <f>N8-N11</f>
        <v>1027</v>
      </c>
      <c r="O16" s="174">
        <f t="shared" si="1"/>
        <v>1310</v>
      </c>
      <c r="P16" s="533"/>
      <c r="Q16" s="534"/>
      <c r="R16" s="535"/>
      <c r="S16" s="535"/>
      <c r="T16" s="535"/>
      <c r="U16" s="535"/>
      <c r="V16" s="535"/>
      <c r="W16" s="535"/>
      <c r="X16" s="535"/>
      <c r="Y16" s="535"/>
    </row>
    <row r="17" spans="1:25" ht="15.75" customHeight="1">
      <c r="A17" s="345"/>
      <c r="B17" s="554" t="s">
        <v>55</v>
      </c>
      <c r="C17" s="537"/>
      <c r="D17" s="537"/>
      <c r="E17" s="555"/>
      <c r="F17" s="541">
        <v>-27</v>
      </c>
      <c r="G17" s="556">
        <v>-212</v>
      </c>
      <c r="H17" s="541">
        <v>0</v>
      </c>
      <c r="I17" s="551">
        <v>0</v>
      </c>
      <c r="J17" s="557">
        <v>1579</v>
      </c>
      <c r="K17" s="174">
        <v>1530</v>
      </c>
      <c r="L17" s="558">
        <v>35435</v>
      </c>
      <c r="M17" s="539">
        <v>34196</v>
      </c>
      <c r="N17" s="557">
        <v>0</v>
      </c>
      <c r="O17" s="556">
        <v>0</v>
      </c>
      <c r="P17" s="533"/>
      <c r="Q17" s="534"/>
      <c r="R17" s="535"/>
      <c r="S17" s="535"/>
      <c r="T17" s="535"/>
      <c r="U17" s="535"/>
      <c r="V17" s="535"/>
      <c r="W17" s="535"/>
      <c r="X17" s="535"/>
      <c r="Y17" s="535"/>
    </row>
    <row r="18" spans="1:25" ht="15.75" customHeight="1">
      <c r="A18" s="367"/>
      <c r="B18" s="559" t="s">
        <v>56</v>
      </c>
      <c r="C18" s="519"/>
      <c r="D18" s="519"/>
      <c r="E18" s="560"/>
      <c r="F18" s="369">
        <v>0</v>
      </c>
      <c r="G18" s="561">
        <v>0</v>
      </c>
      <c r="H18" s="369">
        <v>0</v>
      </c>
      <c r="I18" s="464">
        <v>0</v>
      </c>
      <c r="J18" s="371">
        <v>0</v>
      </c>
      <c r="K18" s="562">
        <v>0</v>
      </c>
      <c r="L18" s="371">
        <v>0</v>
      </c>
      <c r="M18" s="562">
        <v>0</v>
      </c>
      <c r="N18" s="371">
        <v>0</v>
      </c>
      <c r="O18" s="563">
        <v>0</v>
      </c>
      <c r="P18" s="533"/>
      <c r="Q18" s="534"/>
      <c r="R18" s="535"/>
      <c r="S18" s="535"/>
      <c r="T18" s="535"/>
      <c r="U18" s="535"/>
      <c r="V18" s="535"/>
      <c r="W18" s="535"/>
      <c r="X18" s="535"/>
      <c r="Y18" s="535"/>
    </row>
    <row r="19" spans="1:25" ht="15.75" customHeight="1">
      <c r="A19" s="345" t="s">
        <v>85</v>
      </c>
      <c r="B19" s="542" t="s">
        <v>57</v>
      </c>
      <c r="C19" s="564"/>
      <c r="D19" s="564"/>
      <c r="E19" s="565"/>
      <c r="F19" s="566">
        <v>4137</v>
      </c>
      <c r="G19" s="567">
        <v>5149</v>
      </c>
      <c r="H19" s="566">
        <v>249</v>
      </c>
      <c r="I19" s="568">
        <v>48</v>
      </c>
      <c r="J19" s="446">
        <v>78</v>
      </c>
      <c r="K19" s="567">
        <v>77</v>
      </c>
      <c r="L19" s="446">
        <v>5014</v>
      </c>
      <c r="M19" s="568">
        <v>2028</v>
      </c>
      <c r="N19" s="446">
        <v>16677</v>
      </c>
      <c r="O19" s="567">
        <v>177715</v>
      </c>
      <c r="P19" s="533"/>
      <c r="Q19" s="534"/>
      <c r="R19" s="535"/>
      <c r="S19" s="535"/>
      <c r="T19" s="535"/>
      <c r="U19" s="535"/>
      <c r="V19" s="535"/>
      <c r="W19" s="535"/>
      <c r="X19" s="535"/>
      <c r="Y19" s="535"/>
    </row>
    <row r="20" spans="1:25" ht="15.75" customHeight="1">
      <c r="A20" s="345"/>
      <c r="B20" s="569"/>
      <c r="C20" s="536" t="s">
        <v>58</v>
      </c>
      <c r="D20" s="537"/>
      <c r="E20" s="538"/>
      <c r="F20" s="191">
        <v>3100</v>
      </c>
      <c r="G20" s="174">
        <v>3850</v>
      </c>
      <c r="H20" s="191">
        <v>200</v>
      </c>
      <c r="I20" s="539">
        <v>0</v>
      </c>
      <c r="J20" s="187">
        <v>76</v>
      </c>
      <c r="K20" s="539">
        <v>70</v>
      </c>
      <c r="L20" s="187">
        <v>3823</v>
      </c>
      <c r="M20" s="539">
        <v>1157</v>
      </c>
      <c r="N20" s="187">
        <v>9240</v>
      </c>
      <c r="O20" s="174">
        <v>9890</v>
      </c>
      <c r="P20" s="533"/>
      <c r="Q20" s="534"/>
      <c r="R20" s="535"/>
      <c r="S20" s="535"/>
      <c r="T20" s="535"/>
      <c r="U20" s="535"/>
      <c r="V20" s="535"/>
      <c r="W20" s="535"/>
      <c r="X20" s="535"/>
      <c r="Y20" s="535"/>
    </row>
    <row r="21" spans="1:25" ht="15.75" customHeight="1">
      <c r="A21" s="345"/>
      <c r="B21" s="570" t="s">
        <v>59</v>
      </c>
      <c r="C21" s="543"/>
      <c r="D21" s="543"/>
      <c r="E21" s="544" t="s">
        <v>294</v>
      </c>
      <c r="F21" s="571">
        <v>4137</v>
      </c>
      <c r="G21" s="546">
        <v>5149</v>
      </c>
      <c r="H21" s="571">
        <v>249</v>
      </c>
      <c r="I21" s="545">
        <v>48</v>
      </c>
      <c r="J21" s="441">
        <v>78</v>
      </c>
      <c r="K21" s="546">
        <v>77</v>
      </c>
      <c r="L21" s="441">
        <v>5014</v>
      </c>
      <c r="M21" s="545">
        <v>2028</v>
      </c>
      <c r="N21" s="441">
        <v>16677</v>
      </c>
      <c r="O21" s="546">
        <v>17715</v>
      </c>
      <c r="P21" s="533"/>
      <c r="Q21" s="534"/>
      <c r="R21" s="535"/>
      <c r="S21" s="535"/>
      <c r="T21" s="535"/>
      <c r="U21" s="535"/>
      <c r="V21" s="535"/>
      <c r="W21" s="535"/>
      <c r="X21" s="535"/>
      <c r="Y21" s="535"/>
    </row>
    <row r="22" spans="1:25" ht="15.75" customHeight="1">
      <c r="A22" s="345"/>
      <c r="B22" s="542" t="s">
        <v>60</v>
      </c>
      <c r="C22" s="564"/>
      <c r="D22" s="564"/>
      <c r="E22" s="565" t="s">
        <v>92</v>
      </c>
      <c r="F22" s="566">
        <v>12072</v>
      </c>
      <c r="G22" s="567">
        <v>13043</v>
      </c>
      <c r="H22" s="566">
        <v>974</v>
      </c>
      <c r="I22" s="568">
        <v>556</v>
      </c>
      <c r="J22" s="446">
        <v>197</v>
      </c>
      <c r="K22" s="567">
        <v>181</v>
      </c>
      <c r="L22" s="446">
        <v>6015</v>
      </c>
      <c r="M22" s="568">
        <v>3219</v>
      </c>
      <c r="N22" s="446">
        <v>28256</v>
      </c>
      <c r="O22" s="567">
        <v>29577</v>
      </c>
      <c r="P22" s="533"/>
      <c r="Q22" s="534"/>
      <c r="R22" s="535"/>
      <c r="S22" s="535"/>
      <c r="T22" s="535"/>
      <c r="U22" s="535"/>
      <c r="V22" s="535"/>
      <c r="W22" s="535"/>
      <c r="X22" s="535"/>
      <c r="Y22" s="535"/>
    </row>
    <row r="23" spans="1:25" ht="15.75" customHeight="1">
      <c r="A23" s="345"/>
      <c r="B23" s="547" t="s">
        <v>61</v>
      </c>
      <c r="C23" s="548" t="s">
        <v>62</v>
      </c>
      <c r="D23" s="549"/>
      <c r="E23" s="550"/>
      <c r="F23" s="572">
        <v>3523</v>
      </c>
      <c r="G23" s="553">
        <v>3400</v>
      </c>
      <c r="H23" s="572">
        <v>231</v>
      </c>
      <c r="I23" s="552">
        <v>228</v>
      </c>
      <c r="J23" s="428">
        <v>60</v>
      </c>
      <c r="K23" s="553">
        <v>65</v>
      </c>
      <c r="L23" s="428">
        <v>3763</v>
      </c>
      <c r="M23" s="552">
        <v>1781</v>
      </c>
      <c r="N23" s="428">
        <v>13782</v>
      </c>
      <c r="O23" s="553">
        <v>15886</v>
      </c>
      <c r="P23" s="533"/>
      <c r="Q23" s="534"/>
      <c r="R23" s="535"/>
      <c r="S23" s="535"/>
      <c r="T23" s="535"/>
      <c r="U23" s="535"/>
      <c r="V23" s="535"/>
      <c r="W23" s="535"/>
      <c r="X23" s="535"/>
      <c r="Y23" s="535"/>
    </row>
    <row r="24" spans="1:25" ht="15.75" customHeight="1">
      <c r="A24" s="345"/>
      <c r="B24" s="554" t="s">
        <v>93</v>
      </c>
      <c r="C24" s="537"/>
      <c r="D24" s="537"/>
      <c r="E24" s="538" t="s">
        <v>295</v>
      </c>
      <c r="F24" s="191">
        <f aca="true" t="shared" si="2" ref="F24:O24">F21-F22</f>
        <v>-7935</v>
      </c>
      <c r="G24" s="174">
        <f t="shared" si="2"/>
        <v>-7894</v>
      </c>
      <c r="H24" s="191">
        <f t="shared" si="2"/>
        <v>-725</v>
      </c>
      <c r="I24" s="174">
        <f t="shared" si="2"/>
        <v>-508</v>
      </c>
      <c r="J24" s="187">
        <f>J21-J22</f>
        <v>-119</v>
      </c>
      <c r="K24" s="174">
        <f t="shared" si="2"/>
        <v>-104</v>
      </c>
      <c r="L24" s="187">
        <f t="shared" si="2"/>
        <v>-1001</v>
      </c>
      <c r="M24" s="539">
        <f t="shared" si="2"/>
        <v>-1191</v>
      </c>
      <c r="N24" s="187">
        <f t="shared" si="2"/>
        <v>-11579</v>
      </c>
      <c r="O24" s="174">
        <f t="shared" si="2"/>
        <v>-11862</v>
      </c>
      <c r="P24" s="533"/>
      <c r="Q24" s="534"/>
      <c r="R24" s="535"/>
      <c r="S24" s="535"/>
      <c r="T24" s="535"/>
      <c r="U24" s="535"/>
      <c r="V24" s="535"/>
      <c r="W24" s="535"/>
      <c r="X24" s="535"/>
      <c r="Y24" s="535"/>
    </row>
    <row r="25" spans="1:25" ht="15.75" customHeight="1">
      <c r="A25" s="345"/>
      <c r="B25" s="573" t="s">
        <v>63</v>
      </c>
      <c r="C25" s="549"/>
      <c r="D25" s="549"/>
      <c r="E25" s="574" t="s">
        <v>95</v>
      </c>
      <c r="F25" s="384">
        <v>7935</v>
      </c>
      <c r="G25" s="575">
        <v>7894</v>
      </c>
      <c r="H25" s="384">
        <v>725</v>
      </c>
      <c r="I25" s="575">
        <v>508</v>
      </c>
      <c r="J25" s="386">
        <v>37</v>
      </c>
      <c r="K25" s="575">
        <v>104</v>
      </c>
      <c r="L25" s="386">
        <v>661</v>
      </c>
      <c r="M25" s="576">
        <v>614</v>
      </c>
      <c r="N25" s="386">
        <v>11579</v>
      </c>
      <c r="O25" s="575">
        <v>11862</v>
      </c>
      <c r="P25" s="533"/>
      <c r="Q25" s="534"/>
      <c r="R25" s="535"/>
      <c r="S25" s="535"/>
      <c r="T25" s="535"/>
      <c r="U25" s="535"/>
      <c r="V25" s="535"/>
      <c r="W25" s="535"/>
      <c r="X25" s="535"/>
      <c r="Y25" s="535"/>
    </row>
    <row r="26" spans="1:25" ht="15.75" customHeight="1">
      <c r="A26" s="345"/>
      <c r="B26" s="570" t="s">
        <v>64</v>
      </c>
      <c r="C26" s="543"/>
      <c r="D26" s="543"/>
      <c r="E26" s="577"/>
      <c r="F26" s="578"/>
      <c r="G26" s="579"/>
      <c r="H26" s="578"/>
      <c r="I26" s="579"/>
      <c r="J26" s="580"/>
      <c r="K26" s="579"/>
      <c r="L26" s="580"/>
      <c r="M26" s="581"/>
      <c r="N26" s="580"/>
      <c r="O26" s="579"/>
      <c r="P26" s="533"/>
      <c r="Q26" s="534"/>
      <c r="R26" s="535"/>
      <c r="S26" s="535"/>
      <c r="T26" s="535"/>
      <c r="U26" s="535"/>
      <c r="V26" s="535"/>
      <c r="W26" s="535"/>
      <c r="X26" s="535"/>
      <c r="Y26" s="535"/>
    </row>
    <row r="27" spans="1:25" ht="15.75" customHeight="1">
      <c r="A27" s="367"/>
      <c r="B27" s="559" t="s">
        <v>296</v>
      </c>
      <c r="C27" s="519"/>
      <c r="D27" s="519"/>
      <c r="E27" s="582" t="s">
        <v>297</v>
      </c>
      <c r="F27" s="188">
        <f aca="true" t="shared" si="3" ref="F27:O27">F24+F25</f>
        <v>0</v>
      </c>
      <c r="G27" s="192">
        <f t="shared" si="3"/>
        <v>0</v>
      </c>
      <c r="H27" s="188">
        <f t="shared" si="3"/>
        <v>0</v>
      </c>
      <c r="I27" s="192">
        <f t="shared" si="3"/>
        <v>0</v>
      </c>
      <c r="J27" s="482">
        <f>J24+J25</f>
        <v>-82</v>
      </c>
      <c r="K27" s="192">
        <f t="shared" si="3"/>
        <v>0</v>
      </c>
      <c r="L27" s="482">
        <f t="shared" si="3"/>
        <v>-340</v>
      </c>
      <c r="M27" s="583">
        <f t="shared" si="3"/>
        <v>-577</v>
      </c>
      <c r="N27" s="482">
        <f t="shared" si="3"/>
        <v>0</v>
      </c>
      <c r="O27" s="192">
        <f t="shared" si="3"/>
        <v>0</v>
      </c>
      <c r="P27" s="533"/>
      <c r="Q27" s="534"/>
      <c r="R27" s="535"/>
      <c r="S27" s="535"/>
      <c r="T27" s="535"/>
      <c r="U27" s="535"/>
      <c r="V27" s="535"/>
      <c r="W27" s="535"/>
      <c r="X27" s="535"/>
      <c r="Y27" s="535"/>
    </row>
    <row r="28" spans="6:25" ht="15.75" customHeight="1">
      <c r="F28" s="535"/>
      <c r="G28" s="535"/>
      <c r="H28" s="535"/>
      <c r="I28" s="535"/>
      <c r="J28" s="535"/>
      <c r="K28" s="535"/>
      <c r="L28" s="533"/>
      <c r="M28" s="534"/>
      <c r="N28" s="535"/>
      <c r="O28" s="535"/>
      <c r="P28" s="535"/>
      <c r="Q28" s="535"/>
      <c r="R28" s="535"/>
      <c r="S28" s="535"/>
      <c r="T28" s="535"/>
      <c r="U28" s="535"/>
      <c r="V28" s="535"/>
      <c r="W28" s="535"/>
      <c r="X28" s="535"/>
      <c r="Y28" s="535"/>
    </row>
    <row r="29" spans="1:25" ht="15.75" customHeight="1">
      <c r="A29" s="519"/>
      <c r="F29" s="535"/>
      <c r="G29" s="535"/>
      <c r="H29" s="535"/>
      <c r="I29" s="535"/>
      <c r="J29" s="584"/>
      <c r="K29" s="584"/>
      <c r="L29" s="533"/>
      <c r="M29" s="534"/>
      <c r="N29" s="535"/>
      <c r="O29" s="584" t="s">
        <v>101</v>
      </c>
      <c r="P29" s="535"/>
      <c r="Q29" s="535"/>
      <c r="R29" s="535"/>
      <c r="S29" s="535"/>
      <c r="T29" s="535"/>
      <c r="U29" s="535"/>
      <c r="V29" s="535"/>
      <c r="W29" s="535"/>
      <c r="X29" s="535"/>
      <c r="Y29" s="584"/>
    </row>
    <row r="30" spans="1:25" ht="15.75" customHeight="1">
      <c r="A30" s="401" t="s">
        <v>65</v>
      </c>
      <c r="B30" s="402"/>
      <c r="C30" s="402"/>
      <c r="D30" s="402"/>
      <c r="E30" s="403"/>
      <c r="F30" s="214" t="s">
        <v>298</v>
      </c>
      <c r="G30" s="404"/>
      <c r="H30" s="214" t="s">
        <v>299</v>
      </c>
      <c r="I30" s="404"/>
      <c r="J30" s="214" t="s">
        <v>300</v>
      </c>
      <c r="K30" s="404"/>
      <c r="L30" s="585" t="s">
        <v>301</v>
      </c>
      <c r="M30" s="586"/>
      <c r="N30" s="214" t="s">
        <v>302</v>
      </c>
      <c r="O30" s="404"/>
      <c r="P30" s="587"/>
      <c r="Q30" s="587"/>
      <c r="R30" s="587"/>
      <c r="S30" s="587"/>
      <c r="T30" s="587"/>
      <c r="U30" s="587"/>
      <c r="V30" s="587"/>
      <c r="W30" s="587"/>
      <c r="X30" s="587"/>
      <c r="Y30" s="587"/>
    </row>
    <row r="31" spans="1:25" ht="15.75" customHeight="1">
      <c r="A31" s="406"/>
      <c r="B31" s="407"/>
      <c r="C31" s="407"/>
      <c r="D31" s="407"/>
      <c r="E31" s="408"/>
      <c r="F31" s="410" t="s">
        <v>314</v>
      </c>
      <c r="G31" s="523" t="s">
        <v>1</v>
      </c>
      <c r="H31" s="410" t="s">
        <v>337</v>
      </c>
      <c r="I31" s="523" t="s">
        <v>1</v>
      </c>
      <c r="J31" s="410" t="s">
        <v>315</v>
      </c>
      <c r="K31" s="523" t="s">
        <v>1</v>
      </c>
      <c r="L31" s="410" t="s">
        <v>313</v>
      </c>
      <c r="M31" s="523" t="s">
        <v>1</v>
      </c>
      <c r="N31" s="410" t="s">
        <v>338</v>
      </c>
      <c r="O31" s="588" t="s">
        <v>1</v>
      </c>
      <c r="P31" s="589"/>
      <c r="Q31" s="589"/>
      <c r="R31" s="589"/>
      <c r="S31" s="589"/>
      <c r="T31" s="589"/>
      <c r="U31" s="589"/>
      <c r="V31" s="589"/>
      <c r="W31" s="589"/>
      <c r="X31" s="589"/>
      <c r="Y31" s="589"/>
    </row>
    <row r="32" spans="1:25" ht="15.75" customHeight="1">
      <c r="A32" s="338" t="s">
        <v>86</v>
      </c>
      <c r="B32" s="527" t="s">
        <v>46</v>
      </c>
      <c r="C32" s="528"/>
      <c r="D32" s="528"/>
      <c r="E32" s="590" t="s">
        <v>37</v>
      </c>
      <c r="F32" s="446">
        <v>279</v>
      </c>
      <c r="G32" s="256">
        <v>317</v>
      </c>
      <c r="H32" s="446">
        <v>300</v>
      </c>
      <c r="I32" s="531">
        <v>314</v>
      </c>
      <c r="J32" s="566">
        <v>1738</v>
      </c>
      <c r="K32" s="591">
        <v>1889</v>
      </c>
      <c r="L32" s="446">
        <v>2854</v>
      </c>
      <c r="M32" s="568">
        <f>M33+M35</f>
        <v>2935</v>
      </c>
      <c r="N32" s="446">
        <v>587</v>
      </c>
      <c r="O32" s="532">
        <v>581</v>
      </c>
      <c r="P32" s="256"/>
      <c r="Q32" s="256"/>
      <c r="R32" s="256"/>
      <c r="S32" s="256"/>
      <c r="T32" s="592"/>
      <c r="U32" s="592"/>
      <c r="V32" s="256"/>
      <c r="W32" s="256"/>
      <c r="X32" s="592"/>
      <c r="Y32" s="592"/>
    </row>
    <row r="33" spans="1:25" ht="15.75" customHeight="1">
      <c r="A33" s="425"/>
      <c r="B33" s="518"/>
      <c r="C33" s="548" t="s">
        <v>66</v>
      </c>
      <c r="D33" s="549"/>
      <c r="E33" s="593"/>
      <c r="F33" s="428">
        <v>117</v>
      </c>
      <c r="G33" s="267">
        <v>118</v>
      </c>
      <c r="H33" s="428">
        <v>69</v>
      </c>
      <c r="I33" s="552">
        <v>72</v>
      </c>
      <c r="J33" s="572">
        <v>1738</v>
      </c>
      <c r="K33" s="594">
        <v>1889</v>
      </c>
      <c r="L33" s="428">
        <v>2788</v>
      </c>
      <c r="M33" s="552">
        <f>2855+76</f>
        <v>2931</v>
      </c>
      <c r="N33" s="428">
        <v>586</v>
      </c>
      <c r="O33" s="553">
        <v>581</v>
      </c>
      <c r="P33" s="256"/>
      <c r="Q33" s="256"/>
      <c r="R33" s="256"/>
      <c r="S33" s="256"/>
      <c r="T33" s="592"/>
      <c r="U33" s="592"/>
      <c r="V33" s="256"/>
      <c r="W33" s="256"/>
      <c r="X33" s="592"/>
      <c r="Y33" s="592"/>
    </row>
    <row r="34" spans="1:25" ht="15.75" customHeight="1">
      <c r="A34" s="425"/>
      <c r="B34" s="518"/>
      <c r="C34" s="595"/>
      <c r="D34" s="536" t="s">
        <v>67</v>
      </c>
      <c r="E34" s="596"/>
      <c r="F34" s="187">
        <v>65</v>
      </c>
      <c r="G34" s="276">
        <v>61</v>
      </c>
      <c r="H34" s="187">
        <v>66</v>
      </c>
      <c r="I34" s="539">
        <v>69</v>
      </c>
      <c r="J34" s="191">
        <v>1728</v>
      </c>
      <c r="K34" s="195">
        <v>1883</v>
      </c>
      <c r="L34" s="187">
        <v>2477</v>
      </c>
      <c r="M34" s="539">
        <f>2524+26</f>
        <v>2550</v>
      </c>
      <c r="N34" s="187">
        <v>450</v>
      </c>
      <c r="O34" s="174">
        <v>429</v>
      </c>
      <c r="P34" s="256"/>
      <c r="Q34" s="256"/>
      <c r="R34" s="256"/>
      <c r="S34" s="256"/>
      <c r="T34" s="592"/>
      <c r="U34" s="592"/>
      <c r="V34" s="256"/>
      <c r="W34" s="256"/>
      <c r="X34" s="592"/>
      <c r="Y34" s="592"/>
    </row>
    <row r="35" spans="1:25" ht="15.75" customHeight="1">
      <c r="A35" s="425"/>
      <c r="B35" s="540"/>
      <c r="C35" s="597" t="s">
        <v>68</v>
      </c>
      <c r="D35" s="543"/>
      <c r="E35" s="598"/>
      <c r="F35" s="441">
        <v>162</v>
      </c>
      <c r="G35" s="286">
        <v>199</v>
      </c>
      <c r="H35" s="441">
        <v>231</v>
      </c>
      <c r="I35" s="545">
        <v>242</v>
      </c>
      <c r="J35" s="571">
        <v>0</v>
      </c>
      <c r="K35" s="599">
        <v>0</v>
      </c>
      <c r="L35" s="441">
        <v>66</v>
      </c>
      <c r="M35" s="545">
        <f>4</f>
        <v>4</v>
      </c>
      <c r="N35" s="441">
        <v>1</v>
      </c>
      <c r="O35" s="546">
        <v>0</v>
      </c>
      <c r="P35" s="256"/>
      <c r="Q35" s="256"/>
      <c r="R35" s="256"/>
      <c r="S35" s="256"/>
      <c r="T35" s="592"/>
      <c r="U35" s="592"/>
      <c r="V35" s="256"/>
      <c r="W35" s="256"/>
      <c r="X35" s="592"/>
      <c r="Y35" s="592"/>
    </row>
    <row r="36" spans="1:25" ht="15.75" customHeight="1">
      <c r="A36" s="425"/>
      <c r="B36" s="542" t="s">
        <v>49</v>
      </c>
      <c r="C36" s="564"/>
      <c r="D36" s="564"/>
      <c r="E36" s="590" t="s">
        <v>38</v>
      </c>
      <c r="F36" s="446">
        <v>257</v>
      </c>
      <c r="G36" s="256">
        <v>298</v>
      </c>
      <c r="H36" s="446">
        <v>296</v>
      </c>
      <c r="I36" s="568">
        <v>298</v>
      </c>
      <c r="J36" s="566">
        <v>3858</v>
      </c>
      <c r="K36" s="600">
        <v>1611</v>
      </c>
      <c r="L36" s="446">
        <v>1473</v>
      </c>
      <c r="M36" s="568">
        <f>M37+M38</f>
        <v>1314</v>
      </c>
      <c r="N36" s="446">
        <v>516</v>
      </c>
      <c r="O36" s="567">
        <v>568</v>
      </c>
      <c r="P36" s="256"/>
      <c r="Q36" s="256"/>
      <c r="R36" s="256"/>
      <c r="S36" s="256"/>
      <c r="T36" s="256"/>
      <c r="U36" s="256"/>
      <c r="V36" s="256"/>
      <c r="W36" s="256"/>
      <c r="X36" s="592"/>
      <c r="Y36" s="592"/>
    </row>
    <row r="37" spans="1:25" ht="15.75" customHeight="1">
      <c r="A37" s="425"/>
      <c r="B37" s="518"/>
      <c r="C37" s="536" t="s">
        <v>69</v>
      </c>
      <c r="D37" s="537"/>
      <c r="E37" s="596"/>
      <c r="F37" s="187">
        <v>242</v>
      </c>
      <c r="G37" s="276">
        <v>282</v>
      </c>
      <c r="H37" s="187">
        <v>295</v>
      </c>
      <c r="I37" s="539">
        <v>295</v>
      </c>
      <c r="J37" s="191">
        <v>984</v>
      </c>
      <c r="K37" s="195">
        <v>1025</v>
      </c>
      <c r="L37" s="187">
        <v>1241</v>
      </c>
      <c r="M37" s="539">
        <v>1236</v>
      </c>
      <c r="N37" s="187">
        <v>500</v>
      </c>
      <c r="O37" s="174">
        <v>519</v>
      </c>
      <c r="P37" s="256"/>
      <c r="Q37" s="256"/>
      <c r="R37" s="256"/>
      <c r="S37" s="256"/>
      <c r="T37" s="256"/>
      <c r="U37" s="256"/>
      <c r="V37" s="256"/>
      <c r="W37" s="256"/>
      <c r="X37" s="592"/>
      <c r="Y37" s="592"/>
    </row>
    <row r="38" spans="1:25" ht="15.75" customHeight="1">
      <c r="A38" s="425"/>
      <c r="B38" s="540"/>
      <c r="C38" s="536" t="s">
        <v>70</v>
      </c>
      <c r="D38" s="537"/>
      <c r="E38" s="596"/>
      <c r="F38" s="191">
        <v>15</v>
      </c>
      <c r="G38" s="174">
        <v>16</v>
      </c>
      <c r="H38" s="191">
        <v>1</v>
      </c>
      <c r="I38" s="539">
        <v>3</v>
      </c>
      <c r="J38" s="191">
        <v>2874</v>
      </c>
      <c r="K38" s="276">
        <v>586</v>
      </c>
      <c r="L38" s="187">
        <v>232</v>
      </c>
      <c r="M38" s="539">
        <v>78</v>
      </c>
      <c r="N38" s="191">
        <v>16</v>
      </c>
      <c r="O38" s="174">
        <v>49</v>
      </c>
      <c r="P38" s="256"/>
      <c r="Q38" s="256"/>
      <c r="R38" s="592"/>
      <c r="S38" s="592"/>
      <c r="T38" s="256"/>
      <c r="U38" s="256"/>
      <c r="V38" s="256"/>
      <c r="W38" s="256"/>
      <c r="X38" s="592"/>
      <c r="Y38" s="592"/>
    </row>
    <row r="39" spans="1:25" ht="15.75" customHeight="1">
      <c r="A39" s="450"/>
      <c r="B39" s="601" t="s">
        <v>71</v>
      </c>
      <c r="C39" s="602"/>
      <c r="D39" s="602"/>
      <c r="E39" s="603" t="s">
        <v>98</v>
      </c>
      <c r="F39" s="188">
        <f>F32-F36</f>
        <v>22</v>
      </c>
      <c r="G39" s="192">
        <f aca="true" t="shared" si="4" ref="G39:M39">G32-G36</f>
        <v>19</v>
      </c>
      <c r="H39" s="188">
        <f t="shared" si="4"/>
        <v>4</v>
      </c>
      <c r="I39" s="192">
        <f t="shared" si="4"/>
        <v>16</v>
      </c>
      <c r="J39" s="188">
        <f t="shared" si="4"/>
        <v>-2120</v>
      </c>
      <c r="K39" s="192">
        <f t="shared" si="4"/>
        <v>278</v>
      </c>
      <c r="L39" s="482">
        <f t="shared" si="4"/>
        <v>1381</v>
      </c>
      <c r="M39" s="192">
        <f t="shared" si="4"/>
        <v>1621</v>
      </c>
      <c r="N39" s="188">
        <f>N32-N36</f>
        <v>71</v>
      </c>
      <c r="O39" s="192">
        <f>O32-O36</f>
        <v>13</v>
      </c>
      <c r="P39" s="256"/>
      <c r="Q39" s="256"/>
      <c r="R39" s="256"/>
      <c r="S39" s="256"/>
      <c r="T39" s="256"/>
      <c r="U39" s="256"/>
      <c r="V39" s="256"/>
      <c r="W39" s="256"/>
      <c r="X39" s="592"/>
      <c r="Y39" s="592"/>
    </row>
    <row r="40" spans="1:25" ht="15.75" customHeight="1">
      <c r="A40" s="338" t="s">
        <v>87</v>
      </c>
      <c r="B40" s="542" t="s">
        <v>72</v>
      </c>
      <c r="C40" s="564"/>
      <c r="D40" s="564"/>
      <c r="E40" s="590" t="s">
        <v>40</v>
      </c>
      <c r="F40" s="566">
        <v>57</v>
      </c>
      <c r="G40" s="567">
        <v>144</v>
      </c>
      <c r="H40" s="566">
        <v>373</v>
      </c>
      <c r="I40" s="568">
        <v>2</v>
      </c>
      <c r="J40" s="566">
        <v>163</v>
      </c>
      <c r="K40" s="600">
        <v>49</v>
      </c>
      <c r="L40" s="446">
        <v>1665</v>
      </c>
      <c r="M40" s="568">
        <f>1508+3619</f>
        <v>5127</v>
      </c>
      <c r="N40" s="566">
        <v>192</v>
      </c>
      <c r="O40" s="567">
        <v>201</v>
      </c>
      <c r="P40" s="256"/>
      <c r="Q40" s="256"/>
      <c r="R40" s="256"/>
      <c r="S40" s="256"/>
      <c r="T40" s="592"/>
      <c r="U40" s="592"/>
      <c r="V40" s="592"/>
      <c r="W40" s="592"/>
      <c r="X40" s="256"/>
      <c r="Y40" s="256"/>
    </row>
    <row r="41" spans="1:25" ht="15.75" customHeight="1">
      <c r="A41" s="455"/>
      <c r="B41" s="540"/>
      <c r="C41" s="536" t="s">
        <v>73</v>
      </c>
      <c r="D41" s="537"/>
      <c r="E41" s="596"/>
      <c r="F41" s="604">
        <v>30</v>
      </c>
      <c r="G41" s="605">
        <v>117</v>
      </c>
      <c r="H41" s="604">
        <v>333</v>
      </c>
      <c r="I41" s="599">
        <v>0</v>
      </c>
      <c r="J41" s="604">
        <v>0</v>
      </c>
      <c r="K41" s="195">
        <v>0</v>
      </c>
      <c r="L41" s="456">
        <v>1147</v>
      </c>
      <c r="M41" s="539">
        <f>1164</f>
        <v>1164</v>
      </c>
      <c r="N41" s="604">
        <v>140</v>
      </c>
      <c r="O41" s="174">
        <v>146</v>
      </c>
      <c r="P41" s="592"/>
      <c r="Q41" s="592"/>
      <c r="R41" s="592"/>
      <c r="S41" s="592"/>
      <c r="T41" s="592"/>
      <c r="U41" s="592"/>
      <c r="V41" s="592"/>
      <c r="W41" s="592"/>
      <c r="X41" s="256"/>
      <c r="Y41" s="256"/>
    </row>
    <row r="42" spans="1:25" ht="15.75" customHeight="1">
      <c r="A42" s="455"/>
      <c r="B42" s="542" t="s">
        <v>60</v>
      </c>
      <c r="C42" s="564"/>
      <c r="D42" s="564"/>
      <c r="E42" s="590" t="s">
        <v>41</v>
      </c>
      <c r="F42" s="566">
        <v>57</v>
      </c>
      <c r="G42" s="567">
        <v>144</v>
      </c>
      <c r="H42" s="566">
        <v>373</v>
      </c>
      <c r="I42" s="568">
        <v>2</v>
      </c>
      <c r="J42" s="566">
        <v>979</v>
      </c>
      <c r="K42" s="600">
        <v>177</v>
      </c>
      <c r="L42" s="446">
        <v>2472</v>
      </c>
      <c r="M42" s="568">
        <f>5000+1209</f>
        <v>6209</v>
      </c>
      <c r="N42" s="566">
        <v>219</v>
      </c>
      <c r="O42" s="567">
        <v>230</v>
      </c>
      <c r="P42" s="256"/>
      <c r="Q42" s="256"/>
      <c r="R42" s="256"/>
      <c r="S42" s="256"/>
      <c r="T42" s="592"/>
      <c r="U42" s="592"/>
      <c r="V42" s="256"/>
      <c r="W42" s="256"/>
      <c r="X42" s="256"/>
      <c r="Y42" s="256"/>
    </row>
    <row r="43" spans="1:25" ht="15.75" customHeight="1">
      <c r="A43" s="455"/>
      <c r="B43" s="540"/>
      <c r="C43" s="536" t="s">
        <v>74</v>
      </c>
      <c r="D43" s="537"/>
      <c r="E43" s="596"/>
      <c r="F43" s="191">
        <v>26</v>
      </c>
      <c r="G43" s="174">
        <v>25</v>
      </c>
      <c r="H43" s="606" t="s">
        <v>335</v>
      </c>
      <c r="I43" s="539">
        <v>0</v>
      </c>
      <c r="J43" s="191">
        <v>431</v>
      </c>
      <c r="K43" s="599">
        <v>73</v>
      </c>
      <c r="L43" s="187">
        <v>2283</v>
      </c>
      <c r="M43" s="539">
        <f>2162+976</f>
        <v>3138</v>
      </c>
      <c r="N43" s="191">
        <v>67</v>
      </c>
      <c r="O43" s="174">
        <v>13</v>
      </c>
      <c r="P43" s="256"/>
      <c r="Q43" s="256"/>
      <c r="R43" s="592"/>
      <c r="S43" s="256"/>
      <c r="T43" s="592"/>
      <c r="U43" s="592"/>
      <c r="V43" s="256"/>
      <c r="W43" s="256"/>
      <c r="X43" s="592"/>
      <c r="Y43" s="592"/>
    </row>
    <row r="44" spans="1:25" ht="15.75" customHeight="1">
      <c r="A44" s="462"/>
      <c r="B44" s="559" t="s">
        <v>71</v>
      </c>
      <c r="C44" s="519"/>
      <c r="D44" s="519"/>
      <c r="E44" s="603" t="s">
        <v>99</v>
      </c>
      <c r="F44" s="369">
        <f aca="true" t="shared" si="5" ref="F44:O44">F40-F42</f>
        <v>0</v>
      </c>
      <c r="G44" s="561">
        <f t="shared" si="5"/>
        <v>0</v>
      </c>
      <c r="H44" s="369">
        <f t="shared" si="5"/>
        <v>0</v>
      </c>
      <c r="I44" s="561">
        <f t="shared" si="5"/>
        <v>0</v>
      </c>
      <c r="J44" s="369">
        <f t="shared" si="5"/>
        <v>-816</v>
      </c>
      <c r="K44" s="561">
        <f t="shared" si="5"/>
        <v>-128</v>
      </c>
      <c r="L44" s="371">
        <f t="shared" si="5"/>
        <v>-807</v>
      </c>
      <c r="M44" s="561">
        <f t="shared" si="5"/>
        <v>-1082</v>
      </c>
      <c r="N44" s="369">
        <f t="shared" si="5"/>
        <v>-27</v>
      </c>
      <c r="O44" s="561">
        <f t="shared" si="5"/>
        <v>-29</v>
      </c>
      <c r="P44" s="592"/>
      <c r="Q44" s="592"/>
      <c r="R44" s="256"/>
      <c r="S44" s="256"/>
      <c r="T44" s="592"/>
      <c r="U44" s="592"/>
      <c r="V44" s="256"/>
      <c r="W44" s="256"/>
      <c r="X44" s="256"/>
      <c r="Y44" s="256"/>
    </row>
    <row r="45" spans="1:25" ht="15.75" customHeight="1">
      <c r="A45" s="467" t="s">
        <v>79</v>
      </c>
      <c r="B45" s="607" t="s">
        <v>75</v>
      </c>
      <c r="C45" s="608"/>
      <c r="D45" s="608"/>
      <c r="E45" s="609" t="s">
        <v>100</v>
      </c>
      <c r="F45" s="190">
        <f>F39+F44</f>
        <v>22</v>
      </c>
      <c r="G45" s="186">
        <f aca="true" t="shared" si="6" ref="G45:O45">G39+G44</f>
        <v>19</v>
      </c>
      <c r="H45" s="190">
        <f t="shared" si="6"/>
        <v>4</v>
      </c>
      <c r="I45" s="186">
        <f t="shared" si="6"/>
        <v>16</v>
      </c>
      <c r="J45" s="190">
        <f>J39+J44</f>
        <v>-2936</v>
      </c>
      <c r="K45" s="186">
        <f t="shared" si="6"/>
        <v>150</v>
      </c>
      <c r="L45" s="185">
        <f t="shared" si="6"/>
        <v>574</v>
      </c>
      <c r="M45" s="186">
        <f t="shared" si="6"/>
        <v>539</v>
      </c>
      <c r="N45" s="190">
        <f t="shared" si="6"/>
        <v>44</v>
      </c>
      <c r="O45" s="186">
        <f t="shared" si="6"/>
        <v>-16</v>
      </c>
      <c r="P45" s="256"/>
      <c r="Q45" s="256"/>
      <c r="R45" s="256"/>
      <c r="S45" s="256"/>
      <c r="T45" s="256"/>
      <c r="U45" s="256"/>
      <c r="V45" s="256"/>
      <c r="W45" s="256"/>
      <c r="X45" s="256"/>
      <c r="Y45" s="256"/>
    </row>
    <row r="46" spans="1:25" ht="15.75" customHeight="1">
      <c r="A46" s="477"/>
      <c r="B46" s="554" t="s">
        <v>76</v>
      </c>
      <c r="C46" s="537"/>
      <c r="D46" s="537"/>
      <c r="E46" s="537"/>
      <c r="F46" s="604"/>
      <c r="G46" s="605"/>
      <c r="H46" s="604">
        <v>2</v>
      </c>
      <c r="I46" s="599">
        <v>0</v>
      </c>
      <c r="J46" s="604">
        <v>0</v>
      </c>
      <c r="K46" s="599">
        <v>0</v>
      </c>
      <c r="L46" s="456">
        <v>257</v>
      </c>
      <c r="M46" s="539">
        <v>283</v>
      </c>
      <c r="N46" s="604">
        <v>26</v>
      </c>
      <c r="O46" s="610">
        <v>0</v>
      </c>
      <c r="P46" s="592"/>
      <c r="Q46" s="592"/>
      <c r="R46" s="592"/>
      <c r="S46" s="592"/>
      <c r="T46" s="592"/>
      <c r="U46" s="592"/>
      <c r="V46" s="592"/>
      <c r="W46" s="592"/>
      <c r="X46" s="592"/>
      <c r="Y46" s="592"/>
    </row>
    <row r="47" spans="1:25" ht="15.75" customHeight="1">
      <c r="A47" s="477"/>
      <c r="B47" s="554" t="s">
        <v>77</v>
      </c>
      <c r="C47" s="537"/>
      <c r="D47" s="537"/>
      <c r="E47" s="537"/>
      <c r="F47" s="187">
        <v>90</v>
      </c>
      <c r="G47" s="276">
        <v>67</v>
      </c>
      <c r="H47" s="187">
        <v>66</v>
      </c>
      <c r="I47" s="539">
        <v>66</v>
      </c>
      <c r="J47" s="191">
        <v>0</v>
      </c>
      <c r="K47" s="195">
        <v>2936</v>
      </c>
      <c r="L47" s="187">
        <v>1012</v>
      </c>
      <c r="M47" s="539">
        <v>695</v>
      </c>
      <c r="N47" s="187">
        <v>181</v>
      </c>
      <c r="O47" s="174">
        <v>164</v>
      </c>
      <c r="P47" s="256"/>
      <c r="Q47" s="256"/>
      <c r="R47" s="256"/>
      <c r="S47" s="256"/>
      <c r="T47" s="256"/>
      <c r="U47" s="256"/>
      <c r="V47" s="256"/>
      <c r="W47" s="256"/>
      <c r="X47" s="256"/>
      <c r="Y47" s="256"/>
    </row>
    <row r="48" spans="1:25" ht="15.75" customHeight="1">
      <c r="A48" s="480"/>
      <c r="B48" s="559" t="s">
        <v>78</v>
      </c>
      <c r="C48" s="519"/>
      <c r="D48" s="519"/>
      <c r="E48" s="519"/>
      <c r="F48" s="482">
        <v>90</v>
      </c>
      <c r="G48" s="302">
        <v>67</v>
      </c>
      <c r="H48" s="482">
        <v>66</v>
      </c>
      <c r="I48" s="583">
        <v>65</v>
      </c>
      <c r="J48" s="188">
        <v>0</v>
      </c>
      <c r="K48" s="611">
        <v>2936</v>
      </c>
      <c r="L48" s="482">
        <v>1011</v>
      </c>
      <c r="M48" s="583">
        <v>695</v>
      </c>
      <c r="N48" s="482">
        <v>181</v>
      </c>
      <c r="O48" s="192">
        <v>164</v>
      </c>
      <c r="P48" s="256"/>
      <c r="Q48" s="256"/>
      <c r="R48" s="256"/>
      <c r="S48" s="256"/>
      <c r="T48" s="256"/>
      <c r="U48" s="256"/>
      <c r="V48" s="256"/>
      <c r="W48" s="256"/>
      <c r="X48" s="256"/>
      <c r="Y48" s="256"/>
    </row>
    <row r="49" spans="1:25" ht="15.75" customHeight="1">
      <c r="A49" s="487"/>
      <c r="B49" s="564"/>
      <c r="C49" s="564"/>
      <c r="D49" s="564"/>
      <c r="E49" s="564"/>
      <c r="F49" s="256"/>
      <c r="G49" s="256"/>
      <c r="H49" s="256"/>
      <c r="I49" s="256"/>
      <c r="J49" s="256"/>
      <c r="K49" s="256"/>
      <c r="L49" s="256"/>
      <c r="M49" s="530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</row>
    <row r="50" spans="1:25" ht="15.75" customHeight="1">
      <c r="A50" s="487"/>
      <c r="B50" s="564"/>
      <c r="C50" s="564"/>
      <c r="D50" s="564"/>
      <c r="E50" s="564"/>
      <c r="F50" s="256"/>
      <c r="G50" s="256"/>
      <c r="H50" s="256"/>
      <c r="I50" s="256"/>
      <c r="J50" s="256"/>
      <c r="K50" s="256"/>
      <c r="L50" s="256"/>
      <c r="M50" s="302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</row>
    <row r="51" spans="1:25" ht="15.75" customHeight="1">
      <c r="A51" s="401" t="s">
        <v>65</v>
      </c>
      <c r="B51" s="402"/>
      <c r="C51" s="402"/>
      <c r="D51" s="402"/>
      <c r="E51" s="403"/>
      <c r="F51" s="214" t="s">
        <v>303</v>
      </c>
      <c r="G51" s="404"/>
      <c r="H51" s="214" t="s">
        <v>304</v>
      </c>
      <c r="I51" s="404"/>
      <c r="J51" s="585" t="s">
        <v>305</v>
      </c>
      <c r="K51" s="586"/>
      <c r="L51" s="585" t="s">
        <v>306</v>
      </c>
      <c r="M51" s="586"/>
      <c r="N51" s="214" t="s">
        <v>307</v>
      </c>
      <c r="O51" s="404"/>
      <c r="P51" s="587"/>
      <c r="Q51" s="587"/>
      <c r="R51" s="587"/>
      <c r="S51" s="587"/>
      <c r="T51" s="587"/>
      <c r="U51" s="587"/>
      <c r="V51" s="587"/>
      <c r="W51" s="587"/>
      <c r="X51" s="587"/>
      <c r="Y51" s="587"/>
    </row>
    <row r="52" spans="1:25" ht="15.75" customHeight="1">
      <c r="A52" s="406"/>
      <c r="B52" s="407"/>
      <c r="C52" s="407"/>
      <c r="D52" s="407"/>
      <c r="E52" s="408"/>
      <c r="F52" s="410" t="s">
        <v>337</v>
      </c>
      <c r="G52" s="523" t="s">
        <v>1</v>
      </c>
      <c r="H52" s="410" t="s">
        <v>313</v>
      </c>
      <c r="I52" s="523" t="s">
        <v>1</v>
      </c>
      <c r="J52" s="410" t="s">
        <v>339</v>
      </c>
      <c r="K52" s="523" t="s">
        <v>1</v>
      </c>
      <c r="L52" s="410" t="s">
        <v>314</v>
      </c>
      <c r="M52" s="523" t="s">
        <v>1</v>
      </c>
      <c r="N52" s="410" t="s">
        <v>329</v>
      </c>
      <c r="O52" s="588" t="s">
        <v>1</v>
      </c>
      <c r="P52" s="589"/>
      <c r="Q52" s="589"/>
      <c r="R52" s="589"/>
      <c r="S52" s="589"/>
      <c r="T52" s="589"/>
      <c r="U52" s="589"/>
      <c r="V52" s="589"/>
      <c r="W52" s="589"/>
      <c r="X52" s="589"/>
      <c r="Y52" s="589"/>
    </row>
    <row r="53" spans="1:25" ht="15.75" customHeight="1">
      <c r="A53" s="338" t="s">
        <v>86</v>
      </c>
      <c r="B53" s="527" t="s">
        <v>46</v>
      </c>
      <c r="C53" s="528"/>
      <c r="D53" s="528"/>
      <c r="E53" s="590" t="s">
        <v>37</v>
      </c>
      <c r="F53" s="446">
        <v>13</v>
      </c>
      <c r="G53" s="256">
        <f>+G54</f>
        <v>27</v>
      </c>
      <c r="H53" s="446">
        <v>361</v>
      </c>
      <c r="I53" s="531">
        <v>358</v>
      </c>
      <c r="J53" s="446">
        <v>18</v>
      </c>
      <c r="K53" s="532">
        <v>20</v>
      </c>
      <c r="L53" s="446">
        <v>0.1</v>
      </c>
      <c r="M53" s="568">
        <f>M54+M56</f>
        <v>0</v>
      </c>
      <c r="N53" s="446">
        <v>81</v>
      </c>
      <c r="O53" s="532">
        <f>O54+O56</f>
        <v>86</v>
      </c>
      <c r="P53" s="256"/>
      <c r="Q53" s="256"/>
      <c r="R53" s="256"/>
      <c r="S53" s="256"/>
      <c r="T53" s="592"/>
      <c r="U53" s="592"/>
      <c r="V53" s="256"/>
      <c r="W53" s="256"/>
      <c r="X53" s="592"/>
      <c r="Y53" s="592"/>
    </row>
    <row r="54" spans="1:25" ht="15.75" customHeight="1">
      <c r="A54" s="425"/>
      <c r="B54" s="518"/>
      <c r="C54" s="548" t="s">
        <v>66</v>
      </c>
      <c r="D54" s="549"/>
      <c r="E54" s="593"/>
      <c r="F54" s="428">
        <v>13</v>
      </c>
      <c r="G54" s="267">
        <v>27</v>
      </c>
      <c r="H54" s="428">
        <v>353</v>
      </c>
      <c r="I54" s="552">
        <v>354</v>
      </c>
      <c r="J54" s="428">
        <v>3</v>
      </c>
      <c r="K54" s="553">
        <v>3</v>
      </c>
      <c r="L54" s="428">
        <v>0.1</v>
      </c>
      <c r="M54" s="552">
        <v>0</v>
      </c>
      <c r="N54" s="428">
        <v>77</v>
      </c>
      <c r="O54" s="553">
        <v>86</v>
      </c>
      <c r="P54" s="256"/>
      <c r="Q54" s="256"/>
      <c r="R54" s="256"/>
      <c r="S54" s="256"/>
      <c r="T54" s="592"/>
      <c r="U54" s="592"/>
      <c r="V54" s="256"/>
      <c r="W54" s="256"/>
      <c r="X54" s="592"/>
      <c r="Y54" s="592"/>
    </row>
    <row r="55" spans="1:25" ht="15.75" customHeight="1">
      <c r="A55" s="425"/>
      <c r="B55" s="518"/>
      <c r="C55" s="595"/>
      <c r="D55" s="536" t="s">
        <v>67</v>
      </c>
      <c r="E55" s="596"/>
      <c r="F55" s="187">
        <v>0</v>
      </c>
      <c r="G55" s="276">
        <v>14</v>
      </c>
      <c r="H55" s="187">
        <v>353</v>
      </c>
      <c r="I55" s="539">
        <v>354</v>
      </c>
      <c r="J55" s="187">
        <v>3</v>
      </c>
      <c r="K55" s="174">
        <v>3</v>
      </c>
      <c r="L55" s="187">
        <v>0</v>
      </c>
      <c r="M55" s="539">
        <v>0</v>
      </c>
      <c r="N55" s="187">
        <v>77</v>
      </c>
      <c r="O55" s="174">
        <v>86</v>
      </c>
      <c r="P55" s="256"/>
      <c r="Q55" s="256"/>
      <c r="R55" s="256"/>
      <c r="S55" s="256"/>
      <c r="T55" s="592"/>
      <c r="U55" s="592"/>
      <c r="V55" s="256"/>
      <c r="W55" s="256"/>
      <c r="X55" s="592"/>
      <c r="Y55" s="592"/>
    </row>
    <row r="56" spans="1:25" ht="15.75" customHeight="1">
      <c r="A56" s="425"/>
      <c r="B56" s="540"/>
      <c r="C56" s="597" t="s">
        <v>68</v>
      </c>
      <c r="D56" s="543"/>
      <c r="E56" s="598"/>
      <c r="F56" s="441">
        <v>0</v>
      </c>
      <c r="G56" s="286">
        <v>0</v>
      </c>
      <c r="H56" s="441">
        <v>8</v>
      </c>
      <c r="I56" s="545">
        <v>4</v>
      </c>
      <c r="J56" s="441">
        <v>15</v>
      </c>
      <c r="K56" s="612">
        <v>17</v>
      </c>
      <c r="L56" s="441">
        <v>0</v>
      </c>
      <c r="M56" s="545">
        <v>0</v>
      </c>
      <c r="N56" s="441">
        <v>4</v>
      </c>
      <c r="O56" s="546">
        <v>0</v>
      </c>
      <c r="P56" s="256"/>
      <c r="Q56" s="256"/>
      <c r="R56" s="256"/>
      <c r="S56" s="256"/>
      <c r="T56" s="592"/>
      <c r="U56" s="592"/>
      <c r="V56" s="256"/>
      <c r="W56" s="256"/>
      <c r="X56" s="592"/>
      <c r="Y56" s="592"/>
    </row>
    <row r="57" spans="1:25" ht="15.75" customHeight="1">
      <c r="A57" s="425"/>
      <c r="B57" s="542" t="s">
        <v>49</v>
      </c>
      <c r="C57" s="564"/>
      <c r="D57" s="564"/>
      <c r="E57" s="590" t="s">
        <v>38</v>
      </c>
      <c r="F57" s="446">
        <v>17</v>
      </c>
      <c r="G57" s="256">
        <f>+G59</f>
        <v>22</v>
      </c>
      <c r="H57" s="446">
        <v>198</v>
      </c>
      <c r="I57" s="568">
        <v>186</v>
      </c>
      <c r="J57" s="446">
        <v>15</v>
      </c>
      <c r="K57" s="567">
        <v>16</v>
      </c>
      <c r="L57" s="446">
        <v>0.54</v>
      </c>
      <c r="M57" s="568">
        <v>1</v>
      </c>
      <c r="N57" s="446">
        <v>53</v>
      </c>
      <c r="O57" s="567">
        <v>36</v>
      </c>
      <c r="P57" s="256"/>
      <c r="Q57" s="256"/>
      <c r="R57" s="256"/>
      <c r="S57" s="256"/>
      <c r="T57" s="256"/>
      <c r="U57" s="256"/>
      <c r="V57" s="256"/>
      <c r="W57" s="256"/>
      <c r="X57" s="592"/>
      <c r="Y57" s="592"/>
    </row>
    <row r="58" spans="1:25" ht="15.75" customHeight="1">
      <c r="A58" s="425"/>
      <c r="B58" s="518"/>
      <c r="C58" s="536" t="s">
        <v>69</v>
      </c>
      <c r="D58" s="537"/>
      <c r="E58" s="596"/>
      <c r="F58" s="187">
        <v>0</v>
      </c>
      <c r="G58" s="276"/>
      <c r="H58" s="187">
        <v>172</v>
      </c>
      <c r="I58" s="539">
        <v>159</v>
      </c>
      <c r="J58" s="187">
        <v>13</v>
      </c>
      <c r="K58" s="174">
        <v>14</v>
      </c>
      <c r="L58" s="187">
        <v>0.46</v>
      </c>
      <c r="M58" s="539">
        <v>1</v>
      </c>
      <c r="N58" s="187">
        <v>20</v>
      </c>
      <c r="O58" s="174">
        <v>18</v>
      </c>
      <c r="P58" s="256"/>
      <c r="Q58" s="256"/>
      <c r="R58" s="256"/>
      <c r="S58" s="256"/>
      <c r="T58" s="256"/>
      <c r="U58" s="256"/>
      <c r="V58" s="256"/>
      <c r="W58" s="256"/>
      <c r="X58" s="592"/>
      <c r="Y58" s="592"/>
    </row>
    <row r="59" spans="1:25" ht="15.75" customHeight="1">
      <c r="A59" s="425"/>
      <c r="B59" s="540"/>
      <c r="C59" s="536" t="s">
        <v>70</v>
      </c>
      <c r="D59" s="537"/>
      <c r="E59" s="596"/>
      <c r="F59" s="191">
        <v>17</v>
      </c>
      <c r="G59" s="174">
        <v>22</v>
      </c>
      <c r="H59" s="191">
        <v>25</v>
      </c>
      <c r="I59" s="539">
        <v>27</v>
      </c>
      <c r="J59" s="187">
        <v>2</v>
      </c>
      <c r="K59" s="539">
        <v>2</v>
      </c>
      <c r="L59" s="187">
        <v>0.08</v>
      </c>
      <c r="M59" s="539">
        <v>0.08</v>
      </c>
      <c r="N59" s="191">
        <v>32</v>
      </c>
      <c r="O59" s="174">
        <f>17+1</f>
        <v>18</v>
      </c>
      <c r="P59" s="256"/>
      <c r="Q59" s="256"/>
      <c r="R59" s="592"/>
      <c r="S59" s="592"/>
      <c r="T59" s="256"/>
      <c r="U59" s="256"/>
      <c r="V59" s="256"/>
      <c r="W59" s="256"/>
      <c r="X59" s="592"/>
      <c r="Y59" s="592"/>
    </row>
    <row r="60" spans="1:25" ht="15.75" customHeight="1">
      <c r="A60" s="450"/>
      <c r="B60" s="601" t="s">
        <v>71</v>
      </c>
      <c r="C60" s="602"/>
      <c r="D60" s="602"/>
      <c r="E60" s="603" t="s">
        <v>98</v>
      </c>
      <c r="F60" s="188">
        <f>F53-F57</f>
        <v>-4</v>
      </c>
      <c r="G60" s="192">
        <f>G53-G57</f>
        <v>5</v>
      </c>
      <c r="H60" s="188">
        <f aca="true" t="shared" si="7" ref="H60:O60">H53-H57</f>
        <v>163</v>
      </c>
      <c r="I60" s="192">
        <f t="shared" si="7"/>
        <v>172</v>
      </c>
      <c r="J60" s="482">
        <f t="shared" si="7"/>
        <v>3</v>
      </c>
      <c r="K60" s="192">
        <f t="shared" si="7"/>
        <v>4</v>
      </c>
      <c r="L60" s="482">
        <f t="shared" si="7"/>
        <v>-0.44000000000000006</v>
      </c>
      <c r="M60" s="192">
        <f t="shared" si="7"/>
        <v>-1</v>
      </c>
      <c r="N60" s="188">
        <f t="shared" si="7"/>
        <v>28</v>
      </c>
      <c r="O60" s="192">
        <f t="shared" si="7"/>
        <v>50</v>
      </c>
      <c r="P60" s="256"/>
      <c r="Q60" s="256"/>
      <c r="R60" s="256"/>
      <c r="S60" s="256"/>
      <c r="T60" s="256"/>
      <c r="U60" s="256"/>
      <c r="V60" s="256"/>
      <c r="W60" s="256"/>
      <c r="X60" s="592"/>
      <c r="Y60" s="592"/>
    </row>
    <row r="61" spans="1:25" ht="15.75" customHeight="1">
      <c r="A61" s="338" t="s">
        <v>87</v>
      </c>
      <c r="B61" s="542" t="s">
        <v>72</v>
      </c>
      <c r="C61" s="564"/>
      <c r="D61" s="564"/>
      <c r="E61" s="590" t="s">
        <v>40</v>
      </c>
      <c r="F61" s="566">
        <v>0</v>
      </c>
      <c r="G61" s="567">
        <f>+G62</f>
        <v>7</v>
      </c>
      <c r="H61" s="566">
        <v>18</v>
      </c>
      <c r="I61" s="568">
        <v>4</v>
      </c>
      <c r="J61" s="446">
        <v>97</v>
      </c>
      <c r="K61" s="567">
        <v>111</v>
      </c>
      <c r="L61" s="446">
        <v>0</v>
      </c>
      <c r="M61" s="568">
        <v>0</v>
      </c>
      <c r="N61" s="566">
        <v>0</v>
      </c>
      <c r="O61" s="567">
        <v>0</v>
      </c>
      <c r="P61" s="256"/>
      <c r="Q61" s="256"/>
      <c r="R61" s="256"/>
      <c r="S61" s="256"/>
      <c r="T61" s="592"/>
      <c r="U61" s="592"/>
      <c r="V61" s="592"/>
      <c r="W61" s="592"/>
      <c r="X61" s="256"/>
      <c r="Y61" s="256"/>
    </row>
    <row r="62" spans="1:25" ht="15.75" customHeight="1">
      <c r="A62" s="455"/>
      <c r="B62" s="540"/>
      <c r="C62" s="536" t="s">
        <v>73</v>
      </c>
      <c r="D62" s="537"/>
      <c r="E62" s="596"/>
      <c r="F62" s="604">
        <v>0</v>
      </c>
      <c r="G62" s="605">
        <v>7</v>
      </c>
      <c r="H62" s="456">
        <v>0</v>
      </c>
      <c r="I62" s="605" t="s">
        <v>332</v>
      </c>
      <c r="J62" s="456">
        <v>44</v>
      </c>
      <c r="K62" s="174">
        <v>51</v>
      </c>
      <c r="L62" s="456">
        <v>0</v>
      </c>
      <c r="M62" s="539">
        <v>0</v>
      </c>
      <c r="N62" s="604">
        <v>0</v>
      </c>
      <c r="O62" s="174">
        <v>0</v>
      </c>
      <c r="P62" s="592"/>
      <c r="Q62" s="592"/>
      <c r="R62" s="592"/>
      <c r="S62" s="592"/>
      <c r="T62" s="592"/>
      <c r="U62" s="592"/>
      <c r="V62" s="592"/>
      <c r="W62" s="592"/>
      <c r="X62" s="256"/>
      <c r="Y62" s="256"/>
    </row>
    <row r="63" spans="1:25" ht="15.75" customHeight="1">
      <c r="A63" s="455"/>
      <c r="B63" s="542" t="s">
        <v>60</v>
      </c>
      <c r="C63" s="564"/>
      <c r="D63" s="564"/>
      <c r="E63" s="590" t="s">
        <v>41</v>
      </c>
      <c r="F63" s="566">
        <v>331</v>
      </c>
      <c r="G63" s="567">
        <f>+G64+55</f>
        <v>1071</v>
      </c>
      <c r="H63" s="446">
        <v>173</v>
      </c>
      <c r="I63" s="567">
        <v>130</v>
      </c>
      <c r="J63" s="446">
        <v>97</v>
      </c>
      <c r="K63" s="567">
        <v>111</v>
      </c>
      <c r="L63" s="446">
        <v>0</v>
      </c>
      <c r="M63" s="568">
        <v>0</v>
      </c>
      <c r="N63" s="566">
        <v>0</v>
      </c>
      <c r="O63" s="567">
        <v>0</v>
      </c>
      <c r="P63" s="256"/>
      <c r="Q63" s="256"/>
      <c r="R63" s="256"/>
      <c r="S63" s="256"/>
      <c r="T63" s="592"/>
      <c r="U63" s="592"/>
      <c r="V63" s="256"/>
      <c r="W63" s="256"/>
      <c r="X63" s="256"/>
      <c r="Y63" s="256"/>
    </row>
    <row r="64" spans="1:25" ht="15.75" customHeight="1">
      <c r="A64" s="455"/>
      <c r="B64" s="540"/>
      <c r="C64" s="536" t="s">
        <v>74</v>
      </c>
      <c r="D64" s="537"/>
      <c r="E64" s="596"/>
      <c r="F64" s="191">
        <v>319</v>
      </c>
      <c r="G64" s="174">
        <v>1016</v>
      </c>
      <c r="H64" s="187">
        <v>169</v>
      </c>
      <c r="I64" s="174">
        <v>117</v>
      </c>
      <c r="J64" s="187">
        <v>8</v>
      </c>
      <c r="K64" s="612">
        <v>8</v>
      </c>
      <c r="L64" s="187">
        <v>0</v>
      </c>
      <c r="M64" s="539">
        <v>0</v>
      </c>
      <c r="N64" s="191">
        <v>0</v>
      </c>
      <c r="O64" s="174">
        <v>0</v>
      </c>
      <c r="P64" s="256"/>
      <c r="Q64" s="256"/>
      <c r="R64" s="592"/>
      <c r="S64" s="256"/>
      <c r="T64" s="592"/>
      <c r="U64" s="592"/>
      <c r="V64" s="256"/>
      <c r="W64" s="256"/>
      <c r="X64" s="592"/>
      <c r="Y64" s="592"/>
    </row>
    <row r="65" spans="1:25" ht="15.75" customHeight="1">
      <c r="A65" s="462"/>
      <c r="B65" s="559" t="s">
        <v>71</v>
      </c>
      <c r="C65" s="519"/>
      <c r="D65" s="519"/>
      <c r="E65" s="603" t="s">
        <v>309</v>
      </c>
      <c r="F65" s="369">
        <f>F61-F63</f>
        <v>-331</v>
      </c>
      <c r="G65" s="561">
        <f>G61-G63</f>
        <v>-1064</v>
      </c>
      <c r="H65" s="371">
        <f aca="true" t="shared" si="8" ref="H65:O65">H61-H63</f>
        <v>-155</v>
      </c>
      <c r="I65" s="561">
        <f t="shared" si="8"/>
        <v>-126</v>
      </c>
      <c r="J65" s="371">
        <f t="shared" si="8"/>
        <v>0</v>
      </c>
      <c r="K65" s="561">
        <f t="shared" si="8"/>
        <v>0</v>
      </c>
      <c r="L65" s="371">
        <f t="shared" si="8"/>
        <v>0</v>
      </c>
      <c r="M65" s="561">
        <f t="shared" si="8"/>
        <v>0</v>
      </c>
      <c r="N65" s="369">
        <f t="shared" si="8"/>
        <v>0</v>
      </c>
      <c r="O65" s="561">
        <f t="shared" si="8"/>
        <v>0</v>
      </c>
      <c r="P65" s="592"/>
      <c r="Q65" s="592"/>
      <c r="R65" s="256"/>
      <c r="S65" s="256"/>
      <c r="T65" s="592"/>
      <c r="U65" s="592"/>
      <c r="V65" s="256"/>
      <c r="W65" s="256"/>
      <c r="X65" s="256"/>
      <c r="Y65" s="256"/>
    </row>
    <row r="66" spans="1:25" ht="15.75" customHeight="1">
      <c r="A66" s="467" t="s">
        <v>79</v>
      </c>
      <c r="B66" s="607" t="s">
        <v>75</v>
      </c>
      <c r="C66" s="608"/>
      <c r="D66" s="608"/>
      <c r="E66" s="609" t="s">
        <v>310</v>
      </c>
      <c r="F66" s="190">
        <f>F60+F65</f>
        <v>-335</v>
      </c>
      <c r="G66" s="186">
        <f>G60+G65</f>
        <v>-1059</v>
      </c>
      <c r="H66" s="185">
        <f aca="true" t="shared" si="9" ref="H66:O66">H60+H65</f>
        <v>8</v>
      </c>
      <c r="I66" s="186">
        <f t="shared" si="9"/>
        <v>46</v>
      </c>
      <c r="J66" s="185">
        <f t="shared" si="9"/>
        <v>3</v>
      </c>
      <c r="K66" s="186">
        <f t="shared" si="9"/>
        <v>4</v>
      </c>
      <c r="L66" s="185">
        <f t="shared" si="9"/>
        <v>-0.44000000000000006</v>
      </c>
      <c r="M66" s="186">
        <f t="shared" si="9"/>
        <v>-1</v>
      </c>
      <c r="N66" s="190">
        <f t="shared" si="9"/>
        <v>28</v>
      </c>
      <c r="O66" s="186">
        <f t="shared" si="9"/>
        <v>50</v>
      </c>
      <c r="P66" s="256"/>
      <c r="Q66" s="256"/>
      <c r="R66" s="256"/>
      <c r="S66" s="256"/>
      <c r="T66" s="256"/>
      <c r="U66" s="256"/>
      <c r="V66" s="256"/>
      <c r="W66" s="256"/>
      <c r="X66" s="256"/>
      <c r="Y66" s="256"/>
    </row>
    <row r="67" spans="1:25" ht="15.75" customHeight="1">
      <c r="A67" s="477"/>
      <c r="B67" s="554" t="s">
        <v>76</v>
      </c>
      <c r="C67" s="537"/>
      <c r="D67" s="537"/>
      <c r="E67" s="537"/>
      <c r="F67" s="604">
        <v>0</v>
      </c>
      <c r="G67" s="605"/>
      <c r="H67" s="456">
        <v>0</v>
      </c>
      <c r="I67" s="605" t="s">
        <v>332</v>
      </c>
      <c r="J67" s="456">
        <v>0</v>
      </c>
      <c r="K67" s="612"/>
      <c r="L67" s="456">
        <v>0</v>
      </c>
      <c r="M67" s="539">
        <v>0</v>
      </c>
      <c r="N67" s="604">
        <v>25</v>
      </c>
      <c r="O67" s="610">
        <v>25</v>
      </c>
      <c r="P67" s="592"/>
      <c r="Q67" s="592"/>
      <c r="R67" s="592"/>
      <c r="S67" s="592"/>
      <c r="T67" s="592"/>
      <c r="U67" s="592"/>
      <c r="V67" s="592"/>
      <c r="W67" s="592"/>
      <c r="X67" s="592"/>
      <c r="Y67" s="592"/>
    </row>
    <row r="68" spans="1:25" ht="15.75" customHeight="1">
      <c r="A68" s="477"/>
      <c r="B68" s="554" t="s">
        <v>77</v>
      </c>
      <c r="C68" s="537"/>
      <c r="D68" s="537"/>
      <c r="E68" s="537"/>
      <c r="F68" s="187">
        <v>1218</v>
      </c>
      <c r="G68" s="276">
        <f>SUM(G66:G67)+2611</f>
        <v>1552</v>
      </c>
      <c r="H68" s="187">
        <v>167</v>
      </c>
      <c r="I68" s="539">
        <v>159</v>
      </c>
      <c r="J68" s="187">
        <v>18</v>
      </c>
      <c r="K68" s="174">
        <v>16</v>
      </c>
      <c r="L68" s="187">
        <v>24</v>
      </c>
      <c r="M68" s="539">
        <v>25</v>
      </c>
      <c r="N68" s="187">
        <v>120</v>
      </c>
      <c r="O68" s="174">
        <v>116</v>
      </c>
      <c r="P68" s="256"/>
      <c r="Q68" s="256"/>
      <c r="R68" s="256"/>
      <c r="S68" s="256"/>
      <c r="T68" s="256"/>
      <c r="U68" s="256"/>
      <c r="V68" s="256"/>
      <c r="W68" s="256"/>
      <c r="X68" s="256"/>
      <c r="Y68" s="256"/>
    </row>
    <row r="69" spans="1:25" ht="15.75" customHeight="1">
      <c r="A69" s="480"/>
      <c r="B69" s="559" t="s">
        <v>78</v>
      </c>
      <c r="C69" s="519"/>
      <c r="D69" s="519"/>
      <c r="E69" s="519"/>
      <c r="F69" s="482">
        <v>1218</v>
      </c>
      <c r="G69" s="302">
        <f>+G68</f>
        <v>1552</v>
      </c>
      <c r="H69" s="482">
        <v>167</v>
      </c>
      <c r="I69" s="583">
        <v>150</v>
      </c>
      <c r="J69" s="482">
        <v>18</v>
      </c>
      <c r="K69" s="192">
        <v>15</v>
      </c>
      <c r="L69" s="482">
        <v>24</v>
      </c>
      <c r="M69" s="583">
        <v>25</v>
      </c>
      <c r="N69" s="482">
        <v>120</v>
      </c>
      <c r="O69" s="192">
        <v>116</v>
      </c>
      <c r="P69" s="256"/>
      <c r="Q69" s="256"/>
      <c r="R69" s="256"/>
      <c r="S69" s="256"/>
      <c r="T69" s="256"/>
      <c r="U69" s="256"/>
      <c r="V69" s="256"/>
      <c r="W69" s="256"/>
      <c r="X69" s="256"/>
      <c r="Y69" s="256"/>
    </row>
    <row r="70" spans="1:25" ht="15.75" customHeight="1">
      <c r="A70" s="487"/>
      <c r="B70" s="564"/>
      <c r="C70" s="564"/>
      <c r="D70" s="564"/>
      <c r="E70" s="564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</row>
    <row r="71" spans="1:25" ht="15.75" customHeight="1">
      <c r="A71" s="487"/>
      <c r="B71" s="564"/>
      <c r="C71" s="564"/>
      <c r="D71" s="564"/>
      <c r="E71" s="564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</row>
    <row r="72" spans="1:25" ht="15.75" customHeight="1">
      <c r="A72" s="401" t="s">
        <v>65</v>
      </c>
      <c r="B72" s="402"/>
      <c r="C72" s="402"/>
      <c r="D72" s="402"/>
      <c r="E72" s="403"/>
      <c r="F72" s="214" t="s">
        <v>340</v>
      </c>
      <c r="G72" s="404"/>
      <c r="H72" s="214" t="s">
        <v>311</v>
      </c>
      <c r="I72" s="404"/>
      <c r="J72" s="214"/>
      <c r="K72" s="404"/>
      <c r="L72" s="214"/>
      <c r="M72" s="404"/>
      <c r="N72" s="214"/>
      <c r="O72" s="404"/>
      <c r="P72" s="587"/>
      <c r="Q72" s="587"/>
      <c r="R72" s="587"/>
      <c r="S72" s="587"/>
      <c r="T72" s="587"/>
      <c r="U72" s="587"/>
      <c r="V72" s="587"/>
      <c r="W72" s="587"/>
      <c r="X72" s="587"/>
      <c r="Y72" s="587"/>
    </row>
    <row r="73" spans="1:25" ht="15.75" customHeight="1">
      <c r="A73" s="406"/>
      <c r="B73" s="407"/>
      <c r="C73" s="407"/>
      <c r="D73" s="407"/>
      <c r="E73" s="408"/>
      <c r="F73" s="410" t="s">
        <v>313</v>
      </c>
      <c r="G73" s="523" t="s">
        <v>1</v>
      </c>
      <c r="H73" s="410" t="s">
        <v>314</v>
      </c>
      <c r="I73" s="523" t="s">
        <v>1</v>
      </c>
      <c r="J73" s="410" t="s">
        <v>291</v>
      </c>
      <c r="K73" s="523" t="s">
        <v>1</v>
      </c>
      <c r="L73" s="410" t="s">
        <v>291</v>
      </c>
      <c r="M73" s="523" t="s">
        <v>1</v>
      </c>
      <c r="N73" s="410" t="s">
        <v>292</v>
      </c>
      <c r="O73" s="588" t="s">
        <v>1</v>
      </c>
      <c r="P73" s="589"/>
      <c r="Q73" s="589"/>
      <c r="R73" s="589"/>
      <c r="S73" s="589"/>
      <c r="T73" s="589"/>
      <c r="U73" s="589"/>
      <c r="V73" s="589"/>
      <c r="W73" s="589"/>
      <c r="X73" s="589"/>
      <c r="Y73" s="589"/>
    </row>
    <row r="74" spans="1:25" ht="15.75" customHeight="1">
      <c r="A74" s="338" t="s">
        <v>86</v>
      </c>
      <c r="B74" s="527" t="s">
        <v>46</v>
      </c>
      <c r="C74" s="528"/>
      <c r="D74" s="528"/>
      <c r="E74" s="590" t="s">
        <v>37</v>
      </c>
      <c r="F74" s="446">
        <v>2664</v>
      </c>
      <c r="G74" s="256">
        <v>1100</v>
      </c>
      <c r="H74" s="446">
        <v>357</v>
      </c>
      <c r="I74" s="531">
        <v>1364</v>
      </c>
      <c r="J74" s="418"/>
      <c r="K74" s="591"/>
      <c r="L74" s="446"/>
      <c r="M74" s="256"/>
      <c r="N74" s="418"/>
      <c r="O74" s="532"/>
      <c r="P74" s="256"/>
      <c r="Q74" s="256"/>
      <c r="R74" s="256"/>
      <c r="S74" s="256"/>
      <c r="T74" s="592"/>
      <c r="U74" s="592"/>
      <c r="V74" s="256"/>
      <c r="W74" s="256"/>
      <c r="X74" s="592"/>
      <c r="Y74" s="592"/>
    </row>
    <row r="75" spans="1:25" ht="15.75" customHeight="1">
      <c r="A75" s="425"/>
      <c r="B75" s="518"/>
      <c r="C75" s="548" t="s">
        <v>66</v>
      </c>
      <c r="D75" s="549"/>
      <c r="E75" s="593"/>
      <c r="F75" s="428">
        <v>2664</v>
      </c>
      <c r="G75" s="267">
        <v>1100</v>
      </c>
      <c r="H75" s="428">
        <v>0</v>
      </c>
      <c r="I75" s="552">
        <f>1364-1</f>
        <v>1363</v>
      </c>
      <c r="J75" s="428"/>
      <c r="K75" s="594"/>
      <c r="L75" s="428"/>
      <c r="M75" s="267"/>
      <c r="N75" s="428"/>
      <c r="O75" s="553"/>
      <c r="P75" s="256"/>
      <c r="Q75" s="256"/>
      <c r="R75" s="256"/>
      <c r="S75" s="256"/>
      <c r="T75" s="592"/>
      <c r="U75" s="592"/>
      <c r="V75" s="256"/>
      <c r="W75" s="256"/>
      <c r="X75" s="592"/>
      <c r="Y75" s="592"/>
    </row>
    <row r="76" spans="1:25" ht="15.75" customHeight="1">
      <c r="A76" s="425"/>
      <c r="B76" s="518"/>
      <c r="C76" s="595"/>
      <c r="D76" s="536" t="s">
        <v>67</v>
      </c>
      <c r="E76" s="596"/>
      <c r="F76" s="187">
        <v>2664</v>
      </c>
      <c r="G76" s="276">
        <v>1100</v>
      </c>
      <c r="H76" s="187">
        <v>0</v>
      </c>
      <c r="I76" s="539">
        <v>1292</v>
      </c>
      <c r="J76" s="187"/>
      <c r="K76" s="195"/>
      <c r="L76" s="187"/>
      <c r="M76" s="276"/>
      <c r="N76" s="187"/>
      <c r="O76" s="174"/>
      <c r="P76" s="256"/>
      <c r="Q76" s="256"/>
      <c r="R76" s="256"/>
      <c r="S76" s="256"/>
      <c r="T76" s="592"/>
      <c r="U76" s="592"/>
      <c r="V76" s="256"/>
      <c r="W76" s="256"/>
      <c r="X76" s="592"/>
      <c r="Y76" s="592"/>
    </row>
    <row r="77" spans="1:25" ht="15.75" customHeight="1">
      <c r="A77" s="425"/>
      <c r="B77" s="540"/>
      <c r="C77" s="597" t="s">
        <v>68</v>
      </c>
      <c r="D77" s="543"/>
      <c r="E77" s="598"/>
      <c r="F77" s="441">
        <v>0</v>
      </c>
      <c r="G77" s="286">
        <v>0</v>
      </c>
      <c r="H77" s="441">
        <v>357</v>
      </c>
      <c r="I77" s="545">
        <v>1</v>
      </c>
      <c r="J77" s="456"/>
      <c r="K77" s="599"/>
      <c r="L77" s="441"/>
      <c r="M77" s="286"/>
      <c r="N77" s="441"/>
      <c r="O77" s="546"/>
      <c r="P77" s="256"/>
      <c r="Q77" s="256"/>
      <c r="R77" s="256"/>
      <c r="S77" s="256"/>
      <c r="T77" s="592"/>
      <c r="U77" s="592"/>
      <c r="V77" s="256"/>
      <c r="W77" s="256"/>
      <c r="X77" s="592"/>
      <c r="Y77" s="592"/>
    </row>
    <row r="78" spans="1:25" ht="15.75" customHeight="1">
      <c r="A78" s="425"/>
      <c r="B78" s="542" t="s">
        <v>49</v>
      </c>
      <c r="C78" s="564"/>
      <c r="D78" s="564"/>
      <c r="E78" s="590" t="s">
        <v>38</v>
      </c>
      <c r="F78" s="446">
        <v>59</v>
      </c>
      <c r="G78" s="256">
        <v>61</v>
      </c>
      <c r="H78" s="446">
        <v>357</v>
      </c>
      <c r="I78" s="568">
        <v>150</v>
      </c>
      <c r="J78" s="446"/>
      <c r="K78" s="600"/>
      <c r="L78" s="446"/>
      <c r="M78" s="256"/>
      <c r="N78" s="446"/>
      <c r="O78" s="567"/>
      <c r="P78" s="256"/>
      <c r="Q78" s="256"/>
      <c r="R78" s="256"/>
      <c r="S78" s="256"/>
      <c r="T78" s="256"/>
      <c r="U78" s="256"/>
      <c r="V78" s="256"/>
      <c r="W78" s="256"/>
      <c r="X78" s="592"/>
      <c r="Y78" s="592"/>
    </row>
    <row r="79" spans="1:25" ht="15.75" customHeight="1">
      <c r="A79" s="425"/>
      <c r="B79" s="518"/>
      <c r="C79" s="536" t="s">
        <v>69</v>
      </c>
      <c r="D79" s="537"/>
      <c r="E79" s="596"/>
      <c r="F79" s="187">
        <v>0</v>
      </c>
      <c r="G79" s="276">
        <v>0</v>
      </c>
      <c r="H79" s="187">
        <v>0</v>
      </c>
      <c r="I79" s="539">
        <v>54</v>
      </c>
      <c r="J79" s="187"/>
      <c r="K79" s="195"/>
      <c r="L79" s="187"/>
      <c r="M79" s="276"/>
      <c r="N79" s="187"/>
      <c r="O79" s="174"/>
      <c r="P79" s="256"/>
      <c r="Q79" s="256"/>
      <c r="R79" s="256"/>
      <c r="S79" s="256"/>
      <c r="T79" s="256"/>
      <c r="U79" s="256"/>
      <c r="V79" s="256"/>
      <c r="W79" s="256"/>
      <c r="X79" s="592"/>
      <c r="Y79" s="592"/>
    </row>
    <row r="80" spans="1:25" ht="15.75" customHeight="1">
      <c r="A80" s="425"/>
      <c r="B80" s="540"/>
      <c r="C80" s="536" t="s">
        <v>70</v>
      </c>
      <c r="D80" s="537"/>
      <c r="E80" s="596"/>
      <c r="F80" s="191">
        <v>59</v>
      </c>
      <c r="G80" s="174">
        <v>61</v>
      </c>
      <c r="H80" s="191">
        <v>357</v>
      </c>
      <c r="I80" s="539">
        <v>96</v>
      </c>
      <c r="J80" s="187"/>
      <c r="K80" s="599"/>
      <c r="L80" s="187"/>
      <c r="M80" s="276"/>
      <c r="N80" s="187"/>
      <c r="O80" s="174"/>
      <c r="P80" s="256"/>
      <c r="Q80" s="256"/>
      <c r="R80" s="592"/>
      <c r="S80" s="592"/>
      <c r="T80" s="256"/>
      <c r="U80" s="256"/>
      <c r="V80" s="256"/>
      <c r="W80" s="256"/>
      <c r="X80" s="592"/>
      <c r="Y80" s="592"/>
    </row>
    <row r="81" spans="1:25" ht="15.75" customHeight="1">
      <c r="A81" s="450"/>
      <c r="B81" s="601" t="s">
        <v>71</v>
      </c>
      <c r="C81" s="602"/>
      <c r="D81" s="602"/>
      <c r="E81" s="603" t="s">
        <v>98</v>
      </c>
      <c r="F81" s="188">
        <f>F74-F78</f>
        <v>2605</v>
      </c>
      <c r="G81" s="192">
        <f>G74-G78</f>
        <v>1039</v>
      </c>
      <c r="H81" s="188">
        <f>H74-H78</f>
        <v>0</v>
      </c>
      <c r="I81" s="192">
        <f>I74-I78</f>
        <v>1214</v>
      </c>
      <c r="J81" s="188">
        <f aca="true" t="shared" si="10" ref="J81:O81">J74-J78</f>
        <v>0</v>
      </c>
      <c r="K81" s="192">
        <f t="shared" si="10"/>
        <v>0</v>
      </c>
      <c r="L81" s="188">
        <f t="shared" si="10"/>
        <v>0</v>
      </c>
      <c r="M81" s="192">
        <f t="shared" si="10"/>
        <v>0</v>
      </c>
      <c r="N81" s="188">
        <f t="shared" si="10"/>
        <v>0</v>
      </c>
      <c r="O81" s="192">
        <f t="shared" si="10"/>
        <v>0</v>
      </c>
      <c r="P81" s="256"/>
      <c r="Q81" s="256"/>
      <c r="R81" s="256"/>
      <c r="S81" s="256"/>
      <c r="T81" s="256"/>
      <c r="U81" s="256"/>
      <c r="V81" s="256"/>
      <c r="W81" s="256"/>
      <c r="X81" s="592"/>
      <c r="Y81" s="592"/>
    </row>
    <row r="82" spans="1:25" ht="15.75" customHeight="1">
      <c r="A82" s="338" t="s">
        <v>87</v>
      </c>
      <c r="B82" s="542" t="s">
        <v>72</v>
      </c>
      <c r="C82" s="564"/>
      <c r="D82" s="564"/>
      <c r="E82" s="590" t="s">
        <v>40</v>
      </c>
      <c r="F82" s="566">
        <v>0</v>
      </c>
      <c r="G82" s="567">
        <v>484</v>
      </c>
      <c r="H82" s="566">
        <v>3094</v>
      </c>
      <c r="I82" s="568">
        <v>42514</v>
      </c>
      <c r="J82" s="446"/>
      <c r="K82" s="600"/>
      <c r="L82" s="446"/>
      <c r="M82" s="256"/>
      <c r="N82" s="446"/>
      <c r="O82" s="567"/>
      <c r="P82" s="256"/>
      <c r="Q82" s="256"/>
      <c r="R82" s="256"/>
      <c r="S82" s="256"/>
      <c r="T82" s="592"/>
      <c r="U82" s="592"/>
      <c r="V82" s="592"/>
      <c r="W82" s="592"/>
      <c r="X82" s="256"/>
      <c r="Y82" s="256"/>
    </row>
    <row r="83" spans="1:25" ht="15.75" customHeight="1">
      <c r="A83" s="455"/>
      <c r="B83" s="540"/>
      <c r="C83" s="536" t="s">
        <v>73</v>
      </c>
      <c r="D83" s="537"/>
      <c r="E83" s="596"/>
      <c r="F83" s="604">
        <v>0</v>
      </c>
      <c r="G83" s="605">
        <v>484</v>
      </c>
      <c r="H83" s="604">
        <v>0</v>
      </c>
      <c r="I83" s="599">
        <v>0</v>
      </c>
      <c r="J83" s="187"/>
      <c r="K83" s="195"/>
      <c r="L83" s="187"/>
      <c r="M83" s="276"/>
      <c r="N83" s="187"/>
      <c r="O83" s="174"/>
      <c r="P83" s="592"/>
      <c r="Q83" s="592"/>
      <c r="R83" s="592"/>
      <c r="S83" s="592"/>
      <c r="T83" s="592"/>
      <c r="U83" s="592"/>
      <c r="V83" s="592"/>
      <c r="W83" s="592"/>
      <c r="X83" s="256"/>
      <c r="Y83" s="256"/>
    </row>
    <row r="84" spans="1:25" ht="15.75" customHeight="1">
      <c r="A84" s="455"/>
      <c r="B84" s="542" t="s">
        <v>60</v>
      </c>
      <c r="C84" s="564"/>
      <c r="D84" s="564"/>
      <c r="E84" s="590" t="s">
        <v>41</v>
      </c>
      <c r="F84" s="566">
        <v>2293</v>
      </c>
      <c r="G84" s="567">
        <v>1531</v>
      </c>
      <c r="H84" s="566">
        <v>3094</v>
      </c>
      <c r="I84" s="568">
        <v>43728</v>
      </c>
      <c r="J84" s="446"/>
      <c r="K84" s="600"/>
      <c r="L84" s="446"/>
      <c r="M84" s="256"/>
      <c r="N84" s="446"/>
      <c r="O84" s="567"/>
      <c r="P84" s="256"/>
      <c r="Q84" s="256"/>
      <c r="R84" s="256"/>
      <c r="S84" s="256"/>
      <c r="T84" s="592"/>
      <c r="U84" s="592"/>
      <c r="V84" s="256"/>
      <c r="W84" s="256"/>
      <c r="X84" s="256"/>
      <c r="Y84" s="256"/>
    </row>
    <row r="85" spans="1:25" ht="15.75" customHeight="1">
      <c r="A85" s="455"/>
      <c r="B85" s="540"/>
      <c r="C85" s="536" t="s">
        <v>74</v>
      </c>
      <c r="D85" s="537"/>
      <c r="E85" s="596"/>
      <c r="F85" s="191">
        <v>1710</v>
      </c>
      <c r="G85" s="174">
        <v>960</v>
      </c>
      <c r="H85" s="191">
        <v>3094</v>
      </c>
      <c r="I85" s="539">
        <v>22504</v>
      </c>
      <c r="J85" s="456"/>
      <c r="K85" s="599"/>
      <c r="L85" s="187"/>
      <c r="M85" s="276"/>
      <c r="N85" s="187"/>
      <c r="O85" s="174"/>
      <c r="P85" s="256"/>
      <c r="Q85" s="256"/>
      <c r="R85" s="592"/>
      <c r="S85" s="256"/>
      <c r="T85" s="592"/>
      <c r="U85" s="592"/>
      <c r="V85" s="256"/>
      <c r="W85" s="256"/>
      <c r="X85" s="592"/>
      <c r="Y85" s="592"/>
    </row>
    <row r="86" spans="1:25" ht="15.75" customHeight="1">
      <c r="A86" s="462"/>
      <c r="B86" s="559" t="s">
        <v>71</v>
      </c>
      <c r="C86" s="519"/>
      <c r="D86" s="519"/>
      <c r="E86" s="603" t="s">
        <v>99</v>
      </c>
      <c r="F86" s="369">
        <f>F82-F84</f>
        <v>-2293</v>
      </c>
      <c r="G86" s="561">
        <f>G82-G84</f>
        <v>-1047</v>
      </c>
      <c r="H86" s="369">
        <f>H82-H84</f>
        <v>0</v>
      </c>
      <c r="I86" s="561">
        <f>I82-I84</f>
        <v>-1214</v>
      </c>
      <c r="J86" s="369">
        <f aca="true" t="shared" si="11" ref="J86:O86">J82-J84</f>
        <v>0</v>
      </c>
      <c r="K86" s="561">
        <f t="shared" si="11"/>
        <v>0</v>
      </c>
      <c r="L86" s="369">
        <f t="shared" si="11"/>
        <v>0</v>
      </c>
      <c r="M86" s="561">
        <f t="shared" si="11"/>
        <v>0</v>
      </c>
      <c r="N86" s="369">
        <f t="shared" si="11"/>
        <v>0</v>
      </c>
      <c r="O86" s="561">
        <f t="shared" si="11"/>
        <v>0</v>
      </c>
      <c r="P86" s="592"/>
      <c r="Q86" s="592"/>
      <c r="R86" s="256"/>
      <c r="S86" s="256"/>
      <c r="T86" s="592"/>
      <c r="U86" s="592"/>
      <c r="V86" s="256"/>
      <c r="W86" s="256"/>
      <c r="X86" s="256"/>
      <c r="Y86" s="256"/>
    </row>
    <row r="87" spans="1:25" ht="15.75" customHeight="1">
      <c r="A87" s="467" t="s">
        <v>79</v>
      </c>
      <c r="B87" s="607" t="s">
        <v>75</v>
      </c>
      <c r="C87" s="608"/>
      <c r="D87" s="608"/>
      <c r="E87" s="609" t="s">
        <v>100</v>
      </c>
      <c r="F87" s="190">
        <f>F81+F86</f>
        <v>312</v>
      </c>
      <c r="G87" s="186">
        <f>G81+G86</f>
        <v>-8</v>
      </c>
      <c r="H87" s="190">
        <f>H81+H86</f>
        <v>0</v>
      </c>
      <c r="I87" s="186">
        <f>I81+I86</f>
        <v>0</v>
      </c>
      <c r="J87" s="190">
        <f aca="true" t="shared" si="12" ref="J87:O87">J81+J86</f>
        <v>0</v>
      </c>
      <c r="K87" s="186">
        <f t="shared" si="12"/>
        <v>0</v>
      </c>
      <c r="L87" s="190">
        <f t="shared" si="12"/>
        <v>0</v>
      </c>
      <c r="M87" s="186">
        <f t="shared" si="12"/>
        <v>0</v>
      </c>
      <c r="N87" s="190">
        <f t="shared" si="12"/>
        <v>0</v>
      </c>
      <c r="O87" s="186">
        <f t="shared" si="12"/>
        <v>0</v>
      </c>
      <c r="P87" s="256"/>
      <c r="Q87" s="256"/>
      <c r="R87" s="256"/>
      <c r="S87" s="256"/>
      <c r="T87" s="256"/>
      <c r="U87" s="256"/>
      <c r="V87" s="256"/>
      <c r="W87" s="256"/>
      <c r="X87" s="256"/>
      <c r="Y87" s="256"/>
    </row>
    <row r="88" spans="1:25" ht="15.75" customHeight="1">
      <c r="A88" s="477"/>
      <c r="B88" s="554" t="s">
        <v>76</v>
      </c>
      <c r="C88" s="537"/>
      <c r="D88" s="537"/>
      <c r="E88" s="537"/>
      <c r="F88" s="604">
        <v>0</v>
      </c>
      <c r="G88" s="174">
        <v>0</v>
      </c>
      <c r="H88" s="604">
        <v>0</v>
      </c>
      <c r="I88" s="599">
        <v>0</v>
      </c>
      <c r="J88" s="456"/>
      <c r="K88" s="599"/>
      <c r="L88" s="187"/>
      <c r="M88" s="276"/>
      <c r="N88" s="456"/>
      <c r="O88" s="610"/>
      <c r="P88" s="592"/>
      <c r="Q88" s="592"/>
      <c r="R88" s="592"/>
      <c r="S88" s="592"/>
      <c r="T88" s="592"/>
      <c r="U88" s="592"/>
      <c r="V88" s="592"/>
      <c r="W88" s="592"/>
      <c r="X88" s="592"/>
      <c r="Y88" s="592"/>
    </row>
    <row r="89" spans="1:25" ht="15.75" customHeight="1">
      <c r="A89" s="477"/>
      <c r="B89" s="554" t="s">
        <v>77</v>
      </c>
      <c r="C89" s="537"/>
      <c r="D89" s="537"/>
      <c r="E89" s="537"/>
      <c r="F89" s="187">
        <v>2691</v>
      </c>
      <c r="G89" s="276">
        <v>2379</v>
      </c>
      <c r="H89" s="187">
        <v>0</v>
      </c>
      <c r="I89" s="539">
        <v>0</v>
      </c>
      <c r="J89" s="187"/>
      <c r="K89" s="195"/>
      <c r="L89" s="187"/>
      <c r="M89" s="276"/>
      <c r="N89" s="187"/>
      <c r="O89" s="174"/>
      <c r="P89" s="256"/>
      <c r="Q89" s="256"/>
      <c r="R89" s="256"/>
      <c r="S89" s="256"/>
      <c r="T89" s="256"/>
      <c r="U89" s="256"/>
      <c r="V89" s="256"/>
      <c r="W89" s="256"/>
      <c r="X89" s="256"/>
      <c r="Y89" s="256"/>
    </row>
    <row r="90" spans="1:25" ht="15.75" customHeight="1">
      <c r="A90" s="480"/>
      <c r="B90" s="559" t="s">
        <v>78</v>
      </c>
      <c r="C90" s="519"/>
      <c r="D90" s="519"/>
      <c r="E90" s="519"/>
      <c r="F90" s="482">
        <v>2608</v>
      </c>
      <c r="G90" s="302">
        <v>2287</v>
      </c>
      <c r="H90" s="482">
        <v>0</v>
      </c>
      <c r="I90" s="583">
        <v>0</v>
      </c>
      <c r="J90" s="482"/>
      <c r="K90" s="611"/>
      <c r="L90" s="482"/>
      <c r="M90" s="302"/>
      <c r="N90" s="482"/>
      <c r="O90" s="192"/>
      <c r="P90" s="256"/>
      <c r="Q90" s="256"/>
      <c r="R90" s="256"/>
      <c r="S90" s="256"/>
      <c r="T90" s="256"/>
      <c r="U90" s="256"/>
      <c r="V90" s="256"/>
      <c r="W90" s="256"/>
      <c r="X90" s="256"/>
      <c r="Y90" s="256"/>
    </row>
    <row r="91" spans="1:25" ht="15.75" customHeight="1">
      <c r="A91" s="487"/>
      <c r="B91" s="564"/>
      <c r="C91" s="564"/>
      <c r="D91" s="564"/>
      <c r="E91" s="564"/>
      <c r="F91" s="256"/>
      <c r="G91" s="256"/>
      <c r="H91" s="256"/>
      <c r="I91" s="256"/>
      <c r="J91" s="256"/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</row>
    <row r="92" spans="1:25" ht="15.75" customHeight="1">
      <c r="A92" s="487" t="s">
        <v>341</v>
      </c>
      <c r="B92" s="564"/>
      <c r="C92" s="564"/>
      <c r="D92" s="564"/>
      <c r="E92" s="564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</row>
    <row r="93" spans="1:15" ht="15.75" customHeight="1">
      <c r="A93" s="517" t="s">
        <v>83</v>
      </c>
      <c r="O93" s="518"/>
    </row>
    <row r="94" ht="15.75" customHeight="1">
      <c r="O94" s="518"/>
    </row>
  </sheetData>
  <sheetProtection/>
  <mergeCells count="46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A51:E52"/>
    <mergeCell ref="F51:G51"/>
    <mergeCell ref="H51:I51"/>
    <mergeCell ref="J51:K51"/>
    <mergeCell ref="L51:M51"/>
    <mergeCell ref="N51:O51"/>
    <mergeCell ref="A53:A60"/>
    <mergeCell ref="A61:A65"/>
    <mergeCell ref="A66:A69"/>
    <mergeCell ref="A72:E73"/>
    <mergeCell ref="F72:G72"/>
    <mergeCell ref="H72:I72"/>
    <mergeCell ref="J72:K72"/>
    <mergeCell ref="L72:M72"/>
    <mergeCell ref="N72:O72"/>
    <mergeCell ref="A74:A81"/>
    <mergeCell ref="A82:A86"/>
    <mergeCell ref="A87:A90"/>
  </mergeCells>
  <printOptions horizontalCentered="1" verticalCentered="1"/>
  <pageMargins left="0.7874015748031497" right="0.35433070866141736" top="0.2755905511811024" bottom="0.2362204724409449" header="0.1968503937007874" footer="0.1968503937007874"/>
  <pageSetup blackAndWhite="1" firstPageNumber="3" useFirstPageNumber="1" fitToHeight="0" fitToWidth="1" horizontalDpi="600" verticalDpi="600" orientation="landscape" paperSize="9" scale="76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F3" sqref="F3"/>
    </sheetView>
  </sheetViews>
  <sheetFormatPr defaultColWidth="8.796875" defaultRowHeight="14.25"/>
  <cols>
    <col min="1" max="2" width="3.59765625" style="147" customWidth="1"/>
    <col min="3" max="3" width="21.3984375" style="147" customWidth="1"/>
    <col min="4" max="4" width="20" style="147" customWidth="1"/>
    <col min="5" max="18" width="12.59765625" style="147" customWidth="1"/>
    <col min="19" max="16384" width="9" style="147" customWidth="1"/>
  </cols>
  <sheetData>
    <row r="1" spans="1:4" ht="33.75" customHeight="1">
      <c r="A1" s="613" t="s">
        <v>0</v>
      </c>
      <c r="B1" s="613"/>
      <c r="C1" s="614" t="s">
        <v>271</v>
      </c>
      <c r="D1" s="615"/>
    </row>
    <row r="3" spans="1:14" ht="15" customHeight="1">
      <c r="A3" s="325" t="s">
        <v>193</v>
      </c>
      <c r="B3" s="325"/>
      <c r="C3" s="325"/>
      <c r="D3" s="325"/>
      <c r="E3" s="325"/>
      <c r="F3" s="325"/>
      <c r="M3" s="325"/>
      <c r="N3" s="325"/>
    </row>
    <row r="4" spans="1:14" ht="15" customHeight="1">
      <c r="A4" s="325"/>
      <c r="B4" s="325"/>
      <c r="C4" s="325"/>
      <c r="D4" s="325"/>
      <c r="E4" s="325"/>
      <c r="F4" s="325"/>
      <c r="M4" s="325"/>
      <c r="N4" s="325"/>
    </row>
    <row r="5" spans="1:18" ht="15" customHeight="1">
      <c r="A5" s="616"/>
      <c r="B5" s="616" t="s">
        <v>270</v>
      </c>
      <c r="C5" s="616"/>
      <c r="D5" s="616"/>
      <c r="H5" s="326"/>
      <c r="J5" s="326"/>
      <c r="L5" s="326"/>
      <c r="P5" s="326"/>
      <c r="R5" s="326" t="s">
        <v>194</v>
      </c>
    </row>
    <row r="6" spans="1:18" ht="15" customHeight="1">
      <c r="A6" s="617"/>
      <c r="B6" s="618"/>
      <c r="C6" s="618"/>
      <c r="D6" s="618"/>
      <c r="E6" s="619" t="s">
        <v>277</v>
      </c>
      <c r="F6" s="620"/>
      <c r="G6" s="619" t="s">
        <v>278</v>
      </c>
      <c r="H6" s="621"/>
      <c r="I6" s="619" t="s">
        <v>279</v>
      </c>
      <c r="J6" s="620"/>
      <c r="K6" s="622" t="s">
        <v>280</v>
      </c>
      <c r="L6" s="623"/>
      <c r="M6" s="619" t="s">
        <v>281</v>
      </c>
      <c r="N6" s="620"/>
      <c r="O6" s="619" t="s">
        <v>282</v>
      </c>
      <c r="P6" s="620"/>
      <c r="Q6" s="619" t="s">
        <v>283</v>
      </c>
      <c r="R6" s="620"/>
    </row>
    <row r="7" spans="1:18" ht="15" customHeight="1">
      <c r="A7" s="624"/>
      <c r="B7" s="625"/>
      <c r="C7" s="625"/>
      <c r="D7" s="625"/>
      <c r="E7" s="626" t="s">
        <v>269</v>
      </c>
      <c r="F7" s="274" t="s">
        <v>1</v>
      </c>
      <c r="G7" s="626" t="s">
        <v>258</v>
      </c>
      <c r="H7" s="274" t="s">
        <v>1</v>
      </c>
      <c r="I7" s="175" t="s">
        <v>258</v>
      </c>
      <c r="J7" s="176" t="s">
        <v>1</v>
      </c>
      <c r="K7" s="626" t="s">
        <v>258</v>
      </c>
      <c r="L7" s="627" t="s">
        <v>1</v>
      </c>
      <c r="M7" s="626" t="s">
        <v>258</v>
      </c>
      <c r="N7" s="627" t="s">
        <v>1</v>
      </c>
      <c r="O7" s="626" t="s">
        <v>258</v>
      </c>
      <c r="P7" s="627" t="s">
        <v>1</v>
      </c>
      <c r="Q7" s="626" t="s">
        <v>258</v>
      </c>
      <c r="R7" s="627" t="s">
        <v>1</v>
      </c>
    </row>
    <row r="8" spans="1:18" ht="18" customHeight="1">
      <c r="A8" s="628" t="s">
        <v>195</v>
      </c>
      <c r="B8" s="629" t="s">
        <v>196</v>
      </c>
      <c r="C8" s="630"/>
      <c r="D8" s="630"/>
      <c r="E8" s="631">
        <v>4</v>
      </c>
      <c r="F8" s="632">
        <v>4</v>
      </c>
      <c r="G8" s="631">
        <v>1</v>
      </c>
      <c r="H8" s="632">
        <v>1</v>
      </c>
      <c r="I8" s="177">
        <v>1</v>
      </c>
      <c r="J8" s="178">
        <v>1</v>
      </c>
      <c r="K8" s="631">
        <v>1</v>
      </c>
      <c r="L8" s="633">
        <v>1</v>
      </c>
      <c r="M8" s="631">
        <v>3</v>
      </c>
      <c r="N8" s="633">
        <v>3</v>
      </c>
      <c r="O8" s="631">
        <v>1</v>
      </c>
      <c r="P8" s="633">
        <v>1</v>
      </c>
      <c r="Q8" s="631">
        <v>7</v>
      </c>
      <c r="R8" s="633">
        <v>7</v>
      </c>
    </row>
    <row r="9" spans="1:18" ht="18" customHeight="1">
      <c r="A9" s="263"/>
      <c r="B9" s="628" t="s">
        <v>197</v>
      </c>
      <c r="C9" s="634" t="s">
        <v>198</v>
      </c>
      <c r="D9" s="635"/>
      <c r="E9" s="636">
        <v>10</v>
      </c>
      <c r="F9" s="637">
        <v>10</v>
      </c>
      <c r="G9" s="636">
        <v>10</v>
      </c>
      <c r="H9" s="637">
        <v>10</v>
      </c>
      <c r="I9" s="179">
        <v>10</v>
      </c>
      <c r="J9" s="180">
        <v>10</v>
      </c>
      <c r="K9" s="636">
        <v>3000</v>
      </c>
      <c r="L9" s="638">
        <v>3000</v>
      </c>
      <c r="M9" s="636">
        <v>221520</v>
      </c>
      <c r="N9" s="638">
        <v>221298</v>
      </c>
      <c r="O9" s="636">
        <v>742</v>
      </c>
      <c r="P9" s="638">
        <v>742</v>
      </c>
      <c r="Q9" s="636">
        <v>100</v>
      </c>
      <c r="R9" s="638">
        <v>100</v>
      </c>
    </row>
    <row r="10" spans="1:18" ht="18" customHeight="1">
      <c r="A10" s="263"/>
      <c r="B10" s="263"/>
      <c r="C10" s="145" t="s">
        <v>199</v>
      </c>
      <c r="D10" s="146"/>
      <c r="E10" s="639">
        <v>5.12</v>
      </c>
      <c r="F10" s="640">
        <v>5</v>
      </c>
      <c r="G10" s="639">
        <v>10</v>
      </c>
      <c r="H10" s="640">
        <v>10</v>
      </c>
      <c r="I10" s="181">
        <v>10</v>
      </c>
      <c r="J10" s="182">
        <v>10</v>
      </c>
      <c r="K10" s="639">
        <v>3000</v>
      </c>
      <c r="L10" s="641">
        <v>3000</v>
      </c>
      <c r="M10" s="639">
        <v>28748</v>
      </c>
      <c r="N10" s="641">
        <v>28748</v>
      </c>
      <c r="O10" s="639">
        <v>742</v>
      </c>
      <c r="P10" s="641">
        <v>742</v>
      </c>
      <c r="Q10" s="639">
        <v>54</v>
      </c>
      <c r="R10" s="641">
        <v>54</v>
      </c>
    </row>
    <row r="11" spans="1:18" ht="18" customHeight="1">
      <c r="A11" s="263"/>
      <c r="B11" s="263"/>
      <c r="C11" s="145" t="s">
        <v>200</v>
      </c>
      <c r="D11" s="146"/>
      <c r="E11" s="639">
        <v>0</v>
      </c>
      <c r="F11" s="640">
        <v>0</v>
      </c>
      <c r="G11" s="639"/>
      <c r="H11" s="640"/>
      <c r="I11" s="181">
        <v>0</v>
      </c>
      <c r="J11" s="182" t="s">
        <v>330</v>
      </c>
      <c r="K11" s="642">
        <v>0</v>
      </c>
      <c r="L11" s="169">
        <v>0</v>
      </c>
      <c r="M11" s="639">
        <v>192772</v>
      </c>
      <c r="N11" s="641">
        <v>192550</v>
      </c>
      <c r="O11" s="639">
        <v>0</v>
      </c>
      <c r="P11" s="182">
        <v>0</v>
      </c>
      <c r="Q11" s="639"/>
      <c r="R11" s="641"/>
    </row>
    <row r="12" spans="1:18" ht="18" customHeight="1">
      <c r="A12" s="263"/>
      <c r="B12" s="263"/>
      <c r="C12" s="145" t="s">
        <v>201</v>
      </c>
      <c r="D12" s="146"/>
      <c r="E12" s="639">
        <v>4.88</v>
      </c>
      <c r="F12" s="640">
        <v>5</v>
      </c>
      <c r="G12" s="639"/>
      <c r="H12" s="640"/>
      <c r="I12" s="181">
        <v>0</v>
      </c>
      <c r="J12" s="182" t="s">
        <v>308</v>
      </c>
      <c r="K12" s="642">
        <v>0</v>
      </c>
      <c r="L12" s="169">
        <v>0</v>
      </c>
      <c r="M12" s="181">
        <v>0</v>
      </c>
      <c r="N12" s="641">
        <v>0</v>
      </c>
      <c r="O12" s="639">
        <v>0</v>
      </c>
      <c r="P12" s="182">
        <v>0</v>
      </c>
      <c r="Q12" s="639">
        <v>46</v>
      </c>
      <c r="R12" s="641">
        <v>46</v>
      </c>
    </row>
    <row r="13" spans="1:18" ht="18" customHeight="1">
      <c r="A13" s="263"/>
      <c r="B13" s="263"/>
      <c r="C13" s="145" t="s">
        <v>202</v>
      </c>
      <c r="D13" s="146"/>
      <c r="E13" s="639">
        <v>0</v>
      </c>
      <c r="F13" s="640">
        <v>0</v>
      </c>
      <c r="G13" s="639"/>
      <c r="H13" s="640"/>
      <c r="I13" s="181">
        <v>0</v>
      </c>
      <c r="J13" s="182" t="s">
        <v>330</v>
      </c>
      <c r="K13" s="642">
        <v>0</v>
      </c>
      <c r="L13" s="169">
        <v>0</v>
      </c>
      <c r="M13" s="181">
        <v>0</v>
      </c>
      <c r="N13" s="641">
        <v>0</v>
      </c>
      <c r="O13" s="639">
        <v>0</v>
      </c>
      <c r="P13" s="182">
        <v>0</v>
      </c>
      <c r="Q13" s="639"/>
      <c r="R13" s="641"/>
    </row>
    <row r="14" spans="1:18" ht="18" customHeight="1">
      <c r="A14" s="298"/>
      <c r="B14" s="298"/>
      <c r="C14" s="299" t="s">
        <v>79</v>
      </c>
      <c r="D14" s="300"/>
      <c r="E14" s="643">
        <v>0.4</v>
      </c>
      <c r="F14" s="644">
        <v>0</v>
      </c>
      <c r="G14" s="643"/>
      <c r="H14" s="644"/>
      <c r="I14" s="183">
        <v>0</v>
      </c>
      <c r="J14" s="184" t="s">
        <v>330</v>
      </c>
      <c r="K14" s="645">
        <v>0</v>
      </c>
      <c r="L14" s="646">
        <v>0</v>
      </c>
      <c r="M14" s="183">
        <v>0</v>
      </c>
      <c r="N14" s="647">
        <v>0</v>
      </c>
      <c r="O14" s="643">
        <v>0</v>
      </c>
      <c r="P14" s="184">
        <v>0</v>
      </c>
      <c r="Q14" s="643"/>
      <c r="R14" s="647"/>
    </row>
    <row r="15" spans="1:18" ht="18" customHeight="1">
      <c r="A15" s="252" t="s">
        <v>203</v>
      </c>
      <c r="B15" s="628" t="s">
        <v>204</v>
      </c>
      <c r="C15" s="634" t="s">
        <v>205</v>
      </c>
      <c r="D15" s="635"/>
      <c r="E15" s="507">
        <v>364.33</v>
      </c>
      <c r="F15" s="648">
        <v>357</v>
      </c>
      <c r="G15" s="507">
        <v>123</v>
      </c>
      <c r="H15" s="648">
        <v>83.6</v>
      </c>
      <c r="I15" s="185">
        <v>3098</v>
      </c>
      <c r="J15" s="186">
        <v>2745</v>
      </c>
      <c r="K15" s="507">
        <v>2159</v>
      </c>
      <c r="L15" s="472">
        <v>2071</v>
      </c>
      <c r="M15" s="507">
        <v>5595</v>
      </c>
      <c r="N15" s="472">
        <v>5814</v>
      </c>
      <c r="O15" s="507">
        <v>1950</v>
      </c>
      <c r="P15" s="472">
        <v>1236</v>
      </c>
      <c r="Q15" s="507">
        <v>391</v>
      </c>
      <c r="R15" s="472">
        <v>97</v>
      </c>
    </row>
    <row r="16" spans="1:18" ht="18" customHeight="1">
      <c r="A16" s="263"/>
      <c r="B16" s="263"/>
      <c r="C16" s="145" t="s">
        <v>206</v>
      </c>
      <c r="D16" s="146"/>
      <c r="E16" s="347">
        <v>100.9</v>
      </c>
      <c r="F16" s="173">
        <v>99</v>
      </c>
      <c r="G16" s="347">
        <v>18</v>
      </c>
      <c r="H16" s="173">
        <v>18.2</v>
      </c>
      <c r="I16" s="187">
        <v>15211</v>
      </c>
      <c r="J16" s="174">
        <v>15494</v>
      </c>
      <c r="K16" s="347">
        <v>15761</v>
      </c>
      <c r="L16" s="168">
        <v>16163</v>
      </c>
      <c r="M16" s="347">
        <v>1254140</v>
      </c>
      <c r="N16" s="168">
        <v>1250650</v>
      </c>
      <c r="O16" s="347">
        <v>11272</v>
      </c>
      <c r="P16" s="168">
        <v>11300</v>
      </c>
      <c r="Q16" s="347">
        <v>63</v>
      </c>
      <c r="R16" s="168">
        <v>14</v>
      </c>
    </row>
    <row r="17" spans="1:18" ht="18" customHeight="1">
      <c r="A17" s="263"/>
      <c r="B17" s="263"/>
      <c r="C17" s="145" t="s">
        <v>207</v>
      </c>
      <c r="D17" s="146"/>
      <c r="E17" s="347">
        <v>0</v>
      </c>
      <c r="F17" s="173">
        <v>0</v>
      </c>
      <c r="G17" s="347"/>
      <c r="H17" s="173"/>
      <c r="I17" s="187">
        <v>0</v>
      </c>
      <c r="J17" s="174" t="s">
        <v>330</v>
      </c>
      <c r="K17" s="642">
        <v>0</v>
      </c>
      <c r="L17" s="169">
        <v>0</v>
      </c>
      <c r="M17" s="347">
        <v>928</v>
      </c>
      <c r="N17" s="168">
        <v>880</v>
      </c>
      <c r="O17" s="347"/>
      <c r="P17" s="168"/>
      <c r="Q17" s="347"/>
      <c r="R17" s="168"/>
    </row>
    <row r="18" spans="1:18" ht="18" customHeight="1">
      <c r="A18" s="263"/>
      <c r="B18" s="298"/>
      <c r="C18" s="299" t="s">
        <v>208</v>
      </c>
      <c r="D18" s="300"/>
      <c r="E18" s="394">
        <v>465.23</v>
      </c>
      <c r="F18" s="505">
        <v>456</v>
      </c>
      <c r="G18" s="394">
        <v>141</v>
      </c>
      <c r="H18" s="649">
        <f>SUM(H15:H17)</f>
        <v>101.8</v>
      </c>
      <c r="I18" s="188">
        <f>SUM(I15:I17)</f>
        <v>18309</v>
      </c>
      <c r="J18" s="189">
        <v>18239</v>
      </c>
      <c r="K18" s="394">
        <v>17921</v>
      </c>
      <c r="L18" s="505">
        <v>18234</v>
      </c>
      <c r="M18" s="394">
        <v>1260663</v>
      </c>
      <c r="N18" s="505">
        <v>1257343</v>
      </c>
      <c r="O18" s="394">
        <v>13222</v>
      </c>
      <c r="P18" s="505">
        <v>12536</v>
      </c>
      <c r="Q18" s="394">
        <v>454</v>
      </c>
      <c r="R18" s="505">
        <v>111</v>
      </c>
    </row>
    <row r="19" spans="1:18" ht="18" customHeight="1">
      <c r="A19" s="263"/>
      <c r="B19" s="628" t="s">
        <v>209</v>
      </c>
      <c r="C19" s="634" t="s">
        <v>210</v>
      </c>
      <c r="D19" s="635"/>
      <c r="E19" s="471">
        <v>56.92</v>
      </c>
      <c r="F19" s="472">
        <v>62</v>
      </c>
      <c r="G19" s="471">
        <v>37</v>
      </c>
      <c r="H19" s="648">
        <v>13.5</v>
      </c>
      <c r="I19" s="190">
        <v>1105</v>
      </c>
      <c r="J19" s="186">
        <v>757</v>
      </c>
      <c r="K19" s="471">
        <v>979</v>
      </c>
      <c r="L19" s="472">
        <v>1080</v>
      </c>
      <c r="M19" s="471">
        <v>73896</v>
      </c>
      <c r="N19" s="472">
        <v>93142</v>
      </c>
      <c r="O19" s="471">
        <v>132</v>
      </c>
      <c r="P19" s="472">
        <v>122</v>
      </c>
      <c r="Q19" s="471">
        <v>290</v>
      </c>
      <c r="R19" s="472">
        <v>21</v>
      </c>
    </row>
    <row r="20" spans="1:18" ht="18" customHeight="1">
      <c r="A20" s="263"/>
      <c r="B20" s="263"/>
      <c r="C20" s="145" t="s">
        <v>211</v>
      </c>
      <c r="D20" s="146"/>
      <c r="E20" s="172">
        <v>72.78</v>
      </c>
      <c r="F20" s="168">
        <v>69</v>
      </c>
      <c r="G20" s="172">
        <v>62</v>
      </c>
      <c r="H20" s="173">
        <v>67.1</v>
      </c>
      <c r="I20" s="191">
        <v>10086</v>
      </c>
      <c r="J20" s="174">
        <v>10502</v>
      </c>
      <c r="K20" s="172">
        <v>4027</v>
      </c>
      <c r="L20" s="168">
        <v>4205</v>
      </c>
      <c r="M20" s="172">
        <v>526661</v>
      </c>
      <c r="N20" s="168">
        <v>542545</v>
      </c>
      <c r="O20" s="172">
        <v>5794</v>
      </c>
      <c r="P20" s="168">
        <v>5976</v>
      </c>
      <c r="Q20" s="172">
        <v>21</v>
      </c>
      <c r="R20" s="168"/>
    </row>
    <row r="21" spans="1:18" ht="18" customHeight="1">
      <c r="A21" s="263"/>
      <c r="B21" s="263"/>
      <c r="C21" s="145" t="s">
        <v>212</v>
      </c>
      <c r="D21" s="146"/>
      <c r="E21" s="172">
        <v>0</v>
      </c>
      <c r="F21" s="168">
        <v>0</v>
      </c>
      <c r="G21" s="172"/>
      <c r="H21" s="173"/>
      <c r="I21" s="191">
        <v>0</v>
      </c>
      <c r="J21" s="174" t="s">
        <v>330</v>
      </c>
      <c r="K21" s="642">
        <v>0</v>
      </c>
      <c r="L21" s="169">
        <v>0</v>
      </c>
      <c r="M21" s="172">
        <v>437554</v>
      </c>
      <c r="N21" s="168">
        <v>399381</v>
      </c>
      <c r="O21" s="172">
        <v>6554</v>
      </c>
      <c r="P21" s="168">
        <v>5696</v>
      </c>
      <c r="Q21" s="172">
        <v>21</v>
      </c>
      <c r="R21" s="168"/>
    </row>
    <row r="22" spans="1:18" ht="18" customHeight="1">
      <c r="A22" s="263"/>
      <c r="B22" s="298"/>
      <c r="C22" s="245" t="s">
        <v>213</v>
      </c>
      <c r="D22" s="246"/>
      <c r="E22" s="394">
        <v>129.71</v>
      </c>
      <c r="F22" s="395">
        <v>131</v>
      </c>
      <c r="G22" s="394">
        <v>100</v>
      </c>
      <c r="H22" s="397">
        <f>SUM(H19:H21)</f>
        <v>80.6</v>
      </c>
      <c r="I22" s="188">
        <f>SUM(I19:I21)</f>
        <v>11191</v>
      </c>
      <c r="J22" s="192">
        <v>11259</v>
      </c>
      <c r="K22" s="394">
        <v>5006</v>
      </c>
      <c r="L22" s="395">
        <v>5285</v>
      </c>
      <c r="M22" s="394">
        <v>1038111</v>
      </c>
      <c r="N22" s="395">
        <v>1035068</v>
      </c>
      <c r="O22" s="394">
        <v>12480</v>
      </c>
      <c r="P22" s="395">
        <v>11794</v>
      </c>
      <c r="Q22" s="394">
        <v>311</v>
      </c>
      <c r="R22" s="395">
        <v>21</v>
      </c>
    </row>
    <row r="23" spans="1:18" ht="18" customHeight="1">
      <c r="A23" s="263"/>
      <c r="B23" s="628" t="s">
        <v>214</v>
      </c>
      <c r="C23" s="634" t="s">
        <v>215</v>
      </c>
      <c r="D23" s="635"/>
      <c r="E23" s="471">
        <v>10</v>
      </c>
      <c r="F23" s="472">
        <v>10</v>
      </c>
      <c r="G23" s="471">
        <v>10</v>
      </c>
      <c r="H23" s="648">
        <v>10</v>
      </c>
      <c r="I23" s="190">
        <v>10</v>
      </c>
      <c r="J23" s="186">
        <v>10</v>
      </c>
      <c r="K23" s="471">
        <v>3000</v>
      </c>
      <c r="L23" s="472">
        <v>3000</v>
      </c>
      <c r="M23" s="471">
        <v>221520</v>
      </c>
      <c r="N23" s="472">
        <v>221298</v>
      </c>
      <c r="O23" s="471">
        <v>742</v>
      </c>
      <c r="P23" s="472">
        <v>742</v>
      </c>
      <c r="Q23" s="471">
        <v>100</v>
      </c>
      <c r="R23" s="472">
        <v>100</v>
      </c>
    </row>
    <row r="24" spans="1:18" ht="18" customHeight="1">
      <c r="A24" s="263"/>
      <c r="B24" s="263"/>
      <c r="C24" s="145" t="s">
        <v>216</v>
      </c>
      <c r="D24" s="146"/>
      <c r="E24" s="172">
        <v>325.92</v>
      </c>
      <c r="F24" s="168">
        <v>315</v>
      </c>
      <c r="G24" s="172">
        <v>31</v>
      </c>
      <c r="H24" s="173">
        <v>11.1</v>
      </c>
      <c r="I24" s="191">
        <v>7108</v>
      </c>
      <c r="J24" s="174">
        <v>6970</v>
      </c>
      <c r="K24" s="172">
        <v>301</v>
      </c>
      <c r="L24" s="168">
        <v>335</v>
      </c>
      <c r="M24" s="172">
        <v>1032</v>
      </c>
      <c r="N24" s="168">
        <v>978</v>
      </c>
      <c r="O24" s="172">
        <v>0</v>
      </c>
      <c r="P24" s="168">
        <v>0</v>
      </c>
      <c r="Q24" s="172">
        <v>44</v>
      </c>
      <c r="R24" s="168">
        <v>-10</v>
      </c>
    </row>
    <row r="25" spans="1:18" ht="18" customHeight="1">
      <c r="A25" s="263"/>
      <c r="B25" s="263"/>
      <c r="C25" s="145" t="s">
        <v>217</v>
      </c>
      <c r="D25" s="146"/>
      <c r="E25" s="172">
        <v>0</v>
      </c>
      <c r="F25" s="168">
        <v>0</v>
      </c>
      <c r="G25" s="172"/>
      <c r="H25" s="173"/>
      <c r="I25" s="191">
        <v>0</v>
      </c>
      <c r="J25" s="174" t="s">
        <v>330</v>
      </c>
      <c r="K25" s="172">
        <v>6872</v>
      </c>
      <c r="L25" s="168">
        <v>6872</v>
      </c>
      <c r="M25" s="172">
        <v>0</v>
      </c>
      <c r="N25" s="168">
        <v>0</v>
      </c>
      <c r="O25" s="172">
        <v>0</v>
      </c>
      <c r="P25" s="168">
        <v>0</v>
      </c>
      <c r="Q25" s="172"/>
      <c r="R25" s="168"/>
    </row>
    <row r="26" spans="1:18" ht="18" customHeight="1">
      <c r="A26" s="263"/>
      <c r="B26" s="298"/>
      <c r="C26" s="291" t="s">
        <v>218</v>
      </c>
      <c r="D26" s="292"/>
      <c r="E26" s="650">
        <v>335.52</v>
      </c>
      <c r="F26" s="395">
        <v>325</v>
      </c>
      <c r="G26" s="650">
        <v>41</v>
      </c>
      <c r="H26" s="397">
        <f>SUM(H23:H25)</f>
        <v>21.1</v>
      </c>
      <c r="I26" s="193">
        <f>SUM(I23:I25)</f>
        <v>7118</v>
      </c>
      <c r="J26" s="192">
        <v>6980</v>
      </c>
      <c r="K26" s="650">
        <v>12915</v>
      </c>
      <c r="L26" s="395">
        <v>12948</v>
      </c>
      <c r="M26" s="650">
        <v>222551</v>
      </c>
      <c r="N26" s="395">
        <v>222275</v>
      </c>
      <c r="O26" s="650">
        <v>742</v>
      </c>
      <c r="P26" s="395">
        <v>742</v>
      </c>
      <c r="Q26" s="650">
        <v>144</v>
      </c>
      <c r="R26" s="395">
        <v>90</v>
      </c>
    </row>
    <row r="27" spans="1:18" ht="18" customHeight="1">
      <c r="A27" s="298"/>
      <c r="B27" s="299" t="s">
        <v>219</v>
      </c>
      <c r="C27" s="300"/>
      <c r="D27" s="300"/>
      <c r="E27" s="651">
        <v>465.23</v>
      </c>
      <c r="F27" s="395">
        <v>456</v>
      </c>
      <c r="G27" s="651">
        <v>141</v>
      </c>
      <c r="H27" s="397">
        <f>SUM(H22,H26)</f>
        <v>101.69999999999999</v>
      </c>
      <c r="I27" s="194">
        <f>SUM(I22,I26)</f>
        <v>18309</v>
      </c>
      <c r="J27" s="192">
        <v>18239</v>
      </c>
      <c r="K27" s="651">
        <v>17921</v>
      </c>
      <c r="L27" s="395">
        <v>18234</v>
      </c>
      <c r="M27" s="651">
        <v>1260663</v>
      </c>
      <c r="N27" s="395">
        <v>1257343</v>
      </c>
      <c r="O27" s="651">
        <v>13222</v>
      </c>
      <c r="P27" s="395">
        <v>12536</v>
      </c>
      <c r="Q27" s="651">
        <v>454</v>
      </c>
      <c r="R27" s="395">
        <v>111</v>
      </c>
    </row>
    <row r="28" spans="1:18" ht="18" customHeight="1">
      <c r="A28" s="628" t="s">
        <v>220</v>
      </c>
      <c r="B28" s="628" t="s">
        <v>221</v>
      </c>
      <c r="C28" s="634" t="s">
        <v>222</v>
      </c>
      <c r="D28" s="652" t="s">
        <v>37</v>
      </c>
      <c r="E28" s="471">
        <v>408.37</v>
      </c>
      <c r="F28" s="472">
        <v>411</v>
      </c>
      <c r="G28" s="471">
        <v>138</v>
      </c>
      <c r="H28" s="648">
        <v>136.4</v>
      </c>
      <c r="I28" s="190">
        <v>5428</v>
      </c>
      <c r="J28" s="186">
        <v>5429.5</v>
      </c>
      <c r="K28" s="471">
        <v>2267</v>
      </c>
      <c r="L28" s="472">
        <v>2176</v>
      </c>
      <c r="M28" s="471">
        <v>60017</v>
      </c>
      <c r="N28" s="472">
        <v>58415</v>
      </c>
      <c r="O28" s="471">
        <v>1337</v>
      </c>
      <c r="P28" s="472">
        <v>1332</v>
      </c>
      <c r="Q28" s="471">
        <v>1697</v>
      </c>
      <c r="R28" s="472">
        <v>0</v>
      </c>
    </row>
    <row r="29" spans="1:18" ht="18" customHeight="1">
      <c r="A29" s="263"/>
      <c r="B29" s="263"/>
      <c r="C29" s="145" t="s">
        <v>223</v>
      </c>
      <c r="D29" s="653" t="s">
        <v>38</v>
      </c>
      <c r="E29" s="172">
        <v>112.88</v>
      </c>
      <c r="F29" s="168">
        <v>120</v>
      </c>
      <c r="G29" s="172">
        <v>120</v>
      </c>
      <c r="H29" s="173">
        <v>123.3</v>
      </c>
      <c r="I29" s="191">
        <v>5149</v>
      </c>
      <c r="J29" s="174">
        <v>5112.4</v>
      </c>
      <c r="K29" s="172">
        <v>2370</v>
      </c>
      <c r="L29" s="168">
        <v>2308</v>
      </c>
      <c r="M29" s="172">
        <v>52169</v>
      </c>
      <c r="N29" s="168">
        <v>49117</v>
      </c>
      <c r="O29" s="172">
        <v>1614</v>
      </c>
      <c r="P29" s="168">
        <v>1274</v>
      </c>
      <c r="Q29" s="172">
        <v>1480</v>
      </c>
      <c r="R29" s="168">
        <v>35</v>
      </c>
    </row>
    <row r="30" spans="1:18" ht="18" customHeight="1">
      <c r="A30" s="263"/>
      <c r="B30" s="263"/>
      <c r="C30" s="145" t="s">
        <v>224</v>
      </c>
      <c r="D30" s="653" t="s">
        <v>225</v>
      </c>
      <c r="E30" s="172">
        <v>276.7</v>
      </c>
      <c r="F30" s="168">
        <v>284</v>
      </c>
      <c r="G30" s="172"/>
      <c r="H30" s="173"/>
      <c r="I30" s="191">
        <v>143</v>
      </c>
      <c r="J30" s="174">
        <v>148.3</v>
      </c>
      <c r="K30" s="642">
        <v>0</v>
      </c>
      <c r="L30" s="174">
        <v>0</v>
      </c>
      <c r="M30" s="172">
        <v>1124</v>
      </c>
      <c r="N30" s="168">
        <v>1388</v>
      </c>
      <c r="O30" s="172">
        <v>122</v>
      </c>
      <c r="P30" s="168">
        <v>118</v>
      </c>
      <c r="Q30" s="172">
        <v>148</v>
      </c>
      <c r="R30" s="168">
        <v>0</v>
      </c>
    </row>
    <row r="31" spans="1:19" ht="18" customHeight="1">
      <c r="A31" s="263"/>
      <c r="B31" s="263"/>
      <c r="C31" s="245" t="s">
        <v>226</v>
      </c>
      <c r="D31" s="654" t="s">
        <v>227</v>
      </c>
      <c r="E31" s="394">
        <v>18.79</v>
      </c>
      <c r="F31" s="505">
        <v>7</v>
      </c>
      <c r="G31" s="394">
        <f>G28-G29-G30</f>
        <v>18</v>
      </c>
      <c r="H31" s="649">
        <f>H28-H29-H30</f>
        <v>13.100000000000009</v>
      </c>
      <c r="I31" s="188">
        <f aca="true" t="shared" si="0" ref="I31:N31">I28-I29-I30</f>
        <v>136</v>
      </c>
      <c r="J31" s="189">
        <f t="shared" si="0"/>
        <v>168.80000000000035</v>
      </c>
      <c r="K31" s="394">
        <f t="shared" si="0"/>
        <v>-103</v>
      </c>
      <c r="L31" s="505">
        <f t="shared" si="0"/>
        <v>-132</v>
      </c>
      <c r="M31" s="394">
        <f t="shared" si="0"/>
        <v>6724</v>
      </c>
      <c r="N31" s="505">
        <f t="shared" si="0"/>
        <v>7910</v>
      </c>
      <c r="O31" s="394">
        <f>O28-O29-O30</f>
        <v>-399</v>
      </c>
      <c r="P31" s="505">
        <f>P28-P29-P30</f>
        <v>-60</v>
      </c>
      <c r="Q31" s="394">
        <f>Q28-Q29-Q30</f>
        <v>69</v>
      </c>
      <c r="R31" s="505">
        <f>R28-R29-R30</f>
        <v>-35</v>
      </c>
      <c r="S31" s="309"/>
    </row>
    <row r="32" spans="1:18" ht="18" customHeight="1">
      <c r="A32" s="263"/>
      <c r="B32" s="263"/>
      <c r="C32" s="634" t="s">
        <v>228</v>
      </c>
      <c r="D32" s="652" t="s">
        <v>229</v>
      </c>
      <c r="E32" s="471">
        <v>1.1</v>
      </c>
      <c r="F32" s="472">
        <v>7</v>
      </c>
      <c r="G32" s="471">
        <v>2</v>
      </c>
      <c r="H32" s="648">
        <v>3.1</v>
      </c>
      <c r="I32" s="190">
        <v>12</v>
      </c>
      <c r="J32" s="186">
        <v>13.4</v>
      </c>
      <c r="K32" s="471">
        <v>73</v>
      </c>
      <c r="L32" s="472">
        <v>92</v>
      </c>
      <c r="M32" s="471">
        <v>35</v>
      </c>
      <c r="N32" s="472">
        <v>45</v>
      </c>
      <c r="O32" s="471">
        <v>411</v>
      </c>
      <c r="P32" s="472">
        <v>89</v>
      </c>
      <c r="Q32" s="471">
        <v>19</v>
      </c>
      <c r="R32" s="472">
        <v>25</v>
      </c>
    </row>
    <row r="33" spans="1:18" ht="18" customHeight="1">
      <c r="A33" s="263"/>
      <c r="B33" s="263"/>
      <c r="C33" s="145" t="s">
        <v>230</v>
      </c>
      <c r="D33" s="653" t="s">
        <v>231</v>
      </c>
      <c r="E33" s="172">
        <v>0.26</v>
      </c>
      <c r="F33" s="168">
        <v>0</v>
      </c>
      <c r="G33" s="172">
        <v>0</v>
      </c>
      <c r="H33" s="173">
        <v>1.4</v>
      </c>
      <c r="I33" s="191">
        <v>10</v>
      </c>
      <c r="J33" s="174">
        <v>6.5</v>
      </c>
      <c r="K33" s="172">
        <v>11</v>
      </c>
      <c r="L33" s="168">
        <v>6</v>
      </c>
      <c r="M33" s="172">
        <v>6705</v>
      </c>
      <c r="N33" s="168">
        <v>7906</v>
      </c>
      <c r="O33" s="172">
        <v>12</v>
      </c>
      <c r="P33" s="168">
        <v>29</v>
      </c>
      <c r="Q33" s="172">
        <v>0</v>
      </c>
      <c r="R33" s="168"/>
    </row>
    <row r="34" spans="1:18" ht="18" customHeight="1">
      <c r="A34" s="263"/>
      <c r="B34" s="298"/>
      <c r="C34" s="245" t="s">
        <v>232</v>
      </c>
      <c r="D34" s="654" t="s">
        <v>233</v>
      </c>
      <c r="E34" s="394">
        <v>19.62</v>
      </c>
      <c r="F34" s="395">
        <v>14</v>
      </c>
      <c r="G34" s="394">
        <f>G31+G32-G33</f>
        <v>20</v>
      </c>
      <c r="H34" s="397">
        <f>H31+H32-H33</f>
        <v>14.80000000000001</v>
      </c>
      <c r="I34" s="188">
        <f aca="true" t="shared" si="1" ref="I34:N34">I31+I32-I33</f>
        <v>138</v>
      </c>
      <c r="J34" s="192">
        <f t="shared" si="1"/>
        <v>175.70000000000036</v>
      </c>
      <c r="K34" s="394">
        <f t="shared" si="1"/>
        <v>-41</v>
      </c>
      <c r="L34" s="395">
        <f t="shared" si="1"/>
        <v>-46</v>
      </c>
      <c r="M34" s="394">
        <f t="shared" si="1"/>
        <v>54</v>
      </c>
      <c r="N34" s="395">
        <f t="shared" si="1"/>
        <v>49</v>
      </c>
      <c r="O34" s="394">
        <f>O31+O32-O33</f>
        <v>0</v>
      </c>
      <c r="P34" s="395">
        <f>P31+P32-P33</f>
        <v>0</v>
      </c>
      <c r="Q34" s="394">
        <f>Q31+Q32-Q33</f>
        <v>88</v>
      </c>
      <c r="R34" s="395">
        <f>R31+R32-R33</f>
        <v>-10</v>
      </c>
    </row>
    <row r="35" spans="1:18" ht="18" customHeight="1">
      <c r="A35" s="263"/>
      <c r="B35" s="628" t="s">
        <v>234</v>
      </c>
      <c r="C35" s="634" t="s">
        <v>235</v>
      </c>
      <c r="D35" s="652" t="s">
        <v>236</v>
      </c>
      <c r="E35" s="471">
        <v>0</v>
      </c>
      <c r="F35" s="472">
        <v>0</v>
      </c>
      <c r="G35" s="471">
        <v>0</v>
      </c>
      <c r="H35" s="648">
        <v>0</v>
      </c>
      <c r="I35" s="190">
        <v>0</v>
      </c>
      <c r="J35" s="186">
        <v>0</v>
      </c>
      <c r="K35" s="471">
        <v>63</v>
      </c>
      <c r="L35" s="472">
        <v>99</v>
      </c>
      <c r="M35" s="471">
        <v>0</v>
      </c>
      <c r="N35" s="472">
        <v>0</v>
      </c>
      <c r="O35" s="471"/>
      <c r="P35" s="472"/>
      <c r="Q35" s="471"/>
      <c r="R35" s="472"/>
    </row>
    <row r="36" spans="1:18" ht="18" customHeight="1">
      <c r="A36" s="263"/>
      <c r="B36" s="263"/>
      <c r="C36" s="145" t="s">
        <v>237</v>
      </c>
      <c r="D36" s="653" t="s">
        <v>238</v>
      </c>
      <c r="E36" s="172">
        <v>0</v>
      </c>
      <c r="F36" s="168">
        <v>0.01</v>
      </c>
      <c r="G36" s="172">
        <v>0</v>
      </c>
      <c r="H36" s="173">
        <v>0.2</v>
      </c>
      <c r="I36" s="191">
        <v>0</v>
      </c>
      <c r="J36" s="174">
        <v>0</v>
      </c>
      <c r="K36" s="172">
        <v>51</v>
      </c>
      <c r="L36" s="168">
        <v>143</v>
      </c>
      <c r="M36" s="172">
        <v>0</v>
      </c>
      <c r="N36" s="168">
        <v>0</v>
      </c>
      <c r="O36" s="172"/>
      <c r="P36" s="168"/>
      <c r="Q36" s="172"/>
      <c r="R36" s="168"/>
    </row>
    <row r="37" spans="1:18" ht="18" customHeight="1">
      <c r="A37" s="263"/>
      <c r="B37" s="263"/>
      <c r="C37" s="145" t="s">
        <v>239</v>
      </c>
      <c r="D37" s="653" t="s">
        <v>240</v>
      </c>
      <c r="E37" s="172">
        <v>19.62</v>
      </c>
      <c r="F37" s="168">
        <v>13.99</v>
      </c>
      <c r="G37" s="172">
        <f>G34+G35-G36</f>
        <v>20</v>
      </c>
      <c r="H37" s="173">
        <f>H34+H35-H36</f>
        <v>14.60000000000001</v>
      </c>
      <c r="I37" s="191">
        <f aca="true" t="shared" si="2" ref="I37:N37">I34+I35-I36</f>
        <v>138</v>
      </c>
      <c r="J37" s="174">
        <f t="shared" si="2"/>
        <v>175.70000000000036</v>
      </c>
      <c r="K37" s="172">
        <f t="shared" si="2"/>
        <v>-29</v>
      </c>
      <c r="L37" s="168">
        <f t="shared" si="2"/>
        <v>-90</v>
      </c>
      <c r="M37" s="172">
        <f t="shared" si="2"/>
        <v>54</v>
      </c>
      <c r="N37" s="168">
        <f t="shared" si="2"/>
        <v>49</v>
      </c>
      <c r="O37" s="172">
        <f>O34+O35-O36</f>
        <v>0</v>
      </c>
      <c r="P37" s="168">
        <f>P34+P35-P36</f>
        <v>0</v>
      </c>
      <c r="Q37" s="172">
        <f>Q34+Q35-Q36</f>
        <v>88</v>
      </c>
      <c r="R37" s="168">
        <f>R34+R35-R36</f>
        <v>-10</v>
      </c>
    </row>
    <row r="38" spans="1:18" ht="18" customHeight="1">
      <c r="A38" s="263"/>
      <c r="B38" s="263"/>
      <c r="C38" s="145" t="s">
        <v>241</v>
      </c>
      <c r="D38" s="653" t="s">
        <v>242</v>
      </c>
      <c r="E38" s="172">
        <v>0</v>
      </c>
      <c r="F38" s="168">
        <v>0</v>
      </c>
      <c r="G38" s="172">
        <v>0</v>
      </c>
      <c r="H38" s="173"/>
      <c r="I38" s="191">
        <v>0</v>
      </c>
      <c r="J38" s="174">
        <v>0</v>
      </c>
      <c r="K38" s="642">
        <v>0</v>
      </c>
      <c r="L38" s="168">
        <v>0</v>
      </c>
      <c r="M38" s="172">
        <v>0</v>
      </c>
      <c r="N38" s="168">
        <v>0</v>
      </c>
      <c r="O38" s="172"/>
      <c r="P38" s="168"/>
      <c r="Q38" s="172"/>
      <c r="R38" s="168"/>
    </row>
    <row r="39" spans="1:18" ht="18" customHeight="1">
      <c r="A39" s="263"/>
      <c r="B39" s="263"/>
      <c r="C39" s="145" t="s">
        <v>243</v>
      </c>
      <c r="D39" s="653" t="s">
        <v>244</v>
      </c>
      <c r="E39" s="172">
        <v>0</v>
      </c>
      <c r="F39" s="168">
        <v>0</v>
      </c>
      <c r="G39" s="172">
        <v>0</v>
      </c>
      <c r="H39" s="173"/>
      <c r="I39" s="191">
        <v>0</v>
      </c>
      <c r="J39" s="174">
        <v>0</v>
      </c>
      <c r="K39" s="642">
        <v>0</v>
      </c>
      <c r="L39" s="168">
        <v>0</v>
      </c>
      <c r="M39" s="172">
        <v>0</v>
      </c>
      <c r="N39" s="168">
        <v>0</v>
      </c>
      <c r="O39" s="172"/>
      <c r="P39" s="168"/>
      <c r="Q39" s="172"/>
      <c r="R39" s="168"/>
    </row>
    <row r="40" spans="1:18" ht="18" customHeight="1">
      <c r="A40" s="263"/>
      <c r="B40" s="263"/>
      <c r="C40" s="145" t="s">
        <v>245</v>
      </c>
      <c r="D40" s="653" t="s">
        <v>246</v>
      </c>
      <c r="E40" s="172">
        <v>8.66</v>
      </c>
      <c r="F40" s="168">
        <v>5</v>
      </c>
      <c r="G40" s="172">
        <v>0</v>
      </c>
      <c r="H40" s="173">
        <v>0.08</v>
      </c>
      <c r="I40" s="191">
        <v>0</v>
      </c>
      <c r="J40" s="174">
        <v>0</v>
      </c>
      <c r="K40" s="172">
        <v>5</v>
      </c>
      <c r="L40" s="168">
        <v>5</v>
      </c>
      <c r="M40" s="172">
        <v>0</v>
      </c>
      <c r="N40" s="168">
        <v>0</v>
      </c>
      <c r="O40" s="172"/>
      <c r="P40" s="168"/>
      <c r="Q40" s="172">
        <v>35</v>
      </c>
      <c r="R40" s="168"/>
    </row>
    <row r="41" spans="1:18" ht="18" customHeight="1">
      <c r="A41" s="263"/>
      <c r="B41" s="263"/>
      <c r="C41" s="655" t="s">
        <v>247</v>
      </c>
      <c r="D41" s="653" t="s">
        <v>248</v>
      </c>
      <c r="E41" s="172">
        <v>10.96</v>
      </c>
      <c r="F41" s="168">
        <v>8.99</v>
      </c>
      <c r="G41" s="172">
        <f>G34+G35-G36-G40</f>
        <v>20</v>
      </c>
      <c r="H41" s="173">
        <f>H34+H35-H36-H40</f>
        <v>14.52000000000001</v>
      </c>
      <c r="I41" s="191">
        <f aca="true" t="shared" si="3" ref="I41:N41">I34+I35-I36-I40</f>
        <v>138</v>
      </c>
      <c r="J41" s="174">
        <f t="shared" si="3"/>
        <v>175.70000000000036</v>
      </c>
      <c r="K41" s="172">
        <f t="shared" si="3"/>
        <v>-34</v>
      </c>
      <c r="L41" s="168">
        <f t="shared" si="3"/>
        <v>-95</v>
      </c>
      <c r="M41" s="172">
        <f t="shared" si="3"/>
        <v>54</v>
      </c>
      <c r="N41" s="168">
        <f t="shared" si="3"/>
        <v>49</v>
      </c>
      <c r="O41" s="172">
        <f>O34+O35-O36-O40</f>
        <v>0</v>
      </c>
      <c r="P41" s="168">
        <f>P34+P35-P36-P40</f>
        <v>0</v>
      </c>
      <c r="Q41" s="172">
        <f>Q34+Q35-Q36-Q40</f>
        <v>53</v>
      </c>
      <c r="R41" s="168">
        <f>R34+R35-R36-R40</f>
        <v>-10</v>
      </c>
    </row>
    <row r="42" spans="1:18" ht="18" customHeight="1">
      <c r="A42" s="263"/>
      <c r="B42" s="263"/>
      <c r="C42" s="656" t="s">
        <v>249</v>
      </c>
      <c r="D42" s="657"/>
      <c r="E42" s="347">
        <f>E37+E38-E39-E40</f>
        <v>10.96</v>
      </c>
      <c r="F42" s="348">
        <v>8.99</v>
      </c>
      <c r="G42" s="347">
        <f>G37+G38-G39-G40</f>
        <v>20</v>
      </c>
      <c r="H42" s="348">
        <f>H37+H38-H39-H40</f>
        <v>14.52000000000001</v>
      </c>
      <c r="I42" s="187">
        <f aca="true" t="shared" si="4" ref="I42:N42">I37+I38-I39-I40</f>
        <v>138</v>
      </c>
      <c r="J42" s="195">
        <f t="shared" si="4"/>
        <v>175.70000000000036</v>
      </c>
      <c r="K42" s="347">
        <f t="shared" si="4"/>
        <v>-34</v>
      </c>
      <c r="L42" s="498">
        <f t="shared" si="4"/>
        <v>-95</v>
      </c>
      <c r="M42" s="347">
        <f t="shared" si="4"/>
        <v>54</v>
      </c>
      <c r="N42" s="498">
        <f t="shared" si="4"/>
        <v>49</v>
      </c>
      <c r="O42" s="347">
        <f>O37+O38-O39-O40</f>
        <v>0</v>
      </c>
      <c r="P42" s="498">
        <f>P37+P38-P39-P40</f>
        <v>0</v>
      </c>
      <c r="Q42" s="347">
        <f>Q37+Q38-Q39-Q40</f>
        <v>53</v>
      </c>
      <c r="R42" s="168">
        <f>R37+R38-R39-R40</f>
        <v>-10</v>
      </c>
    </row>
    <row r="43" spans="1:18" ht="18" customHeight="1">
      <c r="A43" s="263"/>
      <c r="B43" s="263"/>
      <c r="C43" s="145" t="s">
        <v>250</v>
      </c>
      <c r="D43" s="653" t="s">
        <v>251</v>
      </c>
      <c r="E43" s="172">
        <v>312.63</v>
      </c>
      <c r="F43" s="168">
        <v>304</v>
      </c>
      <c r="G43" s="172">
        <v>21</v>
      </c>
      <c r="H43" s="173">
        <v>6.7</v>
      </c>
      <c r="I43" s="191">
        <v>6970</v>
      </c>
      <c r="J43" s="174">
        <v>6794</v>
      </c>
      <c r="K43" s="172">
        <v>335</v>
      </c>
      <c r="L43" s="168">
        <v>430</v>
      </c>
      <c r="M43" s="172">
        <v>0</v>
      </c>
      <c r="N43" s="168">
        <v>0</v>
      </c>
      <c r="O43" s="172"/>
      <c r="P43" s="168"/>
      <c r="Q43" s="172"/>
      <c r="R43" s="168"/>
    </row>
    <row r="44" spans="1:18" ht="18" customHeight="1">
      <c r="A44" s="298"/>
      <c r="B44" s="298"/>
      <c r="C44" s="245" t="s">
        <v>252</v>
      </c>
      <c r="D44" s="451" t="s">
        <v>253</v>
      </c>
      <c r="E44" s="394">
        <v>325.92</v>
      </c>
      <c r="F44" s="395">
        <v>312.99</v>
      </c>
      <c r="G44" s="394">
        <f>G41+G43</f>
        <v>41</v>
      </c>
      <c r="H44" s="397">
        <f>H41+H43</f>
        <v>21.22000000000001</v>
      </c>
      <c r="I44" s="188">
        <f aca="true" t="shared" si="5" ref="I44:N44">I41+I43</f>
        <v>7108</v>
      </c>
      <c r="J44" s="192">
        <f t="shared" si="5"/>
        <v>6969.700000000001</v>
      </c>
      <c r="K44" s="394">
        <f t="shared" si="5"/>
        <v>301</v>
      </c>
      <c r="L44" s="395">
        <f t="shared" si="5"/>
        <v>335</v>
      </c>
      <c r="M44" s="394">
        <f t="shared" si="5"/>
        <v>54</v>
      </c>
      <c r="N44" s="395">
        <f t="shared" si="5"/>
        <v>49</v>
      </c>
      <c r="O44" s="394">
        <f>O41+O43</f>
        <v>0</v>
      </c>
      <c r="P44" s="395">
        <f>P41+P43</f>
        <v>0</v>
      </c>
      <c r="Q44" s="394">
        <f>Q41+Q43</f>
        <v>53</v>
      </c>
      <c r="R44" s="395">
        <f>R41+R43</f>
        <v>-10</v>
      </c>
    </row>
    <row r="45" ht="13.5" customHeight="1">
      <c r="A45" s="517" t="s">
        <v>254</v>
      </c>
    </row>
    <row r="46" ht="13.5" customHeight="1">
      <c r="A46" s="517" t="s">
        <v>255</v>
      </c>
    </row>
    <row r="47" ht="13.5">
      <c r="A47" s="658"/>
    </row>
  </sheetData>
  <sheetProtection/>
  <mergeCells count="16">
    <mergeCell ref="E6:F6"/>
    <mergeCell ref="O6:P6"/>
    <mergeCell ref="Q6:R6"/>
    <mergeCell ref="A8:A14"/>
    <mergeCell ref="B9:B14"/>
    <mergeCell ref="G6:H6"/>
    <mergeCell ref="I6:J6"/>
    <mergeCell ref="M6:N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 verticalCentered="1"/>
  <pageMargins left="0.3937007874015748" right="0.3937007874015748" top="0.1968503937007874" bottom="0.1968503937007874" header="0.2755905511811024" footer="0.2362204724409449"/>
  <pageSetup blackAndWhite="1" firstPageNumber="5" useFirstPageNumber="1" fitToHeight="1" fitToWidth="1" horizontalDpi="300" verticalDpi="300" orientation="landscape" paperSize="9" scale="63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2018-09-20T08:06:00Z</cp:lastPrinted>
  <dcterms:modified xsi:type="dcterms:W3CDTF">2018-10-29T05:54:13Z</dcterms:modified>
  <cp:category/>
  <cp:version/>
  <cp:contentType/>
  <cp:contentStatus/>
</cp:coreProperties>
</file>