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760" windowWidth="9330" windowHeight="9495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<sst xmlns="http://schemas.openxmlformats.org/spreadsheetml/2006/main" count="502" uniqueCount="297">
  <si>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</si>
  <si>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</si>
  <si>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</si>
  <si>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</si>
  <si>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</si>
  <si>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</si>
  <si>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</si>
  <si>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</si>
  <si>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</si>
  <si>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</si>
  <si>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</si>
  <si>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</si>
  <si>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</si>
  <si>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</si>
  <si>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</si>
  <si>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</si>
  <si>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</si>
  <si>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</si>
  <si>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</si>
  <si>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</si>
  <si>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</si>
  <si>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</si>
  <si>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</si>
  <si>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</si>
  <si>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</si>
  <si>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</si>
  <si>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</si>
  <si>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</si>
  <si>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</si>
  <si>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</si>
  <si>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</si>
  <si>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</si>
  <si>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</si>
  <si>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</si>
  <si>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</si>
  <si>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</si>
  <si>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</si>
  <si>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</si>
  <si>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</si>
  <si>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</si>
  <si>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</si>
  <si>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</si>
  <si>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</si>
  <si>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</si>
  <si>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</si>
  <si>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</si>
  <si>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</si>
  <si>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</si>
  <si>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</si>
  <si>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</si>
  <si>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</si>
  <si>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</si>
  <si>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</si>
  <si>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</si>
  <si>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</si>
  <si>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</si>
  <si>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</si>
  <si>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</si>
  <si>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</si>
  <si>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</si>
  <si>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</si>
  <si>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</si>
  <si>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</si>
  <si>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</si>
  <si>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</si>
  <si>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</si>
  <si>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</si>
  <si>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</si>
  <si>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</si>
  <si>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</si>
  <si>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</si>
  <si>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</si>
  <si>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</si>
  <si>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</si>
  <si>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</si>
  <si>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</si>
  <si>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</si>
  <si>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</si>
  <si>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</si>
  <si>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</si>
  <si>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</si>
  <si>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</si>
  <si>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</si>
  <si>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</si>
  <si>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</si>
  <si>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</si>
  <si>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</si>
  <si>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</si>
  <si>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</si>
  <si>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</si>
  <si>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</si>
  <si>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</si>
  <si>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</si>
  <si>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</si>
  <si>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</si>
  <si>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</si>
  <si>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</si>
  <si>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</si>
  <si>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</si>
  <si>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</si>
  <si>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</si>
  <si>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</si>
  <si>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</si>
  <si>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</si>
  <si>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</si>
  <si>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</si>
  <si>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</si>
  <si>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</si>
  <si>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</si>
  <si>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</si>
  <si>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</si>
  <si>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</si>
  <si>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</si>
  <si>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</si>
  <si>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</si>
  <si>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</si>
  <si>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</si>
  <si>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</si>
  <si>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</si>
  <si>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</si>
  <si>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</si>
  <si>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</si>
  <si>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</si>
  <si>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</si>
  <si>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</si>
  <si>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</si>
  <si>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</si>
  <si>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</si>
  <si>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</si>
  <si>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</si>
  <si>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</si>
  <si>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</si>
  <si>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</si>
  <si>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</si>
  <si>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</si>
  <si>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</si>
  <si>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</si>
  <si>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</si>
  <si>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</si>
  <si>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</si>
  <si>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</si>
  <si>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</si>
  <si>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</si>
  <si>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</si>
  <si>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</si>
  <si>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</si>
  <si>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</si>
  <si>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</si>
  <si>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</si>
  <si>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</si>
  <si>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</si>
  <si>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</si>
  <si>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</si>
  <si>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</si>
  <si>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</si>
  <si>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</si>
  <si>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</si>
  <si>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</si>
  <si>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</si>
  <si>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</si>
  <si>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</si>
  <si>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</si>
  <si>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</si>
  <si>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</si>
  <si>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</si>
  <si>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</si>
  <si>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</si>
  <si>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</si>
  <si>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</si>
  <si>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</si>
  <si>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</si>
  <si>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</si>
  <si>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</si>
  <si>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</si>
  <si>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</si>
  <si>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</si>
  <si>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</si>
  <si>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</si>
  <si>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</si>
  <si>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</si>
  <si>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</si>
  <si>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</si>
  <si>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</si>
  <si>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</si>
  <si>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</si>
  <si>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</si>
  <si>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</si>
  <si>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</si>
  <si>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</si>
  <si>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</si>
  <si>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</si>
  <si>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</si>
  <si>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</si>
  <si>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</si>
  <si>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</si>
  <si>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</si>
  <si>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</si>
  <si>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</si>
  <si>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</si>
  <si>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</si>
  <si>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</si>
  <si>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</si>
  <si>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</si>
  <si>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</si>
  <si>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</si>
  <si>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</si>
  <si>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</si>
  <si>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</si>
  <si>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</si>
  <si>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</si>
  <si>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</si>
  <si>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</si>
  <si>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</si>
  <si>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</si>
  <si>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</si>
  <si>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</si>
  <si>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</si>
  <si>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</si>
  <si>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</si>
  <si>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</si>
  <si>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</si>
  <si>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</si>
  <si>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</si>
  <si>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</si>
  <si>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</si>
  <si>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</si>
  <si>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</si>
  <si>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</si>
  <si>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</si>
  <si>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</si>
  <si>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</si>
  <si>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</si>
  <si>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</si>
  <si>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</si>
  <si>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</si>
  <si>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</si>
  <si>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</si>
  <si>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</si>
  <si>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</si>
  <si>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</si>
  <si>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</si>
  <si>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</si>
  <si>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</si>
  <si>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</si>
  <si>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</si>
  <si>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</si>
  <si>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</si>
  <si>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</si>
  <si>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</si>
  <si>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</si>
  <si>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</si>
  <si>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</si>
  <si>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</si>
  <si>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</si>
  <si>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</si>
  <si>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</si>
  <si>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</si>
  <si>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</si>
  <si>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</si>
  <si>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</si>
  <si>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</si>
  <si>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</si>
  <si>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</si>
  <si>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</si>
  <si>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</si>
  <si>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</si>
  <si>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</si>
  <si>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</si>
  <si>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</si>
  <si>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</si>
  <si>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</si>
  <si>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</si>
  <si>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</si>
  <si>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</si>
  <si>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28年度</t>
  </si>
  <si>
    <t>26年度</t>
  </si>
  <si>
    <t>27年度</t>
  </si>
  <si>
    <t>（1）平成30年度普通会計予算の状況</t>
  </si>
  <si>
    <t>平成30年度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</si>
  <si>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</si>
  <si>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</si>
  <si>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</si>
  <si>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</si>
  <si>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</si>
  <si>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</si>
  <si>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</si>
  <si>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</si>
  <si>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</si>
  <si>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30年度</t>
  </si>
  <si>
    <t>水道事業会計</t>
  </si>
  <si>
    <t>下水道事業会計</t>
  </si>
  <si>
    <t>水道事業会計</t>
  </si>
  <si>
    <t>下水道事業会計</t>
  </si>
  <si>
    <t>堺市住宅供給公社</t>
  </si>
  <si>
    <t>株式会社さかい新事業創造センター</t>
  </si>
  <si>
    <t>-</t>
  </si>
  <si>
    <t>堺市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</si>
</sst>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 shrinkToFit="1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3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35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3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214" fontId="0" fillId="0" borderId="44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horizontal="right" vertical="center"/>
    </xf>
    <xf numFmtId="214" fontId="0" fillId="0" borderId="39" xfId="48" applyNumberFormat="1" applyFont="1" applyBorder="1" applyAlignment="1">
      <alignment horizontal="right" vertical="center"/>
    </xf>
    <xf numFmtId="215" fontId="0" fillId="0" borderId="74" xfId="0" applyNumberFormat="1" applyBorder="1" applyAlignment="1">
      <alignment horizontal="right" vertical="center"/>
    </xf>
    <xf numFmtId="215" fontId="0" fillId="0" borderId="76" xfId="0" applyNumberFormat="1" applyBorder="1" applyAlignment="1">
      <alignment horizontal="right" vertical="center"/>
    </xf>
    <xf numFmtId="214" fontId="0" fillId="0" borderId="57" xfId="48" applyNumberFormat="1" applyFont="1" applyBorder="1" applyAlignment="1">
      <alignment vertical="center"/>
    </xf>
    <xf numFmtId="214" fontId="0" fillId="0" borderId="58" xfId="48" applyNumberFormat="1" applyFont="1" applyBorder="1" applyAlignment="1">
      <alignment vertical="center"/>
    </xf>
    <xf numFmtId="214" fontId="0" fillId="0" borderId="59" xfId="48" applyNumberFormat="1" applyFont="1" applyBorder="1" applyAlignment="1">
      <alignment vertical="center"/>
    </xf>
    <xf numFmtId="214" fontId="0" fillId="0" borderId="19" xfId="48" applyNumberFormat="1" applyFont="1" applyBorder="1" applyAlignment="1">
      <alignment vertical="center"/>
    </xf>
    <xf numFmtId="214" fontId="0" fillId="0" borderId="59" xfId="0" applyNumberFormat="1" applyFont="1" applyBorder="1" applyAlignment="1" quotePrefix="1">
      <alignment horizontal="right" vertical="center"/>
    </xf>
    <xf numFmtId="214" fontId="0" fillId="0" borderId="37" xfId="0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>
      <alignment vertical="center"/>
    </xf>
    <xf numFmtId="214" fontId="0" fillId="0" borderId="66" xfId="48" applyNumberFormat="1" applyFont="1" applyBorder="1" applyAlignment="1">
      <alignment vertical="center"/>
    </xf>
    <xf numFmtId="214" fontId="0" fillId="0" borderId="56" xfId="48" applyNumberFormat="1" applyFont="1" applyBorder="1" applyAlignment="1">
      <alignment vertical="center"/>
    </xf>
    <xf numFmtId="214" fontId="0" fillId="0" borderId="64" xfId="48" applyNumberFormat="1" applyFont="1" applyBorder="1" applyAlignment="1">
      <alignment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3" xfId="48" applyNumberFormat="1" applyFont="1" applyBorder="1" applyAlignment="1">
      <alignment vertical="center"/>
    </xf>
    <xf numFmtId="214" fontId="0" fillId="0" borderId="60" xfId="48" applyNumberFormat="1" applyFont="1" applyBorder="1" applyAlignment="1">
      <alignment vertical="center"/>
    </xf>
    <xf numFmtId="214" fontId="0" fillId="0" borderId="12" xfId="48" applyNumberFormat="1" applyFont="1" applyBorder="1" applyAlignment="1">
      <alignment vertical="center"/>
    </xf>
    <xf numFmtId="214" fontId="0" fillId="0" borderId="22" xfId="48" applyNumberFormat="1" applyFont="1" applyBorder="1" applyAlignment="1">
      <alignment vertical="center"/>
    </xf>
    <xf numFmtId="214" fontId="0" fillId="0" borderId="48" xfId="48" applyNumberFormat="1" applyFont="1" applyBorder="1" applyAlignment="1">
      <alignment vertical="center"/>
    </xf>
    <xf numFmtId="214" fontId="0" fillId="0" borderId="34" xfId="48" applyNumberFormat="1" applyFont="1" applyBorder="1" applyAlignment="1">
      <alignment vertical="center"/>
    </xf>
    <xf numFmtId="214" fontId="0" fillId="0" borderId="52" xfId="48" applyNumberFormat="1" applyFont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55" xfId="48" applyNumberFormat="1" applyFont="1" applyBorder="1" applyAlignment="1">
      <alignment vertical="center"/>
    </xf>
    <xf numFmtId="214" fontId="0" fillId="0" borderId="50" xfId="48" applyNumberFormat="1" applyFont="1" applyBorder="1" applyAlignment="1">
      <alignment vertical="center"/>
    </xf>
    <xf numFmtId="214" fontId="0" fillId="0" borderId="57" xfId="48" applyNumberFormat="1" applyFont="1" applyFill="1" applyBorder="1" applyAlignment="1">
      <alignment vertical="center"/>
    </xf>
    <xf numFmtId="214" fontId="0" fillId="0" borderId="11" xfId="48" applyNumberFormat="1" applyFont="1" applyBorder="1" applyAlignment="1">
      <alignment vertical="center"/>
    </xf>
    <xf numFmtId="214" fontId="0" fillId="0" borderId="19" xfId="48" applyNumberFormat="1" applyFont="1" applyFill="1" applyBorder="1" applyAlignment="1">
      <alignment vertical="center"/>
    </xf>
    <xf numFmtId="214" fontId="0" fillId="0" borderId="16" xfId="0" applyNumberFormat="1" applyFont="1" applyBorder="1" applyAlignment="1" quotePrefix="1">
      <alignment horizontal="right" vertical="center"/>
    </xf>
    <xf numFmtId="214" fontId="0" fillId="0" borderId="66" xfId="0" applyNumberFormat="1" applyFont="1" applyBorder="1" applyAlignment="1" quotePrefix="1">
      <alignment horizontal="right"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14" xfId="48" applyNumberFormat="1" applyFont="1" applyBorder="1" applyAlignment="1">
      <alignment vertical="center"/>
    </xf>
    <xf numFmtId="214" fontId="0" fillId="0" borderId="68" xfId="48" applyNumberFormat="1" applyFont="1" applyBorder="1" applyAlignment="1">
      <alignment vertical="center"/>
    </xf>
    <xf numFmtId="214" fontId="0" fillId="0" borderId="17" xfId="48" applyNumberFormat="1" applyFont="1" applyBorder="1" applyAlignment="1">
      <alignment vertical="center"/>
    </xf>
    <xf numFmtId="214" fontId="0" fillId="0" borderId="65" xfId="48" applyNumberFormat="1" applyFont="1" applyBorder="1" applyAlignment="1">
      <alignment vertical="center"/>
    </xf>
    <xf numFmtId="219" fontId="0" fillId="0" borderId="76" xfId="48" applyNumberFormat="1" applyFill="1" applyBorder="1" applyAlignment="1">
      <alignment vertical="center"/>
    </xf>
    <xf numFmtId="215" fontId="0" fillId="0" borderId="76" xfId="48" applyNumberFormat="1" applyFill="1" applyBorder="1" applyAlignment="1">
      <alignment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72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217" fontId="10" fillId="0" borderId="85" xfId="48" applyNumberFormat="1" applyFont="1" applyBorder="1" applyAlignment="1">
      <alignment vertical="center" textRotation="255"/>
    </xf>
    <xf numFmtId="0" fontId="13" fillId="0" borderId="86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60" xfId="48" applyNumberFormat="1" applyFont="1" applyBorder="1" applyAlignment="1">
      <alignment vertical="center"/>
    </xf>
    <xf numFmtId="214" fontId="0" fillId="0" borderId="19" xfId="0" applyNumberFormat="1" applyFont="1" applyBorder="1" applyAlignment="1">
      <alignment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6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64" xfId="48" applyNumberFormat="1" applyFont="1" applyBorder="1" applyAlignment="1">
      <alignment vertical="center"/>
    </xf>
    <xf numFmtId="214" fontId="0" fillId="0" borderId="65" xfId="0" applyNumberFormat="1" applyFont="1" applyBorder="1" applyAlignment="1">
      <alignment vertical="center"/>
    </xf>
    <xf numFmtId="0" fontId="13" fillId="0" borderId="86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214" fontId="0" fillId="0" borderId="56" xfId="48" applyNumberFormat="1" applyFont="1" applyBorder="1" applyAlignment="1">
      <alignment vertical="center"/>
    </xf>
    <xf numFmtId="214" fontId="0" fillId="0" borderId="17" xfId="0" applyNumberFormat="1" applyFont="1" applyBorder="1" applyAlignment="1">
      <alignment vertical="center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0" fontId="0" fillId="0" borderId="85" xfId="0" applyBorder="1" applyAlignment="1">
      <alignment horizontal="center" vertical="center" textRotation="255"/>
    </xf>
    <xf numFmtId="41" fontId="0" fillId="0" borderId="23" xfId="0" applyNumberFormat="1" applyBorder="1" applyAlignment="1">
      <alignment horizontal="center" vertical="center"/>
    </xf>
    <xf numFmtId="41" fontId="0" fillId="0" borderId="79" xfId="0" applyNumberFormat="1" applyBorder="1" applyAlignment="1">
      <alignment horizontal="center" vertical="center"/>
    </xf>
    <xf numFmtId="41" fontId="0" fillId="0" borderId="23" xfId="0" applyNumberFormat="1" applyBorder="1" applyAlignment="1">
      <alignment horizontal="center" vertical="center" shrinkToFit="1"/>
    </xf>
    <xf numFmtId="41" fontId="0" fillId="0" borderId="79" xfId="0" applyNumberForma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E1" sqref="E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29" t="s">
        <v>0</v>
      </c>
      <c r="B1" s="329"/>
      <c r="C1" s="329"/>
      <c r="D1" s="329"/>
      <c r="E1" s="76" t="s">
        <v>296</v>
      </c>
      <c r="F1" s="2"/>
      <c r="AA1" s="345" t="s">
        <v>105</v>
      </c>
      <c r="AB1" s="345"/>
    </row>
    <row r="2" spans="27:37" ht="13.5">
      <c r="AA2" s="344" t="s">
        <v>106</v>
      </c>
      <c r="AB2" s="344"/>
      <c r="AC2" s="338" t="s">
        <v>107</v>
      </c>
      <c r="AD2" s="335" t="s">
        <v>108</v>
      </c>
      <c r="AE2" s="346"/>
      <c r="AF2" s="347"/>
      <c r="AG2" s="344" t="s">
        <v>109</v>
      </c>
      <c r="AH2" s="344" t="s">
        <v>110</v>
      </c>
      <c r="AI2" s="344" t="s">
        <v>111</v>
      </c>
      <c r="AJ2" s="344" t="s">
        <v>112</v>
      </c>
      <c r="AK2" s="344" t="s">
        <v>113</v>
      </c>
    </row>
    <row r="3" spans="1:37" ht="14.25">
      <c r="A3" s="22" t="s">
        <v>104</v>
      </c>
      <c r="AA3" s="344"/>
      <c r="AB3" s="344"/>
      <c r="AC3" s="340"/>
      <c r="AD3" s="168"/>
      <c r="AE3" s="167" t="s">
        <v>126</v>
      </c>
      <c r="AF3" s="167" t="s">
        <v>127</v>
      </c>
      <c r="AG3" s="344"/>
      <c r="AH3" s="344"/>
      <c r="AI3" s="344"/>
      <c r="AJ3" s="344"/>
      <c r="AK3" s="344"/>
    </row>
    <row r="4" spans="27:38" ht="13.5">
      <c r="AA4" s="338" t="str">
        <f>E1</f>
        <v>堺市</v>
      </c>
      <c r="AB4" s="169" t="s">
        <v>114</v>
      </c>
      <c r="AC4" s="170">
        <f>F22</f>
        <v>419438</v>
      </c>
      <c r="AD4" s="170">
        <f>F9</f>
        <v>145602</v>
      </c>
      <c r="AE4" s="170">
        <f>F10</f>
        <v>67820</v>
      </c>
      <c r="AF4" s="170">
        <f>F13</f>
        <v>55936</v>
      </c>
      <c r="AG4" s="170">
        <f>F14</f>
        <v>2131</v>
      </c>
      <c r="AH4" s="170">
        <f>F15</f>
        <v>28008</v>
      </c>
      <c r="AI4" s="170">
        <f>F17</f>
        <v>101354</v>
      </c>
      <c r="AJ4" s="170">
        <f>F20</f>
        <v>57535</v>
      </c>
      <c r="AK4" s="170">
        <f>F21</f>
        <v>52561</v>
      </c>
      <c r="AL4" s="171"/>
    </row>
    <row r="5" spans="1:37" ht="13.5">
      <c r="A5" s="21" t="s">
        <v>277</v>
      </c>
      <c r="AA5" s="339"/>
      <c r="AB5" s="169" t="s">
        <v>115</v>
      </c>
      <c r="AC5" s="172"/>
      <c r="AD5" s="172">
        <f>G9</f>
        <v>34.71359295056718</v>
      </c>
      <c r="AE5" s="172">
        <f>G10</f>
        <v>16.16925505080608</v>
      </c>
      <c r="AF5" s="172">
        <f>G13</f>
        <v>13.335939995899274</v>
      </c>
      <c r="AG5" s="172">
        <f>G14</f>
        <v>0.5080607860994951</v>
      </c>
      <c r="AH5" s="172">
        <f>G15</f>
        <v>6.677506568312838</v>
      </c>
      <c r="AI5" s="172">
        <f>G17</f>
        <v>24.164238814795034</v>
      </c>
      <c r="AJ5" s="172">
        <f>G20</f>
        <v>13.717164396168204</v>
      </c>
      <c r="AK5" s="172">
        <f>G21</f>
        <v>12.531291871504251</v>
      </c>
    </row>
    <row r="6" spans="1:37" ht="14.25">
      <c r="A6" s="3"/>
      <c r="G6" s="333" t="s">
        <v>128</v>
      </c>
      <c r="H6" s="334"/>
      <c r="I6" s="334"/>
      <c r="AA6" s="340"/>
      <c r="AB6" s="169" t="s">
        <v>116</v>
      </c>
      <c r="AC6" s="172">
        <f>I22</f>
        <v>0.6195004064453169</v>
      </c>
      <c r="AD6" s="172">
        <f>I9</f>
        <v>10.513851992409862</v>
      </c>
      <c r="AE6" s="172">
        <f>I10</f>
        <v>26.80427791489044</v>
      </c>
      <c r="AF6" s="172">
        <f>I13</f>
        <v>-0.45912374986653015</v>
      </c>
      <c r="AG6" s="172">
        <f>I14</f>
        <v>0.5663048607833954</v>
      </c>
      <c r="AH6" s="172">
        <f>I15</f>
        <v>-4.854434894860205</v>
      </c>
      <c r="AI6" s="172">
        <f>I17</f>
        <v>0.3360128871696233</v>
      </c>
      <c r="AJ6" s="172">
        <f>I20</f>
        <v>1.1728916086375385</v>
      </c>
      <c r="AK6" s="172">
        <f>I21</f>
        <v>-17.48665620094192</v>
      </c>
    </row>
    <row r="7" spans="1:9" ht="27" customHeight="1">
      <c r="A7" s="19"/>
      <c r="B7" s="5"/>
      <c r="C7" s="5"/>
      <c r="D7" s="5"/>
      <c r="E7" s="23"/>
      <c r="F7" s="62" t="s">
        <v>278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30" t="s">
        <v>80</v>
      </c>
      <c r="B9" s="330" t="s">
        <v>81</v>
      </c>
      <c r="C9" s="47" t="s">
        <v>3</v>
      </c>
      <c r="D9" s="48"/>
      <c r="E9" s="49"/>
      <c r="F9" s="77">
        <v>145602</v>
      </c>
      <c r="G9" s="78">
        <f aca="true" t="shared" si="0" ref="G9:G22">F9/$F$22*100</f>
        <v>34.71359295056718</v>
      </c>
      <c r="H9" s="289">
        <v>131750</v>
      </c>
      <c r="I9" s="80">
        <f aca="true" t="shared" si="1" ref="I9:I21">(F9/H9-1)*100</f>
        <v>10.513851992409862</v>
      </c>
      <c r="AA9" s="341" t="s">
        <v>105</v>
      </c>
      <c r="AB9" s="342"/>
      <c r="AC9" s="343" t="s">
        <v>117</v>
      </c>
    </row>
    <row r="10" spans="1:37" ht="18" customHeight="1">
      <c r="A10" s="331"/>
      <c r="B10" s="331"/>
      <c r="C10" s="8"/>
      <c r="D10" s="50" t="s">
        <v>22</v>
      </c>
      <c r="E10" s="30"/>
      <c r="F10" s="81">
        <v>67820</v>
      </c>
      <c r="G10" s="82">
        <f t="shared" si="0"/>
        <v>16.16925505080608</v>
      </c>
      <c r="H10" s="83">
        <v>53484</v>
      </c>
      <c r="I10" s="84">
        <f t="shared" si="1"/>
        <v>26.80427791489044</v>
      </c>
      <c r="AA10" s="344" t="s">
        <v>106</v>
      </c>
      <c r="AB10" s="344"/>
      <c r="AC10" s="343"/>
      <c r="AD10" s="335" t="s">
        <v>118</v>
      </c>
      <c r="AE10" s="346"/>
      <c r="AF10" s="347"/>
      <c r="AG10" s="335" t="s">
        <v>119</v>
      </c>
      <c r="AH10" s="336"/>
      <c r="AI10" s="337"/>
      <c r="AJ10" s="335" t="s">
        <v>120</v>
      </c>
      <c r="AK10" s="337"/>
    </row>
    <row r="11" spans="1:37" ht="18" customHeight="1">
      <c r="A11" s="331"/>
      <c r="B11" s="331"/>
      <c r="C11" s="34"/>
      <c r="D11" s="35"/>
      <c r="E11" s="33" t="s">
        <v>23</v>
      </c>
      <c r="F11" s="85">
        <v>55655</v>
      </c>
      <c r="G11" s="86">
        <f t="shared" si="0"/>
        <v>13.268945589097791</v>
      </c>
      <c r="H11" s="87">
        <v>42286</v>
      </c>
      <c r="I11" s="88">
        <f t="shared" si="1"/>
        <v>31.61566475902189</v>
      </c>
      <c r="AA11" s="344"/>
      <c r="AB11" s="344"/>
      <c r="AC11" s="341"/>
      <c r="AD11" s="168"/>
      <c r="AE11" s="167" t="s">
        <v>121</v>
      </c>
      <c r="AF11" s="167" t="s">
        <v>122</v>
      </c>
      <c r="AG11" s="168"/>
      <c r="AH11" s="167" t="s">
        <v>123</v>
      </c>
      <c r="AI11" s="167" t="s">
        <v>124</v>
      </c>
      <c r="AJ11" s="168"/>
      <c r="AK11" s="173" t="s">
        <v>125</v>
      </c>
    </row>
    <row r="12" spans="1:38" ht="18" customHeight="1">
      <c r="A12" s="331"/>
      <c r="B12" s="331"/>
      <c r="C12" s="34"/>
      <c r="D12" s="36"/>
      <c r="E12" s="33" t="s">
        <v>24</v>
      </c>
      <c r="F12" s="85">
        <v>7991</v>
      </c>
      <c r="G12" s="86">
        <f>F12/$F$22*100</f>
        <v>1.9051683443083365</v>
      </c>
      <c r="H12" s="87">
        <v>7186</v>
      </c>
      <c r="I12" s="88">
        <f t="shared" si="1"/>
        <v>11.202337879209567</v>
      </c>
      <c r="AA12" s="338" t="str">
        <f>E1</f>
        <v>堺市</v>
      </c>
      <c r="AB12" s="169" t="s">
        <v>114</v>
      </c>
      <c r="AC12" s="170">
        <f>F40</f>
        <v>419438</v>
      </c>
      <c r="AD12" s="170">
        <f>F23</f>
        <v>247968</v>
      </c>
      <c r="AE12" s="170">
        <f>F24</f>
        <v>87222</v>
      </c>
      <c r="AF12" s="170">
        <f>F26</f>
        <v>34362</v>
      </c>
      <c r="AG12" s="170">
        <f>F27</f>
        <v>114438</v>
      </c>
      <c r="AH12" s="170">
        <f>F28</f>
        <v>47418</v>
      </c>
      <c r="AI12" s="170">
        <f>F32</f>
        <v>2938</v>
      </c>
      <c r="AJ12" s="170">
        <f>F34</f>
        <v>57034</v>
      </c>
      <c r="AK12" s="170">
        <f>F35</f>
        <v>57034</v>
      </c>
      <c r="AL12" s="174"/>
    </row>
    <row r="13" spans="1:37" ht="18" customHeight="1">
      <c r="A13" s="331"/>
      <c r="B13" s="331"/>
      <c r="C13" s="11"/>
      <c r="D13" s="31" t="s">
        <v>25</v>
      </c>
      <c r="E13" s="32"/>
      <c r="F13" s="89">
        <v>55936</v>
      </c>
      <c r="G13" s="90">
        <f t="shared" si="0"/>
        <v>13.335939995899274</v>
      </c>
      <c r="H13" s="91">
        <v>56194</v>
      </c>
      <c r="I13" s="92">
        <f t="shared" si="1"/>
        <v>-0.45912374986653015</v>
      </c>
      <c r="AA13" s="339"/>
      <c r="AB13" s="169" t="s">
        <v>115</v>
      </c>
      <c r="AC13" s="172"/>
      <c r="AD13" s="172">
        <f>G23</f>
        <v>59.119106995551185</v>
      </c>
      <c r="AE13" s="172">
        <f>G24</f>
        <v>20.794968505476376</v>
      </c>
      <c r="AF13" s="172">
        <f>G26</f>
        <v>8.192390770507203</v>
      </c>
      <c r="AG13" s="172">
        <f>G27</f>
        <v>27.283650980597844</v>
      </c>
      <c r="AH13" s="172">
        <f>G28</f>
        <v>11.305127337055774</v>
      </c>
      <c r="AI13" s="172">
        <f>G32</f>
        <v>0.7004610931770607</v>
      </c>
      <c r="AJ13" s="172">
        <f>G34</f>
        <v>13.597718852369123</v>
      </c>
      <c r="AK13" s="172">
        <f>G35</f>
        <v>13.597718852369123</v>
      </c>
    </row>
    <row r="14" spans="1:37" ht="18" customHeight="1">
      <c r="A14" s="331"/>
      <c r="B14" s="331"/>
      <c r="C14" s="52" t="s">
        <v>4</v>
      </c>
      <c r="D14" s="53"/>
      <c r="E14" s="54"/>
      <c r="F14" s="85">
        <v>2131</v>
      </c>
      <c r="G14" s="86">
        <f t="shared" si="0"/>
        <v>0.5080607860994951</v>
      </c>
      <c r="H14" s="87">
        <v>2119</v>
      </c>
      <c r="I14" s="88">
        <f t="shared" si="1"/>
        <v>0.5663048607833954</v>
      </c>
      <c r="AA14" s="340"/>
      <c r="AB14" s="169" t="s">
        <v>116</v>
      </c>
      <c r="AC14" s="172">
        <f>I40</f>
        <v>0.6193985453010198</v>
      </c>
      <c r="AD14" s="172">
        <f>I23</f>
        <v>1.3462811741337344</v>
      </c>
      <c r="AE14" s="172">
        <f>I24</f>
        <v>0.008026142292028027</v>
      </c>
      <c r="AF14" s="172">
        <f>I26</f>
        <v>-0.09303948363086345</v>
      </c>
      <c r="AG14" s="172">
        <f>I27</f>
        <v>-0.4038223877739333</v>
      </c>
      <c r="AH14" s="172">
        <f>I28</f>
        <v>0.3470605663012716</v>
      </c>
      <c r="AI14" s="172">
        <f>I32</f>
        <v>158.39929639401933</v>
      </c>
      <c r="AJ14" s="172">
        <f>I34</f>
        <v>-0.4294692737430217</v>
      </c>
      <c r="AK14" s="172">
        <f>I35</f>
        <v>-0.4294692737430217</v>
      </c>
    </row>
    <row r="15" spans="1:9" ht="18" customHeight="1">
      <c r="A15" s="331"/>
      <c r="B15" s="331"/>
      <c r="C15" s="52" t="s">
        <v>5</v>
      </c>
      <c r="D15" s="53"/>
      <c r="E15" s="54"/>
      <c r="F15" s="85">
        <v>28008</v>
      </c>
      <c r="G15" s="86">
        <f t="shared" si="0"/>
        <v>6.677506568312838</v>
      </c>
      <c r="H15" s="87">
        <v>29437</v>
      </c>
      <c r="I15" s="88">
        <f t="shared" si="1"/>
        <v>-4.854434894860205</v>
      </c>
    </row>
    <row r="16" spans="1:9" ht="18" customHeight="1">
      <c r="A16" s="331"/>
      <c r="B16" s="331"/>
      <c r="C16" s="52" t="s">
        <v>26</v>
      </c>
      <c r="D16" s="53"/>
      <c r="E16" s="54"/>
      <c r="F16" s="85">
        <v>5965</v>
      </c>
      <c r="G16" s="86">
        <f t="shared" si="0"/>
        <v>1.422141055412242</v>
      </c>
      <c r="H16" s="87">
        <v>5945</v>
      </c>
      <c r="I16" s="88">
        <f t="shared" si="1"/>
        <v>0.3364171572750152</v>
      </c>
    </row>
    <row r="17" spans="1:9" ht="18" customHeight="1">
      <c r="A17" s="331"/>
      <c r="B17" s="331"/>
      <c r="C17" s="52" t="s">
        <v>6</v>
      </c>
      <c r="D17" s="53"/>
      <c r="E17" s="54"/>
      <c r="F17" s="85">
        <v>101354</v>
      </c>
      <c r="G17" s="86">
        <f t="shared" si="0"/>
        <v>24.164238814795034</v>
      </c>
      <c r="H17" s="87">
        <v>101014.578</v>
      </c>
      <c r="I17" s="88">
        <f t="shared" si="1"/>
        <v>0.3360128871696233</v>
      </c>
    </row>
    <row r="18" spans="1:11" ht="18" customHeight="1">
      <c r="A18" s="331"/>
      <c r="B18" s="331"/>
      <c r="C18" s="52" t="s">
        <v>27</v>
      </c>
      <c r="D18" s="53"/>
      <c r="E18" s="54"/>
      <c r="F18" s="85">
        <v>21731</v>
      </c>
      <c r="G18" s="86">
        <f t="shared" si="0"/>
        <v>5.1809802640676335</v>
      </c>
      <c r="H18" s="87">
        <v>22004</v>
      </c>
      <c r="I18" s="88">
        <f t="shared" si="1"/>
        <v>-1.2406835120887139</v>
      </c>
      <c r="K18" s="25"/>
    </row>
    <row r="19" spans="1:9" ht="18" customHeight="1">
      <c r="A19" s="331"/>
      <c r="B19" s="331"/>
      <c r="C19" s="52" t="s">
        <v>28</v>
      </c>
      <c r="D19" s="53"/>
      <c r="E19" s="54"/>
      <c r="F19" s="85">
        <v>4551</v>
      </c>
      <c r="G19" s="86">
        <f t="shared" si="0"/>
        <v>1.0850232930731123</v>
      </c>
      <c r="H19" s="87">
        <v>4018</v>
      </c>
      <c r="I19" s="88">
        <f t="shared" si="1"/>
        <v>13.265306122448983</v>
      </c>
    </row>
    <row r="20" spans="1:9" ht="18" customHeight="1">
      <c r="A20" s="331"/>
      <c r="B20" s="331"/>
      <c r="C20" s="52" t="s">
        <v>7</v>
      </c>
      <c r="D20" s="53"/>
      <c r="E20" s="54"/>
      <c r="F20" s="85">
        <v>57535</v>
      </c>
      <c r="G20" s="86">
        <f t="shared" si="0"/>
        <v>13.717164396168204</v>
      </c>
      <c r="H20" s="87">
        <v>56868</v>
      </c>
      <c r="I20" s="88">
        <f t="shared" si="1"/>
        <v>1.1728916086375385</v>
      </c>
    </row>
    <row r="21" spans="1:9" ht="18" customHeight="1">
      <c r="A21" s="331"/>
      <c r="B21" s="331"/>
      <c r="C21" s="57" t="s">
        <v>8</v>
      </c>
      <c r="D21" s="58"/>
      <c r="E21" s="56"/>
      <c r="F21" s="93">
        <v>52561</v>
      </c>
      <c r="G21" s="94">
        <f t="shared" si="0"/>
        <v>12.531291871504251</v>
      </c>
      <c r="H21" s="95">
        <v>63700</v>
      </c>
      <c r="I21" s="96">
        <f t="shared" si="1"/>
        <v>-17.48665620094192</v>
      </c>
    </row>
    <row r="22" spans="1:9" ht="18" customHeight="1">
      <c r="A22" s="331"/>
      <c r="B22" s="332"/>
      <c r="C22" s="59" t="s">
        <v>9</v>
      </c>
      <c r="D22" s="37"/>
      <c r="E22" s="60"/>
      <c r="F22" s="97">
        <f>SUM(F9,F14:F21)</f>
        <v>419438</v>
      </c>
      <c r="G22" s="98">
        <f t="shared" si="0"/>
        <v>100</v>
      </c>
      <c r="H22" s="97">
        <f>SUM(H9,H14:H21)</f>
        <v>416855.578</v>
      </c>
      <c r="I22" s="271">
        <f aca="true" t="shared" si="2" ref="I22:I40">(F22/H22-1)*100</f>
        <v>0.6195004064453169</v>
      </c>
    </row>
    <row r="23" spans="1:9" ht="18" customHeight="1">
      <c r="A23" s="331"/>
      <c r="B23" s="330" t="s">
        <v>82</v>
      </c>
      <c r="C23" s="4" t="s">
        <v>10</v>
      </c>
      <c r="D23" s="5"/>
      <c r="E23" s="23"/>
      <c r="F23" s="77">
        <v>247968</v>
      </c>
      <c r="G23" s="78">
        <f aca="true" t="shared" si="3" ref="G23:G37">F23/$F$40*100</f>
        <v>59.119106995551185</v>
      </c>
      <c r="H23" s="79">
        <v>244674</v>
      </c>
      <c r="I23" s="99">
        <f t="shared" si="2"/>
        <v>1.3462811741337344</v>
      </c>
    </row>
    <row r="24" spans="1:9" ht="18" customHeight="1">
      <c r="A24" s="331"/>
      <c r="B24" s="331"/>
      <c r="C24" s="8"/>
      <c r="D24" s="10" t="s">
        <v>11</v>
      </c>
      <c r="E24" s="38"/>
      <c r="F24" s="85">
        <v>87222</v>
      </c>
      <c r="G24" s="86">
        <f t="shared" si="3"/>
        <v>20.794968505476376</v>
      </c>
      <c r="H24" s="87">
        <v>87215</v>
      </c>
      <c r="I24" s="88">
        <f t="shared" si="2"/>
        <v>0.008026142292028027</v>
      </c>
    </row>
    <row r="25" spans="1:9" ht="18" customHeight="1">
      <c r="A25" s="331"/>
      <c r="B25" s="331"/>
      <c r="C25" s="8"/>
      <c r="D25" s="10" t="s">
        <v>29</v>
      </c>
      <c r="E25" s="38"/>
      <c r="F25" s="85">
        <v>126384</v>
      </c>
      <c r="G25" s="86">
        <f t="shared" si="3"/>
        <v>30.131747719567613</v>
      </c>
      <c r="H25" s="87">
        <v>123065</v>
      </c>
      <c r="I25" s="88">
        <f t="shared" si="2"/>
        <v>2.6969487669117997</v>
      </c>
    </row>
    <row r="26" spans="1:9" ht="18" customHeight="1">
      <c r="A26" s="331"/>
      <c r="B26" s="331"/>
      <c r="C26" s="11"/>
      <c r="D26" s="10" t="s">
        <v>12</v>
      </c>
      <c r="E26" s="38"/>
      <c r="F26" s="85">
        <v>34362</v>
      </c>
      <c r="G26" s="86">
        <f t="shared" si="3"/>
        <v>8.192390770507203</v>
      </c>
      <c r="H26" s="87">
        <v>34394</v>
      </c>
      <c r="I26" s="88">
        <f t="shared" si="2"/>
        <v>-0.09303948363086345</v>
      </c>
    </row>
    <row r="27" spans="1:9" ht="18" customHeight="1">
      <c r="A27" s="331"/>
      <c r="B27" s="331"/>
      <c r="C27" s="8" t="s">
        <v>13</v>
      </c>
      <c r="D27" s="14"/>
      <c r="E27" s="25"/>
      <c r="F27" s="77">
        <v>114438</v>
      </c>
      <c r="G27" s="78">
        <f t="shared" si="3"/>
        <v>27.283650980597844</v>
      </c>
      <c r="H27" s="79">
        <v>114902</v>
      </c>
      <c r="I27" s="99">
        <f t="shared" si="2"/>
        <v>-0.4038223877739333</v>
      </c>
    </row>
    <row r="28" spans="1:9" ht="18" customHeight="1">
      <c r="A28" s="331"/>
      <c r="B28" s="331"/>
      <c r="C28" s="8"/>
      <c r="D28" s="10" t="s">
        <v>14</v>
      </c>
      <c r="E28" s="38"/>
      <c r="F28" s="85">
        <v>47418</v>
      </c>
      <c r="G28" s="86">
        <f t="shared" si="3"/>
        <v>11.305127337055774</v>
      </c>
      <c r="H28" s="87">
        <v>47254</v>
      </c>
      <c r="I28" s="88">
        <f t="shared" si="2"/>
        <v>0.3470605663012716</v>
      </c>
    </row>
    <row r="29" spans="1:9" ht="18" customHeight="1">
      <c r="A29" s="331"/>
      <c r="B29" s="331"/>
      <c r="C29" s="8"/>
      <c r="D29" s="10" t="s">
        <v>30</v>
      </c>
      <c r="E29" s="38"/>
      <c r="F29" s="85">
        <v>1817</v>
      </c>
      <c r="G29" s="86">
        <f t="shared" si="3"/>
        <v>0.43319870874837285</v>
      </c>
      <c r="H29" s="87">
        <v>1823</v>
      </c>
      <c r="I29" s="88">
        <f t="shared" si="2"/>
        <v>-0.3291278113000562</v>
      </c>
    </row>
    <row r="30" spans="1:9" ht="18" customHeight="1">
      <c r="A30" s="331"/>
      <c r="B30" s="331"/>
      <c r="C30" s="8"/>
      <c r="D30" s="10" t="s">
        <v>31</v>
      </c>
      <c r="E30" s="38"/>
      <c r="F30" s="85">
        <v>24962</v>
      </c>
      <c r="G30" s="86">
        <f t="shared" si="3"/>
        <v>5.951296735155136</v>
      </c>
      <c r="H30" s="87">
        <v>26616</v>
      </c>
      <c r="I30" s="88">
        <f t="shared" si="2"/>
        <v>-6.214307183648938</v>
      </c>
    </row>
    <row r="31" spans="1:9" ht="18" customHeight="1">
      <c r="A31" s="331"/>
      <c r="B31" s="331"/>
      <c r="C31" s="8"/>
      <c r="D31" s="10" t="s">
        <v>32</v>
      </c>
      <c r="E31" s="38"/>
      <c r="F31" s="85">
        <v>32077</v>
      </c>
      <c r="G31" s="86">
        <f t="shared" si="3"/>
        <v>7.647614188509386</v>
      </c>
      <c r="H31" s="87">
        <v>32330</v>
      </c>
      <c r="I31" s="88">
        <f t="shared" si="2"/>
        <v>-0.7825549025672784</v>
      </c>
    </row>
    <row r="32" spans="1:9" ht="18" customHeight="1">
      <c r="A32" s="331"/>
      <c r="B32" s="331"/>
      <c r="C32" s="8"/>
      <c r="D32" s="10" t="s">
        <v>15</v>
      </c>
      <c r="E32" s="38"/>
      <c r="F32" s="85">
        <v>2938</v>
      </c>
      <c r="G32" s="86">
        <f t="shared" si="3"/>
        <v>0.7004610931770607</v>
      </c>
      <c r="H32" s="87">
        <v>1137</v>
      </c>
      <c r="I32" s="88">
        <f t="shared" si="2"/>
        <v>158.39929639401933</v>
      </c>
    </row>
    <row r="33" spans="1:9" ht="18" customHeight="1">
      <c r="A33" s="331"/>
      <c r="B33" s="331"/>
      <c r="C33" s="11"/>
      <c r="D33" s="10" t="s">
        <v>33</v>
      </c>
      <c r="E33" s="38"/>
      <c r="F33" s="85">
        <v>4926</v>
      </c>
      <c r="G33" s="86">
        <f t="shared" si="3"/>
        <v>1.1744286402281148</v>
      </c>
      <c r="H33" s="87">
        <v>5442</v>
      </c>
      <c r="I33" s="88">
        <f t="shared" si="2"/>
        <v>-9.481808158765158</v>
      </c>
    </row>
    <row r="34" spans="1:9" ht="18" customHeight="1">
      <c r="A34" s="331"/>
      <c r="B34" s="331"/>
      <c r="C34" s="8" t="s">
        <v>16</v>
      </c>
      <c r="D34" s="14"/>
      <c r="E34" s="25"/>
      <c r="F34" s="77">
        <v>57034</v>
      </c>
      <c r="G34" s="78">
        <f t="shared" si="3"/>
        <v>13.597718852369123</v>
      </c>
      <c r="H34" s="79">
        <v>57280</v>
      </c>
      <c r="I34" s="99">
        <f t="shared" si="2"/>
        <v>-0.4294692737430217</v>
      </c>
    </row>
    <row r="35" spans="1:9" ht="18" customHeight="1">
      <c r="A35" s="331"/>
      <c r="B35" s="331"/>
      <c r="C35" s="8"/>
      <c r="D35" s="39" t="s">
        <v>17</v>
      </c>
      <c r="E35" s="40"/>
      <c r="F35" s="81">
        <v>57034</v>
      </c>
      <c r="G35" s="82">
        <f t="shared" si="3"/>
        <v>13.597718852369123</v>
      </c>
      <c r="H35" s="83">
        <v>57280</v>
      </c>
      <c r="I35" s="84">
        <f t="shared" si="2"/>
        <v>-0.4294692737430217</v>
      </c>
    </row>
    <row r="36" spans="1:9" ht="18" customHeight="1">
      <c r="A36" s="331"/>
      <c r="B36" s="331"/>
      <c r="C36" s="8"/>
      <c r="D36" s="41"/>
      <c r="E36" s="157" t="s">
        <v>103</v>
      </c>
      <c r="F36" s="85">
        <v>29730</v>
      </c>
      <c r="G36" s="86">
        <f t="shared" si="3"/>
        <v>7.088055922448609</v>
      </c>
      <c r="H36" s="87">
        <v>32090</v>
      </c>
      <c r="I36" s="88">
        <f>(F36/H36-1)*100</f>
        <v>-7.354315986288562</v>
      </c>
    </row>
    <row r="37" spans="1:9" ht="18" customHeight="1">
      <c r="A37" s="331"/>
      <c r="B37" s="331"/>
      <c r="C37" s="8"/>
      <c r="D37" s="12"/>
      <c r="E37" s="33" t="s">
        <v>34</v>
      </c>
      <c r="F37" s="85">
        <v>27304</v>
      </c>
      <c r="G37" s="86">
        <f t="shared" si="3"/>
        <v>6.509662929920513</v>
      </c>
      <c r="H37" s="87">
        <v>25190</v>
      </c>
      <c r="I37" s="88">
        <f t="shared" si="2"/>
        <v>8.392219134577218</v>
      </c>
    </row>
    <row r="38" spans="1:9" ht="18" customHeight="1">
      <c r="A38" s="331"/>
      <c r="B38" s="331"/>
      <c r="C38" s="8"/>
      <c r="D38" s="61" t="s">
        <v>35</v>
      </c>
      <c r="E38" s="54"/>
      <c r="F38" s="85"/>
      <c r="G38" s="82">
        <f>F38/$F$40*100</f>
        <v>0</v>
      </c>
      <c r="H38" s="290" t="s">
        <v>295</v>
      </c>
      <c r="I38" s="88" t="e">
        <f t="shared" si="2"/>
        <v>#VALUE!</v>
      </c>
    </row>
    <row r="39" spans="1:9" ht="18" customHeight="1">
      <c r="A39" s="331"/>
      <c r="B39" s="331"/>
      <c r="C39" s="6"/>
      <c r="D39" s="55" t="s">
        <v>36</v>
      </c>
      <c r="E39" s="56"/>
      <c r="F39" s="93"/>
      <c r="G39" s="94">
        <f>F39/$F$40*100</f>
        <v>0</v>
      </c>
      <c r="H39" s="291" t="s">
        <v>295</v>
      </c>
      <c r="I39" s="96" t="e">
        <f t="shared" si="2"/>
        <v>#VALUE!</v>
      </c>
    </row>
    <row r="40" spans="1:9" ht="18" customHeight="1">
      <c r="A40" s="332"/>
      <c r="B40" s="332"/>
      <c r="C40" s="6" t="s">
        <v>18</v>
      </c>
      <c r="D40" s="7"/>
      <c r="E40" s="24"/>
      <c r="F40" s="97">
        <v>419438</v>
      </c>
      <c r="G40" s="272">
        <f>F40/$F$40*100</f>
        <v>100</v>
      </c>
      <c r="H40" s="97">
        <f>SUM(H23,H27,H34)</f>
        <v>416856</v>
      </c>
      <c r="I40" s="271">
        <f t="shared" si="2"/>
        <v>0.6193985453010198</v>
      </c>
    </row>
    <row r="41" spans="1:2" ht="18" customHeight="1">
      <c r="A41" s="155" t="s">
        <v>19</v>
      </c>
      <c r="B41" s="155"/>
    </row>
    <row r="42" spans="1:2" ht="18" customHeight="1">
      <c r="A42" s="156" t="s">
        <v>20</v>
      </c>
      <c r="B42" s="155"/>
    </row>
    <row r="52" ht="13.5">
      <c r="J52" s="14"/>
    </row>
    <row r="53" ht="13.5">
      <c r="J53" s="14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G38" sqref="G38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/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279</v>
      </c>
      <c r="B5" s="37"/>
      <c r="C5" s="37"/>
      <c r="D5" s="37"/>
      <c r="K5" s="46"/>
      <c r="O5" s="46" t="s">
        <v>44</v>
      </c>
    </row>
    <row r="6" spans="1:15" ht="15.75" customHeight="1">
      <c r="A6" s="371" t="s">
        <v>45</v>
      </c>
      <c r="B6" s="372"/>
      <c r="C6" s="372"/>
      <c r="D6" s="372"/>
      <c r="E6" s="373"/>
      <c r="F6" s="352" t="s">
        <v>289</v>
      </c>
      <c r="G6" s="349"/>
      <c r="H6" s="352" t="s">
        <v>290</v>
      </c>
      <c r="I6" s="349"/>
      <c r="J6" s="348"/>
      <c r="K6" s="349"/>
      <c r="L6" s="348"/>
      <c r="M6" s="349"/>
      <c r="N6" s="348"/>
      <c r="O6" s="349"/>
    </row>
    <row r="7" spans="1:15" ht="15.75" customHeight="1">
      <c r="A7" s="374"/>
      <c r="B7" s="375"/>
      <c r="C7" s="375"/>
      <c r="D7" s="375"/>
      <c r="E7" s="376"/>
      <c r="F7" s="175" t="s">
        <v>288</v>
      </c>
      <c r="G7" s="51" t="s">
        <v>1</v>
      </c>
      <c r="H7" s="175" t="s">
        <v>280</v>
      </c>
      <c r="I7" s="51" t="s">
        <v>1</v>
      </c>
      <c r="J7" s="175" t="s">
        <v>280</v>
      </c>
      <c r="K7" s="51" t="s">
        <v>1</v>
      </c>
      <c r="L7" s="175" t="s">
        <v>280</v>
      </c>
      <c r="M7" s="51" t="s">
        <v>1</v>
      </c>
      <c r="N7" s="175" t="s">
        <v>280</v>
      </c>
      <c r="O7" s="287" t="s">
        <v>1</v>
      </c>
    </row>
    <row r="8" spans="1:25" ht="15.75" customHeight="1">
      <c r="A8" s="353" t="s">
        <v>84</v>
      </c>
      <c r="B8" s="47" t="s">
        <v>46</v>
      </c>
      <c r="C8" s="48"/>
      <c r="D8" s="48"/>
      <c r="E8" s="100" t="s">
        <v>37</v>
      </c>
      <c r="F8" s="294">
        <v>17969</v>
      </c>
      <c r="G8" s="295">
        <v>17459</v>
      </c>
      <c r="H8" s="294">
        <v>30109</v>
      </c>
      <c r="I8" s="310">
        <v>30323</v>
      </c>
      <c r="J8" s="113"/>
      <c r="K8" s="115"/>
      <c r="L8" s="113"/>
      <c r="M8" s="114"/>
      <c r="N8" s="113"/>
      <c r="O8" s="11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77"/>
      <c r="B9" s="14"/>
      <c r="C9" s="61" t="s">
        <v>47</v>
      </c>
      <c r="D9" s="53"/>
      <c r="E9" s="101" t="s">
        <v>38</v>
      </c>
      <c r="F9" s="296">
        <v>17948</v>
      </c>
      <c r="G9" s="277">
        <v>17453</v>
      </c>
      <c r="H9" s="296">
        <v>30101</v>
      </c>
      <c r="I9" s="311">
        <v>30291</v>
      </c>
      <c r="J9" s="116"/>
      <c r="K9" s="119"/>
      <c r="L9" s="116"/>
      <c r="M9" s="118"/>
      <c r="N9" s="116"/>
      <c r="O9" s="119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77"/>
      <c r="B10" s="11"/>
      <c r="C10" s="61" t="s">
        <v>48</v>
      </c>
      <c r="D10" s="53"/>
      <c r="E10" s="101" t="s">
        <v>39</v>
      </c>
      <c r="F10" s="296">
        <v>21</v>
      </c>
      <c r="G10" s="277">
        <v>6</v>
      </c>
      <c r="H10" s="298">
        <v>8</v>
      </c>
      <c r="I10" s="299">
        <v>32</v>
      </c>
      <c r="J10" s="120"/>
      <c r="K10" s="121"/>
      <c r="L10" s="116"/>
      <c r="M10" s="118"/>
      <c r="N10" s="116"/>
      <c r="O10" s="119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77"/>
      <c r="B11" s="66" t="s">
        <v>49</v>
      </c>
      <c r="C11" s="67"/>
      <c r="D11" s="67"/>
      <c r="E11" s="103" t="s">
        <v>40</v>
      </c>
      <c r="F11" s="297">
        <v>15831</v>
      </c>
      <c r="G11" s="278">
        <v>15984</v>
      </c>
      <c r="H11" s="297">
        <v>28406</v>
      </c>
      <c r="I11" s="312">
        <v>29245</v>
      </c>
      <c r="J11" s="122"/>
      <c r="K11" s="125"/>
      <c r="L11" s="122"/>
      <c r="M11" s="124"/>
      <c r="N11" s="122"/>
      <c r="O11" s="125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77"/>
      <c r="B12" s="8"/>
      <c r="C12" s="61" t="s">
        <v>50</v>
      </c>
      <c r="D12" s="53"/>
      <c r="E12" s="101" t="s">
        <v>41</v>
      </c>
      <c r="F12" s="297">
        <v>15821</v>
      </c>
      <c r="G12" s="277">
        <v>15974</v>
      </c>
      <c r="H12" s="297">
        <v>28371</v>
      </c>
      <c r="I12" s="311">
        <v>28717</v>
      </c>
      <c r="J12" s="122"/>
      <c r="K12" s="119"/>
      <c r="L12" s="116"/>
      <c r="M12" s="118"/>
      <c r="N12" s="116"/>
      <c r="O12" s="119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77"/>
      <c r="B13" s="14"/>
      <c r="C13" s="50" t="s">
        <v>51</v>
      </c>
      <c r="D13" s="68"/>
      <c r="E13" s="104" t="s">
        <v>42</v>
      </c>
      <c r="F13" s="298">
        <v>10</v>
      </c>
      <c r="G13" s="299">
        <v>10</v>
      </c>
      <c r="H13" s="298">
        <v>35</v>
      </c>
      <c r="I13" s="299">
        <v>528</v>
      </c>
      <c r="J13" s="120"/>
      <c r="K13" s="121"/>
      <c r="L13" s="126"/>
      <c r="M13" s="128"/>
      <c r="N13" s="126"/>
      <c r="O13" s="129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77"/>
      <c r="B14" s="52" t="s">
        <v>52</v>
      </c>
      <c r="C14" s="53"/>
      <c r="D14" s="53"/>
      <c r="E14" s="101" t="s">
        <v>88</v>
      </c>
      <c r="F14" s="300">
        <f aca="true" t="shared" si="0" ref="F14:I15">F9-F12</f>
        <v>2127</v>
      </c>
      <c r="G14" s="301">
        <f t="shared" si="0"/>
        <v>1479</v>
      </c>
      <c r="H14" s="300">
        <f t="shared" si="0"/>
        <v>1730</v>
      </c>
      <c r="I14" s="301">
        <f t="shared" si="0"/>
        <v>1574</v>
      </c>
      <c r="J14" s="159">
        <f aca="true" t="shared" si="1" ref="J14:O14">J9-J12</f>
        <v>0</v>
      </c>
      <c r="K14" s="149">
        <f t="shared" si="1"/>
        <v>0</v>
      </c>
      <c r="L14" s="159">
        <f t="shared" si="1"/>
        <v>0</v>
      </c>
      <c r="M14" s="149">
        <f t="shared" si="1"/>
        <v>0</v>
      </c>
      <c r="N14" s="159">
        <f t="shared" si="1"/>
        <v>0</v>
      </c>
      <c r="O14" s="149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77"/>
      <c r="B15" s="52" t="s">
        <v>53</v>
      </c>
      <c r="C15" s="53"/>
      <c r="D15" s="53"/>
      <c r="E15" s="101" t="s">
        <v>89</v>
      </c>
      <c r="F15" s="300">
        <f t="shared" si="0"/>
        <v>11</v>
      </c>
      <c r="G15" s="301">
        <f t="shared" si="0"/>
        <v>-4</v>
      </c>
      <c r="H15" s="300">
        <f t="shared" si="0"/>
        <v>-27</v>
      </c>
      <c r="I15" s="301">
        <f t="shared" si="0"/>
        <v>-496</v>
      </c>
      <c r="J15" s="159">
        <f aca="true" t="shared" si="2" ref="J15:O15">J10-J13</f>
        <v>0</v>
      </c>
      <c r="K15" s="149">
        <f t="shared" si="2"/>
        <v>0</v>
      </c>
      <c r="L15" s="159">
        <f t="shared" si="2"/>
        <v>0</v>
      </c>
      <c r="M15" s="149">
        <f t="shared" si="2"/>
        <v>0</v>
      </c>
      <c r="N15" s="159">
        <f t="shared" si="2"/>
        <v>0</v>
      </c>
      <c r="O15" s="149">
        <f t="shared" si="2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77"/>
      <c r="B16" s="52" t="s">
        <v>54</v>
      </c>
      <c r="C16" s="53"/>
      <c r="D16" s="53"/>
      <c r="E16" s="101" t="s">
        <v>90</v>
      </c>
      <c r="F16" s="302">
        <f>F8-F11</f>
        <v>2138</v>
      </c>
      <c r="G16" s="303">
        <f>G8-G11</f>
        <v>1475</v>
      </c>
      <c r="H16" s="302">
        <f>H8-H11</f>
        <v>1703</v>
      </c>
      <c r="I16" s="303">
        <f>I8-I11</f>
        <v>1078</v>
      </c>
      <c r="J16" s="158">
        <f aca="true" t="shared" si="3" ref="J16:O16">J8-J11</f>
        <v>0</v>
      </c>
      <c r="K16" s="138">
        <f t="shared" si="3"/>
        <v>0</v>
      </c>
      <c r="L16" s="158">
        <f t="shared" si="3"/>
        <v>0</v>
      </c>
      <c r="M16" s="138">
        <f t="shared" si="3"/>
        <v>0</v>
      </c>
      <c r="N16" s="158">
        <f t="shared" si="3"/>
        <v>0</v>
      </c>
      <c r="O16" s="138">
        <f t="shared" si="3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77"/>
      <c r="B17" s="52" t="s">
        <v>55</v>
      </c>
      <c r="C17" s="53"/>
      <c r="D17" s="53"/>
      <c r="E17" s="43"/>
      <c r="F17" s="298"/>
      <c r="G17" s="299"/>
      <c r="H17" s="313">
        <v>1660</v>
      </c>
      <c r="I17" s="311">
        <v>3579</v>
      </c>
      <c r="J17" s="116"/>
      <c r="K17" s="119"/>
      <c r="L17" s="116"/>
      <c r="M17" s="118"/>
      <c r="N17" s="120"/>
      <c r="O17" s="130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78"/>
      <c r="B18" s="59" t="s">
        <v>56</v>
      </c>
      <c r="C18" s="37"/>
      <c r="D18" s="37"/>
      <c r="E18" s="15"/>
      <c r="F18" s="304"/>
      <c r="G18" s="305"/>
      <c r="H18" s="304">
        <v>0</v>
      </c>
      <c r="I18" s="305">
        <v>0</v>
      </c>
      <c r="J18" s="131"/>
      <c r="K18" s="132"/>
      <c r="L18" s="131"/>
      <c r="M18" s="132"/>
      <c r="N18" s="131"/>
      <c r="O18" s="133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77" t="s">
        <v>85</v>
      </c>
      <c r="B19" s="66" t="s">
        <v>57</v>
      </c>
      <c r="C19" s="69"/>
      <c r="D19" s="69"/>
      <c r="E19" s="105"/>
      <c r="F19" s="306">
        <v>4679</v>
      </c>
      <c r="G19" s="275">
        <v>3859</v>
      </c>
      <c r="H19" s="306">
        <v>19144</v>
      </c>
      <c r="I19" s="314">
        <v>17166</v>
      </c>
      <c r="J19" s="134"/>
      <c r="K19" s="137"/>
      <c r="L19" s="134"/>
      <c r="M19" s="136"/>
      <c r="N19" s="134"/>
      <c r="O19" s="137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77"/>
      <c r="B20" s="13"/>
      <c r="C20" s="61" t="s">
        <v>58</v>
      </c>
      <c r="D20" s="53"/>
      <c r="E20" s="101"/>
      <c r="F20" s="296">
        <v>4031</v>
      </c>
      <c r="G20" s="277">
        <v>3279</v>
      </c>
      <c r="H20" s="296">
        <v>14274</v>
      </c>
      <c r="I20" s="299">
        <v>12404</v>
      </c>
      <c r="J20" s="116"/>
      <c r="K20" s="121"/>
      <c r="L20" s="116"/>
      <c r="M20" s="118"/>
      <c r="N20" s="116"/>
      <c r="O20" s="119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77"/>
      <c r="B21" s="26" t="s">
        <v>59</v>
      </c>
      <c r="C21" s="67"/>
      <c r="D21" s="67"/>
      <c r="E21" s="103" t="s">
        <v>91</v>
      </c>
      <c r="F21" s="297">
        <v>4679</v>
      </c>
      <c r="G21" s="278">
        <v>3859</v>
      </c>
      <c r="H21" s="297">
        <v>19144</v>
      </c>
      <c r="I21" s="312">
        <v>17166</v>
      </c>
      <c r="J21" s="122"/>
      <c r="K21" s="125"/>
      <c r="L21" s="122"/>
      <c r="M21" s="124"/>
      <c r="N21" s="122"/>
      <c r="O21" s="125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77"/>
      <c r="B22" s="66" t="s">
        <v>60</v>
      </c>
      <c r="C22" s="69"/>
      <c r="D22" s="69"/>
      <c r="E22" s="105" t="s">
        <v>92</v>
      </c>
      <c r="F22" s="306">
        <v>10382</v>
      </c>
      <c r="G22" s="275">
        <v>8797</v>
      </c>
      <c r="H22" s="306">
        <v>29950</v>
      </c>
      <c r="I22" s="314">
        <v>27586</v>
      </c>
      <c r="J22" s="134"/>
      <c r="K22" s="137"/>
      <c r="L22" s="134"/>
      <c r="M22" s="136"/>
      <c r="N22" s="134"/>
      <c r="O22" s="137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77"/>
      <c r="B23" s="8" t="s">
        <v>61</v>
      </c>
      <c r="C23" s="50" t="s">
        <v>62</v>
      </c>
      <c r="D23" s="68"/>
      <c r="E23" s="104"/>
      <c r="F23" s="307">
        <v>1442</v>
      </c>
      <c r="G23" s="276">
        <v>1401</v>
      </c>
      <c r="H23" s="307">
        <v>16516</v>
      </c>
      <c r="I23" s="315">
        <v>15828</v>
      </c>
      <c r="J23" s="126"/>
      <c r="K23" s="129"/>
      <c r="L23" s="126"/>
      <c r="M23" s="128"/>
      <c r="N23" s="126"/>
      <c r="O23" s="129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77"/>
      <c r="B24" s="52" t="s">
        <v>93</v>
      </c>
      <c r="C24" s="53"/>
      <c r="D24" s="53"/>
      <c r="E24" s="101" t="s">
        <v>94</v>
      </c>
      <c r="F24" s="300">
        <f>F21-F22</f>
        <v>-5703</v>
      </c>
      <c r="G24" s="301">
        <f>G21-G22</f>
        <v>-4938</v>
      </c>
      <c r="H24" s="300">
        <f>H21-H22</f>
        <v>-10806</v>
      </c>
      <c r="I24" s="301">
        <f>I21-I22</f>
        <v>-10420</v>
      </c>
      <c r="J24" s="159">
        <f aca="true" t="shared" si="4" ref="J24:O24">J21-J22</f>
        <v>0</v>
      </c>
      <c r="K24" s="149">
        <f t="shared" si="4"/>
        <v>0</v>
      </c>
      <c r="L24" s="159">
        <f t="shared" si="4"/>
        <v>0</v>
      </c>
      <c r="M24" s="149">
        <f t="shared" si="4"/>
        <v>0</v>
      </c>
      <c r="N24" s="159">
        <f t="shared" si="4"/>
        <v>0</v>
      </c>
      <c r="O24" s="149">
        <f t="shared" si="4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77"/>
      <c r="B25" s="112" t="s">
        <v>63</v>
      </c>
      <c r="C25" s="68"/>
      <c r="D25" s="68"/>
      <c r="E25" s="379" t="s">
        <v>95</v>
      </c>
      <c r="F25" s="369">
        <v>5703</v>
      </c>
      <c r="G25" s="381">
        <v>4938</v>
      </c>
      <c r="H25" s="369">
        <v>10806</v>
      </c>
      <c r="I25" s="381">
        <v>10420</v>
      </c>
      <c r="J25" s="359"/>
      <c r="K25" s="361"/>
      <c r="L25" s="359"/>
      <c r="M25" s="361"/>
      <c r="N25" s="359"/>
      <c r="O25" s="36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77"/>
      <c r="B26" s="26" t="s">
        <v>64</v>
      </c>
      <c r="C26" s="67"/>
      <c r="D26" s="67"/>
      <c r="E26" s="380"/>
      <c r="F26" s="370"/>
      <c r="G26" s="382"/>
      <c r="H26" s="370"/>
      <c r="I26" s="382"/>
      <c r="J26" s="360"/>
      <c r="K26" s="362"/>
      <c r="L26" s="360"/>
      <c r="M26" s="362"/>
      <c r="N26" s="360"/>
      <c r="O26" s="362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78"/>
      <c r="B27" s="59" t="s">
        <v>96</v>
      </c>
      <c r="C27" s="37"/>
      <c r="D27" s="37"/>
      <c r="E27" s="106" t="s">
        <v>97</v>
      </c>
      <c r="F27" s="308">
        <f>F24+F25</f>
        <v>0</v>
      </c>
      <c r="G27" s="309">
        <f>G24+G25</f>
        <v>0</v>
      </c>
      <c r="H27" s="308">
        <f>H24+H25</f>
        <v>0</v>
      </c>
      <c r="I27" s="309">
        <f>I24+I25</f>
        <v>0</v>
      </c>
      <c r="J27" s="162">
        <f aca="true" t="shared" si="5" ref="J27:O27">J24+J25</f>
        <v>0</v>
      </c>
      <c r="K27" s="150">
        <f t="shared" si="5"/>
        <v>0</v>
      </c>
      <c r="L27" s="162">
        <f t="shared" si="5"/>
        <v>0</v>
      </c>
      <c r="M27" s="150">
        <f t="shared" si="5"/>
        <v>0</v>
      </c>
      <c r="N27" s="162">
        <f t="shared" si="5"/>
        <v>0</v>
      </c>
      <c r="O27" s="150">
        <f t="shared" si="5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63" t="s">
        <v>65</v>
      </c>
      <c r="B30" s="364"/>
      <c r="C30" s="364"/>
      <c r="D30" s="364"/>
      <c r="E30" s="365"/>
      <c r="F30" s="350"/>
      <c r="G30" s="351"/>
      <c r="H30" s="350"/>
      <c r="I30" s="351"/>
      <c r="J30" s="350"/>
      <c r="K30" s="351"/>
      <c r="L30" s="350"/>
      <c r="M30" s="351"/>
      <c r="N30" s="350"/>
      <c r="O30" s="351"/>
      <c r="P30" s="147"/>
      <c r="Q30" s="72"/>
      <c r="R30" s="147"/>
      <c r="S30" s="72"/>
      <c r="T30" s="147"/>
      <c r="U30" s="72"/>
      <c r="V30" s="147"/>
      <c r="W30" s="72"/>
      <c r="X30" s="147"/>
      <c r="Y30" s="72"/>
    </row>
    <row r="31" spans="1:25" ht="15.75" customHeight="1">
      <c r="A31" s="366"/>
      <c r="B31" s="367"/>
      <c r="C31" s="367"/>
      <c r="D31" s="367"/>
      <c r="E31" s="368"/>
      <c r="F31" s="175" t="s">
        <v>280</v>
      </c>
      <c r="G31" s="74" t="s">
        <v>1</v>
      </c>
      <c r="H31" s="175" t="s">
        <v>280</v>
      </c>
      <c r="I31" s="74" t="s">
        <v>1</v>
      </c>
      <c r="J31" s="175" t="s">
        <v>280</v>
      </c>
      <c r="K31" s="75" t="s">
        <v>1</v>
      </c>
      <c r="L31" s="175" t="s">
        <v>280</v>
      </c>
      <c r="M31" s="74" t="s">
        <v>1</v>
      </c>
      <c r="N31" s="175" t="s">
        <v>280</v>
      </c>
      <c r="O31" s="152" t="s">
        <v>1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353" t="s">
        <v>86</v>
      </c>
      <c r="B32" s="47" t="s">
        <v>46</v>
      </c>
      <c r="C32" s="48"/>
      <c r="D32" s="48"/>
      <c r="E32" s="16" t="s">
        <v>37</v>
      </c>
      <c r="F32" s="134"/>
      <c r="G32" s="135"/>
      <c r="H32" s="113"/>
      <c r="I32" s="114"/>
      <c r="J32" s="113"/>
      <c r="K32" s="115"/>
      <c r="L32" s="134"/>
      <c r="M32" s="135"/>
      <c r="N32" s="113"/>
      <c r="O32" s="153"/>
      <c r="P32" s="135"/>
      <c r="Q32" s="135"/>
      <c r="R32" s="135"/>
      <c r="S32" s="135"/>
      <c r="T32" s="146"/>
      <c r="U32" s="146"/>
      <c r="V32" s="135"/>
      <c r="W32" s="135"/>
      <c r="X32" s="146"/>
      <c r="Y32" s="146"/>
    </row>
    <row r="33" spans="1:25" ht="15.75" customHeight="1">
      <c r="A33" s="383"/>
      <c r="B33" s="14"/>
      <c r="C33" s="50" t="s">
        <v>66</v>
      </c>
      <c r="D33" s="68"/>
      <c r="E33" s="108"/>
      <c r="F33" s="126"/>
      <c r="G33" s="127"/>
      <c r="H33" s="126"/>
      <c r="I33" s="128"/>
      <c r="J33" s="126"/>
      <c r="K33" s="129"/>
      <c r="L33" s="126"/>
      <c r="M33" s="127"/>
      <c r="N33" s="126"/>
      <c r="O33" s="138"/>
      <c r="P33" s="135"/>
      <c r="Q33" s="135"/>
      <c r="R33" s="135"/>
      <c r="S33" s="135"/>
      <c r="T33" s="146"/>
      <c r="U33" s="146"/>
      <c r="V33" s="135"/>
      <c r="W33" s="135"/>
      <c r="X33" s="146"/>
      <c r="Y33" s="146"/>
    </row>
    <row r="34" spans="1:25" ht="15.75" customHeight="1">
      <c r="A34" s="383"/>
      <c r="B34" s="14"/>
      <c r="C34" s="12"/>
      <c r="D34" s="61" t="s">
        <v>67</v>
      </c>
      <c r="E34" s="102"/>
      <c r="F34" s="116"/>
      <c r="G34" s="117"/>
      <c r="H34" s="116"/>
      <c r="I34" s="118"/>
      <c r="J34" s="116"/>
      <c r="K34" s="119"/>
      <c r="L34" s="116"/>
      <c r="M34" s="117"/>
      <c r="N34" s="116"/>
      <c r="O34" s="149"/>
      <c r="P34" s="135"/>
      <c r="Q34" s="135"/>
      <c r="R34" s="135"/>
      <c r="S34" s="135"/>
      <c r="T34" s="146"/>
      <c r="U34" s="146"/>
      <c r="V34" s="135"/>
      <c r="W34" s="135"/>
      <c r="X34" s="146"/>
      <c r="Y34" s="146"/>
    </row>
    <row r="35" spans="1:25" ht="15.75" customHeight="1">
      <c r="A35" s="383"/>
      <c r="B35" s="11"/>
      <c r="C35" s="31" t="s">
        <v>68</v>
      </c>
      <c r="D35" s="67"/>
      <c r="E35" s="109"/>
      <c r="F35" s="122"/>
      <c r="G35" s="123"/>
      <c r="H35" s="122"/>
      <c r="I35" s="124"/>
      <c r="J35" s="143"/>
      <c r="K35" s="144"/>
      <c r="L35" s="122"/>
      <c r="M35" s="123"/>
      <c r="N35" s="122"/>
      <c r="O35" s="148"/>
      <c r="P35" s="135"/>
      <c r="Q35" s="135"/>
      <c r="R35" s="135"/>
      <c r="S35" s="135"/>
      <c r="T35" s="146"/>
      <c r="U35" s="146"/>
      <c r="V35" s="135"/>
      <c r="W35" s="135"/>
      <c r="X35" s="146"/>
      <c r="Y35" s="146"/>
    </row>
    <row r="36" spans="1:25" ht="15.75" customHeight="1">
      <c r="A36" s="383"/>
      <c r="B36" s="66" t="s">
        <v>49</v>
      </c>
      <c r="C36" s="69"/>
      <c r="D36" s="69"/>
      <c r="E36" s="16" t="s">
        <v>38</v>
      </c>
      <c r="F36" s="161"/>
      <c r="G36" s="138"/>
      <c r="H36" s="134"/>
      <c r="I36" s="136"/>
      <c r="J36" s="134"/>
      <c r="K36" s="137"/>
      <c r="L36" s="134"/>
      <c r="M36" s="135"/>
      <c r="N36" s="134"/>
      <c r="O36" s="154"/>
      <c r="P36" s="135"/>
      <c r="Q36" s="135"/>
      <c r="R36" s="135"/>
      <c r="S36" s="135"/>
      <c r="T36" s="135"/>
      <c r="U36" s="135"/>
      <c r="V36" s="135"/>
      <c r="W36" s="135"/>
      <c r="X36" s="146"/>
      <c r="Y36" s="146"/>
    </row>
    <row r="37" spans="1:25" ht="15.75" customHeight="1">
      <c r="A37" s="383"/>
      <c r="B37" s="14"/>
      <c r="C37" s="61" t="s">
        <v>69</v>
      </c>
      <c r="D37" s="53"/>
      <c r="E37" s="102"/>
      <c r="F37" s="159"/>
      <c r="G37" s="149"/>
      <c r="H37" s="116"/>
      <c r="I37" s="118"/>
      <c r="J37" s="116"/>
      <c r="K37" s="119"/>
      <c r="L37" s="116"/>
      <c r="M37" s="117"/>
      <c r="N37" s="116"/>
      <c r="O37" s="149"/>
      <c r="P37" s="135"/>
      <c r="Q37" s="135"/>
      <c r="R37" s="135"/>
      <c r="S37" s="135"/>
      <c r="T37" s="135"/>
      <c r="U37" s="135"/>
      <c r="V37" s="135"/>
      <c r="W37" s="135"/>
      <c r="X37" s="146"/>
      <c r="Y37" s="146"/>
    </row>
    <row r="38" spans="1:25" ht="15.75" customHeight="1">
      <c r="A38" s="383"/>
      <c r="B38" s="11"/>
      <c r="C38" s="61" t="s">
        <v>70</v>
      </c>
      <c r="D38" s="53"/>
      <c r="E38" s="102"/>
      <c r="F38" s="159"/>
      <c r="G38" s="149"/>
      <c r="H38" s="116"/>
      <c r="I38" s="118"/>
      <c r="J38" s="116"/>
      <c r="K38" s="144"/>
      <c r="L38" s="116"/>
      <c r="M38" s="117"/>
      <c r="N38" s="116"/>
      <c r="O38" s="149"/>
      <c r="P38" s="135"/>
      <c r="Q38" s="135"/>
      <c r="R38" s="146"/>
      <c r="S38" s="146"/>
      <c r="T38" s="135"/>
      <c r="U38" s="135"/>
      <c r="V38" s="135"/>
      <c r="W38" s="135"/>
      <c r="X38" s="146"/>
      <c r="Y38" s="146"/>
    </row>
    <row r="39" spans="1:25" ht="15.75" customHeight="1">
      <c r="A39" s="384"/>
      <c r="B39" s="6" t="s">
        <v>71</v>
      </c>
      <c r="C39" s="7"/>
      <c r="D39" s="7"/>
      <c r="E39" s="110" t="s">
        <v>98</v>
      </c>
      <c r="F39" s="162">
        <f aca="true" t="shared" si="6" ref="F39:O39">F32-F36</f>
        <v>0</v>
      </c>
      <c r="G39" s="150">
        <f t="shared" si="6"/>
        <v>0</v>
      </c>
      <c r="H39" s="162">
        <f t="shared" si="6"/>
        <v>0</v>
      </c>
      <c r="I39" s="150">
        <f t="shared" si="6"/>
        <v>0</v>
      </c>
      <c r="J39" s="162">
        <f t="shared" si="6"/>
        <v>0</v>
      </c>
      <c r="K39" s="150">
        <f t="shared" si="6"/>
        <v>0</v>
      </c>
      <c r="L39" s="162">
        <f t="shared" si="6"/>
        <v>0</v>
      </c>
      <c r="M39" s="150">
        <f t="shared" si="6"/>
        <v>0</v>
      </c>
      <c r="N39" s="162">
        <f t="shared" si="6"/>
        <v>0</v>
      </c>
      <c r="O39" s="150">
        <f t="shared" si="6"/>
        <v>0</v>
      </c>
      <c r="P39" s="135"/>
      <c r="Q39" s="135"/>
      <c r="R39" s="135"/>
      <c r="S39" s="135"/>
      <c r="T39" s="135"/>
      <c r="U39" s="135"/>
      <c r="V39" s="135"/>
      <c r="W39" s="135"/>
      <c r="X39" s="146"/>
      <c r="Y39" s="146"/>
    </row>
    <row r="40" spans="1:25" ht="15.75" customHeight="1">
      <c r="A40" s="353" t="s">
        <v>87</v>
      </c>
      <c r="B40" s="66" t="s">
        <v>72</v>
      </c>
      <c r="C40" s="69"/>
      <c r="D40" s="69"/>
      <c r="E40" s="16" t="s">
        <v>40</v>
      </c>
      <c r="F40" s="161"/>
      <c r="G40" s="154"/>
      <c r="H40" s="134"/>
      <c r="I40" s="136"/>
      <c r="J40" s="134"/>
      <c r="K40" s="137"/>
      <c r="L40" s="134"/>
      <c r="M40" s="135"/>
      <c r="N40" s="134"/>
      <c r="O40" s="154"/>
      <c r="P40" s="135"/>
      <c r="Q40" s="135"/>
      <c r="R40" s="135"/>
      <c r="S40" s="135"/>
      <c r="T40" s="146"/>
      <c r="U40" s="146"/>
      <c r="V40" s="146"/>
      <c r="W40" s="146"/>
      <c r="X40" s="135"/>
      <c r="Y40" s="135"/>
    </row>
    <row r="41" spans="1:25" ht="15.75" customHeight="1">
      <c r="A41" s="354"/>
      <c r="B41" s="11"/>
      <c r="C41" s="61" t="s">
        <v>73</v>
      </c>
      <c r="D41" s="53"/>
      <c r="E41" s="102"/>
      <c r="F41" s="164"/>
      <c r="G41" s="166"/>
      <c r="H41" s="143"/>
      <c r="I41" s="144"/>
      <c r="J41" s="116"/>
      <c r="K41" s="119"/>
      <c r="L41" s="116"/>
      <c r="M41" s="117"/>
      <c r="N41" s="116"/>
      <c r="O41" s="149"/>
      <c r="P41" s="146"/>
      <c r="Q41" s="146"/>
      <c r="R41" s="146"/>
      <c r="S41" s="146"/>
      <c r="T41" s="146"/>
      <c r="U41" s="146"/>
      <c r="V41" s="146"/>
      <c r="W41" s="146"/>
      <c r="X41" s="135"/>
      <c r="Y41" s="135"/>
    </row>
    <row r="42" spans="1:25" ht="15.75" customHeight="1">
      <c r="A42" s="354"/>
      <c r="B42" s="66" t="s">
        <v>60</v>
      </c>
      <c r="C42" s="69"/>
      <c r="D42" s="69"/>
      <c r="E42" s="16" t="s">
        <v>41</v>
      </c>
      <c r="F42" s="161"/>
      <c r="G42" s="154"/>
      <c r="H42" s="134"/>
      <c r="I42" s="136"/>
      <c r="J42" s="134"/>
      <c r="K42" s="137"/>
      <c r="L42" s="134"/>
      <c r="M42" s="135"/>
      <c r="N42" s="134"/>
      <c r="O42" s="154"/>
      <c r="P42" s="135"/>
      <c r="Q42" s="135"/>
      <c r="R42" s="135"/>
      <c r="S42" s="135"/>
      <c r="T42" s="146"/>
      <c r="U42" s="146"/>
      <c r="V42" s="135"/>
      <c r="W42" s="135"/>
      <c r="X42" s="135"/>
      <c r="Y42" s="135"/>
    </row>
    <row r="43" spans="1:25" ht="15.75" customHeight="1">
      <c r="A43" s="354"/>
      <c r="B43" s="11"/>
      <c r="C43" s="61" t="s">
        <v>74</v>
      </c>
      <c r="D43" s="53"/>
      <c r="E43" s="102"/>
      <c r="F43" s="159"/>
      <c r="G43" s="149"/>
      <c r="H43" s="116"/>
      <c r="I43" s="118"/>
      <c r="J43" s="143"/>
      <c r="K43" s="144"/>
      <c r="L43" s="116"/>
      <c r="M43" s="117"/>
      <c r="N43" s="116"/>
      <c r="O43" s="149"/>
      <c r="P43" s="135"/>
      <c r="Q43" s="135"/>
      <c r="R43" s="146"/>
      <c r="S43" s="135"/>
      <c r="T43" s="146"/>
      <c r="U43" s="146"/>
      <c r="V43" s="135"/>
      <c r="W43" s="135"/>
      <c r="X43" s="146"/>
      <c r="Y43" s="146"/>
    </row>
    <row r="44" spans="1:25" ht="15.75" customHeight="1">
      <c r="A44" s="355"/>
      <c r="B44" s="59" t="s">
        <v>71</v>
      </c>
      <c r="C44" s="37"/>
      <c r="D44" s="37"/>
      <c r="E44" s="110" t="s">
        <v>99</v>
      </c>
      <c r="F44" s="160">
        <f aca="true" t="shared" si="7" ref="F44:O44">F40-F42</f>
        <v>0</v>
      </c>
      <c r="G44" s="163">
        <f t="shared" si="7"/>
        <v>0</v>
      </c>
      <c r="H44" s="160">
        <f t="shared" si="7"/>
        <v>0</v>
      </c>
      <c r="I44" s="163">
        <f t="shared" si="7"/>
        <v>0</v>
      </c>
      <c r="J44" s="160">
        <f t="shared" si="7"/>
        <v>0</v>
      </c>
      <c r="K44" s="163">
        <f t="shared" si="7"/>
        <v>0</v>
      </c>
      <c r="L44" s="160">
        <f t="shared" si="7"/>
        <v>0</v>
      </c>
      <c r="M44" s="163">
        <f t="shared" si="7"/>
        <v>0</v>
      </c>
      <c r="N44" s="160">
        <f t="shared" si="7"/>
        <v>0</v>
      </c>
      <c r="O44" s="163">
        <f t="shared" si="7"/>
        <v>0</v>
      </c>
      <c r="P44" s="146"/>
      <c r="Q44" s="146"/>
      <c r="R44" s="135"/>
      <c r="S44" s="135"/>
      <c r="T44" s="146"/>
      <c r="U44" s="146"/>
      <c r="V44" s="135"/>
      <c r="W44" s="135"/>
      <c r="X44" s="135"/>
      <c r="Y44" s="135"/>
    </row>
    <row r="45" spans="1:25" ht="15.75" customHeight="1">
      <c r="A45" s="356" t="s">
        <v>79</v>
      </c>
      <c r="B45" s="20" t="s">
        <v>75</v>
      </c>
      <c r="C45" s="9"/>
      <c r="D45" s="9"/>
      <c r="E45" s="111" t="s">
        <v>100</v>
      </c>
      <c r="F45" s="165">
        <f aca="true" t="shared" si="8" ref="F45:O45">F39+F44</f>
        <v>0</v>
      </c>
      <c r="G45" s="151">
        <f t="shared" si="8"/>
        <v>0</v>
      </c>
      <c r="H45" s="165">
        <f t="shared" si="8"/>
        <v>0</v>
      </c>
      <c r="I45" s="151">
        <f t="shared" si="8"/>
        <v>0</v>
      </c>
      <c r="J45" s="165">
        <f t="shared" si="8"/>
        <v>0</v>
      </c>
      <c r="K45" s="151">
        <f t="shared" si="8"/>
        <v>0</v>
      </c>
      <c r="L45" s="165">
        <f t="shared" si="8"/>
        <v>0</v>
      </c>
      <c r="M45" s="151">
        <f t="shared" si="8"/>
        <v>0</v>
      </c>
      <c r="N45" s="165">
        <f t="shared" si="8"/>
        <v>0</v>
      </c>
      <c r="O45" s="151">
        <f t="shared" si="8"/>
        <v>0</v>
      </c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5" ht="15.75" customHeight="1">
      <c r="A46" s="357"/>
      <c r="B46" s="52" t="s">
        <v>76</v>
      </c>
      <c r="C46" s="53"/>
      <c r="D46" s="53"/>
      <c r="E46" s="53"/>
      <c r="F46" s="164"/>
      <c r="G46" s="166"/>
      <c r="H46" s="143"/>
      <c r="I46" s="144"/>
      <c r="J46" s="143"/>
      <c r="K46" s="144"/>
      <c r="L46" s="116"/>
      <c r="M46" s="117"/>
      <c r="N46" s="143"/>
      <c r="O46" s="130"/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357"/>
      <c r="B47" s="52" t="s">
        <v>77</v>
      </c>
      <c r="C47" s="53"/>
      <c r="D47" s="53"/>
      <c r="E47" s="53"/>
      <c r="F47" s="159"/>
      <c r="G47" s="149"/>
      <c r="H47" s="116"/>
      <c r="I47" s="118"/>
      <c r="J47" s="116"/>
      <c r="K47" s="119"/>
      <c r="L47" s="116"/>
      <c r="M47" s="117"/>
      <c r="N47" s="116"/>
      <c r="O47" s="149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15.75" customHeight="1">
      <c r="A48" s="358"/>
      <c r="B48" s="59" t="s">
        <v>78</v>
      </c>
      <c r="C48" s="37"/>
      <c r="D48" s="37"/>
      <c r="E48" s="37"/>
      <c r="F48" s="139"/>
      <c r="G48" s="140"/>
      <c r="H48" s="139"/>
      <c r="I48" s="141"/>
      <c r="J48" s="139"/>
      <c r="K48" s="142"/>
      <c r="L48" s="139"/>
      <c r="M48" s="140"/>
      <c r="N48" s="139"/>
      <c r="O48" s="150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A6:E7"/>
    <mergeCell ref="A8:A18"/>
    <mergeCell ref="A19:A27"/>
    <mergeCell ref="E25:E26"/>
    <mergeCell ref="I25:I26"/>
    <mergeCell ref="A32:A39"/>
    <mergeCell ref="G25:G26"/>
    <mergeCell ref="H25:H2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15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39" sqref="F39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29" t="s">
        <v>0</v>
      </c>
      <c r="B1" s="329"/>
      <c r="C1" s="329"/>
      <c r="D1" s="329"/>
      <c r="E1" s="76"/>
      <c r="F1" s="2"/>
      <c r="AA1" s="345" t="s">
        <v>129</v>
      </c>
      <c r="AB1" s="345"/>
    </row>
    <row r="2" spans="27:37" ht="13.5">
      <c r="AA2" s="344" t="s">
        <v>106</v>
      </c>
      <c r="AB2" s="344"/>
      <c r="AC2" s="338" t="s">
        <v>107</v>
      </c>
      <c r="AD2" s="335" t="s">
        <v>108</v>
      </c>
      <c r="AE2" s="346"/>
      <c r="AF2" s="347"/>
      <c r="AG2" s="344" t="s">
        <v>109</v>
      </c>
      <c r="AH2" s="344" t="s">
        <v>110</v>
      </c>
      <c r="AI2" s="344" t="s">
        <v>111</v>
      </c>
      <c r="AJ2" s="344" t="s">
        <v>112</v>
      </c>
      <c r="AK2" s="344" t="s">
        <v>113</v>
      </c>
    </row>
    <row r="3" spans="1:37" ht="14.25">
      <c r="A3" s="22" t="s">
        <v>130</v>
      </c>
      <c r="AA3" s="344"/>
      <c r="AB3" s="344"/>
      <c r="AC3" s="340"/>
      <c r="AD3" s="168"/>
      <c r="AE3" s="167" t="s">
        <v>126</v>
      </c>
      <c r="AF3" s="167" t="s">
        <v>127</v>
      </c>
      <c r="AG3" s="344"/>
      <c r="AH3" s="344"/>
      <c r="AI3" s="344"/>
      <c r="AJ3" s="344"/>
      <c r="AK3" s="344"/>
    </row>
    <row r="4" spans="27:38" ht="13.5">
      <c r="AA4" s="169">
        <f>E1</f>
        <v>0</v>
      </c>
      <c r="AB4" s="169" t="s">
        <v>131</v>
      </c>
      <c r="AC4" s="170">
        <f>SUM(F22)</f>
        <v>353276</v>
      </c>
      <c r="AD4" s="170">
        <f>F9</f>
        <v>132381</v>
      </c>
      <c r="AE4" s="170">
        <f>F10</f>
        <v>54149</v>
      </c>
      <c r="AF4" s="170">
        <f>F13</f>
        <v>56131</v>
      </c>
      <c r="AG4" s="170">
        <f>F14</f>
        <v>2130</v>
      </c>
      <c r="AH4" s="170">
        <f>F15</f>
        <v>19792</v>
      </c>
      <c r="AI4" s="170">
        <f>F17</f>
        <v>86123</v>
      </c>
      <c r="AJ4" s="170">
        <f>F20</f>
        <v>41680</v>
      </c>
      <c r="AK4" s="170">
        <f>F21</f>
        <v>42909</v>
      </c>
      <c r="AL4" s="171"/>
    </row>
    <row r="5" spans="1:37" ht="14.25">
      <c r="A5" s="21" t="s">
        <v>281</v>
      </c>
      <c r="E5" s="3"/>
      <c r="AA5" s="169">
        <f>E1</f>
        <v>0</v>
      </c>
      <c r="AB5" s="169" t="s">
        <v>115</v>
      </c>
      <c r="AC5" s="172"/>
      <c r="AD5" s="172">
        <f>G9</f>
        <v>37.4724011820786</v>
      </c>
      <c r="AE5" s="172">
        <f>G10</f>
        <v>15.32767581154678</v>
      </c>
      <c r="AF5" s="172">
        <f>G13</f>
        <v>15.888710243548953</v>
      </c>
      <c r="AG5" s="172">
        <f>G14</f>
        <v>0.602928022282861</v>
      </c>
      <c r="AH5" s="172">
        <f>G15</f>
        <v>5.602418505644311</v>
      </c>
      <c r="AI5" s="172">
        <f>G17</f>
        <v>24.378389700970345</v>
      </c>
      <c r="AJ5" s="172">
        <f>G20</f>
        <v>11.798140830398896</v>
      </c>
      <c r="AK5" s="172">
        <f>G21</f>
        <v>12.146027468608114</v>
      </c>
    </row>
    <row r="6" spans="1:37" ht="14.25">
      <c r="A6" s="3"/>
      <c r="G6" s="333" t="s">
        <v>132</v>
      </c>
      <c r="H6" s="334"/>
      <c r="I6" s="334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AA6" s="169">
        <f>E1</f>
        <v>0</v>
      </c>
      <c r="AB6" s="169" t="s">
        <v>116</v>
      </c>
      <c r="AC6" s="172">
        <f>SUM(I22)</f>
        <v>-2.6356042211559405</v>
      </c>
      <c r="AD6" s="172">
        <f>I9</f>
        <v>-0.18924543096688895</v>
      </c>
      <c r="AE6" s="172">
        <f>I10</f>
        <v>-1.3679417122040127</v>
      </c>
      <c r="AF6" s="172">
        <f>I13</f>
        <v>0.6797962404936131</v>
      </c>
      <c r="AG6" s="172">
        <f>I14</f>
        <v>-1.434521055067095</v>
      </c>
      <c r="AH6" s="172">
        <f>I15</f>
        <v>-5.092548192193346</v>
      </c>
      <c r="AI6" s="172">
        <f>I17</f>
        <v>-0.43583815028901407</v>
      </c>
      <c r="AJ6" s="172">
        <f>I20</f>
        <v>6.617553014606203</v>
      </c>
      <c r="AK6" s="172">
        <f>I21</f>
        <v>-19.27266570090117</v>
      </c>
    </row>
    <row r="7" spans="1:25" ht="27" customHeight="1">
      <c r="A7" s="19"/>
      <c r="B7" s="5"/>
      <c r="C7" s="5"/>
      <c r="D7" s="5"/>
      <c r="E7" s="23"/>
      <c r="F7" s="62" t="s">
        <v>282</v>
      </c>
      <c r="G7" s="63"/>
      <c r="H7" s="273" t="s">
        <v>1</v>
      </c>
      <c r="I7" s="178" t="s">
        <v>21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74"/>
      <c r="I8" s="18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</row>
    <row r="9" spans="1:29" ht="18" customHeight="1">
      <c r="A9" s="330" t="s">
        <v>80</v>
      </c>
      <c r="B9" s="330" t="s">
        <v>81</v>
      </c>
      <c r="C9" s="47" t="s">
        <v>3</v>
      </c>
      <c r="D9" s="48"/>
      <c r="E9" s="49"/>
      <c r="F9" s="77">
        <v>132381</v>
      </c>
      <c r="G9" s="78">
        <f aca="true" t="shared" si="0" ref="G9:G22">F9/$F$22*100</f>
        <v>37.4724011820786</v>
      </c>
      <c r="H9" s="275">
        <v>132632</v>
      </c>
      <c r="I9" s="280">
        <f aca="true" t="shared" si="1" ref="I9:I40">(F9/H9-1)*100</f>
        <v>-0.18924543096688895</v>
      </c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AA9" s="341" t="s">
        <v>129</v>
      </c>
      <c r="AB9" s="342"/>
      <c r="AC9" s="343" t="s">
        <v>117</v>
      </c>
    </row>
    <row r="10" spans="1:37" ht="18" customHeight="1">
      <c r="A10" s="331"/>
      <c r="B10" s="331"/>
      <c r="C10" s="8"/>
      <c r="D10" s="50" t="s">
        <v>22</v>
      </c>
      <c r="E10" s="30"/>
      <c r="F10" s="81">
        <v>54149</v>
      </c>
      <c r="G10" s="82">
        <f t="shared" si="0"/>
        <v>15.32767581154678</v>
      </c>
      <c r="H10" s="276">
        <v>54900</v>
      </c>
      <c r="I10" s="281">
        <f t="shared" si="1"/>
        <v>-1.3679417122040127</v>
      </c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AA10" s="344" t="s">
        <v>106</v>
      </c>
      <c r="AB10" s="344"/>
      <c r="AC10" s="343"/>
      <c r="AD10" s="335" t="s">
        <v>118</v>
      </c>
      <c r="AE10" s="346"/>
      <c r="AF10" s="347"/>
      <c r="AG10" s="335" t="s">
        <v>119</v>
      </c>
      <c r="AH10" s="336"/>
      <c r="AI10" s="337"/>
      <c r="AJ10" s="335" t="s">
        <v>120</v>
      </c>
      <c r="AK10" s="337"/>
    </row>
    <row r="11" spans="1:37" ht="18" customHeight="1">
      <c r="A11" s="331"/>
      <c r="B11" s="331"/>
      <c r="C11" s="34"/>
      <c r="D11" s="35"/>
      <c r="E11" s="33" t="s">
        <v>23</v>
      </c>
      <c r="F11" s="85">
        <v>42928</v>
      </c>
      <c r="G11" s="86">
        <f t="shared" si="0"/>
        <v>12.151405699792797</v>
      </c>
      <c r="H11" s="277">
        <v>42445</v>
      </c>
      <c r="I11" s="282">
        <f t="shared" si="1"/>
        <v>1.137943220638471</v>
      </c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AA11" s="344"/>
      <c r="AB11" s="344"/>
      <c r="AC11" s="341"/>
      <c r="AD11" s="168"/>
      <c r="AE11" s="167" t="s">
        <v>121</v>
      </c>
      <c r="AF11" s="167" t="s">
        <v>122</v>
      </c>
      <c r="AG11" s="168"/>
      <c r="AH11" s="167" t="s">
        <v>123</v>
      </c>
      <c r="AI11" s="167" t="s">
        <v>124</v>
      </c>
      <c r="AJ11" s="168"/>
      <c r="AK11" s="173" t="s">
        <v>125</v>
      </c>
    </row>
    <row r="12" spans="1:38" ht="18" customHeight="1">
      <c r="A12" s="331"/>
      <c r="B12" s="331"/>
      <c r="C12" s="34"/>
      <c r="D12" s="36"/>
      <c r="E12" s="33" t="s">
        <v>24</v>
      </c>
      <c r="F12" s="85">
        <v>7654</v>
      </c>
      <c r="G12" s="86">
        <f t="shared" si="0"/>
        <v>2.166577973029586</v>
      </c>
      <c r="H12" s="277">
        <v>8978</v>
      </c>
      <c r="I12" s="282">
        <f t="shared" si="1"/>
        <v>-14.74715972376921</v>
      </c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AA12" s="169">
        <f>E1</f>
        <v>0</v>
      </c>
      <c r="AB12" s="169" t="s">
        <v>131</v>
      </c>
      <c r="AC12" s="170">
        <f>F40</f>
        <v>349889</v>
      </c>
      <c r="AD12" s="170">
        <f>F23</f>
        <v>202161</v>
      </c>
      <c r="AE12" s="170">
        <f>F24</f>
        <v>47972</v>
      </c>
      <c r="AF12" s="170">
        <f>F26</f>
        <v>33838</v>
      </c>
      <c r="AG12" s="170">
        <f>F27</f>
        <v>105872</v>
      </c>
      <c r="AH12" s="170">
        <f>F28</f>
        <v>43157</v>
      </c>
      <c r="AI12" s="170">
        <f>F32</f>
        <v>3224</v>
      </c>
      <c r="AJ12" s="170">
        <f>F34</f>
        <v>41856</v>
      </c>
      <c r="AK12" s="170">
        <f>F35</f>
        <v>41856</v>
      </c>
      <c r="AL12" s="174"/>
    </row>
    <row r="13" spans="1:37" ht="18" customHeight="1">
      <c r="A13" s="331"/>
      <c r="B13" s="331"/>
      <c r="C13" s="11"/>
      <c r="D13" s="31" t="s">
        <v>25</v>
      </c>
      <c r="E13" s="32"/>
      <c r="F13" s="89">
        <v>56131</v>
      </c>
      <c r="G13" s="90">
        <f t="shared" si="0"/>
        <v>15.888710243548953</v>
      </c>
      <c r="H13" s="278">
        <v>55752</v>
      </c>
      <c r="I13" s="283">
        <f t="shared" si="1"/>
        <v>0.6797962404936131</v>
      </c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AA13" s="169">
        <f>E1</f>
        <v>0</v>
      </c>
      <c r="AB13" s="169" t="s">
        <v>115</v>
      </c>
      <c r="AC13" s="172"/>
      <c r="AD13" s="172">
        <f>G23</f>
        <v>57.778609787675514</v>
      </c>
      <c r="AE13" s="172">
        <f>G24</f>
        <v>13.710633943907924</v>
      </c>
      <c r="AF13" s="172">
        <f>G26</f>
        <v>9.67106710985484</v>
      </c>
      <c r="AG13" s="172">
        <f>G27</f>
        <v>30.258739200146334</v>
      </c>
      <c r="AH13" s="172">
        <f>G28</f>
        <v>12.334483221821777</v>
      </c>
      <c r="AI13" s="172">
        <f>G32</f>
        <v>0.9214350836979728</v>
      </c>
      <c r="AJ13" s="172">
        <f>G34</f>
        <v>11.962651012178148</v>
      </c>
      <c r="AK13" s="172">
        <f>G35</f>
        <v>11.962651012178148</v>
      </c>
    </row>
    <row r="14" spans="1:37" ht="18" customHeight="1">
      <c r="A14" s="331"/>
      <c r="B14" s="331"/>
      <c r="C14" s="52" t="s">
        <v>4</v>
      </c>
      <c r="D14" s="53"/>
      <c r="E14" s="54"/>
      <c r="F14" s="85">
        <v>2130</v>
      </c>
      <c r="G14" s="86">
        <f t="shared" si="0"/>
        <v>0.602928022282861</v>
      </c>
      <c r="H14" s="277">
        <v>2161</v>
      </c>
      <c r="I14" s="282">
        <f t="shared" si="1"/>
        <v>-1.434521055067095</v>
      </c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AA14" s="169">
        <f>E1</f>
        <v>0</v>
      </c>
      <c r="AB14" s="169" t="s">
        <v>116</v>
      </c>
      <c r="AC14" s="172">
        <f>I40</f>
        <v>-2.6991476522198576</v>
      </c>
      <c r="AD14" s="172">
        <f>I23</f>
        <v>0.39081510026119926</v>
      </c>
      <c r="AE14" s="172">
        <f>I24</f>
        <v>-5.815368908783913</v>
      </c>
      <c r="AF14" s="172">
        <f>I26</f>
        <v>-2.8174272667221945</v>
      </c>
      <c r="AG14" s="172">
        <f>I27</f>
        <v>-7.595091381988928</v>
      </c>
      <c r="AH14" s="172">
        <f>I28</f>
        <v>0.9898441521973167</v>
      </c>
      <c r="AI14" s="172">
        <f>I32</f>
        <v>-64.0939971043546</v>
      </c>
      <c r="AJ14" s="172">
        <f>I34</f>
        <v>-4.1033748023919125</v>
      </c>
      <c r="AK14" s="172">
        <f>I35</f>
        <v>-4.1033748023919125</v>
      </c>
    </row>
    <row r="15" spans="1:25" ht="18" customHeight="1">
      <c r="A15" s="331"/>
      <c r="B15" s="331"/>
      <c r="C15" s="52" t="s">
        <v>5</v>
      </c>
      <c r="D15" s="53"/>
      <c r="E15" s="54"/>
      <c r="F15" s="85">
        <v>19792</v>
      </c>
      <c r="G15" s="86">
        <f t="shared" si="0"/>
        <v>5.602418505644311</v>
      </c>
      <c r="H15" s="277">
        <v>20854</v>
      </c>
      <c r="I15" s="282">
        <f t="shared" si="1"/>
        <v>-5.092548192193346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</row>
    <row r="16" spans="1:25" ht="18" customHeight="1">
      <c r="A16" s="331"/>
      <c r="B16" s="331"/>
      <c r="C16" s="52" t="s">
        <v>26</v>
      </c>
      <c r="D16" s="53"/>
      <c r="E16" s="54"/>
      <c r="F16" s="85">
        <v>5958</v>
      </c>
      <c r="G16" s="86">
        <f t="shared" si="0"/>
        <v>1.6865000735968478</v>
      </c>
      <c r="H16" s="277">
        <v>5895</v>
      </c>
      <c r="I16" s="282">
        <f t="shared" si="1"/>
        <v>1.0687022900763399</v>
      </c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</row>
    <row r="17" spans="1:25" ht="18" customHeight="1">
      <c r="A17" s="331"/>
      <c r="B17" s="331"/>
      <c r="C17" s="52" t="s">
        <v>6</v>
      </c>
      <c r="D17" s="53"/>
      <c r="E17" s="54"/>
      <c r="F17" s="85">
        <v>86123</v>
      </c>
      <c r="G17" s="86">
        <f t="shared" si="0"/>
        <v>24.378389700970345</v>
      </c>
      <c r="H17" s="277">
        <v>86500</v>
      </c>
      <c r="I17" s="282">
        <f t="shared" si="1"/>
        <v>-0.43583815028901407</v>
      </c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</row>
    <row r="18" spans="1:25" ht="18" customHeight="1">
      <c r="A18" s="331"/>
      <c r="B18" s="331"/>
      <c r="C18" s="52" t="s">
        <v>27</v>
      </c>
      <c r="D18" s="53"/>
      <c r="E18" s="54"/>
      <c r="F18" s="85">
        <v>20746</v>
      </c>
      <c r="G18" s="86">
        <f t="shared" si="0"/>
        <v>5.872462324075228</v>
      </c>
      <c r="H18" s="277">
        <v>20735</v>
      </c>
      <c r="I18" s="282">
        <f t="shared" si="1"/>
        <v>0.05305039787797394</v>
      </c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</row>
    <row r="19" spans="1:25" ht="18" customHeight="1">
      <c r="A19" s="331"/>
      <c r="B19" s="331"/>
      <c r="C19" s="52" t="s">
        <v>28</v>
      </c>
      <c r="D19" s="53"/>
      <c r="E19" s="54"/>
      <c r="F19" s="85">
        <v>1557</v>
      </c>
      <c r="G19" s="86">
        <f t="shared" si="0"/>
        <v>0.44073189234479554</v>
      </c>
      <c r="H19" s="277">
        <v>1816</v>
      </c>
      <c r="I19" s="282">
        <f t="shared" si="1"/>
        <v>-14.262114537444937</v>
      </c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</row>
    <row r="20" spans="1:25" ht="18" customHeight="1">
      <c r="A20" s="331"/>
      <c r="B20" s="331"/>
      <c r="C20" s="52" t="s">
        <v>7</v>
      </c>
      <c r="D20" s="53"/>
      <c r="E20" s="54"/>
      <c r="F20" s="85">
        <v>41680</v>
      </c>
      <c r="G20" s="86">
        <f t="shared" si="0"/>
        <v>11.798140830398896</v>
      </c>
      <c r="H20" s="277">
        <v>39093</v>
      </c>
      <c r="I20" s="282">
        <f t="shared" si="1"/>
        <v>6.617553014606203</v>
      </c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</row>
    <row r="21" spans="1:25" ht="18" customHeight="1">
      <c r="A21" s="331"/>
      <c r="B21" s="331"/>
      <c r="C21" s="57" t="s">
        <v>8</v>
      </c>
      <c r="D21" s="58"/>
      <c r="E21" s="56"/>
      <c r="F21" s="93">
        <v>42909</v>
      </c>
      <c r="G21" s="94">
        <f t="shared" si="0"/>
        <v>12.146027468608114</v>
      </c>
      <c r="H21" s="279">
        <v>53153</v>
      </c>
      <c r="I21" s="284">
        <f t="shared" si="1"/>
        <v>-19.27266570090117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</row>
    <row r="22" spans="1:25" ht="18" customHeight="1">
      <c r="A22" s="331"/>
      <c r="B22" s="332"/>
      <c r="C22" s="59" t="s">
        <v>9</v>
      </c>
      <c r="D22" s="37"/>
      <c r="E22" s="60"/>
      <c r="F22" s="97">
        <f>SUM(F9,F14:F21)</f>
        <v>353276</v>
      </c>
      <c r="G22" s="98">
        <f t="shared" si="0"/>
        <v>100</v>
      </c>
      <c r="H22" s="97">
        <f>SUM(H9,H14:H21)</f>
        <v>362839</v>
      </c>
      <c r="I22" s="285">
        <f t="shared" si="1"/>
        <v>-2.6356042211559405</v>
      </c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</row>
    <row r="23" spans="1:25" ht="18" customHeight="1">
      <c r="A23" s="331"/>
      <c r="B23" s="330" t="s">
        <v>82</v>
      </c>
      <c r="C23" s="4" t="s">
        <v>10</v>
      </c>
      <c r="D23" s="5"/>
      <c r="E23" s="23"/>
      <c r="F23" s="77">
        <v>202161</v>
      </c>
      <c r="G23" s="78">
        <f aca="true" t="shared" si="2" ref="G23:G40">F23/$F$40*100</f>
        <v>57.778609787675514</v>
      </c>
      <c r="H23" s="275">
        <v>201374</v>
      </c>
      <c r="I23" s="286">
        <f t="shared" si="1"/>
        <v>0.39081510026119926</v>
      </c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</row>
    <row r="24" spans="1:25" ht="18" customHeight="1">
      <c r="A24" s="331"/>
      <c r="B24" s="331"/>
      <c r="C24" s="8"/>
      <c r="D24" s="10" t="s">
        <v>11</v>
      </c>
      <c r="E24" s="38"/>
      <c r="F24" s="85">
        <v>47972</v>
      </c>
      <c r="G24" s="86">
        <f t="shared" si="2"/>
        <v>13.710633943907924</v>
      </c>
      <c r="H24" s="277">
        <v>50934</v>
      </c>
      <c r="I24" s="282">
        <f t="shared" si="1"/>
        <v>-5.815368908783913</v>
      </c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</row>
    <row r="25" spans="1:25" ht="18" customHeight="1">
      <c r="A25" s="331"/>
      <c r="B25" s="331"/>
      <c r="C25" s="8"/>
      <c r="D25" s="10" t="s">
        <v>29</v>
      </c>
      <c r="E25" s="38"/>
      <c r="F25" s="85">
        <v>120351</v>
      </c>
      <c r="G25" s="86">
        <f t="shared" si="2"/>
        <v>34.39690873391276</v>
      </c>
      <c r="H25" s="277">
        <v>115621</v>
      </c>
      <c r="I25" s="282">
        <f t="shared" si="1"/>
        <v>4.090952335648379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</row>
    <row r="26" spans="1:25" ht="18" customHeight="1">
      <c r="A26" s="331"/>
      <c r="B26" s="331"/>
      <c r="C26" s="11"/>
      <c r="D26" s="10" t="s">
        <v>12</v>
      </c>
      <c r="E26" s="38"/>
      <c r="F26" s="85">
        <v>33838</v>
      </c>
      <c r="G26" s="86">
        <f t="shared" si="2"/>
        <v>9.67106710985484</v>
      </c>
      <c r="H26" s="277">
        <v>34819</v>
      </c>
      <c r="I26" s="282">
        <f t="shared" si="1"/>
        <v>-2.8174272667221945</v>
      </c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</row>
    <row r="27" spans="1:25" ht="18" customHeight="1">
      <c r="A27" s="331"/>
      <c r="B27" s="331"/>
      <c r="C27" s="8" t="s">
        <v>13</v>
      </c>
      <c r="D27" s="14"/>
      <c r="E27" s="25"/>
      <c r="F27" s="77">
        <v>105872</v>
      </c>
      <c r="G27" s="78">
        <f t="shared" si="2"/>
        <v>30.258739200146334</v>
      </c>
      <c r="H27" s="275">
        <v>114574</v>
      </c>
      <c r="I27" s="286">
        <f t="shared" si="1"/>
        <v>-7.595091381988928</v>
      </c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</row>
    <row r="28" spans="1:25" ht="18" customHeight="1">
      <c r="A28" s="331"/>
      <c r="B28" s="331"/>
      <c r="C28" s="8"/>
      <c r="D28" s="10" t="s">
        <v>14</v>
      </c>
      <c r="E28" s="38"/>
      <c r="F28" s="85">
        <v>43157</v>
      </c>
      <c r="G28" s="86">
        <f t="shared" si="2"/>
        <v>12.334483221821777</v>
      </c>
      <c r="H28" s="277">
        <v>42734</v>
      </c>
      <c r="I28" s="282">
        <f t="shared" si="1"/>
        <v>0.9898441521973167</v>
      </c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</row>
    <row r="29" spans="1:25" ht="18" customHeight="1">
      <c r="A29" s="331"/>
      <c r="B29" s="331"/>
      <c r="C29" s="8"/>
      <c r="D29" s="10" t="s">
        <v>30</v>
      </c>
      <c r="E29" s="38"/>
      <c r="F29" s="85">
        <v>1828</v>
      </c>
      <c r="G29" s="86">
        <f t="shared" si="2"/>
        <v>0.522451406017337</v>
      </c>
      <c r="H29" s="277">
        <v>1806</v>
      </c>
      <c r="I29" s="282">
        <f t="shared" si="1"/>
        <v>1.2181616832779518</v>
      </c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</row>
    <row r="30" spans="1:25" ht="18" customHeight="1">
      <c r="A30" s="331"/>
      <c r="B30" s="331"/>
      <c r="C30" s="8"/>
      <c r="D30" s="10" t="s">
        <v>31</v>
      </c>
      <c r="E30" s="38"/>
      <c r="F30" s="85">
        <v>25109</v>
      </c>
      <c r="G30" s="86">
        <f t="shared" si="2"/>
        <v>7.1762759046440445</v>
      </c>
      <c r="H30" s="277">
        <v>26639</v>
      </c>
      <c r="I30" s="282">
        <f t="shared" si="1"/>
        <v>-5.74345883854499</v>
      </c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</row>
    <row r="31" spans="1:25" ht="18" customHeight="1">
      <c r="A31" s="331"/>
      <c r="B31" s="331"/>
      <c r="C31" s="8"/>
      <c r="D31" s="10" t="s">
        <v>32</v>
      </c>
      <c r="E31" s="38"/>
      <c r="F31" s="85">
        <v>29850</v>
      </c>
      <c r="G31" s="86">
        <f t="shared" si="2"/>
        <v>8.531277062153997</v>
      </c>
      <c r="H31" s="277">
        <v>30122</v>
      </c>
      <c r="I31" s="282">
        <f t="shared" si="1"/>
        <v>-0.9029944890777464</v>
      </c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</row>
    <row r="32" spans="1:25" ht="18" customHeight="1">
      <c r="A32" s="331"/>
      <c r="B32" s="331"/>
      <c r="C32" s="8"/>
      <c r="D32" s="10" t="s">
        <v>15</v>
      </c>
      <c r="E32" s="38"/>
      <c r="F32" s="85">
        <v>3224</v>
      </c>
      <c r="G32" s="86">
        <f t="shared" si="2"/>
        <v>0.9214350836979728</v>
      </c>
      <c r="H32" s="277">
        <v>8979</v>
      </c>
      <c r="I32" s="282">
        <f t="shared" si="1"/>
        <v>-64.0939971043546</v>
      </c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</row>
    <row r="33" spans="1:25" ht="18" customHeight="1">
      <c r="A33" s="331"/>
      <c r="B33" s="331"/>
      <c r="C33" s="11"/>
      <c r="D33" s="10" t="s">
        <v>33</v>
      </c>
      <c r="E33" s="38"/>
      <c r="F33" s="85">
        <v>2703</v>
      </c>
      <c r="G33" s="86">
        <f t="shared" si="2"/>
        <v>0.7725307168844977</v>
      </c>
      <c r="H33" s="277">
        <v>4294</v>
      </c>
      <c r="I33" s="282">
        <f t="shared" si="1"/>
        <v>-37.05170004657662</v>
      </c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</row>
    <row r="34" spans="1:25" ht="18" customHeight="1">
      <c r="A34" s="331"/>
      <c r="B34" s="331"/>
      <c r="C34" s="8" t="s">
        <v>16</v>
      </c>
      <c r="D34" s="14"/>
      <c r="E34" s="25"/>
      <c r="F34" s="77">
        <v>41856</v>
      </c>
      <c r="G34" s="78">
        <f t="shared" si="2"/>
        <v>11.962651012178148</v>
      </c>
      <c r="H34" s="275">
        <v>43647</v>
      </c>
      <c r="I34" s="286">
        <f t="shared" si="1"/>
        <v>-4.1033748023919125</v>
      </c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</row>
    <row r="35" spans="1:25" ht="18" customHeight="1">
      <c r="A35" s="331"/>
      <c r="B35" s="331"/>
      <c r="C35" s="8"/>
      <c r="D35" s="39" t="s">
        <v>17</v>
      </c>
      <c r="E35" s="40"/>
      <c r="F35" s="81">
        <v>41856</v>
      </c>
      <c r="G35" s="82">
        <f t="shared" si="2"/>
        <v>11.962651012178148</v>
      </c>
      <c r="H35" s="276">
        <v>43647</v>
      </c>
      <c r="I35" s="281">
        <f t="shared" si="1"/>
        <v>-4.1033748023919125</v>
      </c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</row>
    <row r="36" spans="1:25" ht="18" customHeight="1">
      <c r="A36" s="331"/>
      <c r="B36" s="331"/>
      <c r="C36" s="8"/>
      <c r="D36" s="41"/>
      <c r="E36" s="157" t="s">
        <v>103</v>
      </c>
      <c r="F36" s="85">
        <v>23211</v>
      </c>
      <c r="G36" s="86">
        <f t="shared" si="2"/>
        <v>6.633818153757335</v>
      </c>
      <c r="H36" s="277">
        <v>23462</v>
      </c>
      <c r="I36" s="282">
        <f t="shared" si="1"/>
        <v>-1.0698150200323941</v>
      </c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</row>
    <row r="37" spans="1:25" ht="18" customHeight="1">
      <c r="A37" s="331"/>
      <c r="B37" s="331"/>
      <c r="C37" s="8"/>
      <c r="D37" s="12"/>
      <c r="E37" s="33" t="s">
        <v>34</v>
      </c>
      <c r="F37" s="85">
        <v>18645</v>
      </c>
      <c r="G37" s="86">
        <f t="shared" si="2"/>
        <v>5.328832858420814</v>
      </c>
      <c r="H37" s="277">
        <v>20185</v>
      </c>
      <c r="I37" s="282">
        <f t="shared" si="1"/>
        <v>-7.629427792915533</v>
      </c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</row>
    <row r="38" spans="1:25" ht="18" customHeight="1">
      <c r="A38" s="331"/>
      <c r="B38" s="331"/>
      <c r="C38" s="8"/>
      <c r="D38" s="61" t="s">
        <v>35</v>
      </c>
      <c r="E38" s="54"/>
      <c r="F38" s="85"/>
      <c r="G38" s="86">
        <f t="shared" si="2"/>
        <v>0</v>
      </c>
      <c r="H38" s="277" t="s">
        <v>295</v>
      </c>
      <c r="I38" s="282" t="e">
        <f t="shared" si="1"/>
        <v>#VALUE!</v>
      </c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</row>
    <row r="39" spans="1:25" ht="18" customHeight="1">
      <c r="A39" s="331"/>
      <c r="B39" s="331"/>
      <c r="C39" s="6"/>
      <c r="D39" s="55" t="s">
        <v>36</v>
      </c>
      <c r="E39" s="56"/>
      <c r="F39" s="93"/>
      <c r="G39" s="94">
        <f t="shared" si="2"/>
        <v>0</v>
      </c>
      <c r="H39" s="279" t="s">
        <v>295</v>
      </c>
      <c r="I39" s="284" t="e">
        <f t="shared" si="1"/>
        <v>#VALUE!</v>
      </c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</row>
    <row r="40" spans="1:25" ht="18" customHeight="1">
      <c r="A40" s="332"/>
      <c r="B40" s="332"/>
      <c r="C40" s="6" t="s">
        <v>18</v>
      </c>
      <c r="D40" s="7"/>
      <c r="E40" s="24"/>
      <c r="F40" s="97">
        <f>SUM(F23,F27,F34)</f>
        <v>349889</v>
      </c>
      <c r="G40" s="98">
        <f t="shared" si="2"/>
        <v>100</v>
      </c>
      <c r="H40" s="97">
        <f>SUM(H23,H27,H34)</f>
        <v>359595</v>
      </c>
      <c r="I40" s="285">
        <f t="shared" si="1"/>
        <v>-2.6991476522198576</v>
      </c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</row>
    <row r="41" ht="18" customHeight="1">
      <c r="A41" s="155" t="s">
        <v>19</v>
      </c>
    </row>
    <row r="42" ht="18" customHeight="1">
      <c r="A42" s="156" t="s">
        <v>20</v>
      </c>
    </row>
    <row r="52" ht="13.5">
      <c r="Z52" s="14"/>
    </row>
    <row r="53" ht="13.5">
      <c r="Z53" s="14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70" zoomScaleSheetLayoutView="70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M19" sqref="M19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2" t="s">
        <v>0</v>
      </c>
      <c r="B1" s="182"/>
      <c r="C1" s="76"/>
      <c r="D1" s="183"/>
      <c r="E1" s="183"/>
      <c r="AA1" s="1">
        <f>C1</f>
        <v>0</v>
      </c>
      <c r="AB1" s="1" t="s">
        <v>134</v>
      </c>
      <c r="AC1" s="1" t="s">
        <v>135</v>
      </c>
      <c r="AD1" s="184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5">
        <f>I7</f>
        <v>353276</v>
      </c>
      <c r="AC2" s="185">
        <f>I9</f>
        <v>349889</v>
      </c>
      <c r="AD2" s="185">
        <f>I10</f>
        <v>3387</v>
      </c>
      <c r="AE2" s="185">
        <f>I11</f>
        <v>993</v>
      </c>
      <c r="AF2" s="185">
        <f>I12</f>
        <v>2394</v>
      </c>
      <c r="AG2" s="185">
        <f>I13</f>
        <v>282</v>
      </c>
      <c r="AH2" s="1">
        <f>I14</f>
        <v>2</v>
      </c>
      <c r="AI2" s="185">
        <f>I15</f>
        <v>287</v>
      </c>
      <c r="AJ2" s="185">
        <f>I25</f>
        <v>187911</v>
      </c>
      <c r="AK2" s="186">
        <f>I26</f>
        <v>0.85</v>
      </c>
      <c r="AL2" s="187">
        <f>I27</f>
        <v>1.3</v>
      </c>
      <c r="AM2" s="187">
        <f>I28</f>
        <v>97.4</v>
      </c>
      <c r="AN2" s="187">
        <f>I29</f>
        <v>45.1</v>
      </c>
      <c r="AO2" s="187">
        <f>I33</f>
        <v>17.5</v>
      </c>
      <c r="AP2" s="185">
        <f>I16</f>
        <v>45134</v>
      </c>
      <c r="AQ2" s="185">
        <f>I17</f>
        <v>85465</v>
      </c>
      <c r="AR2" s="185">
        <f>I18</f>
        <v>407737</v>
      </c>
      <c r="AS2" s="188">
        <f>I21</f>
        <v>2.166735978800159</v>
      </c>
    </row>
    <row r="3" spans="27:45" ht="13.5">
      <c r="AA3" s="1" t="s">
        <v>152</v>
      </c>
      <c r="AB3" s="185">
        <f>H7</f>
        <v>362839</v>
      </c>
      <c r="AC3" s="185">
        <f>H9</f>
        <v>359595</v>
      </c>
      <c r="AD3" s="185">
        <f>H10</f>
        <v>3244</v>
      </c>
      <c r="AE3" s="185">
        <f>H11</f>
        <v>1132</v>
      </c>
      <c r="AF3" s="185">
        <f>H12</f>
        <v>2112</v>
      </c>
      <c r="AG3" s="185">
        <f>H13</f>
        <v>371</v>
      </c>
      <c r="AH3" s="1">
        <f>H14</f>
        <v>1332</v>
      </c>
      <c r="AI3" s="185">
        <f>H15</f>
        <v>1707</v>
      </c>
      <c r="AJ3" s="185">
        <f>H25</f>
        <v>187481</v>
      </c>
      <c r="AK3" s="186">
        <f>H26</f>
        <v>0.844</v>
      </c>
      <c r="AL3" s="187">
        <f>H27</f>
        <v>1.1</v>
      </c>
      <c r="AM3" s="187">
        <f>H28</f>
        <v>96.9</v>
      </c>
      <c r="AN3" s="187">
        <f>H29</f>
        <v>46.2</v>
      </c>
      <c r="AO3" s="187">
        <f>H33</f>
        <v>15.6</v>
      </c>
      <c r="AP3" s="185">
        <f>H16</f>
        <v>46507</v>
      </c>
      <c r="AQ3" s="185">
        <f>H17</f>
        <v>72055</v>
      </c>
      <c r="AR3" s="185">
        <f>H18</f>
        <v>395079</v>
      </c>
      <c r="AS3" s="188">
        <f>H21</f>
        <v>1.962428851357656</v>
      </c>
    </row>
    <row r="4" spans="1:44" ht="13.5">
      <c r="A4" s="21" t="s">
        <v>153</v>
      </c>
      <c r="AP4" s="185"/>
      <c r="AQ4" s="185"/>
      <c r="AR4" s="185"/>
    </row>
    <row r="5" ht="13.5">
      <c r="I5" s="189" t="s">
        <v>154</v>
      </c>
    </row>
    <row r="6" spans="1:9" s="176" customFormat="1" ht="29.25" customHeight="1">
      <c r="A6" s="190" t="s">
        <v>155</v>
      </c>
      <c r="B6" s="191"/>
      <c r="C6" s="191"/>
      <c r="D6" s="192"/>
      <c r="E6" s="167" t="s">
        <v>272</v>
      </c>
      <c r="F6" s="167" t="s">
        <v>273</v>
      </c>
      <c r="G6" s="167" t="s">
        <v>275</v>
      </c>
      <c r="H6" s="167" t="s">
        <v>276</v>
      </c>
      <c r="I6" s="167" t="s">
        <v>283</v>
      </c>
    </row>
    <row r="7" spans="1:9" ht="27" customHeight="1">
      <c r="A7" s="330" t="s">
        <v>156</v>
      </c>
      <c r="B7" s="47" t="s">
        <v>157</v>
      </c>
      <c r="C7" s="48"/>
      <c r="D7" s="100" t="s">
        <v>158</v>
      </c>
      <c r="E7" s="193">
        <v>347539</v>
      </c>
      <c r="F7" s="194">
        <v>340345</v>
      </c>
      <c r="G7" s="194">
        <v>353079</v>
      </c>
      <c r="H7" s="194">
        <v>362839</v>
      </c>
      <c r="I7" s="194">
        <v>353276</v>
      </c>
    </row>
    <row r="8" spans="1:9" ht="27" customHeight="1">
      <c r="A8" s="331"/>
      <c r="B8" s="26"/>
      <c r="C8" s="61" t="s">
        <v>159</v>
      </c>
      <c r="D8" s="101" t="s">
        <v>38</v>
      </c>
      <c r="E8" s="195">
        <v>206430</v>
      </c>
      <c r="F8" s="195">
        <v>162751</v>
      </c>
      <c r="G8" s="195">
        <v>211468</v>
      </c>
      <c r="H8" s="195">
        <v>214340</v>
      </c>
      <c r="I8" s="196">
        <v>206794</v>
      </c>
    </row>
    <row r="9" spans="1:9" ht="27" customHeight="1">
      <c r="A9" s="331"/>
      <c r="B9" s="52" t="s">
        <v>160</v>
      </c>
      <c r="C9" s="53"/>
      <c r="D9" s="102"/>
      <c r="E9" s="197">
        <v>345105</v>
      </c>
      <c r="F9" s="197">
        <v>337369</v>
      </c>
      <c r="G9" s="197">
        <v>350241</v>
      </c>
      <c r="H9" s="197">
        <v>359595</v>
      </c>
      <c r="I9" s="198">
        <v>349889</v>
      </c>
    </row>
    <row r="10" spans="1:9" ht="27" customHeight="1">
      <c r="A10" s="331"/>
      <c r="B10" s="52" t="s">
        <v>161</v>
      </c>
      <c r="C10" s="53"/>
      <c r="D10" s="102"/>
      <c r="E10" s="197">
        <v>2434</v>
      </c>
      <c r="F10" s="197">
        <v>2976</v>
      </c>
      <c r="G10" s="197">
        <v>2837</v>
      </c>
      <c r="H10" s="197">
        <v>3244</v>
      </c>
      <c r="I10" s="198">
        <v>3387</v>
      </c>
    </row>
    <row r="11" spans="1:9" ht="27" customHeight="1">
      <c r="A11" s="331"/>
      <c r="B11" s="52" t="s">
        <v>162</v>
      </c>
      <c r="C11" s="53"/>
      <c r="D11" s="102"/>
      <c r="E11" s="197">
        <v>893</v>
      </c>
      <c r="F11" s="197">
        <v>1384</v>
      </c>
      <c r="G11" s="197">
        <v>1097</v>
      </c>
      <c r="H11" s="197">
        <v>1132</v>
      </c>
      <c r="I11" s="198">
        <v>993</v>
      </c>
    </row>
    <row r="12" spans="1:9" ht="27" customHeight="1">
      <c r="A12" s="331"/>
      <c r="B12" s="52" t="s">
        <v>163</v>
      </c>
      <c r="C12" s="53"/>
      <c r="D12" s="102"/>
      <c r="E12" s="197">
        <v>1541</v>
      </c>
      <c r="F12" s="197">
        <v>1592</v>
      </c>
      <c r="G12" s="197">
        <v>1740</v>
      </c>
      <c r="H12" s="197">
        <v>2112</v>
      </c>
      <c r="I12" s="198">
        <v>2394</v>
      </c>
    </row>
    <row r="13" spans="1:9" ht="27" customHeight="1">
      <c r="A13" s="331"/>
      <c r="B13" s="52" t="s">
        <v>164</v>
      </c>
      <c r="C13" s="53"/>
      <c r="D13" s="108"/>
      <c r="E13" s="199">
        <v>549</v>
      </c>
      <c r="F13" s="199">
        <v>51</v>
      </c>
      <c r="G13" s="199">
        <v>148</v>
      </c>
      <c r="H13" s="199">
        <v>371</v>
      </c>
      <c r="I13" s="200">
        <v>282</v>
      </c>
    </row>
    <row r="14" spans="1:9" ht="27" customHeight="1">
      <c r="A14" s="331"/>
      <c r="B14" s="112" t="s">
        <v>165</v>
      </c>
      <c r="C14" s="68"/>
      <c r="D14" s="108"/>
      <c r="E14" s="199">
        <v>0</v>
      </c>
      <c r="F14" s="199">
        <v>0</v>
      </c>
      <c r="G14" s="199">
        <v>0</v>
      </c>
      <c r="H14" s="199">
        <v>1332</v>
      </c>
      <c r="I14" s="200">
        <v>2</v>
      </c>
    </row>
    <row r="15" spans="1:9" ht="27" customHeight="1">
      <c r="A15" s="331"/>
      <c r="B15" s="57" t="s">
        <v>166</v>
      </c>
      <c r="C15" s="58"/>
      <c r="D15" s="201"/>
      <c r="E15" s="202">
        <v>552</v>
      </c>
      <c r="F15" s="202">
        <v>56</v>
      </c>
      <c r="G15" s="202">
        <v>152</v>
      </c>
      <c r="H15" s="202">
        <v>1707</v>
      </c>
      <c r="I15" s="203">
        <v>287</v>
      </c>
    </row>
    <row r="16" spans="1:9" ht="27" customHeight="1">
      <c r="A16" s="331"/>
      <c r="B16" s="204" t="s">
        <v>167</v>
      </c>
      <c r="C16" s="205"/>
      <c r="D16" s="206" t="s">
        <v>39</v>
      </c>
      <c r="E16" s="207">
        <v>37994</v>
      </c>
      <c r="F16" s="207">
        <v>40253</v>
      </c>
      <c r="G16" s="207">
        <v>39354</v>
      </c>
      <c r="H16" s="207">
        <v>46507</v>
      </c>
      <c r="I16" s="208">
        <v>45134</v>
      </c>
    </row>
    <row r="17" spans="1:9" ht="27" customHeight="1">
      <c r="A17" s="331"/>
      <c r="B17" s="52" t="s">
        <v>168</v>
      </c>
      <c r="C17" s="53"/>
      <c r="D17" s="101" t="s">
        <v>40</v>
      </c>
      <c r="E17" s="197">
        <v>104471</v>
      </c>
      <c r="F17" s="197">
        <v>134059</v>
      </c>
      <c r="G17" s="197">
        <v>80663</v>
      </c>
      <c r="H17" s="197">
        <v>72055</v>
      </c>
      <c r="I17" s="198">
        <v>85465</v>
      </c>
    </row>
    <row r="18" spans="1:9" ht="27" customHeight="1">
      <c r="A18" s="331"/>
      <c r="B18" s="52" t="s">
        <v>169</v>
      </c>
      <c r="C18" s="53"/>
      <c r="D18" s="101" t="s">
        <v>41</v>
      </c>
      <c r="E18" s="197">
        <v>349141</v>
      </c>
      <c r="F18" s="197">
        <v>364793</v>
      </c>
      <c r="G18" s="197">
        <v>385678</v>
      </c>
      <c r="H18" s="197">
        <v>395079</v>
      </c>
      <c r="I18" s="198">
        <v>407737</v>
      </c>
    </row>
    <row r="19" spans="1:9" ht="27" customHeight="1">
      <c r="A19" s="331"/>
      <c r="B19" s="52" t="s">
        <v>170</v>
      </c>
      <c r="C19" s="53"/>
      <c r="D19" s="101" t="s">
        <v>171</v>
      </c>
      <c r="E19" s="197">
        <v>415618</v>
      </c>
      <c r="F19" s="197">
        <v>458599</v>
      </c>
      <c r="G19" s="197">
        <v>426987</v>
      </c>
      <c r="H19" s="197">
        <v>420627</v>
      </c>
      <c r="I19" s="197">
        <f>I17+I18-I16</f>
        <v>448068</v>
      </c>
    </row>
    <row r="20" spans="1:9" ht="27" customHeight="1">
      <c r="A20" s="331"/>
      <c r="B20" s="52" t="s">
        <v>172</v>
      </c>
      <c r="C20" s="53"/>
      <c r="D20" s="102" t="s">
        <v>173</v>
      </c>
      <c r="E20" s="209">
        <v>1.691328779731628</v>
      </c>
      <c r="F20" s="209">
        <v>2.241417871472372</v>
      </c>
      <c r="G20" s="209">
        <v>1.8238125863014736</v>
      </c>
      <c r="H20" s="209">
        <v>1.8432350471213959</v>
      </c>
      <c r="I20" s="209">
        <f>I18/I8</f>
        <v>1.9717061423445554</v>
      </c>
    </row>
    <row r="21" spans="1:9" ht="27" customHeight="1">
      <c r="A21" s="331"/>
      <c r="B21" s="52" t="s">
        <v>174</v>
      </c>
      <c r="C21" s="53"/>
      <c r="D21" s="102" t="s">
        <v>175</v>
      </c>
      <c r="E21" s="209">
        <v>2.013360461173279</v>
      </c>
      <c r="F21" s="209">
        <v>2.8177952823638566</v>
      </c>
      <c r="G21" s="209">
        <v>2.019156562695065</v>
      </c>
      <c r="H21" s="209">
        <v>1.962428851357656</v>
      </c>
      <c r="I21" s="209">
        <f>I19/I8</f>
        <v>2.166735978800159</v>
      </c>
    </row>
    <row r="22" spans="1:9" ht="27" customHeight="1">
      <c r="A22" s="331"/>
      <c r="B22" s="52" t="s">
        <v>176</v>
      </c>
      <c r="C22" s="53"/>
      <c r="D22" s="102" t="s">
        <v>177</v>
      </c>
      <c r="E22" s="197">
        <v>414673.5141323997</v>
      </c>
      <c r="F22" s="197">
        <v>433263.338424592</v>
      </c>
      <c r="G22" s="197">
        <v>458068.37805802136</v>
      </c>
      <c r="H22" s="197">
        <v>470718.8047324588</v>
      </c>
      <c r="I22" s="197">
        <f>I18/I24*1000000</f>
        <v>485800.2406738869</v>
      </c>
    </row>
    <row r="23" spans="1:9" ht="27" customHeight="1">
      <c r="A23" s="331"/>
      <c r="B23" s="52" t="s">
        <v>178</v>
      </c>
      <c r="C23" s="53"/>
      <c r="D23" s="102" t="s">
        <v>179</v>
      </c>
      <c r="E23" s="197">
        <v>493628.0087319441</v>
      </c>
      <c r="F23" s="197">
        <v>544676.3883577246</v>
      </c>
      <c r="G23" s="197">
        <v>507130.9292774293</v>
      </c>
      <c r="H23" s="197">
        <v>501158.0941487651</v>
      </c>
      <c r="I23" s="197">
        <f>I19/I24*1000000</f>
        <v>533852.8076634378</v>
      </c>
    </row>
    <row r="24" spans="1:9" ht="27" customHeight="1">
      <c r="A24" s="331"/>
      <c r="B24" s="210" t="s">
        <v>180</v>
      </c>
      <c r="C24" s="211"/>
      <c r="D24" s="212" t="s">
        <v>181</v>
      </c>
      <c r="E24" s="202">
        <v>841966</v>
      </c>
      <c r="F24" s="202">
        <v>841966</v>
      </c>
      <c r="G24" s="202">
        <v>841966</v>
      </c>
      <c r="H24" s="202">
        <v>839310</v>
      </c>
      <c r="I24" s="203">
        <f>H24</f>
        <v>839310</v>
      </c>
    </row>
    <row r="25" spans="1:9" ht="27" customHeight="1">
      <c r="A25" s="331"/>
      <c r="B25" s="11" t="s">
        <v>182</v>
      </c>
      <c r="C25" s="213"/>
      <c r="D25" s="214"/>
      <c r="E25" s="195">
        <v>184522</v>
      </c>
      <c r="F25" s="195">
        <v>186685</v>
      </c>
      <c r="G25" s="195">
        <v>189378</v>
      </c>
      <c r="H25" s="195">
        <v>187481</v>
      </c>
      <c r="I25" s="215">
        <v>187911</v>
      </c>
    </row>
    <row r="26" spans="1:9" ht="27" customHeight="1">
      <c r="A26" s="331"/>
      <c r="B26" s="216" t="s">
        <v>183</v>
      </c>
      <c r="C26" s="217"/>
      <c r="D26" s="218"/>
      <c r="E26" s="219">
        <v>0.833</v>
      </c>
      <c r="F26" s="219">
        <v>0.84</v>
      </c>
      <c r="G26" s="219">
        <v>0.839</v>
      </c>
      <c r="H26" s="219">
        <v>0.844</v>
      </c>
      <c r="I26" s="327">
        <v>0.85</v>
      </c>
    </row>
    <row r="27" spans="1:9" ht="27" customHeight="1">
      <c r="A27" s="331"/>
      <c r="B27" s="216" t="s">
        <v>184</v>
      </c>
      <c r="C27" s="217"/>
      <c r="D27" s="218"/>
      <c r="E27" s="220">
        <v>0.8</v>
      </c>
      <c r="F27" s="220">
        <v>0.9</v>
      </c>
      <c r="G27" s="220">
        <v>0.9</v>
      </c>
      <c r="H27" s="220">
        <v>1.1</v>
      </c>
      <c r="I27" s="328">
        <v>1.3</v>
      </c>
    </row>
    <row r="28" spans="1:9" ht="27" customHeight="1">
      <c r="A28" s="331"/>
      <c r="B28" s="216" t="s">
        <v>185</v>
      </c>
      <c r="C28" s="217"/>
      <c r="D28" s="218"/>
      <c r="E28" s="220">
        <v>96.7</v>
      </c>
      <c r="F28" s="220">
        <v>96.3</v>
      </c>
      <c r="G28" s="220">
        <v>95.3</v>
      </c>
      <c r="H28" s="220">
        <v>96.9</v>
      </c>
      <c r="I28" s="328">
        <v>97.4</v>
      </c>
    </row>
    <row r="29" spans="1:9" ht="27" customHeight="1">
      <c r="A29" s="331"/>
      <c r="B29" s="222" t="s">
        <v>186</v>
      </c>
      <c r="C29" s="223"/>
      <c r="D29" s="224"/>
      <c r="E29" s="225">
        <v>45.7</v>
      </c>
      <c r="F29" s="225">
        <v>46.3</v>
      </c>
      <c r="G29" s="225">
        <v>46.3</v>
      </c>
      <c r="H29" s="225">
        <v>46.2</v>
      </c>
      <c r="I29" s="227">
        <v>45.1</v>
      </c>
    </row>
    <row r="30" spans="1:9" ht="27" customHeight="1">
      <c r="A30" s="331"/>
      <c r="B30" s="330" t="s">
        <v>187</v>
      </c>
      <c r="C30" s="20" t="s">
        <v>188</v>
      </c>
      <c r="D30" s="226"/>
      <c r="E30" s="292" t="s">
        <v>295</v>
      </c>
      <c r="F30" s="292" t="s">
        <v>295</v>
      </c>
      <c r="G30" s="292" t="s">
        <v>295</v>
      </c>
      <c r="H30" s="292" t="s">
        <v>295</v>
      </c>
      <c r="I30" s="292" t="s">
        <v>295</v>
      </c>
    </row>
    <row r="31" spans="1:9" ht="27" customHeight="1">
      <c r="A31" s="331"/>
      <c r="B31" s="331"/>
      <c r="C31" s="216" t="s">
        <v>189</v>
      </c>
      <c r="D31" s="218"/>
      <c r="E31" s="293" t="s">
        <v>295</v>
      </c>
      <c r="F31" s="293" t="s">
        <v>295</v>
      </c>
      <c r="G31" s="293" t="s">
        <v>295</v>
      </c>
      <c r="H31" s="293" t="s">
        <v>295</v>
      </c>
      <c r="I31" s="293" t="s">
        <v>295</v>
      </c>
    </row>
    <row r="32" spans="1:9" ht="27" customHeight="1">
      <c r="A32" s="331"/>
      <c r="B32" s="331"/>
      <c r="C32" s="216" t="s">
        <v>190</v>
      </c>
      <c r="D32" s="218"/>
      <c r="E32" s="220">
        <v>4.9</v>
      </c>
      <c r="F32" s="220">
        <v>5.2</v>
      </c>
      <c r="G32" s="220">
        <v>5.4</v>
      </c>
      <c r="H32" s="220">
        <v>5.5</v>
      </c>
      <c r="I32" s="221">
        <v>5.7</v>
      </c>
    </row>
    <row r="33" spans="1:9" ht="27" customHeight="1">
      <c r="A33" s="332"/>
      <c r="B33" s="332"/>
      <c r="C33" s="222" t="s">
        <v>191</v>
      </c>
      <c r="D33" s="224"/>
      <c r="E33" s="225">
        <v>36.9</v>
      </c>
      <c r="F33" s="225">
        <v>27.6</v>
      </c>
      <c r="G33" s="225">
        <v>21.9</v>
      </c>
      <c r="H33" s="225">
        <v>15.6</v>
      </c>
      <c r="I33" s="227">
        <v>17.5</v>
      </c>
    </row>
    <row r="34" spans="1:9" ht="27" customHeight="1">
      <c r="A34" s="1" t="s">
        <v>284</v>
      </c>
      <c r="B34" s="14"/>
      <c r="C34" s="14"/>
      <c r="D34" s="14"/>
      <c r="E34" s="228"/>
      <c r="F34" s="228"/>
      <c r="G34" s="228"/>
      <c r="H34" s="228"/>
      <c r="I34" s="229"/>
    </row>
    <row r="35" ht="27" customHeight="1">
      <c r="A35" s="27" t="s">
        <v>192</v>
      </c>
    </row>
    <row r="36" ht="13.5">
      <c r="A36" s="230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G13" sqref="G13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/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285</v>
      </c>
      <c r="B5" s="37"/>
      <c r="C5" s="37"/>
      <c r="D5" s="37"/>
      <c r="K5" s="46"/>
      <c r="O5" s="46" t="s">
        <v>44</v>
      </c>
    </row>
    <row r="6" spans="1:15" ht="15.75" customHeight="1">
      <c r="A6" s="371" t="s">
        <v>45</v>
      </c>
      <c r="B6" s="372"/>
      <c r="C6" s="372"/>
      <c r="D6" s="372"/>
      <c r="E6" s="373"/>
      <c r="F6" s="352" t="s">
        <v>291</v>
      </c>
      <c r="G6" s="349"/>
      <c r="H6" s="352" t="s">
        <v>292</v>
      </c>
      <c r="I6" s="349"/>
      <c r="J6" s="348"/>
      <c r="K6" s="349"/>
      <c r="L6" s="348"/>
      <c r="M6" s="349"/>
      <c r="N6" s="348"/>
      <c r="O6" s="349"/>
    </row>
    <row r="7" spans="1:15" ht="15.75" customHeight="1">
      <c r="A7" s="374"/>
      <c r="B7" s="375"/>
      <c r="C7" s="375"/>
      <c r="D7" s="375"/>
      <c r="E7" s="376"/>
      <c r="F7" s="175" t="s">
        <v>286</v>
      </c>
      <c r="G7" s="51" t="s">
        <v>1</v>
      </c>
      <c r="H7" s="175" t="s">
        <v>286</v>
      </c>
      <c r="I7" s="51" t="s">
        <v>1</v>
      </c>
      <c r="J7" s="175" t="s">
        <v>286</v>
      </c>
      <c r="K7" s="51" t="s">
        <v>1</v>
      </c>
      <c r="L7" s="175" t="s">
        <v>286</v>
      </c>
      <c r="M7" s="51" t="s">
        <v>1</v>
      </c>
      <c r="N7" s="175" t="s">
        <v>286</v>
      </c>
      <c r="O7" s="287" t="s">
        <v>1</v>
      </c>
    </row>
    <row r="8" spans="1:25" ht="15.75" customHeight="1">
      <c r="A8" s="353" t="s">
        <v>84</v>
      </c>
      <c r="B8" s="47" t="s">
        <v>46</v>
      </c>
      <c r="C8" s="48"/>
      <c r="D8" s="48"/>
      <c r="E8" s="100" t="s">
        <v>37</v>
      </c>
      <c r="F8" s="316">
        <v>16661</v>
      </c>
      <c r="G8" s="317">
        <v>16497</v>
      </c>
      <c r="H8" s="294">
        <v>29621</v>
      </c>
      <c r="I8" s="295">
        <v>29477</v>
      </c>
      <c r="J8" s="113"/>
      <c r="K8" s="115"/>
      <c r="L8" s="113"/>
      <c r="M8" s="114"/>
      <c r="N8" s="113"/>
      <c r="O8" s="11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77"/>
      <c r="B9" s="14"/>
      <c r="C9" s="61" t="s">
        <v>47</v>
      </c>
      <c r="D9" s="53"/>
      <c r="E9" s="101" t="s">
        <v>38</v>
      </c>
      <c r="F9" s="296">
        <v>16645</v>
      </c>
      <c r="G9" s="85">
        <v>16387</v>
      </c>
      <c r="H9" s="296">
        <v>29508</v>
      </c>
      <c r="I9" s="277">
        <v>29194</v>
      </c>
      <c r="J9" s="116"/>
      <c r="K9" s="119"/>
      <c r="L9" s="116"/>
      <c r="M9" s="118"/>
      <c r="N9" s="116"/>
      <c r="O9" s="119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77"/>
      <c r="B10" s="11"/>
      <c r="C10" s="61" t="s">
        <v>48</v>
      </c>
      <c r="D10" s="53"/>
      <c r="E10" s="101" t="s">
        <v>39</v>
      </c>
      <c r="F10" s="296">
        <v>16</v>
      </c>
      <c r="G10" s="85">
        <v>110</v>
      </c>
      <c r="H10" s="296">
        <v>113</v>
      </c>
      <c r="I10" s="277">
        <v>283</v>
      </c>
      <c r="J10" s="120"/>
      <c r="K10" s="121"/>
      <c r="L10" s="116"/>
      <c r="M10" s="118"/>
      <c r="N10" s="116"/>
      <c r="O10" s="119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77"/>
      <c r="B11" s="66" t="s">
        <v>49</v>
      </c>
      <c r="C11" s="67"/>
      <c r="D11" s="67"/>
      <c r="E11" s="103" t="s">
        <v>40</v>
      </c>
      <c r="F11" s="318">
        <v>14933</v>
      </c>
      <c r="G11" s="89">
        <v>15023</v>
      </c>
      <c r="H11" s="297">
        <f>27918-1</f>
        <v>27917</v>
      </c>
      <c r="I11" s="278">
        <v>29140</v>
      </c>
      <c r="J11" s="122"/>
      <c r="K11" s="125"/>
      <c r="L11" s="122"/>
      <c r="M11" s="124"/>
      <c r="N11" s="122"/>
      <c r="O11" s="125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77"/>
      <c r="B12" s="8"/>
      <c r="C12" s="61" t="s">
        <v>50</v>
      </c>
      <c r="D12" s="53"/>
      <c r="E12" s="101" t="s">
        <v>41</v>
      </c>
      <c r="F12" s="296">
        <v>14929</v>
      </c>
      <c r="G12" s="85">
        <v>15017</v>
      </c>
      <c r="H12" s="297">
        <v>27498</v>
      </c>
      <c r="I12" s="277">
        <v>28215</v>
      </c>
      <c r="J12" s="122"/>
      <c r="K12" s="119"/>
      <c r="L12" s="116"/>
      <c r="M12" s="118"/>
      <c r="N12" s="116"/>
      <c r="O12" s="119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77"/>
      <c r="B13" s="14"/>
      <c r="C13" s="50" t="s">
        <v>51</v>
      </c>
      <c r="D13" s="68"/>
      <c r="E13" s="104" t="s">
        <v>42</v>
      </c>
      <c r="F13" s="307">
        <v>4</v>
      </c>
      <c r="G13" s="81">
        <v>6</v>
      </c>
      <c r="H13" s="298">
        <f>420-1</f>
        <v>419</v>
      </c>
      <c r="I13" s="299">
        <v>925</v>
      </c>
      <c r="J13" s="120"/>
      <c r="K13" s="121"/>
      <c r="L13" s="126"/>
      <c r="M13" s="128"/>
      <c r="N13" s="126"/>
      <c r="O13" s="129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77"/>
      <c r="B14" s="52" t="s">
        <v>52</v>
      </c>
      <c r="C14" s="53"/>
      <c r="D14" s="53"/>
      <c r="E14" s="101" t="s">
        <v>194</v>
      </c>
      <c r="F14" s="300">
        <f>F9-F12</f>
        <v>1716</v>
      </c>
      <c r="G14" s="301">
        <f aca="true" t="shared" si="0" ref="F14:I15">G9-G12</f>
        <v>1370</v>
      </c>
      <c r="H14" s="300">
        <f>H9-H12</f>
        <v>2010</v>
      </c>
      <c r="I14" s="301">
        <f t="shared" si="0"/>
        <v>979</v>
      </c>
      <c r="J14" s="159">
        <f aca="true" t="shared" si="1" ref="J14:O15">J9-J12</f>
        <v>0</v>
      </c>
      <c r="K14" s="149">
        <f t="shared" si="1"/>
        <v>0</v>
      </c>
      <c r="L14" s="159">
        <f t="shared" si="1"/>
        <v>0</v>
      </c>
      <c r="M14" s="149">
        <f t="shared" si="1"/>
        <v>0</v>
      </c>
      <c r="N14" s="159">
        <f t="shared" si="1"/>
        <v>0</v>
      </c>
      <c r="O14" s="149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77"/>
      <c r="B15" s="52" t="s">
        <v>53</v>
      </c>
      <c r="C15" s="53"/>
      <c r="D15" s="53"/>
      <c r="E15" s="101" t="s">
        <v>195</v>
      </c>
      <c r="F15" s="300">
        <f t="shared" si="0"/>
        <v>12</v>
      </c>
      <c r="G15" s="301">
        <f t="shared" si="0"/>
        <v>104</v>
      </c>
      <c r="H15" s="300">
        <f t="shared" si="0"/>
        <v>-306</v>
      </c>
      <c r="I15" s="301">
        <f t="shared" si="0"/>
        <v>-642</v>
      </c>
      <c r="J15" s="159">
        <f t="shared" si="1"/>
        <v>0</v>
      </c>
      <c r="K15" s="149">
        <f t="shared" si="1"/>
        <v>0</v>
      </c>
      <c r="L15" s="159">
        <f t="shared" si="1"/>
        <v>0</v>
      </c>
      <c r="M15" s="149">
        <f t="shared" si="1"/>
        <v>0</v>
      </c>
      <c r="N15" s="159">
        <f t="shared" si="1"/>
        <v>0</v>
      </c>
      <c r="O15" s="149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77"/>
      <c r="B16" s="52" t="s">
        <v>54</v>
      </c>
      <c r="C16" s="53"/>
      <c r="D16" s="53"/>
      <c r="E16" s="101" t="s">
        <v>196</v>
      </c>
      <c r="F16" s="300">
        <f>F8-F11</f>
        <v>1728</v>
      </c>
      <c r="G16" s="301">
        <f>G8-G11</f>
        <v>1474</v>
      </c>
      <c r="H16" s="300">
        <f>H8-H11</f>
        <v>1704</v>
      </c>
      <c r="I16" s="301">
        <f>I8-I11</f>
        <v>337</v>
      </c>
      <c r="J16" s="159">
        <f aca="true" t="shared" si="2" ref="J16:O16">J8-J11</f>
        <v>0</v>
      </c>
      <c r="K16" s="149">
        <f t="shared" si="2"/>
        <v>0</v>
      </c>
      <c r="L16" s="159">
        <f t="shared" si="2"/>
        <v>0</v>
      </c>
      <c r="M16" s="149">
        <f t="shared" si="2"/>
        <v>0</v>
      </c>
      <c r="N16" s="159">
        <f t="shared" si="2"/>
        <v>0</v>
      </c>
      <c r="O16" s="149">
        <f t="shared" si="2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77"/>
      <c r="B17" s="52" t="s">
        <v>55</v>
      </c>
      <c r="C17" s="53"/>
      <c r="D17" s="53"/>
      <c r="E17" s="43"/>
      <c r="F17" s="319"/>
      <c r="G17" s="320"/>
      <c r="H17" s="298">
        <v>3274</v>
      </c>
      <c r="I17" s="299">
        <v>4978</v>
      </c>
      <c r="J17" s="116"/>
      <c r="K17" s="119"/>
      <c r="L17" s="116"/>
      <c r="M17" s="118"/>
      <c r="N17" s="120"/>
      <c r="O17" s="130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78"/>
      <c r="B18" s="59" t="s">
        <v>56</v>
      </c>
      <c r="C18" s="37"/>
      <c r="D18" s="37"/>
      <c r="E18" s="15"/>
      <c r="F18" s="321"/>
      <c r="G18" s="322"/>
      <c r="H18" s="304">
        <v>0</v>
      </c>
      <c r="I18" s="305">
        <v>0</v>
      </c>
      <c r="J18" s="131"/>
      <c r="K18" s="132"/>
      <c r="L18" s="131"/>
      <c r="M18" s="132"/>
      <c r="N18" s="131"/>
      <c r="O18" s="133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77" t="s">
        <v>85</v>
      </c>
      <c r="B19" s="66" t="s">
        <v>57</v>
      </c>
      <c r="C19" s="69"/>
      <c r="D19" s="69"/>
      <c r="E19" s="105"/>
      <c r="F19" s="323">
        <f>4091-1</f>
        <v>4090</v>
      </c>
      <c r="G19" s="324">
        <v>3633</v>
      </c>
      <c r="H19" s="306">
        <v>17598</v>
      </c>
      <c r="I19" s="275">
        <v>18393</v>
      </c>
      <c r="J19" s="134"/>
      <c r="K19" s="137"/>
      <c r="L19" s="134"/>
      <c r="M19" s="136"/>
      <c r="N19" s="134"/>
      <c r="O19" s="137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77"/>
      <c r="B20" s="13"/>
      <c r="C20" s="61" t="s">
        <v>58</v>
      </c>
      <c r="D20" s="53"/>
      <c r="E20" s="101"/>
      <c r="F20" s="300">
        <v>3358</v>
      </c>
      <c r="G20" s="301">
        <v>2671</v>
      </c>
      <c r="H20" s="296">
        <v>11519</v>
      </c>
      <c r="I20" s="277">
        <v>12077</v>
      </c>
      <c r="J20" s="116"/>
      <c r="K20" s="121"/>
      <c r="L20" s="116"/>
      <c r="M20" s="118"/>
      <c r="N20" s="116"/>
      <c r="O20" s="119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77"/>
      <c r="B21" s="26" t="s">
        <v>59</v>
      </c>
      <c r="C21" s="67"/>
      <c r="D21" s="67"/>
      <c r="E21" s="103" t="s">
        <v>197</v>
      </c>
      <c r="F21" s="325">
        <v>4090</v>
      </c>
      <c r="G21" s="326">
        <v>3633</v>
      </c>
      <c r="H21" s="297">
        <v>17598</v>
      </c>
      <c r="I21" s="278">
        <v>18393</v>
      </c>
      <c r="J21" s="122"/>
      <c r="K21" s="125"/>
      <c r="L21" s="122"/>
      <c r="M21" s="124"/>
      <c r="N21" s="122"/>
      <c r="O21" s="125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77"/>
      <c r="B22" s="66" t="s">
        <v>60</v>
      </c>
      <c r="C22" s="69"/>
      <c r="D22" s="69"/>
      <c r="E22" s="105" t="s">
        <v>198</v>
      </c>
      <c r="F22" s="323">
        <v>9035</v>
      </c>
      <c r="G22" s="324">
        <v>8527</v>
      </c>
      <c r="H22" s="306">
        <v>27963</v>
      </c>
      <c r="I22" s="275">
        <v>28564</v>
      </c>
      <c r="J22" s="134"/>
      <c r="K22" s="137"/>
      <c r="L22" s="134"/>
      <c r="M22" s="136"/>
      <c r="N22" s="134"/>
      <c r="O22" s="137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77"/>
      <c r="B23" s="8" t="s">
        <v>61</v>
      </c>
      <c r="C23" s="50" t="s">
        <v>62</v>
      </c>
      <c r="D23" s="68"/>
      <c r="E23" s="104"/>
      <c r="F23" s="302">
        <v>1507</v>
      </c>
      <c r="G23" s="303">
        <v>1992</v>
      </c>
      <c r="H23" s="307">
        <v>16306</v>
      </c>
      <c r="I23" s="276">
        <v>15691</v>
      </c>
      <c r="J23" s="126"/>
      <c r="K23" s="129"/>
      <c r="L23" s="126"/>
      <c r="M23" s="128"/>
      <c r="N23" s="126"/>
      <c r="O23" s="129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77"/>
      <c r="B24" s="52" t="s">
        <v>199</v>
      </c>
      <c r="C24" s="53"/>
      <c r="D24" s="53"/>
      <c r="E24" s="101" t="s">
        <v>200</v>
      </c>
      <c r="F24" s="300">
        <f>F21-F22</f>
        <v>-4945</v>
      </c>
      <c r="G24" s="301">
        <f>G21-G22</f>
        <v>-4894</v>
      </c>
      <c r="H24" s="300">
        <f>H21-H22</f>
        <v>-10365</v>
      </c>
      <c r="I24" s="301">
        <f>I21-I22</f>
        <v>-10171</v>
      </c>
      <c r="J24" s="159">
        <f aca="true" t="shared" si="3" ref="J24:O24">J21-J22</f>
        <v>0</v>
      </c>
      <c r="K24" s="149">
        <f t="shared" si="3"/>
        <v>0</v>
      </c>
      <c r="L24" s="159">
        <f t="shared" si="3"/>
        <v>0</v>
      </c>
      <c r="M24" s="149">
        <f t="shared" si="3"/>
        <v>0</v>
      </c>
      <c r="N24" s="159">
        <f t="shared" si="3"/>
        <v>0</v>
      </c>
      <c r="O24" s="149">
        <f t="shared" si="3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77"/>
      <c r="B25" s="112" t="s">
        <v>63</v>
      </c>
      <c r="C25" s="68"/>
      <c r="D25" s="68"/>
      <c r="E25" s="379" t="s">
        <v>201</v>
      </c>
      <c r="F25" s="385">
        <v>4945</v>
      </c>
      <c r="G25" s="381">
        <v>4894</v>
      </c>
      <c r="H25" s="369">
        <v>10365</v>
      </c>
      <c r="I25" s="381">
        <v>10171</v>
      </c>
      <c r="J25" s="359"/>
      <c r="K25" s="361"/>
      <c r="L25" s="359"/>
      <c r="M25" s="361"/>
      <c r="N25" s="359"/>
      <c r="O25" s="36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77"/>
      <c r="B26" s="26" t="s">
        <v>64</v>
      </c>
      <c r="C26" s="67"/>
      <c r="D26" s="67"/>
      <c r="E26" s="380"/>
      <c r="F26" s="386"/>
      <c r="G26" s="382"/>
      <c r="H26" s="370"/>
      <c r="I26" s="382"/>
      <c r="J26" s="360"/>
      <c r="K26" s="362"/>
      <c r="L26" s="360"/>
      <c r="M26" s="362"/>
      <c r="N26" s="360"/>
      <c r="O26" s="362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78"/>
      <c r="B27" s="59" t="s">
        <v>202</v>
      </c>
      <c r="C27" s="37"/>
      <c r="D27" s="37"/>
      <c r="E27" s="106" t="s">
        <v>203</v>
      </c>
      <c r="F27" s="308">
        <f>F24+F25</f>
        <v>0</v>
      </c>
      <c r="G27" s="309">
        <f>G24+G25</f>
        <v>0</v>
      </c>
      <c r="H27" s="308">
        <f>H24+H25</f>
        <v>0</v>
      </c>
      <c r="I27" s="309">
        <f>I24+I25</f>
        <v>0</v>
      </c>
      <c r="J27" s="162">
        <f aca="true" t="shared" si="4" ref="J27:O27">J24+J25</f>
        <v>0</v>
      </c>
      <c r="K27" s="150">
        <f t="shared" si="4"/>
        <v>0</v>
      </c>
      <c r="L27" s="162">
        <f t="shared" si="4"/>
        <v>0</v>
      </c>
      <c r="M27" s="150">
        <f t="shared" si="4"/>
        <v>0</v>
      </c>
      <c r="N27" s="162">
        <f t="shared" si="4"/>
        <v>0</v>
      </c>
      <c r="O27" s="150">
        <f t="shared" si="4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63" t="s">
        <v>65</v>
      </c>
      <c r="B30" s="364"/>
      <c r="C30" s="364"/>
      <c r="D30" s="364"/>
      <c r="E30" s="365"/>
      <c r="F30" s="350"/>
      <c r="G30" s="351"/>
      <c r="H30" s="350"/>
      <c r="I30" s="351"/>
      <c r="J30" s="350"/>
      <c r="K30" s="351"/>
      <c r="L30" s="350"/>
      <c r="M30" s="351"/>
      <c r="N30" s="350"/>
      <c r="O30" s="351"/>
      <c r="P30" s="147"/>
      <c r="Q30" s="72"/>
      <c r="R30" s="147"/>
      <c r="S30" s="72"/>
      <c r="T30" s="147"/>
      <c r="U30" s="72"/>
      <c r="V30" s="147"/>
      <c r="W30" s="72"/>
      <c r="X30" s="147"/>
      <c r="Y30" s="72"/>
    </row>
    <row r="31" spans="1:25" ht="15.75" customHeight="1">
      <c r="A31" s="366"/>
      <c r="B31" s="367"/>
      <c r="C31" s="367"/>
      <c r="D31" s="367"/>
      <c r="E31" s="368"/>
      <c r="F31" s="175" t="s">
        <v>286</v>
      </c>
      <c r="G31" s="51" t="s">
        <v>1</v>
      </c>
      <c r="H31" s="175" t="s">
        <v>286</v>
      </c>
      <c r="I31" s="51" t="s">
        <v>1</v>
      </c>
      <c r="J31" s="175" t="s">
        <v>286</v>
      </c>
      <c r="K31" s="51" t="s">
        <v>1</v>
      </c>
      <c r="L31" s="175" t="s">
        <v>286</v>
      </c>
      <c r="M31" s="51" t="s">
        <v>1</v>
      </c>
      <c r="N31" s="175" t="s">
        <v>286</v>
      </c>
      <c r="O31" s="231" t="s">
        <v>1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353" t="s">
        <v>86</v>
      </c>
      <c r="B32" s="47" t="s">
        <v>46</v>
      </c>
      <c r="C32" s="48"/>
      <c r="D32" s="48"/>
      <c r="E32" s="16" t="s">
        <v>37</v>
      </c>
      <c r="F32" s="134"/>
      <c r="G32" s="135"/>
      <c r="H32" s="113"/>
      <c r="I32" s="114"/>
      <c r="J32" s="113"/>
      <c r="K32" s="115"/>
      <c r="L32" s="134"/>
      <c r="M32" s="135"/>
      <c r="N32" s="113"/>
      <c r="O32" s="153"/>
      <c r="P32" s="135"/>
      <c r="Q32" s="135"/>
      <c r="R32" s="135"/>
      <c r="S32" s="135"/>
      <c r="T32" s="146"/>
      <c r="U32" s="146"/>
      <c r="V32" s="135"/>
      <c r="W32" s="135"/>
      <c r="X32" s="146"/>
      <c r="Y32" s="146"/>
    </row>
    <row r="33" spans="1:25" ht="15.75" customHeight="1">
      <c r="A33" s="383"/>
      <c r="B33" s="14"/>
      <c r="C33" s="50" t="s">
        <v>66</v>
      </c>
      <c r="D33" s="68"/>
      <c r="E33" s="108"/>
      <c r="F33" s="126"/>
      <c r="G33" s="127"/>
      <c r="H33" s="126"/>
      <c r="I33" s="128"/>
      <c r="J33" s="126"/>
      <c r="K33" s="129"/>
      <c r="L33" s="126"/>
      <c r="M33" s="127"/>
      <c r="N33" s="126"/>
      <c r="O33" s="138"/>
      <c r="P33" s="135"/>
      <c r="Q33" s="135"/>
      <c r="R33" s="135"/>
      <c r="S33" s="135"/>
      <c r="T33" s="146"/>
      <c r="U33" s="146"/>
      <c r="V33" s="135"/>
      <c r="W33" s="135"/>
      <c r="X33" s="146"/>
      <c r="Y33" s="146"/>
    </row>
    <row r="34" spans="1:25" ht="15.75" customHeight="1">
      <c r="A34" s="383"/>
      <c r="B34" s="14"/>
      <c r="C34" s="12"/>
      <c r="D34" s="61" t="s">
        <v>67</v>
      </c>
      <c r="E34" s="102"/>
      <c r="F34" s="116"/>
      <c r="G34" s="117"/>
      <c r="H34" s="116"/>
      <c r="I34" s="118"/>
      <c r="J34" s="116"/>
      <c r="K34" s="119"/>
      <c r="L34" s="116"/>
      <c r="M34" s="117"/>
      <c r="N34" s="116"/>
      <c r="O34" s="149"/>
      <c r="P34" s="135"/>
      <c r="Q34" s="135"/>
      <c r="R34" s="135"/>
      <c r="S34" s="135"/>
      <c r="T34" s="146"/>
      <c r="U34" s="146"/>
      <c r="V34" s="135"/>
      <c r="W34" s="135"/>
      <c r="X34" s="146"/>
      <c r="Y34" s="146"/>
    </row>
    <row r="35" spans="1:25" ht="15.75" customHeight="1">
      <c r="A35" s="383"/>
      <c r="B35" s="11"/>
      <c r="C35" s="31" t="s">
        <v>68</v>
      </c>
      <c r="D35" s="67"/>
      <c r="E35" s="109"/>
      <c r="F35" s="122"/>
      <c r="G35" s="123"/>
      <c r="H35" s="122"/>
      <c r="I35" s="124"/>
      <c r="J35" s="143"/>
      <c r="K35" s="144"/>
      <c r="L35" s="122"/>
      <c r="M35" s="123"/>
      <c r="N35" s="122"/>
      <c r="O35" s="148"/>
      <c r="P35" s="135"/>
      <c r="Q35" s="135"/>
      <c r="R35" s="135"/>
      <c r="S35" s="135"/>
      <c r="T35" s="146"/>
      <c r="U35" s="146"/>
      <c r="V35" s="135"/>
      <c r="W35" s="135"/>
      <c r="X35" s="146"/>
      <c r="Y35" s="146"/>
    </row>
    <row r="36" spans="1:25" ht="15.75" customHeight="1">
      <c r="A36" s="383"/>
      <c r="B36" s="66" t="s">
        <v>49</v>
      </c>
      <c r="C36" s="69"/>
      <c r="D36" s="69"/>
      <c r="E36" s="16" t="s">
        <v>38</v>
      </c>
      <c r="F36" s="134"/>
      <c r="G36" s="135"/>
      <c r="H36" s="134"/>
      <c r="I36" s="136"/>
      <c r="J36" s="134"/>
      <c r="K36" s="137"/>
      <c r="L36" s="134"/>
      <c r="M36" s="135"/>
      <c r="N36" s="134"/>
      <c r="O36" s="154"/>
      <c r="P36" s="135"/>
      <c r="Q36" s="135"/>
      <c r="R36" s="135"/>
      <c r="S36" s="135"/>
      <c r="T36" s="135"/>
      <c r="U36" s="135"/>
      <c r="V36" s="135"/>
      <c r="W36" s="135"/>
      <c r="X36" s="146"/>
      <c r="Y36" s="146"/>
    </row>
    <row r="37" spans="1:25" ht="15.75" customHeight="1">
      <c r="A37" s="383"/>
      <c r="B37" s="14"/>
      <c r="C37" s="61" t="s">
        <v>69</v>
      </c>
      <c r="D37" s="53"/>
      <c r="E37" s="102"/>
      <c r="F37" s="116"/>
      <c r="G37" s="117"/>
      <c r="H37" s="116"/>
      <c r="I37" s="118"/>
      <c r="J37" s="116"/>
      <c r="K37" s="119"/>
      <c r="L37" s="116"/>
      <c r="M37" s="117"/>
      <c r="N37" s="116"/>
      <c r="O37" s="149"/>
      <c r="P37" s="135"/>
      <c r="Q37" s="135"/>
      <c r="R37" s="135"/>
      <c r="S37" s="135"/>
      <c r="T37" s="135"/>
      <c r="U37" s="135"/>
      <c r="V37" s="135"/>
      <c r="W37" s="135"/>
      <c r="X37" s="146"/>
      <c r="Y37" s="146"/>
    </row>
    <row r="38" spans="1:25" ht="15.75" customHeight="1">
      <c r="A38" s="383"/>
      <c r="B38" s="11"/>
      <c r="C38" s="61" t="s">
        <v>70</v>
      </c>
      <c r="D38" s="53"/>
      <c r="E38" s="102"/>
      <c r="F38" s="159"/>
      <c r="G38" s="149"/>
      <c r="H38" s="116"/>
      <c r="I38" s="118"/>
      <c r="J38" s="116"/>
      <c r="K38" s="144"/>
      <c r="L38" s="116"/>
      <c r="M38" s="117"/>
      <c r="N38" s="116"/>
      <c r="O38" s="149"/>
      <c r="P38" s="135"/>
      <c r="Q38" s="135"/>
      <c r="R38" s="146"/>
      <c r="S38" s="146"/>
      <c r="T38" s="135"/>
      <c r="U38" s="135"/>
      <c r="V38" s="135"/>
      <c r="W38" s="135"/>
      <c r="X38" s="146"/>
      <c r="Y38" s="146"/>
    </row>
    <row r="39" spans="1:25" ht="15.75" customHeight="1">
      <c r="A39" s="384"/>
      <c r="B39" s="6" t="s">
        <v>71</v>
      </c>
      <c r="C39" s="7"/>
      <c r="D39" s="7"/>
      <c r="E39" s="110" t="s">
        <v>205</v>
      </c>
      <c r="F39" s="162">
        <f aca="true" t="shared" si="5" ref="F39:O39">F32-F36</f>
        <v>0</v>
      </c>
      <c r="G39" s="150">
        <f t="shared" si="5"/>
        <v>0</v>
      </c>
      <c r="H39" s="162">
        <f t="shared" si="5"/>
        <v>0</v>
      </c>
      <c r="I39" s="150">
        <f t="shared" si="5"/>
        <v>0</v>
      </c>
      <c r="J39" s="162">
        <f t="shared" si="5"/>
        <v>0</v>
      </c>
      <c r="K39" s="150">
        <f t="shared" si="5"/>
        <v>0</v>
      </c>
      <c r="L39" s="162">
        <f t="shared" si="5"/>
        <v>0</v>
      </c>
      <c r="M39" s="150">
        <f t="shared" si="5"/>
        <v>0</v>
      </c>
      <c r="N39" s="162">
        <f t="shared" si="5"/>
        <v>0</v>
      </c>
      <c r="O39" s="150">
        <f t="shared" si="5"/>
        <v>0</v>
      </c>
      <c r="P39" s="135"/>
      <c r="Q39" s="135"/>
      <c r="R39" s="135"/>
      <c r="S39" s="135"/>
      <c r="T39" s="135"/>
      <c r="U39" s="135"/>
      <c r="V39" s="135"/>
      <c r="W39" s="135"/>
      <c r="X39" s="146"/>
      <c r="Y39" s="146"/>
    </row>
    <row r="40" spans="1:25" ht="15.75" customHeight="1">
      <c r="A40" s="353" t="s">
        <v>87</v>
      </c>
      <c r="B40" s="66" t="s">
        <v>72</v>
      </c>
      <c r="C40" s="69"/>
      <c r="D40" s="69"/>
      <c r="E40" s="16" t="s">
        <v>40</v>
      </c>
      <c r="F40" s="161"/>
      <c r="G40" s="154"/>
      <c r="H40" s="134"/>
      <c r="I40" s="136"/>
      <c r="J40" s="134"/>
      <c r="K40" s="137"/>
      <c r="L40" s="134"/>
      <c r="M40" s="135"/>
      <c r="N40" s="134"/>
      <c r="O40" s="154"/>
      <c r="P40" s="135"/>
      <c r="Q40" s="135"/>
      <c r="R40" s="135"/>
      <c r="S40" s="135"/>
      <c r="T40" s="146"/>
      <c r="U40" s="146"/>
      <c r="V40" s="146"/>
      <c r="W40" s="146"/>
      <c r="X40" s="135"/>
      <c r="Y40" s="135"/>
    </row>
    <row r="41" spans="1:25" ht="15.75" customHeight="1">
      <c r="A41" s="354"/>
      <c r="B41" s="11"/>
      <c r="C41" s="61" t="s">
        <v>73</v>
      </c>
      <c r="D41" s="53"/>
      <c r="E41" s="102"/>
      <c r="F41" s="164"/>
      <c r="G41" s="166"/>
      <c r="H41" s="143"/>
      <c r="I41" s="144"/>
      <c r="J41" s="116"/>
      <c r="K41" s="119"/>
      <c r="L41" s="116"/>
      <c r="M41" s="117"/>
      <c r="N41" s="116"/>
      <c r="O41" s="149"/>
      <c r="P41" s="146"/>
      <c r="Q41" s="146"/>
      <c r="R41" s="146"/>
      <c r="S41" s="146"/>
      <c r="T41" s="146"/>
      <c r="U41" s="146"/>
      <c r="V41" s="146"/>
      <c r="W41" s="146"/>
      <c r="X41" s="135"/>
      <c r="Y41" s="135"/>
    </row>
    <row r="42" spans="1:25" ht="15.75" customHeight="1">
      <c r="A42" s="354"/>
      <c r="B42" s="66" t="s">
        <v>60</v>
      </c>
      <c r="C42" s="69"/>
      <c r="D42" s="69"/>
      <c r="E42" s="16" t="s">
        <v>41</v>
      </c>
      <c r="F42" s="161"/>
      <c r="G42" s="154"/>
      <c r="H42" s="134"/>
      <c r="I42" s="136"/>
      <c r="J42" s="134"/>
      <c r="K42" s="137"/>
      <c r="L42" s="134"/>
      <c r="M42" s="135"/>
      <c r="N42" s="134"/>
      <c r="O42" s="154"/>
      <c r="P42" s="135"/>
      <c r="Q42" s="135"/>
      <c r="R42" s="135"/>
      <c r="S42" s="135"/>
      <c r="T42" s="146"/>
      <c r="U42" s="146"/>
      <c r="V42" s="135"/>
      <c r="W42" s="135"/>
      <c r="X42" s="135"/>
      <c r="Y42" s="135"/>
    </row>
    <row r="43" spans="1:25" ht="15.75" customHeight="1">
      <c r="A43" s="354"/>
      <c r="B43" s="11"/>
      <c r="C43" s="61" t="s">
        <v>74</v>
      </c>
      <c r="D43" s="53"/>
      <c r="E43" s="102"/>
      <c r="F43" s="159"/>
      <c r="G43" s="149"/>
      <c r="H43" s="116"/>
      <c r="I43" s="118"/>
      <c r="J43" s="143"/>
      <c r="K43" s="144"/>
      <c r="L43" s="116"/>
      <c r="M43" s="117"/>
      <c r="N43" s="116"/>
      <c r="O43" s="149"/>
      <c r="P43" s="135"/>
      <c r="Q43" s="135"/>
      <c r="R43" s="146"/>
      <c r="S43" s="135"/>
      <c r="T43" s="146"/>
      <c r="U43" s="146"/>
      <c r="V43" s="135"/>
      <c r="W43" s="135"/>
      <c r="X43" s="146"/>
      <c r="Y43" s="146"/>
    </row>
    <row r="44" spans="1:25" ht="15.75" customHeight="1">
      <c r="A44" s="355"/>
      <c r="B44" s="59" t="s">
        <v>71</v>
      </c>
      <c r="C44" s="37"/>
      <c r="D44" s="37"/>
      <c r="E44" s="110" t="s">
        <v>206</v>
      </c>
      <c r="F44" s="160">
        <f aca="true" t="shared" si="6" ref="F44:O44">F40-F42</f>
        <v>0</v>
      </c>
      <c r="G44" s="163">
        <f t="shared" si="6"/>
        <v>0</v>
      </c>
      <c r="H44" s="160">
        <f t="shared" si="6"/>
        <v>0</v>
      </c>
      <c r="I44" s="163">
        <f t="shared" si="6"/>
        <v>0</v>
      </c>
      <c r="J44" s="160">
        <f t="shared" si="6"/>
        <v>0</v>
      </c>
      <c r="K44" s="163">
        <f t="shared" si="6"/>
        <v>0</v>
      </c>
      <c r="L44" s="160">
        <f t="shared" si="6"/>
        <v>0</v>
      </c>
      <c r="M44" s="163">
        <f t="shared" si="6"/>
        <v>0</v>
      </c>
      <c r="N44" s="160">
        <f t="shared" si="6"/>
        <v>0</v>
      </c>
      <c r="O44" s="163">
        <f t="shared" si="6"/>
        <v>0</v>
      </c>
      <c r="P44" s="146"/>
      <c r="Q44" s="146"/>
      <c r="R44" s="135"/>
      <c r="S44" s="135"/>
      <c r="T44" s="146"/>
      <c r="U44" s="146"/>
      <c r="V44" s="135"/>
      <c r="W44" s="135"/>
      <c r="X44" s="135"/>
      <c r="Y44" s="135"/>
    </row>
    <row r="45" spans="1:25" ht="15.75" customHeight="1">
      <c r="A45" s="356" t="s">
        <v>79</v>
      </c>
      <c r="B45" s="20" t="s">
        <v>75</v>
      </c>
      <c r="C45" s="9"/>
      <c r="D45" s="9"/>
      <c r="E45" s="111" t="s">
        <v>207</v>
      </c>
      <c r="F45" s="165">
        <f aca="true" t="shared" si="7" ref="F45:O45">F39+F44</f>
        <v>0</v>
      </c>
      <c r="G45" s="151">
        <f t="shared" si="7"/>
        <v>0</v>
      </c>
      <c r="H45" s="165">
        <f t="shared" si="7"/>
        <v>0</v>
      </c>
      <c r="I45" s="151">
        <f t="shared" si="7"/>
        <v>0</v>
      </c>
      <c r="J45" s="165">
        <f t="shared" si="7"/>
        <v>0</v>
      </c>
      <c r="K45" s="151">
        <f t="shared" si="7"/>
        <v>0</v>
      </c>
      <c r="L45" s="165">
        <f t="shared" si="7"/>
        <v>0</v>
      </c>
      <c r="M45" s="151">
        <f t="shared" si="7"/>
        <v>0</v>
      </c>
      <c r="N45" s="165">
        <f t="shared" si="7"/>
        <v>0</v>
      </c>
      <c r="O45" s="151">
        <f t="shared" si="7"/>
        <v>0</v>
      </c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5" ht="15.75" customHeight="1">
      <c r="A46" s="357"/>
      <c r="B46" s="52" t="s">
        <v>76</v>
      </c>
      <c r="C46" s="53"/>
      <c r="D46" s="53"/>
      <c r="E46" s="53"/>
      <c r="F46" s="164"/>
      <c r="G46" s="166"/>
      <c r="H46" s="143"/>
      <c r="I46" s="144"/>
      <c r="J46" s="143"/>
      <c r="K46" s="144"/>
      <c r="L46" s="116"/>
      <c r="M46" s="117"/>
      <c r="N46" s="143"/>
      <c r="O46" s="130"/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357"/>
      <c r="B47" s="52" t="s">
        <v>77</v>
      </c>
      <c r="C47" s="53"/>
      <c r="D47" s="53"/>
      <c r="E47" s="53"/>
      <c r="F47" s="116"/>
      <c r="G47" s="117"/>
      <c r="H47" s="116"/>
      <c r="I47" s="118"/>
      <c r="J47" s="116"/>
      <c r="K47" s="119"/>
      <c r="L47" s="116"/>
      <c r="M47" s="117"/>
      <c r="N47" s="116"/>
      <c r="O47" s="149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15.75" customHeight="1">
      <c r="A48" s="358"/>
      <c r="B48" s="59" t="s">
        <v>78</v>
      </c>
      <c r="C48" s="37"/>
      <c r="D48" s="37"/>
      <c r="E48" s="37"/>
      <c r="F48" s="139"/>
      <c r="G48" s="140"/>
      <c r="H48" s="139"/>
      <c r="I48" s="141"/>
      <c r="J48" s="139"/>
      <c r="K48" s="142"/>
      <c r="L48" s="139"/>
      <c r="M48" s="140"/>
      <c r="N48" s="139"/>
      <c r="O48" s="150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15" ht="15.75" customHeight="1">
      <c r="A49" s="27" t="s">
        <v>208</v>
      </c>
      <c r="O49" s="5"/>
    </row>
    <row r="50" spans="1:15" ht="15.75" customHeight="1">
      <c r="A50" s="27"/>
      <c r="O50" s="14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1" sqref="D11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82" t="s">
        <v>0</v>
      </c>
      <c r="B1" s="182"/>
      <c r="C1" s="232"/>
      <c r="D1" s="233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34"/>
      <c r="B5" s="234" t="s">
        <v>287</v>
      </c>
      <c r="C5" s="234"/>
      <c r="D5" s="234"/>
      <c r="H5" s="46"/>
      <c r="L5" s="46"/>
      <c r="N5" s="46" t="s">
        <v>210</v>
      </c>
    </row>
    <row r="6" spans="1:14" ht="15" customHeight="1">
      <c r="A6" s="235"/>
      <c r="B6" s="236"/>
      <c r="C6" s="236"/>
      <c r="D6" s="236"/>
      <c r="E6" s="390" t="s">
        <v>293</v>
      </c>
      <c r="F6" s="391"/>
      <c r="G6" s="392" t="s">
        <v>294</v>
      </c>
      <c r="H6" s="393"/>
      <c r="I6" s="237"/>
      <c r="J6" s="238"/>
      <c r="K6" s="390"/>
      <c r="L6" s="391"/>
      <c r="M6" s="390"/>
      <c r="N6" s="391"/>
    </row>
    <row r="7" spans="1:14" ht="15" customHeight="1">
      <c r="A7" s="239"/>
      <c r="B7" s="240"/>
      <c r="C7" s="240"/>
      <c r="D7" s="240"/>
      <c r="E7" s="241" t="s">
        <v>286</v>
      </c>
      <c r="F7" s="35" t="s">
        <v>1</v>
      </c>
      <c r="G7" s="241" t="s">
        <v>274</v>
      </c>
      <c r="H7" s="35" t="s">
        <v>1</v>
      </c>
      <c r="I7" s="241" t="s">
        <v>274</v>
      </c>
      <c r="J7" s="35" t="s">
        <v>1</v>
      </c>
      <c r="K7" s="241" t="s">
        <v>274</v>
      </c>
      <c r="L7" s="35" t="s">
        <v>1</v>
      </c>
      <c r="M7" s="241" t="s">
        <v>274</v>
      </c>
      <c r="N7" s="288" t="s">
        <v>1</v>
      </c>
    </row>
    <row r="8" spans="1:14" ht="18" customHeight="1">
      <c r="A8" s="389" t="s">
        <v>211</v>
      </c>
      <c r="B8" s="242" t="s">
        <v>212</v>
      </c>
      <c r="C8" s="243"/>
      <c r="D8" s="243"/>
      <c r="E8" s="244">
        <v>1</v>
      </c>
      <c r="F8" s="245">
        <v>1</v>
      </c>
      <c r="G8" s="244">
        <v>3</v>
      </c>
      <c r="H8" s="246">
        <v>3</v>
      </c>
      <c r="I8" s="244"/>
      <c r="J8" s="245"/>
      <c r="K8" s="244"/>
      <c r="L8" s="246"/>
      <c r="M8" s="244"/>
      <c r="N8" s="246"/>
    </row>
    <row r="9" spans="1:14" ht="18" customHeight="1">
      <c r="A9" s="331"/>
      <c r="B9" s="389" t="s">
        <v>213</v>
      </c>
      <c r="C9" s="204" t="s">
        <v>214</v>
      </c>
      <c r="D9" s="205"/>
      <c r="E9" s="247">
        <v>10</v>
      </c>
      <c r="F9" s="248">
        <v>10</v>
      </c>
      <c r="G9" s="247">
        <v>1704</v>
      </c>
      <c r="H9" s="249">
        <v>1704</v>
      </c>
      <c r="I9" s="247"/>
      <c r="J9" s="248"/>
      <c r="K9" s="247"/>
      <c r="L9" s="249"/>
      <c r="M9" s="247"/>
      <c r="N9" s="249"/>
    </row>
    <row r="10" spans="1:14" ht="18" customHeight="1">
      <c r="A10" s="331"/>
      <c r="B10" s="331"/>
      <c r="C10" s="52" t="s">
        <v>215</v>
      </c>
      <c r="D10" s="53"/>
      <c r="E10" s="250">
        <v>10</v>
      </c>
      <c r="F10" s="251">
        <v>10</v>
      </c>
      <c r="G10" s="250">
        <v>854</v>
      </c>
      <c r="H10" s="252">
        <v>854</v>
      </c>
      <c r="I10" s="250"/>
      <c r="J10" s="251"/>
      <c r="K10" s="250"/>
      <c r="L10" s="252"/>
      <c r="M10" s="250"/>
      <c r="N10" s="252"/>
    </row>
    <row r="11" spans="1:14" ht="18" customHeight="1">
      <c r="A11" s="331"/>
      <c r="B11" s="331"/>
      <c r="C11" s="52" t="s">
        <v>216</v>
      </c>
      <c r="D11" s="53"/>
      <c r="E11" s="250">
        <v>0</v>
      </c>
      <c r="F11" s="251">
        <v>0</v>
      </c>
      <c r="G11" s="250">
        <v>830</v>
      </c>
      <c r="H11" s="252">
        <v>830</v>
      </c>
      <c r="I11" s="250"/>
      <c r="J11" s="251"/>
      <c r="K11" s="250"/>
      <c r="L11" s="252"/>
      <c r="M11" s="250"/>
      <c r="N11" s="252"/>
    </row>
    <row r="12" spans="1:14" ht="18" customHeight="1">
      <c r="A12" s="331"/>
      <c r="B12" s="331"/>
      <c r="C12" s="52" t="s">
        <v>217</v>
      </c>
      <c r="D12" s="53"/>
      <c r="E12" s="250">
        <v>0</v>
      </c>
      <c r="F12" s="251">
        <v>0</v>
      </c>
      <c r="G12" s="250">
        <v>0</v>
      </c>
      <c r="H12" s="252">
        <v>0</v>
      </c>
      <c r="I12" s="250"/>
      <c r="J12" s="251"/>
      <c r="K12" s="250"/>
      <c r="L12" s="252"/>
      <c r="M12" s="250"/>
      <c r="N12" s="252"/>
    </row>
    <row r="13" spans="1:14" ht="18" customHeight="1">
      <c r="A13" s="331"/>
      <c r="B13" s="331"/>
      <c r="C13" s="52" t="s">
        <v>218</v>
      </c>
      <c r="D13" s="53"/>
      <c r="E13" s="250">
        <v>0</v>
      </c>
      <c r="F13" s="251">
        <v>0</v>
      </c>
      <c r="G13" s="250">
        <v>0</v>
      </c>
      <c r="H13" s="252">
        <v>0</v>
      </c>
      <c r="I13" s="250"/>
      <c r="J13" s="251"/>
      <c r="K13" s="250"/>
      <c r="L13" s="252"/>
      <c r="M13" s="250"/>
      <c r="N13" s="252"/>
    </row>
    <row r="14" spans="1:14" ht="18" customHeight="1">
      <c r="A14" s="332"/>
      <c r="B14" s="332"/>
      <c r="C14" s="59" t="s">
        <v>79</v>
      </c>
      <c r="D14" s="37"/>
      <c r="E14" s="253">
        <v>0</v>
      </c>
      <c r="F14" s="254">
        <v>0</v>
      </c>
      <c r="G14" s="253">
        <v>20</v>
      </c>
      <c r="H14" s="255">
        <v>20</v>
      </c>
      <c r="I14" s="253"/>
      <c r="J14" s="254"/>
      <c r="K14" s="253"/>
      <c r="L14" s="255"/>
      <c r="M14" s="253"/>
      <c r="N14" s="255"/>
    </row>
    <row r="15" spans="1:14" ht="18" customHeight="1">
      <c r="A15" s="330" t="s">
        <v>219</v>
      </c>
      <c r="B15" s="389" t="s">
        <v>220</v>
      </c>
      <c r="C15" s="204" t="s">
        <v>221</v>
      </c>
      <c r="D15" s="205"/>
      <c r="E15" s="256">
        <v>738</v>
      </c>
      <c r="F15" s="257">
        <v>924</v>
      </c>
      <c r="G15" s="256">
        <v>305</v>
      </c>
      <c r="H15" s="151">
        <v>456</v>
      </c>
      <c r="I15" s="256"/>
      <c r="J15" s="257"/>
      <c r="K15" s="256"/>
      <c r="L15" s="151"/>
      <c r="M15" s="256"/>
      <c r="N15" s="151"/>
    </row>
    <row r="16" spans="1:14" ht="18" customHeight="1">
      <c r="A16" s="331"/>
      <c r="B16" s="331"/>
      <c r="C16" s="52" t="s">
        <v>222</v>
      </c>
      <c r="D16" s="53"/>
      <c r="E16" s="116">
        <v>303</v>
      </c>
      <c r="F16" s="118">
        <v>293</v>
      </c>
      <c r="G16" s="116">
        <v>1490</v>
      </c>
      <c r="H16" s="149">
        <v>1353</v>
      </c>
      <c r="I16" s="116"/>
      <c r="J16" s="118"/>
      <c r="K16" s="116"/>
      <c r="L16" s="149"/>
      <c r="M16" s="116"/>
      <c r="N16" s="149"/>
    </row>
    <row r="17" spans="1:14" ht="18" customHeight="1">
      <c r="A17" s="331"/>
      <c r="B17" s="331"/>
      <c r="C17" s="52" t="s">
        <v>223</v>
      </c>
      <c r="D17" s="53"/>
      <c r="E17" s="116">
        <v>0</v>
      </c>
      <c r="F17" s="118">
        <v>0</v>
      </c>
      <c r="G17" s="116">
        <v>0</v>
      </c>
      <c r="H17" s="301">
        <v>0</v>
      </c>
      <c r="I17" s="116"/>
      <c r="J17" s="118"/>
      <c r="K17" s="116"/>
      <c r="L17" s="149"/>
      <c r="M17" s="116"/>
      <c r="N17" s="149"/>
    </row>
    <row r="18" spans="1:14" ht="18" customHeight="1">
      <c r="A18" s="331"/>
      <c r="B18" s="332"/>
      <c r="C18" s="59" t="s">
        <v>224</v>
      </c>
      <c r="D18" s="37"/>
      <c r="E18" s="162">
        <v>1041</v>
      </c>
      <c r="F18" s="258">
        <v>1217</v>
      </c>
      <c r="G18" s="162">
        <v>1795</v>
      </c>
      <c r="H18" s="258">
        <v>1809</v>
      </c>
      <c r="I18" s="162"/>
      <c r="J18" s="258"/>
      <c r="K18" s="162"/>
      <c r="L18" s="258"/>
      <c r="M18" s="162"/>
      <c r="N18" s="258"/>
    </row>
    <row r="19" spans="1:14" ht="18" customHeight="1">
      <c r="A19" s="331"/>
      <c r="B19" s="389" t="s">
        <v>225</v>
      </c>
      <c r="C19" s="204" t="s">
        <v>226</v>
      </c>
      <c r="D19" s="205"/>
      <c r="E19" s="165">
        <v>266</v>
      </c>
      <c r="F19" s="151">
        <v>327</v>
      </c>
      <c r="G19" s="165">
        <v>19</v>
      </c>
      <c r="H19" s="151">
        <v>28</v>
      </c>
      <c r="I19" s="165"/>
      <c r="J19" s="151"/>
      <c r="K19" s="165"/>
      <c r="L19" s="151"/>
      <c r="M19" s="165"/>
      <c r="N19" s="151"/>
    </row>
    <row r="20" spans="1:14" ht="18" customHeight="1">
      <c r="A20" s="331"/>
      <c r="B20" s="331"/>
      <c r="C20" s="52" t="s">
        <v>227</v>
      </c>
      <c r="D20" s="53"/>
      <c r="E20" s="159">
        <v>317</v>
      </c>
      <c r="F20" s="149">
        <v>409</v>
      </c>
      <c r="G20" s="159">
        <v>16</v>
      </c>
      <c r="H20" s="149">
        <v>14</v>
      </c>
      <c r="I20" s="159"/>
      <c r="J20" s="149"/>
      <c r="K20" s="159"/>
      <c r="L20" s="149"/>
      <c r="M20" s="159"/>
      <c r="N20" s="149"/>
    </row>
    <row r="21" spans="1:14" s="263" customFormat="1" ht="18" customHeight="1">
      <c r="A21" s="331"/>
      <c r="B21" s="331"/>
      <c r="C21" s="259" t="s">
        <v>228</v>
      </c>
      <c r="D21" s="260"/>
      <c r="E21" s="261">
        <v>0</v>
      </c>
      <c r="F21" s="262">
        <v>0</v>
      </c>
      <c r="G21" s="261">
        <v>0</v>
      </c>
      <c r="H21" s="262">
        <v>0</v>
      </c>
      <c r="I21" s="261"/>
      <c r="J21" s="262"/>
      <c r="K21" s="261"/>
      <c r="L21" s="262"/>
      <c r="M21" s="261"/>
      <c r="N21" s="262"/>
    </row>
    <row r="22" spans="1:14" ht="18" customHeight="1">
      <c r="A22" s="331"/>
      <c r="B22" s="332"/>
      <c r="C22" s="6" t="s">
        <v>229</v>
      </c>
      <c r="D22" s="7"/>
      <c r="E22" s="162">
        <v>583</v>
      </c>
      <c r="F22" s="150">
        <v>736</v>
      </c>
      <c r="G22" s="162">
        <v>35</v>
      </c>
      <c r="H22" s="150">
        <v>42</v>
      </c>
      <c r="I22" s="162"/>
      <c r="J22" s="150"/>
      <c r="K22" s="162"/>
      <c r="L22" s="150"/>
      <c r="M22" s="162"/>
      <c r="N22" s="150"/>
    </row>
    <row r="23" spans="1:14" ht="18" customHeight="1">
      <c r="A23" s="331"/>
      <c r="B23" s="389" t="s">
        <v>230</v>
      </c>
      <c r="C23" s="204" t="s">
        <v>231</v>
      </c>
      <c r="D23" s="205"/>
      <c r="E23" s="165">
        <v>10</v>
      </c>
      <c r="F23" s="151">
        <v>10</v>
      </c>
      <c r="G23" s="165">
        <v>1704</v>
      </c>
      <c r="H23" s="151">
        <v>1704</v>
      </c>
      <c r="I23" s="165"/>
      <c r="J23" s="151"/>
      <c r="K23" s="165"/>
      <c r="L23" s="151"/>
      <c r="M23" s="165"/>
      <c r="N23" s="151"/>
    </row>
    <row r="24" spans="1:14" ht="18" customHeight="1">
      <c r="A24" s="331"/>
      <c r="B24" s="331"/>
      <c r="C24" s="52" t="s">
        <v>232</v>
      </c>
      <c r="D24" s="53"/>
      <c r="E24" s="159">
        <v>448</v>
      </c>
      <c r="F24" s="149">
        <v>471</v>
      </c>
      <c r="G24" s="159">
        <v>56</v>
      </c>
      <c r="H24" s="149">
        <v>63</v>
      </c>
      <c r="I24" s="159"/>
      <c r="J24" s="149"/>
      <c r="K24" s="159"/>
      <c r="L24" s="149"/>
      <c r="M24" s="159"/>
      <c r="N24" s="149"/>
    </row>
    <row r="25" spans="1:14" ht="18" customHeight="1">
      <c r="A25" s="331"/>
      <c r="B25" s="331"/>
      <c r="C25" s="52" t="s">
        <v>233</v>
      </c>
      <c r="D25" s="53"/>
      <c r="E25" s="159">
        <v>0</v>
      </c>
      <c r="F25" s="149">
        <v>0</v>
      </c>
      <c r="G25" s="159">
        <v>0</v>
      </c>
      <c r="H25" s="149">
        <v>0</v>
      </c>
      <c r="I25" s="159"/>
      <c r="J25" s="149"/>
      <c r="K25" s="159"/>
      <c r="L25" s="149"/>
      <c r="M25" s="159"/>
      <c r="N25" s="149"/>
    </row>
    <row r="26" spans="1:14" ht="18" customHeight="1">
      <c r="A26" s="331"/>
      <c r="B26" s="332"/>
      <c r="C26" s="57" t="s">
        <v>234</v>
      </c>
      <c r="D26" s="58"/>
      <c r="E26" s="264">
        <v>458</v>
      </c>
      <c r="F26" s="150">
        <v>481</v>
      </c>
      <c r="G26" s="264">
        <v>1760</v>
      </c>
      <c r="H26" s="150">
        <v>1767</v>
      </c>
      <c r="I26" s="141"/>
      <c r="J26" s="150"/>
      <c r="K26" s="264"/>
      <c r="L26" s="150"/>
      <c r="M26" s="264"/>
      <c r="N26" s="150"/>
    </row>
    <row r="27" spans="1:14" ht="18" customHeight="1">
      <c r="A27" s="332"/>
      <c r="B27" s="59" t="s">
        <v>235</v>
      </c>
      <c r="C27" s="37"/>
      <c r="D27" s="37"/>
      <c r="E27" s="265">
        <v>1041</v>
      </c>
      <c r="F27" s="150">
        <v>1217</v>
      </c>
      <c r="G27" s="162">
        <v>1795</v>
      </c>
      <c r="H27" s="150">
        <v>1809</v>
      </c>
      <c r="I27" s="265"/>
      <c r="J27" s="150"/>
      <c r="K27" s="162"/>
      <c r="L27" s="150"/>
      <c r="M27" s="162"/>
      <c r="N27" s="150"/>
    </row>
    <row r="28" spans="1:14" ht="18" customHeight="1">
      <c r="A28" s="389" t="s">
        <v>236</v>
      </c>
      <c r="B28" s="389" t="s">
        <v>237</v>
      </c>
      <c r="C28" s="204" t="s">
        <v>238</v>
      </c>
      <c r="D28" s="266" t="s">
        <v>37</v>
      </c>
      <c r="E28" s="165">
        <v>460</v>
      </c>
      <c r="F28" s="151">
        <v>595</v>
      </c>
      <c r="G28" s="165">
        <v>161</v>
      </c>
      <c r="H28" s="151">
        <v>155</v>
      </c>
      <c r="I28" s="165"/>
      <c r="J28" s="151"/>
      <c r="K28" s="165"/>
      <c r="L28" s="151"/>
      <c r="M28" s="165"/>
      <c r="N28" s="151"/>
    </row>
    <row r="29" spans="1:14" ht="18" customHeight="1">
      <c r="A29" s="331"/>
      <c r="B29" s="331"/>
      <c r="C29" s="52" t="s">
        <v>239</v>
      </c>
      <c r="D29" s="267" t="s">
        <v>38</v>
      </c>
      <c r="E29" s="159">
        <v>490</v>
      </c>
      <c r="F29" s="149">
        <v>594</v>
      </c>
      <c r="G29" s="159">
        <v>177</v>
      </c>
      <c r="H29" s="149">
        <v>123</v>
      </c>
      <c r="I29" s="159"/>
      <c r="J29" s="149"/>
      <c r="K29" s="159"/>
      <c r="L29" s="149"/>
      <c r="M29" s="159"/>
      <c r="N29" s="149"/>
    </row>
    <row r="30" spans="1:14" ht="18" customHeight="1">
      <c r="A30" s="331"/>
      <c r="B30" s="331"/>
      <c r="C30" s="52" t="s">
        <v>240</v>
      </c>
      <c r="D30" s="267" t="s">
        <v>241</v>
      </c>
      <c r="E30" s="159">
        <v>75</v>
      </c>
      <c r="F30" s="149">
        <v>58</v>
      </c>
      <c r="G30" s="116">
        <v>21</v>
      </c>
      <c r="H30" s="149">
        <v>22</v>
      </c>
      <c r="I30" s="159"/>
      <c r="J30" s="149"/>
      <c r="K30" s="159"/>
      <c r="L30" s="149"/>
      <c r="M30" s="159"/>
      <c r="N30" s="149"/>
    </row>
    <row r="31" spans="1:15" ht="18" customHeight="1">
      <c r="A31" s="331"/>
      <c r="B31" s="331"/>
      <c r="C31" s="6" t="s">
        <v>242</v>
      </c>
      <c r="D31" s="268" t="s">
        <v>243</v>
      </c>
      <c r="E31" s="162">
        <f>E28-E29-E30</f>
        <v>-105</v>
      </c>
      <c r="F31" s="258">
        <f>F28-F29-F30</f>
        <v>-57</v>
      </c>
      <c r="G31" s="162">
        <f aca="true" t="shared" si="0" ref="G31:N31">G28-G29-G30</f>
        <v>-37</v>
      </c>
      <c r="H31" s="258">
        <f t="shared" si="0"/>
        <v>10</v>
      </c>
      <c r="I31" s="162">
        <f t="shared" si="0"/>
        <v>0</v>
      </c>
      <c r="J31" s="269">
        <f t="shared" si="0"/>
        <v>0</v>
      </c>
      <c r="K31" s="162">
        <f t="shared" si="0"/>
        <v>0</v>
      </c>
      <c r="L31" s="269">
        <f t="shared" si="0"/>
        <v>0</v>
      </c>
      <c r="M31" s="162">
        <f t="shared" si="0"/>
        <v>0</v>
      </c>
      <c r="N31" s="258">
        <f t="shared" si="0"/>
        <v>0</v>
      </c>
      <c r="O31" s="8"/>
    </row>
    <row r="32" spans="1:14" ht="18" customHeight="1">
      <c r="A32" s="331"/>
      <c r="B32" s="331"/>
      <c r="C32" s="204" t="s">
        <v>244</v>
      </c>
      <c r="D32" s="266" t="s">
        <v>245</v>
      </c>
      <c r="E32" s="165">
        <v>51</v>
      </c>
      <c r="F32" s="151">
        <v>54</v>
      </c>
      <c r="G32" s="165">
        <v>2</v>
      </c>
      <c r="H32" s="151">
        <v>2</v>
      </c>
      <c r="I32" s="165"/>
      <c r="J32" s="151"/>
      <c r="K32" s="165"/>
      <c r="L32" s="151"/>
      <c r="M32" s="165"/>
      <c r="N32" s="151"/>
    </row>
    <row r="33" spans="1:14" ht="18" customHeight="1">
      <c r="A33" s="331"/>
      <c r="B33" s="331"/>
      <c r="C33" s="52" t="s">
        <v>246</v>
      </c>
      <c r="D33" s="267" t="s">
        <v>247</v>
      </c>
      <c r="E33" s="159">
        <v>4</v>
      </c>
      <c r="F33" s="149">
        <v>4</v>
      </c>
      <c r="G33" s="159">
        <v>0</v>
      </c>
      <c r="H33" s="301">
        <v>0</v>
      </c>
      <c r="I33" s="159"/>
      <c r="J33" s="149"/>
      <c r="K33" s="159"/>
      <c r="L33" s="149"/>
      <c r="M33" s="159"/>
      <c r="N33" s="149"/>
    </row>
    <row r="34" spans="1:14" ht="18" customHeight="1">
      <c r="A34" s="331"/>
      <c r="B34" s="332"/>
      <c r="C34" s="6" t="s">
        <v>248</v>
      </c>
      <c r="D34" s="268" t="s">
        <v>249</v>
      </c>
      <c r="E34" s="162">
        <f>E31+E32-E33</f>
        <v>-58</v>
      </c>
      <c r="F34" s="150">
        <f>F31+F32-F33</f>
        <v>-7</v>
      </c>
      <c r="G34" s="162">
        <f aca="true" t="shared" si="1" ref="G34:N34">G31+G32-G33</f>
        <v>-35</v>
      </c>
      <c r="H34" s="150">
        <f t="shared" si="1"/>
        <v>12</v>
      </c>
      <c r="I34" s="162">
        <f t="shared" si="1"/>
        <v>0</v>
      </c>
      <c r="J34" s="150">
        <f t="shared" si="1"/>
        <v>0</v>
      </c>
      <c r="K34" s="162">
        <f t="shared" si="1"/>
        <v>0</v>
      </c>
      <c r="L34" s="150">
        <f t="shared" si="1"/>
        <v>0</v>
      </c>
      <c r="M34" s="162">
        <f t="shared" si="1"/>
        <v>0</v>
      </c>
      <c r="N34" s="150">
        <f t="shared" si="1"/>
        <v>0</v>
      </c>
    </row>
    <row r="35" spans="1:14" ht="18" customHeight="1">
      <c r="A35" s="331"/>
      <c r="B35" s="389" t="s">
        <v>250</v>
      </c>
      <c r="C35" s="204" t="s">
        <v>251</v>
      </c>
      <c r="D35" s="266" t="s">
        <v>252</v>
      </c>
      <c r="E35" s="165">
        <v>42</v>
      </c>
      <c r="F35" s="151">
        <v>37</v>
      </c>
      <c r="G35" s="165">
        <v>0</v>
      </c>
      <c r="H35" s="151">
        <v>0</v>
      </c>
      <c r="I35" s="165"/>
      <c r="J35" s="151"/>
      <c r="K35" s="165"/>
      <c r="L35" s="151"/>
      <c r="M35" s="165"/>
      <c r="N35" s="151"/>
    </row>
    <row r="36" spans="1:14" ht="18" customHeight="1">
      <c r="A36" s="331"/>
      <c r="B36" s="331"/>
      <c r="C36" s="52" t="s">
        <v>253</v>
      </c>
      <c r="D36" s="267" t="s">
        <v>254</v>
      </c>
      <c r="E36" s="159">
        <v>7</v>
      </c>
      <c r="F36" s="149">
        <v>0</v>
      </c>
      <c r="G36" s="159">
        <v>0</v>
      </c>
      <c r="H36" s="149">
        <v>0</v>
      </c>
      <c r="I36" s="159"/>
      <c r="J36" s="149"/>
      <c r="K36" s="159"/>
      <c r="L36" s="149"/>
      <c r="M36" s="159"/>
      <c r="N36" s="149"/>
    </row>
    <row r="37" spans="1:14" ht="18" customHeight="1">
      <c r="A37" s="331"/>
      <c r="B37" s="331"/>
      <c r="C37" s="52" t="s">
        <v>255</v>
      </c>
      <c r="D37" s="267" t="s">
        <v>256</v>
      </c>
      <c r="E37" s="159">
        <f>E34+E35-E36</f>
        <v>-23</v>
      </c>
      <c r="F37" s="149">
        <f>F34+F35-F36</f>
        <v>30</v>
      </c>
      <c r="G37" s="159">
        <f aca="true" t="shared" si="2" ref="G37:N37">G34+G35-G36</f>
        <v>-35</v>
      </c>
      <c r="H37" s="149">
        <f t="shared" si="2"/>
        <v>12</v>
      </c>
      <c r="I37" s="159">
        <f t="shared" si="2"/>
        <v>0</v>
      </c>
      <c r="J37" s="149">
        <f t="shared" si="2"/>
        <v>0</v>
      </c>
      <c r="K37" s="159">
        <f t="shared" si="2"/>
        <v>0</v>
      </c>
      <c r="L37" s="149">
        <f t="shared" si="2"/>
        <v>0</v>
      </c>
      <c r="M37" s="159">
        <f t="shared" si="2"/>
        <v>0</v>
      </c>
      <c r="N37" s="149">
        <f t="shared" si="2"/>
        <v>0</v>
      </c>
    </row>
    <row r="38" spans="1:14" ht="18" customHeight="1">
      <c r="A38" s="331"/>
      <c r="B38" s="331"/>
      <c r="C38" s="52" t="s">
        <v>257</v>
      </c>
      <c r="D38" s="267" t="s">
        <v>258</v>
      </c>
      <c r="E38" s="159">
        <v>0</v>
      </c>
      <c r="F38" s="149">
        <v>0</v>
      </c>
      <c r="G38" s="159">
        <v>0</v>
      </c>
      <c r="H38" s="149">
        <v>0</v>
      </c>
      <c r="I38" s="159"/>
      <c r="J38" s="149"/>
      <c r="K38" s="159"/>
      <c r="L38" s="149"/>
      <c r="M38" s="159"/>
      <c r="N38" s="149"/>
    </row>
    <row r="39" spans="1:14" ht="18" customHeight="1">
      <c r="A39" s="331"/>
      <c r="B39" s="331"/>
      <c r="C39" s="52" t="s">
        <v>259</v>
      </c>
      <c r="D39" s="267" t="s">
        <v>260</v>
      </c>
      <c r="E39" s="159">
        <v>0</v>
      </c>
      <c r="F39" s="149">
        <v>0</v>
      </c>
      <c r="G39" s="159">
        <v>0</v>
      </c>
      <c r="H39" s="149">
        <v>0</v>
      </c>
      <c r="I39" s="159"/>
      <c r="J39" s="149"/>
      <c r="K39" s="159"/>
      <c r="L39" s="149"/>
      <c r="M39" s="159"/>
      <c r="N39" s="149"/>
    </row>
    <row r="40" spans="1:14" ht="18" customHeight="1">
      <c r="A40" s="331"/>
      <c r="B40" s="331"/>
      <c r="C40" s="52" t="s">
        <v>261</v>
      </c>
      <c r="D40" s="267" t="s">
        <v>262</v>
      </c>
      <c r="E40" s="159">
        <v>0</v>
      </c>
      <c r="F40" s="149">
        <v>0</v>
      </c>
      <c r="G40" s="159">
        <v>-9</v>
      </c>
      <c r="H40" s="149">
        <v>5</v>
      </c>
      <c r="I40" s="159"/>
      <c r="J40" s="149"/>
      <c r="K40" s="159"/>
      <c r="L40" s="149"/>
      <c r="M40" s="159"/>
      <c r="N40" s="149"/>
    </row>
    <row r="41" spans="1:14" ht="18" customHeight="1">
      <c r="A41" s="331"/>
      <c r="B41" s="331"/>
      <c r="C41" s="216" t="s">
        <v>263</v>
      </c>
      <c r="D41" s="267" t="s">
        <v>264</v>
      </c>
      <c r="E41" s="159">
        <f>E34+E35-E36-E40</f>
        <v>-23</v>
      </c>
      <c r="F41" s="149">
        <f>F34+F35-F36-F40</f>
        <v>30</v>
      </c>
      <c r="G41" s="159">
        <f aca="true" t="shared" si="3" ref="G41:N41">G34+G35-G36-G40</f>
        <v>-26</v>
      </c>
      <c r="H41" s="149">
        <f t="shared" si="3"/>
        <v>7</v>
      </c>
      <c r="I41" s="159">
        <f t="shared" si="3"/>
        <v>0</v>
      </c>
      <c r="J41" s="149">
        <f t="shared" si="3"/>
        <v>0</v>
      </c>
      <c r="K41" s="159">
        <f t="shared" si="3"/>
        <v>0</v>
      </c>
      <c r="L41" s="149">
        <f t="shared" si="3"/>
        <v>0</v>
      </c>
      <c r="M41" s="159">
        <f t="shared" si="3"/>
        <v>0</v>
      </c>
      <c r="N41" s="149">
        <f t="shared" si="3"/>
        <v>0</v>
      </c>
    </row>
    <row r="42" spans="1:14" ht="18" customHeight="1">
      <c r="A42" s="331"/>
      <c r="B42" s="331"/>
      <c r="C42" s="387" t="s">
        <v>265</v>
      </c>
      <c r="D42" s="388"/>
      <c r="E42" s="116">
        <f>E37+E38-E39-E40</f>
        <v>-23</v>
      </c>
      <c r="F42" s="117">
        <f>F37+F38-F39-F40</f>
        <v>30</v>
      </c>
      <c r="G42" s="116"/>
      <c r="H42" s="117">
        <f>H37+H38-H39-H40</f>
        <v>7</v>
      </c>
      <c r="I42" s="116">
        <f aca="true" t="shared" si="4" ref="I42:N42">I37+I38-I39-I40</f>
        <v>0</v>
      </c>
      <c r="J42" s="117">
        <f t="shared" si="4"/>
        <v>0</v>
      </c>
      <c r="K42" s="116">
        <f t="shared" si="4"/>
        <v>0</v>
      </c>
      <c r="L42" s="117">
        <f t="shared" si="4"/>
        <v>0</v>
      </c>
      <c r="M42" s="116">
        <f t="shared" si="4"/>
        <v>0</v>
      </c>
      <c r="N42" s="149">
        <f t="shared" si="4"/>
        <v>0</v>
      </c>
    </row>
    <row r="43" spans="1:14" ht="18" customHeight="1">
      <c r="A43" s="331"/>
      <c r="B43" s="331"/>
      <c r="C43" s="52" t="s">
        <v>266</v>
      </c>
      <c r="D43" s="267" t="s">
        <v>267</v>
      </c>
      <c r="E43" s="159">
        <v>0</v>
      </c>
      <c r="F43" s="149">
        <v>0</v>
      </c>
      <c r="G43" s="159">
        <v>0</v>
      </c>
      <c r="H43" s="149">
        <v>0</v>
      </c>
      <c r="I43" s="159"/>
      <c r="J43" s="149"/>
      <c r="K43" s="159"/>
      <c r="L43" s="149"/>
      <c r="M43" s="159"/>
      <c r="N43" s="149"/>
    </row>
    <row r="44" spans="1:14" ht="18" customHeight="1">
      <c r="A44" s="332"/>
      <c r="B44" s="332"/>
      <c r="C44" s="6" t="s">
        <v>268</v>
      </c>
      <c r="D44" s="110" t="s">
        <v>269</v>
      </c>
      <c r="E44" s="162">
        <f>E41+E43</f>
        <v>-23</v>
      </c>
      <c r="F44" s="150">
        <f>F41+F43</f>
        <v>30</v>
      </c>
      <c r="G44" s="162">
        <f aca="true" t="shared" si="5" ref="G44:N44">G41+G43</f>
        <v>-26</v>
      </c>
      <c r="H44" s="150">
        <f t="shared" si="5"/>
        <v>7</v>
      </c>
      <c r="I44" s="162">
        <f t="shared" si="5"/>
        <v>0</v>
      </c>
      <c r="J44" s="150">
        <f t="shared" si="5"/>
        <v>0</v>
      </c>
      <c r="K44" s="162">
        <f t="shared" si="5"/>
        <v>0</v>
      </c>
      <c r="L44" s="150">
        <f t="shared" si="5"/>
        <v>0</v>
      </c>
      <c r="M44" s="162">
        <f t="shared" si="5"/>
        <v>0</v>
      </c>
      <c r="N44" s="150">
        <f t="shared" si="5"/>
        <v>0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70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2017-07-03T02:44:58Z</cp:lastPrinted>
  <dcterms:created xsi:type="dcterms:W3CDTF">1999-07-06T05:17:05Z</dcterms:created>
  <dcterms:modified xsi:type="dcterms:W3CDTF">2018-10-29T05:51:00Z</dcterms:modified>
  <cp:category/>
  <cp:version/>
  <cp:contentType/>
  <cp:contentStatus/>
</cp:coreProperties>
</file>