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'1.普通会計予算'!$A$1:$I$42</definedName>
    <definedName name="_xlnm.Print_Area" localSheetId="1">'2.公営企業会計予算'!$A$1:$S$50</definedName>
    <definedName name="_xlnm.Print_Area" localSheetId="2">'3.(1)普通会計決算'!$A$1:$I$42</definedName>
    <definedName name="_xlnm.Print_Area" localSheetId="3">'3.(2)財政指標等'!$A$1:$I$35</definedName>
    <definedName name="_xlnm.Print_Area" localSheetId="4">'4.公営企業会計決算'!$A$1:$S$49</definedName>
    <definedName name="_xlnm.Print_Area" localSheetId="5">'5.三セク決算'!$A$1:$N$46</definedName>
    <definedName name="_xlnm.Print_Titles" localSheetId="1">'2.公営企業会計予算'!$1:$4</definedName>
    <definedName name="_xlnm.Print_Titles" localSheetId="4">'4.公営企業会計決算'!$1:$4</definedName>
  </definedNames>
  <calcPr fullCalcOnLoad="1"/>
</workbook>
</file>

<file path=xl/sharedStrings.xml><?xml version="1.0" encoding="utf-8"?>
<sst xmlns="http://schemas.openxmlformats.org/spreadsheetml/2006/main" count="535" uniqueCount="315">
  <si>
    <t>団体名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</si>
  <si>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</si>
  <si>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</si>
  <si>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</si>
  <si>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</si>
  <si>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</si>
  <si>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</si>
  <si>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</si>
  <si>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</si>
  <si>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</si>
  <si>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</si>
  <si>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</si>
  <si>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</si>
  <si>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</si>
  <si>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</si>
  <si>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</si>
  <si>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</si>
  <si>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</si>
  <si>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</si>
  <si>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</si>
  <si>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</si>
  <si>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</si>
  <si>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うち市町村民税</t>
  </si>
  <si>
    <t>うち所得割</t>
  </si>
  <si>
    <t>　　法人税割</t>
  </si>
  <si>
    <t>うち固定資産税</t>
  </si>
  <si>
    <t>使用料・手数料</t>
  </si>
  <si>
    <t>都道府県支出金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</si>
  <si>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</si>
  <si>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</si>
  <si>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</si>
  <si>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</si>
  <si>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</si>
  <si>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</si>
  <si>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 xml:space="preserve">    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</si>
  <si>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</si>
  <si>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</si>
  <si>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</si>
  <si>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</si>
  <si>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</si>
  <si>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</si>
  <si>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</si>
  <si>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</si>
  <si>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</si>
  <si>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</si>
  <si>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</si>
  <si>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</si>
  <si>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</si>
  <si>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</si>
  <si>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</si>
  <si>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</si>
  <si>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</si>
  <si>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</si>
  <si>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</si>
  <si>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</si>
  <si>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</si>
  <si>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</si>
  <si>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</si>
  <si>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</si>
  <si>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</si>
  <si>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</si>
  <si>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</si>
  <si>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</si>
  <si>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</si>
  <si>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</si>
  <si>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</si>
  <si>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</si>
  <si>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</si>
  <si>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</si>
  <si>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</si>
  <si>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</si>
  <si>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</si>
  <si>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</si>
  <si>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</si>
  <si>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</si>
  <si>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</si>
  <si>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</si>
  <si>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</si>
  <si>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</si>
  <si>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その他</t>
  </si>
  <si>
    <t>普　　　通　　　会　　　計</t>
  </si>
  <si>
    <t>歳　　入</t>
  </si>
  <si>
    <t>歳　　出</t>
  </si>
  <si>
    <t>（注）原則として表示単位未満を四捨五入して端数調整していないため、合計等と一致しない場合がある。</t>
  </si>
  <si>
    <t>損益収支</t>
  </si>
  <si>
    <t>資本収支</t>
  </si>
  <si>
    <t>収益的収支</t>
  </si>
  <si>
    <t>資本的収支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</si>
  <si>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</si>
  <si>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</si>
  <si>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</si>
  <si>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</si>
  <si>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</si>
  <si>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</si>
  <si>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</si>
  <si>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</si>
  <si>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</si>
  <si>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</si>
  <si>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(c=a-b)</t>
  </si>
  <si>
    <t>(f=d-e)</t>
  </si>
  <si>
    <t>(g=c+f)</t>
  </si>
  <si>
    <t>（単位：百万円）</t>
  </si>
  <si>
    <t>予算額</t>
  </si>
  <si>
    <t>うち補助事業(国直轄事業負担金を含む)</t>
  </si>
  <si>
    <t>1.普通会計の状況</t>
  </si>
  <si>
    <t>平成16年度</t>
  </si>
  <si>
    <t>団体名</t>
  </si>
  <si>
    <t>歳入</t>
  </si>
  <si>
    <t>地方税</t>
  </si>
  <si>
    <t>地方譲与税</t>
  </si>
  <si>
    <t>地方交付税</t>
  </si>
  <si>
    <t>国庫支出金</t>
  </si>
  <si>
    <t>地方債</t>
  </si>
  <si>
    <t>その他収入</t>
  </si>
  <si>
    <t>当初予算額</t>
  </si>
  <si>
    <t>構成比</t>
  </si>
  <si>
    <t>前年度比</t>
  </si>
  <si>
    <t>歳出</t>
  </si>
  <si>
    <t>義務的経費</t>
  </si>
  <si>
    <t>その他の経費</t>
  </si>
  <si>
    <t>投資的経費</t>
  </si>
  <si>
    <t>人件費</t>
  </si>
  <si>
    <t>公債費</t>
  </si>
  <si>
    <t>物件費</t>
  </si>
  <si>
    <t>積立金</t>
  </si>
  <si>
    <t>普通建設事業</t>
  </si>
  <si>
    <t>市町村民税</t>
  </si>
  <si>
    <t>固定資産税</t>
  </si>
  <si>
    <t>（単位：百万円、％）</t>
  </si>
  <si>
    <t>平成14年度</t>
  </si>
  <si>
    <t>３.普通会計の状況</t>
  </si>
  <si>
    <t>決算額</t>
  </si>
  <si>
    <t>（単位：百万円、％）</t>
  </si>
  <si>
    <t>決算額</t>
  </si>
  <si>
    <t>歳入総額</t>
  </si>
  <si>
    <t>歳出総額</t>
  </si>
  <si>
    <t>歳入歳出差引額</t>
  </si>
  <si>
    <t>繰越財源</t>
  </si>
  <si>
    <t>実質収支</t>
  </si>
  <si>
    <t>単年度収支</t>
  </si>
  <si>
    <t>繰上償還金</t>
  </si>
  <si>
    <t>実質単年度収支</t>
  </si>
  <si>
    <t>標準財政規模</t>
  </si>
  <si>
    <t>財政力指数</t>
  </si>
  <si>
    <t>実質収支比率</t>
  </si>
  <si>
    <t>起債制限比率</t>
  </si>
  <si>
    <t>経常収支比率</t>
  </si>
  <si>
    <t>自主財源比率</t>
  </si>
  <si>
    <t>債務負担行為</t>
  </si>
  <si>
    <t>地方債現在高</t>
  </si>
  <si>
    <t>一般財源総額比</t>
  </si>
  <si>
    <t>14年度</t>
  </si>
  <si>
    <t>13年度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</si>
  <si>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</si>
  <si>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</si>
  <si>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</si>
  <si>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</si>
  <si>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</si>
  <si>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</si>
  <si>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</si>
  <si>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</si>
  <si>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</si>
  <si>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</si>
  <si>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</si>
  <si>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</si>
  <si>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</si>
  <si>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</si>
  <si>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</si>
  <si>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</si>
  <si>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</si>
  <si>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</si>
  <si>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</si>
  <si>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</si>
  <si>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</si>
  <si>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</si>
  <si>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</si>
  <si>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</si>
  <si>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</si>
  <si>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</si>
  <si>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</si>
  <si>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</si>
  <si>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</si>
  <si>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</si>
  <si>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</si>
  <si>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</si>
  <si>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</si>
  <si>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</si>
  <si>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</si>
  <si>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</si>
  <si>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</si>
  <si>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</si>
  <si>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</si>
  <si>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（注）原則として表示単位未満を四捨五入して端数調整していないため、合計等と一致しない場合がある。</t>
  </si>
  <si>
    <t>４.公営企業会計の状況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</si>
  <si>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</si>
  <si>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</si>
  <si>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</si>
  <si>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</si>
  <si>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</si>
  <si>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</si>
  <si>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</si>
  <si>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</si>
  <si>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</si>
  <si>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</si>
  <si>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</si>
  <si>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</si>
  <si>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</si>
  <si>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</si>
  <si>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</si>
  <si>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</si>
  <si>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</si>
  <si>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</si>
  <si>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</si>
  <si>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</si>
  <si>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</si>
  <si>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</si>
  <si>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</si>
  <si>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</si>
  <si>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</si>
  <si>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</si>
  <si>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</si>
  <si>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</si>
  <si>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</si>
  <si>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</si>
  <si>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</si>
  <si>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</si>
  <si>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</si>
  <si>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</si>
  <si>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</si>
  <si>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</si>
  <si>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</si>
  <si>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</si>
  <si>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</si>
  <si>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</si>
  <si>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</si>
  <si>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</si>
  <si>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</si>
  <si>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</si>
  <si>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</si>
  <si>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</si>
  <si>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</si>
  <si>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</si>
  <si>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</si>
  <si>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</si>
  <si>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</si>
  <si>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</si>
  <si>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</si>
  <si>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</si>
  <si>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</si>
  <si>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</si>
  <si>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</si>
  <si>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</si>
  <si>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</si>
  <si>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</si>
  <si>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</si>
  <si>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</si>
  <si>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</si>
  <si>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</si>
  <si>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</si>
  <si>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</si>
  <si>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</si>
  <si>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</si>
  <si>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</si>
  <si>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</si>
  <si>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</si>
  <si>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</si>
  <si>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</si>
  <si>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</si>
  <si>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</si>
  <si>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</si>
  <si>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</si>
  <si>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</si>
  <si>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24年度</t>
  </si>
  <si>
    <t>25年度</t>
  </si>
  <si>
    <t>28年度</t>
  </si>
  <si>
    <t>26年度</t>
  </si>
  <si>
    <t>27年度</t>
  </si>
  <si>
    <t>（1）平成30年度普通会計予算の状況</t>
  </si>
  <si>
    <t>平成30年度</t>
  </si>
  <si>
    <t>(平成30年度予算ﾍﾞｰｽ）</t>
  </si>
  <si>
    <t>30年度</t>
  </si>
  <si>
    <t>（1）平成28年度普通会計決算の状況</t>
  </si>
  <si>
    <t>平成28年度</t>
  </si>
  <si>
    <t>28年度</t>
  </si>
  <si>
    <t>（注1）平成24年度～26年度は平成22年国勢調査、平成27年度～平成28年度は平成27年度国勢調査を基に計上している。</t>
  </si>
  <si>
    <t>(平成28年度決算ﾍﾞｰｽ）</t>
  </si>
  <si>
    <t>28年度</t>
  </si>
  <si>
    <t>(平成28年度決算額）</t>
  </si>
  <si>
    <t>30年度</t>
  </si>
  <si>
    <t>新潟市</t>
  </si>
  <si>
    <t>水道事業</t>
  </si>
  <si>
    <t>28年度</t>
  </si>
  <si>
    <t>病院事業</t>
  </si>
  <si>
    <t>公共下水道事業</t>
  </si>
  <si>
    <t>特定環境保全公共下水道事業</t>
  </si>
  <si>
    <t>その他事業（特定地域生活排水処理施設整備事業）</t>
  </si>
  <si>
    <t>その他（個別排水処理施設整備事業）</t>
  </si>
  <si>
    <t>農業集落排水事業</t>
  </si>
  <si>
    <t>30年度</t>
  </si>
  <si>
    <t>公共下水道</t>
  </si>
  <si>
    <t>28年度</t>
  </si>
  <si>
    <t>介護サービス（指定介護老人福祉施設）</t>
  </si>
  <si>
    <t>30年度</t>
  </si>
  <si>
    <t>－</t>
  </si>
  <si>
    <t>28年度</t>
  </si>
  <si>
    <t>－</t>
  </si>
  <si>
    <t>市場事業</t>
  </si>
  <si>
    <t>30年度</t>
  </si>
  <si>
    <t>28年度</t>
  </si>
  <si>
    <t>と畜場事業</t>
  </si>
  <si>
    <t>30年度</t>
  </si>
  <si>
    <t>新潟市土地開発公社</t>
  </si>
  <si>
    <t>新潟地下開発</t>
  </si>
  <si>
    <t>エフエム新津</t>
  </si>
  <si>
    <t>まちづくり豊栄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</si>
</sst>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00_ ;_ * \-#,##0.000_ ;_ * &quot;-&quot;???_ ;_ @_ "/>
    <numFmt numFmtId="213" formatCode="_ * #,##0.0_ ;_ * \-#,##0.0_ ;_ * &quot;-&quot;?_ ;_ @_ "/>
    <numFmt numFmtId="214" formatCode="_ * #,##0_ ;_ * &quot;▲ &quot;#,##0_ ;_ * &quot;－&quot;_ ;_ @_ "/>
    <numFmt numFmtId="215" formatCode="_ * #,##0.0_ ;_ * &quot;▲ &quot;#,##0.0_ ;_ * &quot;－&quot;_ ;_ @_ "/>
    <numFmt numFmtId="216" formatCode="#,##0.00;&quot;△ &quot;#,##0.00"/>
    <numFmt numFmtId="217" formatCode="#,##0;[Red]&quot;△&quot;#,##0"/>
    <numFmt numFmtId="218" formatCode="_ * #,##0.00_ ;_ * &quot;▲ &quot;#,##0.00_ ;_ * &quot;－&quot;_ ;_ @_ "/>
    <numFmt numFmtId="219" formatCode="_ * #,##0.000_ ;_ * &quot;▲ &quot;#,##0.000_ ;_ * &quot;－&quot;_ ;_ @_ "/>
    <numFmt numFmtId="220" formatCode="#,##0.0;&quot;▲ &quot;#,##0.0"/>
    <numFmt numFmtId="221" formatCode="#,##0_ "/>
    <numFmt numFmtId="222" formatCode="#,##0;&quot;▲ &quot;#,##0"/>
    <numFmt numFmtId="223" formatCode="_ * #,##0.000_ ;_ * \-#,##0.000_ ;_ * &quot;-&quot;_ ;_ @_ "/>
  </numFmts>
  <fonts count="5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sz val="6"/>
      <name val="明朝"/>
      <family val="3"/>
    </font>
    <font>
      <sz val="6"/>
      <name val="ＭＳ Ｐ明朝"/>
      <family val="1"/>
    </font>
    <font>
      <sz val="11"/>
      <name val="ＭＳ 明朝"/>
      <family val="1"/>
    </font>
    <font>
      <sz val="11"/>
      <name val="ｺﾞｼｯｸ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0"/>
      <name val="明朝"/>
      <family val="1"/>
    </font>
    <font>
      <sz val="9"/>
      <name val="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49" fillId="32" borderId="0" applyNumberFormat="0" applyBorder="0" applyAlignment="0" applyProtection="0"/>
  </cellStyleXfs>
  <cellXfs count="432">
    <xf numFmtId="0" fontId="0" fillId="0" borderId="0" xfId="0" applyAlignment="1">
      <alignment/>
    </xf>
    <xf numFmtId="41" fontId="0" fillId="0" borderId="0" xfId="0" applyNumberFormat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2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right" vertical="center"/>
    </xf>
    <xf numFmtId="0" fontId="0" fillId="0" borderId="21" xfId="0" applyNumberFormat="1" applyFont="1" applyBorder="1" applyAlignment="1">
      <alignment horizontal="centerContinuous" vertical="center" wrapText="1"/>
    </xf>
    <xf numFmtId="0" fontId="0" fillId="0" borderId="22" xfId="0" applyNumberForma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6" fillId="0" borderId="0" xfId="0" applyNumberFormat="1" applyFont="1" applyAlignment="1">
      <alignment vertical="center"/>
    </xf>
    <xf numFmtId="41" fontId="7" fillId="0" borderId="0" xfId="0" applyNumberFormat="1" applyFont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0" fillId="0" borderId="17" xfId="0" applyNumberFormat="1" applyBorder="1" applyAlignment="1">
      <alignment horizontal="left" vertical="center"/>
    </xf>
    <xf numFmtId="41" fontId="0" fillId="0" borderId="0" xfId="0" applyNumberFormat="1" applyFont="1" applyAlignment="1">
      <alignment vertical="center"/>
    </xf>
    <xf numFmtId="0" fontId="0" fillId="0" borderId="13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41" fontId="0" fillId="0" borderId="28" xfId="0" applyNumberFormat="1" applyBorder="1" applyAlignment="1">
      <alignment horizontal="left" vertical="center"/>
    </xf>
    <xf numFmtId="41" fontId="0" fillId="0" borderId="18" xfId="0" applyNumberFormat="1" applyBorder="1" applyAlignment="1">
      <alignment horizontal="left" vertical="center"/>
    </xf>
    <xf numFmtId="41" fontId="0" fillId="0" borderId="29" xfId="0" applyNumberFormat="1" applyBorder="1" applyAlignment="1">
      <alignment horizontal="left" vertical="center"/>
    </xf>
    <xf numFmtId="41" fontId="0" fillId="0" borderId="30" xfId="0" applyNumberFormat="1" applyBorder="1" applyAlignment="1">
      <alignment vertical="center"/>
    </xf>
    <xf numFmtId="41" fontId="0" fillId="0" borderId="14" xfId="0" applyNumberFormat="1" applyBorder="1" applyAlignment="1">
      <alignment horizontal="center" vertical="center"/>
    </xf>
    <xf numFmtId="41" fontId="0" fillId="0" borderId="31" xfId="0" applyNumberFormat="1" applyBorder="1" applyAlignment="1">
      <alignment horizontal="center" vertical="center"/>
    </xf>
    <xf numFmtId="41" fontId="0" fillId="0" borderId="18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left" vertical="center"/>
    </xf>
    <xf numFmtId="41" fontId="0" fillId="0" borderId="32" xfId="0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28" xfId="0" applyNumberFormat="1" applyBorder="1" applyAlignment="1">
      <alignment vertical="center"/>
    </xf>
    <xf numFmtId="41" fontId="0" fillId="0" borderId="31" xfId="0" applyNumberFormat="1" applyBorder="1" applyAlignment="1">
      <alignment vertical="center"/>
    </xf>
    <xf numFmtId="0" fontId="4" fillId="0" borderId="13" xfId="0" applyNumberFormat="1" applyFont="1" applyBorder="1" applyAlignment="1">
      <alignment horizontal="distributed" vertical="center"/>
    </xf>
    <xf numFmtId="0" fontId="0" fillId="0" borderId="34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0" fontId="0" fillId="0" borderId="35" xfId="0" applyNumberFormat="1" applyFont="1" applyBorder="1" applyAlignment="1">
      <alignment horizontal="center" vertical="center"/>
    </xf>
    <xf numFmtId="41" fontId="0" fillId="0" borderId="36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41" fontId="0" fillId="0" borderId="32" xfId="0" applyNumberFormat="1" applyBorder="1" applyAlignment="1">
      <alignment horizontal="left" vertical="center"/>
    </xf>
    <xf numFmtId="41" fontId="0" fillId="0" borderId="38" xfId="0" applyNumberFormat="1" applyBorder="1" applyAlignment="1">
      <alignment horizontal="left" vertical="center"/>
    </xf>
    <xf numFmtId="41" fontId="0" fillId="0" borderId="39" xfId="0" applyNumberFormat="1" applyBorder="1" applyAlignment="1">
      <alignment horizontal="left" vertical="center"/>
    </xf>
    <xf numFmtId="41" fontId="0" fillId="0" borderId="40" xfId="0" applyNumberFormat="1" applyBorder="1" applyAlignment="1">
      <alignment horizontal="left" vertical="center"/>
    </xf>
    <xf numFmtId="41" fontId="0" fillId="0" borderId="41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25" xfId="0" applyNumberFormat="1" applyBorder="1" applyAlignment="1">
      <alignment horizontal="left" vertical="center"/>
    </xf>
    <xf numFmtId="41" fontId="0" fillId="0" borderId="16" xfId="0" applyNumberFormat="1" applyBorder="1" applyAlignment="1">
      <alignment horizontal="left" vertical="center"/>
    </xf>
    <xf numFmtId="0" fontId="0" fillId="0" borderId="42" xfId="0" applyNumberFormat="1" applyBorder="1" applyAlignment="1">
      <alignment horizontal="centerContinuous" vertical="center"/>
    </xf>
    <xf numFmtId="0" fontId="0" fillId="0" borderId="43" xfId="0" applyNumberFormat="1" applyBorder="1" applyAlignment="1">
      <alignment horizontal="centerContinuous" vertical="center"/>
    </xf>
    <xf numFmtId="0" fontId="0" fillId="0" borderId="44" xfId="0" applyNumberFormat="1" applyBorder="1" applyAlignment="1">
      <alignment horizontal="centerContinuous" vertical="center"/>
    </xf>
    <xf numFmtId="0" fontId="0" fillId="0" borderId="27" xfId="0" applyNumberFormat="1" applyBorder="1" applyAlignment="1">
      <alignment vertical="center"/>
    </xf>
    <xf numFmtId="41" fontId="0" fillId="0" borderId="14" xfId="0" applyNumberFormat="1" applyBorder="1" applyAlignment="1">
      <alignment horizontal="left" vertical="center"/>
    </xf>
    <xf numFmtId="41" fontId="0" fillId="0" borderId="45" xfId="0" applyNumberFormat="1" applyBorder="1" applyAlignment="1">
      <alignment horizontal="left" vertical="center"/>
    </xf>
    <xf numFmtId="41" fontId="0" fillId="0" borderId="46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0" fontId="4" fillId="0" borderId="13" xfId="0" applyNumberFormat="1" applyFont="1" applyBorder="1" applyAlignment="1">
      <alignment vertical="center"/>
    </xf>
    <xf numFmtId="203" fontId="0" fillId="0" borderId="0" xfId="0" applyNumberFormat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35" xfId="0" applyNumberFormat="1" applyFont="1" applyBorder="1" applyAlignment="1">
      <alignment horizontal="center" vertical="center"/>
    </xf>
    <xf numFmtId="203" fontId="0" fillId="0" borderId="20" xfId="0" applyNumberFormat="1" applyFont="1" applyBorder="1" applyAlignment="1">
      <alignment horizontal="center" vertical="center"/>
    </xf>
    <xf numFmtId="214" fontId="0" fillId="0" borderId="0" xfId="48" applyNumberFormat="1" applyFont="1" applyBorder="1" applyAlignment="1">
      <alignment vertical="center"/>
    </xf>
    <xf numFmtId="215" fontId="0" fillId="0" borderId="47" xfId="48" applyNumberFormat="1" applyFont="1" applyBorder="1" applyAlignment="1">
      <alignment vertical="center"/>
    </xf>
    <xf numFmtId="214" fontId="0" fillId="0" borderId="47" xfId="48" applyNumberFormat="1" applyFont="1" applyBorder="1" applyAlignment="1">
      <alignment vertical="center"/>
    </xf>
    <xf numFmtId="215" fontId="0" fillId="0" borderId="48" xfId="48" applyNumberFormat="1" applyFont="1" applyBorder="1" applyAlignment="1">
      <alignment vertical="center"/>
    </xf>
    <xf numFmtId="214" fontId="0" fillId="0" borderId="46" xfId="48" applyNumberFormat="1" applyFont="1" applyBorder="1" applyAlignment="1">
      <alignment vertical="center"/>
    </xf>
    <xf numFmtId="215" fontId="0" fillId="0" borderId="49" xfId="48" applyNumberFormat="1" applyFont="1" applyBorder="1" applyAlignment="1">
      <alignment vertical="center"/>
    </xf>
    <xf numFmtId="214" fontId="0" fillId="0" borderId="49" xfId="48" applyNumberFormat="1" applyFont="1" applyBorder="1" applyAlignment="1">
      <alignment vertical="center"/>
    </xf>
    <xf numFmtId="215" fontId="0" fillId="0" borderId="50" xfId="48" applyNumberFormat="1" applyFont="1" applyBorder="1" applyAlignment="1">
      <alignment vertical="center"/>
    </xf>
    <xf numFmtId="214" fontId="0" fillId="0" borderId="37" xfId="48" applyNumberFormat="1" applyFont="1" applyBorder="1" applyAlignment="1">
      <alignment vertical="center"/>
    </xf>
    <xf numFmtId="215" fontId="0" fillId="0" borderId="30" xfId="48" applyNumberFormat="1" applyFont="1" applyBorder="1" applyAlignment="1">
      <alignment vertical="center"/>
    </xf>
    <xf numFmtId="214" fontId="0" fillId="0" borderId="30" xfId="48" applyNumberFormat="1" applyFont="1" applyBorder="1" applyAlignment="1">
      <alignment vertical="center"/>
    </xf>
    <xf numFmtId="215" fontId="0" fillId="0" borderId="34" xfId="48" applyNumberFormat="1" applyFont="1" applyBorder="1" applyAlignment="1">
      <alignment vertical="center"/>
    </xf>
    <xf numFmtId="214" fontId="0" fillId="0" borderId="45" xfId="48" applyNumberFormat="1" applyFont="1" applyBorder="1" applyAlignment="1">
      <alignment vertical="center"/>
    </xf>
    <xf numFmtId="215" fontId="0" fillId="0" borderId="51" xfId="48" applyNumberFormat="1" applyFont="1" applyBorder="1" applyAlignment="1">
      <alignment vertical="center"/>
    </xf>
    <xf numFmtId="214" fontId="0" fillId="0" borderId="51" xfId="48" applyNumberFormat="1" applyFont="1" applyBorder="1" applyAlignment="1">
      <alignment vertical="center"/>
    </xf>
    <xf numFmtId="215" fontId="0" fillId="0" borderId="52" xfId="48" applyNumberFormat="1" applyFont="1" applyBorder="1" applyAlignment="1">
      <alignment vertical="center"/>
    </xf>
    <xf numFmtId="214" fontId="0" fillId="0" borderId="41" xfId="48" applyNumberFormat="1" applyFont="1" applyBorder="1" applyAlignment="1">
      <alignment vertical="center"/>
    </xf>
    <xf numFmtId="215" fontId="0" fillId="0" borderId="53" xfId="48" applyNumberFormat="1" applyFont="1" applyBorder="1" applyAlignment="1">
      <alignment vertical="center"/>
    </xf>
    <xf numFmtId="214" fontId="0" fillId="0" borderId="53" xfId="48" applyNumberFormat="1" applyFont="1" applyBorder="1" applyAlignment="1">
      <alignment vertical="center"/>
    </xf>
    <xf numFmtId="215" fontId="0" fillId="0" borderId="54" xfId="48" applyNumberFormat="1" applyFont="1" applyBorder="1" applyAlignment="1">
      <alignment vertical="center"/>
    </xf>
    <xf numFmtId="214" fontId="0" fillId="0" borderId="13" xfId="48" applyNumberFormat="1" applyFont="1" applyBorder="1" applyAlignment="1">
      <alignment vertical="center"/>
    </xf>
    <xf numFmtId="215" fontId="0" fillId="0" borderId="27" xfId="48" applyNumberFormat="1" applyFont="1" applyBorder="1" applyAlignment="1">
      <alignment vertical="center"/>
    </xf>
    <xf numFmtId="215" fontId="0" fillId="0" borderId="55" xfId="48" applyNumberFormat="1" applyFont="1" applyBorder="1" applyAlignment="1">
      <alignment vertical="center"/>
    </xf>
    <xf numFmtId="41" fontId="0" fillId="0" borderId="48" xfId="0" applyNumberFormat="1" applyBorder="1" applyAlignment="1">
      <alignment horizontal="right" vertical="center"/>
    </xf>
    <xf numFmtId="41" fontId="0" fillId="0" borderId="34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52" xfId="0" applyNumberFormat="1" applyBorder="1" applyAlignment="1">
      <alignment horizontal="right" vertical="center"/>
    </xf>
    <xf numFmtId="41" fontId="0" fillId="0" borderId="50" xfId="0" applyNumberFormat="1" applyBorder="1" applyAlignment="1">
      <alignment horizontal="right" vertical="center"/>
    </xf>
    <xf numFmtId="41" fontId="0" fillId="0" borderId="55" xfId="0" applyNumberFormat="1" applyBorder="1" applyAlignment="1">
      <alignment horizontal="right" vertical="center"/>
    </xf>
    <xf numFmtId="41" fontId="0" fillId="0" borderId="20" xfId="0" applyNumberFormat="1" applyBorder="1" applyAlignment="1">
      <alignment horizontal="right" vertical="center"/>
    </xf>
    <xf numFmtId="0" fontId="1" fillId="0" borderId="13" xfId="0" applyNumberFormat="1" applyFont="1" applyBorder="1" applyAlignment="1">
      <alignment horizontal="distributed" vertical="center"/>
    </xf>
    <xf numFmtId="41" fontId="0" fillId="0" borderId="46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13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56" xfId="0" applyNumberFormat="1" applyBorder="1" applyAlignment="1">
      <alignment horizontal="left" vertical="center"/>
    </xf>
    <xf numFmtId="214" fontId="0" fillId="0" borderId="57" xfId="48" applyNumberFormat="1" applyFont="1" applyBorder="1" applyAlignment="1">
      <alignment vertical="center"/>
    </xf>
    <xf numFmtId="214" fontId="0" fillId="0" borderId="58" xfId="48" applyNumberFormat="1" applyFont="1" applyBorder="1" applyAlignment="1">
      <alignment vertical="center"/>
    </xf>
    <xf numFmtId="214" fontId="0" fillId="0" borderId="16" xfId="48" applyNumberFormat="1" applyFont="1" applyBorder="1" applyAlignment="1">
      <alignment vertical="center"/>
    </xf>
    <xf numFmtId="214" fontId="0" fillId="0" borderId="58" xfId="0" applyNumberFormat="1" applyBorder="1" applyAlignment="1" quotePrefix="1">
      <alignment horizontal="right" vertical="center"/>
    </xf>
    <xf numFmtId="214" fontId="0" fillId="0" borderId="19" xfId="48" applyNumberFormat="1" applyFont="1" applyBorder="1" applyAlignment="1">
      <alignment vertical="center"/>
    </xf>
    <xf numFmtId="214" fontId="0" fillId="0" borderId="59" xfId="48" applyNumberFormat="1" applyFont="1" applyBorder="1" applyAlignment="1">
      <alignment vertical="center"/>
    </xf>
    <xf numFmtId="214" fontId="0" fillId="0" borderId="34" xfId="48" applyNumberFormat="1" applyFont="1" applyBorder="1" applyAlignment="1" quotePrefix="1">
      <alignment horizontal="right" vertical="center"/>
    </xf>
    <xf numFmtId="214" fontId="0" fillId="0" borderId="60" xfId="48" applyNumberFormat="1" applyFont="1" applyBorder="1" applyAlignment="1" quotePrefix="1">
      <alignment horizontal="right" vertical="center"/>
    </xf>
    <xf numFmtId="214" fontId="0" fillId="0" borderId="61" xfId="48" applyNumberFormat="1" applyFont="1" applyBorder="1" applyAlignment="1">
      <alignment vertical="center"/>
    </xf>
    <xf numFmtId="214" fontId="0" fillId="0" borderId="62" xfId="48" applyNumberFormat="1" applyFont="1" applyBorder="1" applyAlignment="1">
      <alignment vertical="center"/>
    </xf>
    <xf numFmtId="214" fontId="0" fillId="0" borderId="60" xfId="48" applyNumberFormat="1" applyFont="1" applyBorder="1" applyAlignment="1">
      <alignment vertical="center"/>
    </xf>
    <xf numFmtId="214" fontId="0" fillId="0" borderId="58" xfId="48" applyNumberFormat="1" applyFont="1" applyBorder="1" applyAlignment="1" quotePrefix="1">
      <alignment horizontal="right" vertical="center"/>
    </xf>
    <xf numFmtId="214" fontId="0" fillId="0" borderId="37" xfId="48" applyNumberFormat="1" applyFont="1" applyBorder="1" applyAlignment="1" quotePrefix="1">
      <alignment horizontal="right" vertical="center"/>
    </xf>
    <xf numFmtId="203" fontId="0" fillId="0" borderId="0" xfId="0" applyNumberFormat="1" applyFont="1" applyBorder="1" applyAlignment="1">
      <alignment horizontal="center" vertical="center"/>
    </xf>
    <xf numFmtId="214" fontId="0" fillId="0" borderId="0" xfId="48" applyNumberFormat="1" applyFont="1" applyBorder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14" fontId="0" fillId="0" borderId="63" xfId="48" applyNumberFormat="1" applyFont="1" applyBorder="1" applyAlignment="1">
      <alignment vertical="center"/>
    </xf>
    <xf numFmtId="214" fontId="0" fillId="0" borderId="64" xfId="48" applyNumberFormat="1" applyFont="1" applyBorder="1" applyAlignment="1">
      <alignment vertical="center"/>
    </xf>
    <xf numFmtId="214" fontId="0" fillId="0" borderId="22" xfId="48" applyNumberFormat="1" applyFont="1" applyBorder="1" applyAlignment="1">
      <alignment vertical="center"/>
    </xf>
    <xf numFmtId="214" fontId="0" fillId="0" borderId="65" xfId="48" applyNumberFormat="1" applyFont="1" applyBorder="1" applyAlignment="1">
      <alignment vertical="center"/>
    </xf>
    <xf numFmtId="203" fontId="0" fillId="0" borderId="22" xfId="0" applyNumberFormat="1" applyFont="1" applyBorder="1" applyAlignment="1">
      <alignment horizontal="center" vertical="center"/>
    </xf>
    <xf numFmtId="214" fontId="0" fillId="0" borderId="21" xfId="48" applyNumberFormat="1" applyFont="1" applyBorder="1" applyAlignment="1">
      <alignment vertical="center"/>
    </xf>
    <xf numFmtId="214" fontId="0" fillId="0" borderId="66" xfId="48" applyNumberFormat="1" applyFont="1" applyBorder="1" applyAlignment="1">
      <alignment vertical="center"/>
    </xf>
    <xf numFmtId="214" fontId="0" fillId="0" borderId="39" xfId="48" applyNumberFormat="1" applyFont="1" applyBorder="1" applyAlignment="1">
      <alignment vertical="center"/>
    </xf>
    <xf numFmtId="41" fontId="14" fillId="0" borderId="0" xfId="0" applyNumberFormat="1" applyFont="1" applyAlignment="1">
      <alignment vertical="center"/>
    </xf>
    <xf numFmtId="41" fontId="14" fillId="0" borderId="0" xfId="0" applyNumberFormat="1" applyFont="1" applyAlignment="1">
      <alignment horizontal="left" vertical="center"/>
    </xf>
    <xf numFmtId="41" fontId="15" fillId="0" borderId="30" xfId="0" applyNumberFormat="1" applyFont="1" applyBorder="1" applyAlignment="1">
      <alignment vertical="center"/>
    </xf>
    <xf numFmtId="214" fontId="0" fillId="0" borderId="36" xfId="48" applyNumberFormat="1" applyFont="1" applyBorder="1" applyAlignment="1">
      <alignment vertical="center"/>
    </xf>
    <xf numFmtId="214" fontId="0" fillId="0" borderId="12" xfId="48" applyNumberFormat="1" applyFont="1" applyBorder="1" applyAlignment="1" quotePrefix="1">
      <alignment horizontal="right" vertical="center"/>
    </xf>
    <xf numFmtId="214" fontId="0" fillId="0" borderId="12" xfId="48" applyNumberFormat="1" applyFont="1" applyBorder="1" applyAlignment="1">
      <alignment vertical="center"/>
    </xf>
    <xf numFmtId="214" fontId="0" fillId="0" borderId="22" xfId="48" applyNumberFormat="1" applyFont="1" applyBorder="1" applyAlignment="1" quotePrefix="1">
      <alignment horizontal="right" vertical="center"/>
    </xf>
    <xf numFmtId="214" fontId="0" fillId="0" borderId="36" xfId="48" applyNumberFormat="1" applyFont="1" applyBorder="1" applyAlignment="1" quotePrefix="1">
      <alignment horizontal="right" vertical="center"/>
    </xf>
    <xf numFmtId="214" fontId="0" fillId="0" borderId="23" xfId="48" applyNumberFormat="1" applyFont="1" applyBorder="1" applyAlignment="1">
      <alignment vertical="center"/>
    </xf>
    <xf numFmtId="214" fontId="0" fillId="0" borderId="64" xfId="48" applyNumberFormat="1" applyFont="1" applyBorder="1" applyAlignment="1" quotePrefix="1">
      <alignment horizontal="right" vertical="center"/>
    </xf>
    <xf numFmtId="41" fontId="0" fillId="0" borderId="67" xfId="0" applyNumberFormat="1" applyBorder="1" applyAlignment="1">
      <alignment horizontal="center" vertical="center"/>
    </xf>
    <xf numFmtId="41" fontId="0" fillId="0" borderId="68" xfId="0" applyNumberFormat="1" applyBorder="1" applyAlignment="1">
      <alignment horizontal="center" vertical="center"/>
    </xf>
    <xf numFmtId="41" fontId="0" fillId="0" borderId="67" xfId="0" applyNumberFormat="1" applyBorder="1" applyAlignment="1">
      <alignment vertical="center"/>
    </xf>
    <xf numFmtId="38" fontId="0" fillId="0" borderId="67" xfId="48" applyFont="1" applyBorder="1" applyAlignment="1">
      <alignment vertical="center"/>
    </xf>
    <xf numFmtId="0" fontId="0" fillId="0" borderId="0" xfId="0" applyNumberFormat="1" applyAlignment="1">
      <alignment vertical="center"/>
    </xf>
    <xf numFmtId="220" fontId="0" fillId="0" borderId="67" xfId="0" applyNumberFormat="1" applyBorder="1" applyAlignment="1">
      <alignment vertical="center"/>
    </xf>
    <xf numFmtId="41" fontId="0" fillId="0" borderId="67" xfId="0" applyNumberFormat="1" applyBorder="1" applyAlignment="1">
      <alignment horizontal="center" vertical="center" shrinkToFit="1"/>
    </xf>
    <xf numFmtId="221" fontId="0" fillId="0" borderId="0" xfId="0" applyNumberFormat="1" applyAlignment="1">
      <alignment vertical="center"/>
    </xf>
    <xf numFmtId="0" fontId="0" fillId="0" borderId="6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Continuous" vertical="center" wrapText="1"/>
    </xf>
    <xf numFmtId="0" fontId="0" fillId="0" borderId="0" xfId="0" applyNumberFormat="1" applyBorder="1" applyAlignment="1">
      <alignment vertical="center"/>
    </xf>
    <xf numFmtId="215" fontId="0" fillId="0" borderId="0" xfId="48" applyNumberFormat="1" applyFont="1" applyBorder="1" applyAlignment="1">
      <alignment vertical="center"/>
    </xf>
    <xf numFmtId="0" fontId="4" fillId="0" borderId="13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0" fillId="0" borderId="0" xfId="0" applyNumberFormat="1" applyAlignment="1">
      <alignment vertical="center" wrapText="1"/>
    </xf>
    <xf numFmtId="222" fontId="0" fillId="0" borderId="0" xfId="0" applyNumberFormat="1" applyAlignment="1">
      <alignment vertical="center"/>
    </xf>
    <xf numFmtId="223" fontId="0" fillId="0" borderId="0" xfId="0" applyNumberFormat="1" applyAlignment="1">
      <alignment vertical="center"/>
    </xf>
    <xf numFmtId="208" fontId="0" fillId="0" borderId="0" xfId="0" applyNumberFormat="1" applyAlignment="1">
      <alignment vertical="center"/>
    </xf>
    <xf numFmtId="210" fontId="0" fillId="0" borderId="0" xfId="0" applyNumberForma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69" xfId="0" applyNumberFormat="1" applyBorder="1" applyAlignment="1">
      <alignment horizontal="centerContinuous" vertical="center"/>
    </xf>
    <xf numFmtId="0" fontId="0" fillId="0" borderId="70" xfId="0" applyBorder="1" applyAlignment="1">
      <alignment horizontal="centerContinuous" vertical="center"/>
    </xf>
    <xf numFmtId="0" fontId="0" fillId="0" borderId="71" xfId="0" applyBorder="1" applyAlignment="1">
      <alignment horizontal="centerContinuous" vertical="center"/>
    </xf>
    <xf numFmtId="41" fontId="0" fillId="0" borderId="72" xfId="0" applyNumberFormat="1" applyBorder="1" applyAlignment="1">
      <alignment horizontal="center" vertical="center" shrinkToFit="1"/>
    </xf>
    <xf numFmtId="41" fontId="0" fillId="0" borderId="72" xfId="0" applyNumberFormat="1" applyBorder="1" applyAlignment="1">
      <alignment horizontal="center" vertical="center"/>
    </xf>
    <xf numFmtId="214" fontId="0" fillId="0" borderId="73" xfId="0" applyNumberFormat="1" applyBorder="1" applyAlignment="1">
      <alignment vertical="center"/>
    </xf>
    <xf numFmtId="214" fontId="0" fillId="0" borderId="74" xfId="0" applyNumberFormat="1" applyBorder="1" applyAlignment="1">
      <alignment vertical="center"/>
    </xf>
    <xf numFmtId="214" fontId="0" fillId="0" borderId="74" xfId="48" applyNumberFormat="1" applyFont="1" applyBorder="1" applyAlignment="1">
      <alignment horizontal="right" vertical="center"/>
    </xf>
    <xf numFmtId="214" fontId="0" fillId="0" borderId="75" xfId="0" applyNumberFormat="1" applyBorder="1" applyAlignment="1">
      <alignment vertical="center"/>
    </xf>
    <xf numFmtId="214" fontId="0" fillId="0" borderId="75" xfId="48" applyNumberFormat="1" applyFont="1" applyBorder="1" applyAlignment="1">
      <alignment horizontal="right" vertical="center"/>
    </xf>
    <xf numFmtId="41" fontId="0" fillId="0" borderId="41" xfId="0" applyNumberFormat="1" applyBorder="1" applyAlignment="1">
      <alignment horizontal="right" vertical="center"/>
    </xf>
    <xf numFmtId="214" fontId="0" fillId="0" borderId="76" xfId="0" applyNumberFormat="1" applyBorder="1" applyAlignment="1">
      <alignment vertical="center"/>
    </xf>
    <xf numFmtId="214" fontId="0" fillId="0" borderId="76" xfId="48" applyNumberFormat="1" applyFont="1" applyBorder="1" applyAlignment="1">
      <alignment horizontal="right" vertical="center"/>
    </xf>
    <xf numFmtId="41" fontId="0" fillId="0" borderId="23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77" xfId="0" applyNumberFormat="1" applyBorder="1" applyAlignment="1">
      <alignment horizontal="right" vertical="center"/>
    </xf>
    <xf numFmtId="214" fontId="0" fillId="0" borderId="72" xfId="0" applyNumberFormat="1" applyBorder="1" applyAlignment="1">
      <alignment vertical="center"/>
    </xf>
    <xf numFmtId="214" fontId="0" fillId="0" borderId="72" xfId="48" applyNumberFormat="1" applyFont="1" applyBorder="1" applyAlignment="1">
      <alignment horizontal="right" vertical="center"/>
    </xf>
    <xf numFmtId="218" fontId="0" fillId="0" borderId="74" xfId="0" applyNumberFormat="1" applyBorder="1" applyAlignment="1">
      <alignment vertical="center"/>
    </xf>
    <xf numFmtId="41" fontId="0" fillId="0" borderId="40" xfId="0" applyNumberFormat="1" applyFont="1" applyBorder="1" applyAlignment="1">
      <alignment horizontal="left" vertical="center"/>
    </xf>
    <xf numFmtId="0" fontId="15" fillId="0" borderId="41" xfId="0" applyFont="1" applyBorder="1" applyAlignment="1">
      <alignment horizontal="left" vertical="center"/>
    </xf>
    <xf numFmtId="41" fontId="0" fillId="0" borderId="54" xfId="0" applyNumberFormat="1" applyBorder="1" applyAlignment="1">
      <alignment horizontal="right" vertical="center"/>
    </xf>
    <xf numFmtId="41" fontId="0" fillId="0" borderId="45" xfId="0" applyNumberFormat="1" applyBorder="1" applyAlignment="1">
      <alignment vertical="center"/>
    </xf>
    <xf numFmtId="41" fontId="0" fillId="0" borderId="52" xfId="0" applyNumberFormat="1" applyBorder="1" applyAlignment="1">
      <alignment vertical="center"/>
    </xf>
    <xf numFmtId="214" fontId="0" fillId="0" borderId="73" xfId="48" applyNumberFormat="1" applyFont="1" applyBorder="1" applyAlignment="1">
      <alignment vertical="center"/>
    </xf>
    <xf numFmtId="41" fontId="0" fillId="0" borderId="36" xfId="0" applyNumberFormat="1" applyBorder="1" applyAlignment="1">
      <alignment vertical="center"/>
    </xf>
    <xf numFmtId="41" fontId="0" fillId="0" borderId="37" xfId="0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219" fontId="0" fillId="0" borderId="74" xfId="0" applyNumberFormat="1" applyBorder="1" applyAlignment="1">
      <alignment vertical="center"/>
    </xf>
    <xf numFmtId="219" fontId="0" fillId="0" borderId="74" xfId="48" applyNumberFormat="1" applyFont="1" applyBorder="1" applyAlignment="1">
      <alignment vertical="center"/>
    </xf>
    <xf numFmtId="215" fontId="0" fillId="0" borderId="74" xfId="0" applyNumberFormat="1" applyBorder="1" applyAlignment="1">
      <alignment vertical="center"/>
    </xf>
    <xf numFmtId="215" fontId="0" fillId="0" borderId="74" xfId="48" applyNumberFormat="1" applyFont="1" applyBorder="1" applyAlignment="1">
      <alignment vertical="center"/>
    </xf>
    <xf numFmtId="41" fontId="0" fillId="0" borderId="40" xfId="0" applyNumberFormat="1" applyBorder="1" applyAlignment="1">
      <alignment vertical="center"/>
    </xf>
    <xf numFmtId="41" fontId="0" fillId="0" borderId="41" xfId="0" applyNumberFormat="1" applyBorder="1" applyAlignment="1">
      <alignment vertical="center"/>
    </xf>
    <xf numFmtId="41" fontId="0" fillId="0" borderId="54" xfId="0" applyNumberFormat="1" applyBorder="1" applyAlignment="1">
      <alignment vertical="center"/>
    </xf>
    <xf numFmtId="215" fontId="0" fillId="0" borderId="76" xfId="0" applyNumberFormat="1" applyBorder="1" applyAlignment="1">
      <alignment vertical="center"/>
    </xf>
    <xf numFmtId="215" fontId="0" fillId="0" borderId="76" xfId="48" applyNumberFormat="1" applyFont="1" applyBorder="1" applyAlignment="1">
      <alignment vertical="center"/>
    </xf>
    <xf numFmtId="41" fontId="0" fillId="0" borderId="77" xfId="0" applyNumberFormat="1" applyBorder="1" applyAlignment="1">
      <alignment vertical="center"/>
    </xf>
    <xf numFmtId="215" fontId="0" fillId="0" borderId="72" xfId="0" applyNumberFormat="1" applyBorder="1" applyAlignment="1">
      <alignment vertical="center"/>
    </xf>
    <xf numFmtId="215" fontId="0" fillId="0" borderId="72" xfId="48" applyNumberFormat="1" applyFont="1" applyBorder="1" applyAlignment="1">
      <alignment vertical="center"/>
    </xf>
    <xf numFmtId="215" fontId="0" fillId="0" borderId="76" xfId="48" applyNumberFormat="1" applyFont="1" applyFill="1" applyBorder="1" applyAlignment="1">
      <alignment vertical="center"/>
    </xf>
    <xf numFmtId="215" fontId="0" fillId="0" borderId="0" xfId="0" applyNumberFormat="1" applyBorder="1" applyAlignment="1">
      <alignment vertical="center"/>
    </xf>
    <xf numFmtId="215" fontId="0" fillId="0" borderId="0" xfId="48" applyNumberFormat="1" applyFon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0" fontId="0" fillId="0" borderId="78" xfId="0" applyNumberFormat="1" applyFont="1" applyBorder="1" applyAlignment="1">
      <alignment horizontal="center" vertical="center"/>
    </xf>
    <xf numFmtId="214" fontId="0" fillId="0" borderId="16" xfId="0" applyNumberFormat="1" applyBorder="1" applyAlignment="1" quotePrefix="1">
      <alignment horizontal="right" vertical="center"/>
    </xf>
    <xf numFmtId="214" fontId="0" fillId="0" borderId="64" xfId="0" applyNumberFormat="1" applyBorder="1" applyAlignment="1" quotePrefix="1">
      <alignment horizontal="right" vertical="center"/>
    </xf>
    <xf numFmtId="41" fontId="4" fillId="0" borderId="13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3" xfId="0" applyNumberFormat="1" applyFont="1" applyBorder="1" applyAlignment="1">
      <alignment horizontal="left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12" xfId="0" applyNumberFormat="1" applyBorder="1" applyAlignment="1">
      <alignment horizontal="centerContinuous" vertical="center"/>
    </xf>
    <xf numFmtId="41" fontId="0" fillId="0" borderId="13" xfId="0" applyNumberFormat="1" applyBorder="1" applyAlignment="1">
      <alignment horizontal="centerContinuous" vertical="center"/>
    </xf>
    <xf numFmtId="41" fontId="0" fillId="0" borderId="61" xfId="0" applyNumberFormat="1" applyBorder="1" applyAlignment="1">
      <alignment horizontal="center" vertical="center"/>
    </xf>
    <xf numFmtId="41" fontId="0" fillId="0" borderId="69" xfId="0" applyNumberFormat="1" applyFont="1" applyBorder="1" applyAlignment="1">
      <alignment vertical="center"/>
    </xf>
    <xf numFmtId="0" fontId="0" fillId="0" borderId="70" xfId="0" applyBorder="1" applyAlignment="1">
      <alignment horizontal="distributed" vertical="center"/>
    </xf>
    <xf numFmtId="214" fontId="0" fillId="0" borderId="79" xfId="48" applyNumberFormat="1" applyFont="1" applyBorder="1" applyAlignment="1">
      <alignment horizontal="center" vertical="center"/>
    </xf>
    <xf numFmtId="214" fontId="0" fillId="0" borderId="80" xfId="48" applyNumberFormat="1" applyFont="1" applyBorder="1" applyAlignment="1">
      <alignment horizontal="center" vertical="center"/>
    </xf>
    <xf numFmtId="214" fontId="0" fillId="0" borderId="19" xfId="48" applyNumberFormat="1" applyFont="1" applyBorder="1" applyAlignment="1">
      <alignment horizontal="center" vertical="center"/>
    </xf>
    <xf numFmtId="214" fontId="0" fillId="0" borderId="63" xfId="48" applyNumberFormat="1" applyFont="1" applyBorder="1" applyAlignment="1">
      <alignment horizontal="center" vertical="center"/>
    </xf>
    <xf numFmtId="214" fontId="0" fillId="0" borderId="58" xfId="48" applyNumberFormat="1" applyFont="1" applyBorder="1" applyAlignment="1">
      <alignment horizontal="center" vertical="center"/>
    </xf>
    <xf numFmtId="214" fontId="0" fillId="0" borderId="64" xfId="48" applyNumberFormat="1" applyFont="1" applyBorder="1" applyAlignment="1">
      <alignment horizontal="center" vertical="center"/>
    </xf>
    <xf numFmtId="214" fontId="0" fillId="0" borderId="60" xfId="48" applyNumberFormat="1" applyFont="1" applyBorder="1" applyAlignment="1">
      <alignment horizontal="center" vertical="center"/>
    </xf>
    <xf numFmtId="214" fontId="0" fillId="0" borderId="22" xfId="48" applyNumberFormat="1" applyFont="1" applyBorder="1" applyAlignment="1">
      <alignment horizontal="center" vertical="center"/>
    </xf>
    <xf numFmtId="214" fontId="0" fillId="0" borderId="81" xfId="48" applyNumberFormat="1" applyFont="1" applyBorder="1" applyAlignment="1">
      <alignment vertical="center"/>
    </xf>
    <xf numFmtId="214" fontId="0" fillId="0" borderId="78" xfId="48" applyNumberFormat="1" applyFont="1" applyBorder="1" applyAlignment="1">
      <alignment vertical="center"/>
    </xf>
    <xf numFmtId="41" fontId="0" fillId="0" borderId="36" xfId="0" applyNumberFormat="1" applyFill="1" applyBorder="1" applyAlignment="1">
      <alignment horizontal="left" vertical="center"/>
    </xf>
    <xf numFmtId="41" fontId="0" fillId="0" borderId="37" xfId="0" applyNumberFormat="1" applyFill="1" applyBorder="1" applyAlignment="1">
      <alignment horizontal="left" vertical="center"/>
    </xf>
    <xf numFmtId="214" fontId="0" fillId="0" borderId="36" xfId="48" applyNumberFormat="1" applyFont="1" applyFill="1" applyBorder="1" applyAlignment="1">
      <alignment vertical="center"/>
    </xf>
    <xf numFmtId="214" fontId="0" fillId="0" borderId="64" xfId="48" applyNumberFormat="1" applyFon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214" fontId="0" fillId="0" borderId="40" xfId="48" applyNumberFormat="1" applyFont="1" applyBorder="1" applyAlignment="1">
      <alignment vertical="center"/>
    </xf>
    <xf numFmtId="41" fontId="0" fillId="0" borderId="15" xfId="0" applyNumberFormat="1" applyBorder="1" applyAlignment="1" quotePrefix="1">
      <alignment horizontal="right" vertical="center"/>
    </xf>
    <xf numFmtId="41" fontId="0" fillId="0" borderId="37" xfId="0" applyNumberFormat="1" applyBorder="1" applyAlignment="1" quotePrefix="1">
      <alignment horizontal="right" vertical="center"/>
    </xf>
    <xf numFmtId="41" fontId="0" fillId="0" borderId="13" xfId="0" applyNumberFormat="1" applyBorder="1" applyAlignment="1" quotePrefix="1">
      <alignment horizontal="right" vertical="center"/>
    </xf>
    <xf numFmtId="214" fontId="0" fillId="0" borderId="38" xfId="48" applyNumberFormat="1" applyFont="1" applyBorder="1" applyAlignment="1">
      <alignment vertical="center"/>
    </xf>
    <xf numFmtId="41" fontId="0" fillId="0" borderId="0" xfId="0" applyNumberFormat="1" applyFont="1" applyAlignment="1">
      <alignment horizontal="left" vertical="center"/>
    </xf>
    <xf numFmtId="215" fontId="0" fillId="0" borderId="80" xfId="48" applyNumberFormat="1" applyFont="1" applyBorder="1" applyAlignment="1">
      <alignment vertical="center"/>
    </xf>
    <xf numFmtId="215" fontId="0" fillId="0" borderId="82" xfId="48" applyNumberFormat="1" applyFont="1" applyBorder="1" applyAlignment="1">
      <alignment vertical="center"/>
    </xf>
    <xf numFmtId="0" fontId="0" fillId="0" borderId="83" xfId="0" applyNumberFormat="1" applyBorder="1" applyAlignment="1">
      <alignment horizontal="centerContinuous" vertical="center"/>
    </xf>
    <xf numFmtId="0" fontId="0" fillId="0" borderId="35" xfId="0" applyNumberFormat="1" applyBorder="1" applyAlignment="1">
      <alignment vertical="center"/>
    </xf>
    <xf numFmtId="214" fontId="0" fillId="0" borderId="31" xfId="48" applyNumberFormat="1" applyFont="1" applyBorder="1" applyAlignment="1">
      <alignment vertical="center"/>
    </xf>
    <xf numFmtId="214" fontId="0" fillId="0" borderId="33" xfId="48" applyNumberFormat="1" applyFont="1" applyBorder="1" applyAlignment="1">
      <alignment vertical="center"/>
    </xf>
    <xf numFmtId="214" fontId="0" fillId="0" borderId="18" xfId="48" applyNumberFormat="1" applyFont="1" applyBorder="1" applyAlignment="1">
      <alignment vertical="center"/>
    </xf>
    <xf numFmtId="215" fontId="0" fillId="0" borderId="21" xfId="48" applyNumberFormat="1" applyFont="1" applyBorder="1" applyAlignment="1">
      <alignment vertical="center"/>
    </xf>
    <xf numFmtId="215" fontId="0" fillId="0" borderId="62" xfId="48" applyNumberFormat="1" applyFont="1" applyBorder="1" applyAlignment="1">
      <alignment vertical="center"/>
    </xf>
    <xf numFmtId="215" fontId="0" fillId="0" borderId="64" xfId="48" applyNumberFormat="1" applyFont="1" applyBorder="1" applyAlignment="1">
      <alignment vertical="center"/>
    </xf>
    <xf numFmtId="215" fontId="0" fillId="0" borderId="63" xfId="48" applyNumberFormat="1" applyFont="1" applyBorder="1" applyAlignment="1">
      <alignment vertical="center"/>
    </xf>
    <xf numFmtId="215" fontId="0" fillId="0" borderId="78" xfId="48" applyNumberFormat="1" applyFont="1" applyBorder="1" applyAlignment="1">
      <alignment vertical="center"/>
    </xf>
    <xf numFmtId="215" fontId="0" fillId="0" borderId="22" xfId="48" applyNumberFormat="1" applyFont="1" applyBorder="1" applyAlignment="1">
      <alignment vertical="center"/>
    </xf>
    <xf numFmtId="215" fontId="0" fillId="0" borderId="66" xfId="48" applyNumberFormat="1" applyFont="1" applyBorder="1" applyAlignment="1">
      <alignment vertical="center"/>
    </xf>
    <xf numFmtId="0" fontId="0" fillId="0" borderId="22" xfId="0" applyNumberFormat="1" applyFont="1" applyBorder="1" applyAlignment="1">
      <alignment horizontal="center" vertical="center"/>
    </xf>
    <xf numFmtId="41" fontId="0" fillId="0" borderId="66" xfId="0" applyNumberFormat="1" applyBorder="1" applyAlignment="1">
      <alignment horizontal="center" vertical="center"/>
    </xf>
    <xf numFmtId="214" fontId="0" fillId="0" borderId="56" xfId="48" applyNumberFormat="1" applyFont="1" applyBorder="1" applyAlignment="1">
      <alignment vertical="center"/>
    </xf>
    <xf numFmtId="214" fontId="0" fillId="0" borderId="11" xfId="48" applyNumberFormat="1" applyFont="1" applyBorder="1" applyAlignment="1">
      <alignment vertical="center"/>
    </xf>
    <xf numFmtId="214" fontId="0" fillId="0" borderId="14" xfId="48" applyNumberFormat="1" applyFont="1" applyBorder="1" applyAlignment="1">
      <alignment vertical="center"/>
    </xf>
    <xf numFmtId="214" fontId="0" fillId="0" borderId="17" xfId="48" applyNumberFormat="1" applyFont="1" applyBorder="1" applyAlignment="1">
      <alignment vertical="center"/>
    </xf>
    <xf numFmtId="214" fontId="0" fillId="0" borderId="10" xfId="48" applyNumberFormat="1" applyFont="1" applyBorder="1" applyAlignment="1">
      <alignment vertical="center"/>
    </xf>
    <xf numFmtId="214" fontId="0" fillId="0" borderId="21" xfId="48" applyNumberFormat="1" applyFont="1" applyBorder="1" applyAlignment="1">
      <alignment vertical="center"/>
    </xf>
    <xf numFmtId="214" fontId="0" fillId="0" borderId="36" xfId="48" applyNumberFormat="1" applyFont="1" applyBorder="1" applyAlignment="1">
      <alignment vertical="center"/>
    </xf>
    <xf numFmtId="214" fontId="0" fillId="0" borderId="64" xfId="48" applyNumberFormat="1" applyFont="1" applyBorder="1" applyAlignment="1">
      <alignment vertical="center"/>
    </xf>
    <xf numFmtId="214" fontId="0" fillId="0" borderId="17" xfId="48" applyNumberFormat="1" applyFont="1" applyBorder="1" applyAlignment="1">
      <alignment vertical="center"/>
    </xf>
    <xf numFmtId="214" fontId="0" fillId="0" borderId="63" xfId="48" applyNumberFormat="1" applyFont="1" applyBorder="1" applyAlignment="1">
      <alignment vertical="center"/>
    </xf>
    <xf numFmtId="214" fontId="0" fillId="0" borderId="56" xfId="48" applyNumberFormat="1" applyFont="1" applyBorder="1" applyAlignment="1">
      <alignment vertical="center"/>
    </xf>
    <xf numFmtId="214" fontId="0" fillId="0" borderId="62" xfId="48" applyNumberFormat="1" applyFont="1" applyBorder="1" applyAlignment="1">
      <alignment vertical="center"/>
    </xf>
    <xf numFmtId="214" fontId="0" fillId="0" borderId="12" xfId="48" applyNumberFormat="1" applyFont="1" applyBorder="1" applyAlignment="1" quotePrefix="1">
      <alignment horizontal="right" vertical="center"/>
    </xf>
    <xf numFmtId="214" fontId="0" fillId="0" borderId="22" xfId="48" applyNumberFormat="1" applyFont="1" applyBorder="1" applyAlignment="1" quotePrefix="1">
      <alignment horizontal="right" vertical="center"/>
    </xf>
    <xf numFmtId="214" fontId="0" fillId="0" borderId="14" xfId="48" applyNumberFormat="1" applyFont="1" applyBorder="1" applyAlignment="1">
      <alignment vertical="center"/>
    </xf>
    <xf numFmtId="214" fontId="0" fillId="0" borderId="66" xfId="48" applyNumberFormat="1" applyFont="1" applyBorder="1" applyAlignment="1">
      <alignment vertical="center"/>
    </xf>
    <xf numFmtId="214" fontId="0" fillId="0" borderId="57" xfId="48" applyNumberFormat="1" applyFont="1" applyBorder="1" applyAlignment="1">
      <alignment vertical="center"/>
    </xf>
    <xf numFmtId="214" fontId="0" fillId="0" borderId="11" xfId="48" applyNumberFormat="1" applyFont="1" applyBorder="1" applyAlignment="1">
      <alignment vertical="center"/>
    </xf>
    <xf numFmtId="214" fontId="0" fillId="0" borderId="58" xfId="48" applyNumberFormat="1" applyFont="1" applyBorder="1" applyAlignment="1">
      <alignment vertical="center"/>
    </xf>
    <xf numFmtId="214" fontId="0" fillId="0" borderId="37" xfId="48" applyNumberFormat="1" applyFont="1" applyBorder="1" applyAlignment="1">
      <alignment vertical="center"/>
    </xf>
    <xf numFmtId="214" fontId="0" fillId="0" borderId="19" xfId="48" applyNumberFormat="1" applyFont="1" applyBorder="1" applyAlignment="1">
      <alignment vertical="center"/>
    </xf>
    <xf numFmtId="214" fontId="0" fillId="0" borderId="45" xfId="48" applyNumberFormat="1" applyFont="1" applyBorder="1" applyAlignment="1">
      <alignment vertical="center"/>
    </xf>
    <xf numFmtId="214" fontId="0" fillId="0" borderId="59" xfId="48" applyNumberFormat="1" applyFont="1" applyBorder="1" applyAlignment="1">
      <alignment vertical="center"/>
    </xf>
    <xf numFmtId="214" fontId="0" fillId="0" borderId="46" xfId="48" applyNumberFormat="1" applyFont="1" applyBorder="1" applyAlignment="1">
      <alignment vertical="center"/>
    </xf>
    <xf numFmtId="214" fontId="0" fillId="0" borderId="16" xfId="0" applyNumberFormat="1" applyFont="1" applyBorder="1" applyAlignment="1" quotePrefix="1">
      <alignment horizontal="right" vertical="center"/>
    </xf>
    <xf numFmtId="214" fontId="0" fillId="0" borderId="64" xfId="0" applyNumberFormat="1" applyFont="1" applyBorder="1" applyAlignment="1" quotePrefix="1">
      <alignment horizontal="right" vertical="center"/>
    </xf>
    <xf numFmtId="214" fontId="0" fillId="0" borderId="21" xfId="48" applyNumberFormat="1" applyFont="1" applyFill="1" applyBorder="1" applyAlignment="1">
      <alignment vertical="center"/>
    </xf>
    <xf numFmtId="214" fontId="0" fillId="0" borderId="64" xfId="48" applyNumberFormat="1" applyFont="1" applyFill="1" applyBorder="1" applyAlignment="1">
      <alignment vertical="center"/>
    </xf>
    <xf numFmtId="214" fontId="0" fillId="0" borderId="63" xfId="48" applyNumberFormat="1" applyFont="1" applyFill="1" applyBorder="1" applyAlignment="1">
      <alignment vertical="center"/>
    </xf>
    <xf numFmtId="214" fontId="0" fillId="0" borderId="66" xfId="48" applyNumberFormat="1" applyFont="1" applyFill="1" applyBorder="1" applyAlignment="1">
      <alignment vertical="center"/>
    </xf>
    <xf numFmtId="214" fontId="0" fillId="0" borderId="62" xfId="48" applyNumberFormat="1" applyFont="1" applyFill="1" applyBorder="1" applyAlignment="1">
      <alignment vertical="center"/>
    </xf>
    <xf numFmtId="214" fontId="0" fillId="0" borderId="34" xfId="48" applyNumberFormat="1" applyFont="1" applyBorder="1" applyAlignment="1">
      <alignment vertical="center"/>
    </xf>
    <xf numFmtId="214" fontId="0" fillId="0" borderId="24" xfId="48" applyNumberFormat="1" applyBorder="1" applyAlignment="1">
      <alignment vertical="center"/>
    </xf>
    <xf numFmtId="214" fontId="0" fillId="0" borderId="32" xfId="48" applyNumberFormat="1" applyBorder="1" applyAlignment="1">
      <alignment vertical="center"/>
    </xf>
    <xf numFmtId="214" fontId="0" fillId="0" borderId="32" xfId="0" applyNumberFormat="1" applyBorder="1" applyAlignment="1" quotePrefix="1">
      <alignment horizontal="right" vertical="center"/>
    </xf>
    <xf numFmtId="214" fontId="0" fillId="0" borderId="29" xfId="48" applyNumberFormat="1" applyBorder="1" applyAlignment="1">
      <alignment vertical="center"/>
    </xf>
    <xf numFmtId="214" fontId="0" fillId="0" borderId="28" xfId="48" applyNumberFormat="1" applyBorder="1" applyAlignment="1">
      <alignment vertical="center"/>
    </xf>
    <xf numFmtId="214" fontId="0" fillId="33" borderId="25" xfId="48" applyNumberFormat="1" applyFont="1" applyFill="1" applyBorder="1" applyAlignment="1" quotePrefix="1">
      <alignment horizontal="right" vertical="center"/>
    </xf>
    <xf numFmtId="214" fontId="0" fillId="0" borderId="26" xfId="48" applyNumberFormat="1" applyBorder="1" applyAlignment="1">
      <alignment vertical="center"/>
    </xf>
    <xf numFmtId="214" fontId="0" fillId="0" borderId="50" xfId="48" applyNumberFormat="1" applyBorder="1" applyAlignment="1">
      <alignment vertical="center"/>
    </xf>
    <xf numFmtId="214" fontId="0" fillId="0" borderId="52" xfId="48" applyNumberFormat="1" applyBorder="1" applyAlignment="1">
      <alignment vertical="center"/>
    </xf>
    <xf numFmtId="214" fontId="0" fillId="0" borderId="20" xfId="48" applyNumberFormat="1" applyFont="1" applyBorder="1" applyAlignment="1">
      <alignment vertical="center"/>
    </xf>
    <xf numFmtId="214" fontId="0" fillId="0" borderId="59" xfId="48" applyNumberFormat="1" applyFont="1" applyBorder="1" applyAlignment="1">
      <alignment horizontal="right" vertical="center"/>
    </xf>
    <xf numFmtId="214" fontId="0" fillId="0" borderId="46" xfId="48" applyNumberFormat="1" applyFont="1" applyBorder="1" applyAlignment="1">
      <alignment horizontal="right" vertical="center"/>
    </xf>
    <xf numFmtId="214" fontId="0" fillId="0" borderId="64" xfId="48" applyNumberFormat="1" applyFont="1" applyBorder="1" applyAlignment="1">
      <alignment horizontal="right" vertical="center"/>
    </xf>
    <xf numFmtId="214" fontId="0" fillId="0" borderId="58" xfId="48" applyNumberFormat="1" applyFont="1" applyBorder="1" applyAlignment="1">
      <alignment horizontal="right" vertical="center"/>
    </xf>
    <xf numFmtId="214" fontId="0" fillId="0" borderId="62" xfId="48" applyNumberFormat="1" applyFont="1" applyBorder="1" applyAlignment="1">
      <alignment horizontal="right" vertical="center"/>
    </xf>
    <xf numFmtId="0" fontId="0" fillId="0" borderId="60" xfId="0" applyNumberFormat="1" applyFont="1" applyBorder="1" applyAlignment="1">
      <alignment horizontal="center" vertical="center"/>
    </xf>
    <xf numFmtId="214" fontId="0" fillId="0" borderId="26" xfId="48" applyNumberFormat="1" applyFont="1" applyBorder="1" applyAlignment="1">
      <alignment vertical="center"/>
    </xf>
    <xf numFmtId="214" fontId="0" fillId="0" borderId="28" xfId="48" applyNumberFormat="1" applyFont="1" applyBorder="1" applyAlignment="1">
      <alignment vertical="center"/>
    </xf>
    <xf numFmtId="214" fontId="0" fillId="0" borderId="32" xfId="48" applyNumberFormat="1" applyFont="1" applyBorder="1" applyAlignment="1">
      <alignment vertical="center"/>
    </xf>
    <xf numFmtId="214" fontId="0" fillId="0" borderId="29" xfId="48" applyNumberFormat="1" applyFont="1" applyBorder="1" applyAlignment="1">
      <alignment vertical="center"/>
    </xf>
    <xf numFmtId="214" fontId="0" fillId="0" borderId="25" xfId="48" applyNumberFormat="1" applyFont="1" applyBorder="1" applyAlignment="1">
      <alignment vertical="center"/>
    </xf>
    <xf numFmtId="214" fontId="0" fillId="0" borderId="25" xfId="48" applyNumberFormat="1" applyFont="1" applyBorder="1" applyAlignment="1" quotePrefix="1">
      <alignment horizontal="right" vertical="center"/>
    </xf>
    <xf numFmtId="0" fontId="0" fillId="0" borderId="13" xfId="0" applyNumberFormat="1" applyFont="1" applyBorder="1" applyAlignment="1">
      <alignment horizontal="center" vertical="center"/>
    </xf>
    <xf numFmtId="214" fontId="0" fillId="0" borderId="20" xfId="48" applyNumberFormat="1" applyFont="1" applyBorder="1" applyAlignment="1" quotePrefix="1">
      <alignment horizontal="right" vertical="center"/>
    </xf>
    <xf numFmtId="214" fontId="0" fillId="0" borderId="77" xfId="48" applyNumberFormat="1" applyFont="1" applyBorder="1" applyAlignment="1">
      <alignment vertical="center"/>
    </xf>
    <xf numFmtId="0" fontId="0" fillId="0" borderId="84" xfId="0" applyNumberFormat="1" applyFont="1" applyBorder="1" applyAlignment="1">
      <alignment horizontal="center" vertical="center"/>
    </xf>
    <xf numFmtId="214" fontId="0" fillId="0" borderId="48" xfId="48" applyNumberFormat="1" applyBorder="1" applyAlignment="1">
      <alignment vertical="center"/>
    </xf>
    <xf numFmtId="214" fontId="0" fillId="0" borderId="34" xfId="48" applyNumberFormat="1" applyBorder="1" applyAlignment="1">
      <alignment vertical="center"/>
    </xf>
    <xf numFmtId="214" fontId="0" fillId="0" borderId="34" xfId="0" applyNumberFormat="1" applyBorder="1" applyAlignment="1" quotePrefix="1">
      <alignment horizontal="right" vertical="center"/>
    </xf>
    <xf numFmtId="214" fontId="0" fillId="33" borderId="20" xfId="48" applyNumberFormat="1" applyFont="1" applyFill="1" applyBorder="1" applyAlignment="1" quotePrefix="1">
      <alignment horizontal="right" vertical="center"/>
    </xf>
    <xf numFmtId="214" fontId="0" fillId="0" borderId="55" xfId="48" applyNumberFormat="1" applyBorder="1" applyAlignment="1">
      <alignment vertical="center"/>
    </xf>
    <xf numFmtId="214" fontId="0" fillId="0" borderId="25" xfId="48" applyNumberFormat="1" applyFont="1" applyBorder="1" applyAlignment="1" quotePrefix="1">
      <alignment horizontal="right" vertical="center"/>
    </xf>
    <xf numFmtId="214" fontId="0" fillId="0" borderId="25" xfId="48" applyNumberFormat="1" applyBorder="1" applyAlignment="1">
      <alignment vertical="center"/>
    </xf>
    <xf numFmtId="214" fontId="0" fillId="0" borderId="20" xfId="48" applyNumberFormat="1" applyFont="1" applyBorder="1" applyAlignment="1" quotePrefix="1">
      <alignment horizontal="right" vertical="center"/>
    </xf>
    <xf numFmtId="214" fontId="0" fillId="0" borderId="20" xfId="48" applyNumberFormat="1" applyBorder="1" applyAlignment="1">
      <alignment vertical="center"/>
    </xf>
    <xf numFmtId="214" fontId="0" fillId="0" borderId="73" xfId="48" applyNumberFormat="1" applyFont="1" applyFill="1" applyBorder="1" applyAlignment="1">
      <alignment horizontal="right" vertical="center"/>
    </xf>
    <xf numFmtId="214" fontId="0" fillId="0" borderId="73" xfId="0" applyNumberFormat="1" applyFont="1" applyBorder="1" applyAlignment="1">
      <alignment vertical="center"/>
    </xf>
    <xf numFmtId="218" fontId="0" fillId="0" borderId="74" xfId="0" applyNumberFormat="1" applyFont="1" applyBorder="1" applyAlignment="1">
      <alignment vertical="center"/>
    </xf>
    <xf numFmtId="214" fontId="0" fillId="0" borderId="69" xfId="48" applyNumberFormat="1" applyFont="1" applyBorder="1" applyAlignment="1">
      <alignment horizontal="center" vertical="center"/>
    </xf>
    <xf numFmtId="214" fontId="0" fillId="0" borderId="17" xfId="48" applyNumberFormat="1" applyFont="1" applyBorder="1" applyAlignment="1">
      <alignment horizontal="center" vertical="center"/>
    </xf>
    <xf numFmtId="214" fontId="0" fillId="0" borderId="36" xfId="48" applyNumberFormat="1" applyFont="1" applyBorder="1" applyAlignment="1">
      <alignment horizontal="center" vertical="center"/>
    </xf>
    <xf numFmtId="214" fontId="0" fillId="0" borderId="12" xfId="48" applyNumberFormat="1" applyFont="1" applyBorder="1" applyAlignment="1">
      <alignment horizontal="center" vertical="center"/>
    </xf>
    <xf numFmtId="214" fontId="0" fillId="0" borderId="80" xfId="48" applyNumberFormat="1" applyFont="1" applyBorder="1" applyAlignment="1">
      <alignment vertical="center"/>
    </xf>
    <xf numFmtId="214" fontId="0" fillId="0" borderId="64" xfId="48" applyNumberFormat="1" applyFont="1" applyFill="1" applyBorder="1" applyAlignment="1">
      <alignment horizontal="center" vertical="center"/>
    </xf>
    <xf numFmtId="214" fontId="0" fillId="0" borderId="22" xfId="48" applyNumberFormat="1" applyFont="1" applyFill="1" applyBorder="1" applyAlignment="1">
      <alignment horizontal="center" vertical="center"/>
    </xf>
    <xf numFmtId="214" fontId="0" fillId="0" borderId="70" xfId="48" applyNumberFormat="1" applyFont="1" applyBorder="1" applyAlignment="1">
      <alignment horizontal="center" vertical="center"/>
    </xf>
    <xf numFmtId="214" fontId="0" fillId="0" borderId="45" xfId="48" applyNumberFormat="1" applyFont="1" applyBorder="1" applyAlignment="1">
      <alignment horizontal="center" vertical="center"/>
    </xf>
    <xf numFmtId="214" fontId="0" fillId="0" borderId="37" xfId="48" applyNumberFormat="1" applyFont="1" applyBorder="1" applyAlignment="1">
      <alignment horizontal="center" vertical="center"/>
    </xf>
    <xf numFmtId="214" fontId="0" fillId="0" borderId="13" xfId="48" applyNumberFormat="1" applyFont="1" applyBorder="1" applyAlignment="1">
      <alignment horizontal="center" vertical="center"/>
    </xf>
    <xf numFmtId="214" fontId="0" fillId="0" borderId="15" xfId="48" applyNumberFormat="1" applyFont="1" applyBorder="1" applyAlignment="1">
      <alignment vertical="center"/>
    </xf>
    <xf numFmtId="214" fontId="0" fillId="0" borderId="37" xfId="48" applyNumberFormat="1" applyFont="1" applyFill="1" applyBorder="1" applyAlignment="1">
      <alignment vertical="center"/>
    </xf>
    <xf numFmtId="41" fontId="4" fillId="0" borderId="13" xfId="0" applyNumberFormat="1" applyFont="1" applyBorder="1" applyAlignment="1">
      <alignment horizontal="center" vertical="center"/>
    </xf>
    <xf numFmtId="0" fontId="0" fillId="0" borderId="85" xfId="0" applyNumberFormat="1" applyBorder="1" applyAlignment="1">
      <alignment horizontal="center" vertical="center" textRotation="255"/>
    </xf>
    <xf numFmtId="0" fontId="0" fillId="0" borderId="86" xfId="0" applyBorder="1" applyAlignment="1">
      <alignment horizontal="center" vertical="center" textRotation="255"/>
    </xf>
    <xf numFmtId="0" fontId="0" fillId="0" borderId="68" xfId="0" applyBorder="1" applyAlignment="1">
      <alignment horizontal="center" vertical="center" textRotation="255"/>
    </xf>
    <xf numFmtId="41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41" fontId="0" fillId="0" borderId="10" xfId="0" applyNumberFormat="1" applyBorder="1" applyAlignment="1">
      <alignment horizontal="center" vertical="center"/>
    </xf>
    <xf numFmtId="41" fontId="0" fillId="0" borderId="70" xfId="0" applyNumberFormat="1" applyBorder="1" applyAlignment="1">
      <alignment horizontal="center" vertical="center"/>
    </xf>
    <xf numFmtId="41" fontId="0" fillId="0" borderId="71" xfId="0" applyNumberFormat="1" applyBorder="1" applyAlignment="1">
      <alignment horizontal="center" vertical="center"/>
    </xf>
    <xf numFmtId="41" fontId="0" fillId="0" borderId="85" xfId="0" applyNumberFormat="1" applyBorder="1" applyAlignment="1">
      <alignment horizontal="center" vertical="center"/>
    </xf>
    <xf numFmtId="41" fontId="0" fillId="0" borderId="86" xfId="0" applyNumberFormat="1" applyBorder="1" applyAlignment="1">
      <alignment horizontal="center" vertical="center"/>
    </xf>
    <xf numFmtId="41" fontId="0" fillId="0" borderId="68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/>
    </xf>
    <xf numFmtId="41" fontId="0" fillId="0" borderId="2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41" fontId="0" fillId="0" borderId="67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41" fontId="0" fillId="0" borderId="48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 shrinkToFit="1"/>
    </xf>
    <xf numFmtId="0" fontId="0" fillId="0" borderId="77" xfId="0" applyNumberFormat="1" applyFont="1" applyBorder="1" applyAlignment="1">
      <alignment horizontal="center" vertical="center" shrinkToFit="1"/>
    </xf>
    <xf numFmtId="203" fontId="16" fillId="0" borderId="23" xfId="0" applyNumberFormat="1" applyFont="1" applyBorder="1" applyAlignment="1">
      <alignment horizontal="center" vertical="center"/>
    </xf>
    <xf numFmtId="203" fontId="16" fillId="0" borderId="77" xfId="0" applyNumberFormat="1" applyFont="1" applyBorder="1" applyAlignment="1">
      <alignment horizontal="center" vertical="center"/>
    </xf>
    <xf numFmtId="203" fontId="0" fillId="0" borderId="23" xfId="0" applyNumberFormat="1" applyFont="1" applyBorder="1" applyAlignment="1">
      <alignment horizontal="center" vertical="center"/>
    </xf>
    <xf numFmtId="203" fontId="0" fillId="0" borderId="77" xfId="0" applyNumberFormat="1" applyFon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77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77" xfId="0" applyNumberFormat="1" applyFont="1" applyBorder="1" applyAlignment="1">
      <alignment horizontal="center" vertical="center"/>
    </xf>
    <xf numFmtId="217" fontId="10" fillId="0" borderId="85" xfId="48" applyNumberFormat="1" applyFont="1" applyBorder="1" applyAlignment="1">
      <alignment vertical="center" textRotation="255"/>
    </xf>
    <xf numFmtId="0" fontId="13" fillId="0" borderId="86" xfId="61" applyFont="1" applyBorder="1" applyAlignment="1">
      <alignment vertical="center"/>
      <protection/>
    </xf>
    <xf numFmtId="0" fontId="13" fillId="0" borderId="68" xfId="61" applyFont="1" applyBorder="1" applyAlignment="1">
      <alignment vertical="center"/>
      <protection/>
    </xf>
    <xf numFmtId="217" fontId="10" fillId="0" borderId="14" xfId="48" applyNumberFormat="1" applyFont="1" applyBorder="1" applyAlignment="1">
      <alignment vertical="center" textRotation="255"/>
    </xf>
    <xf numFmtId="0" fontId="13" fillId="0" borderId="14" xfId="61" applyFont="1" applyBorder="1" applyAlignment="1">
      <alignment vertical="center"/>
      <protection/>
    </xf>
    <xf numFmtId="0" fontId="13" fillId="0" borderId="12" xfId="61" applyFont="1" applyBorder="1" applyAlignment="1">
      <alignment vertical="center"/>
      <protection/>
    </xf>
    <xf numFmtId="214" fontId="0" fillId="0" borderId="59" xfId="48" applyNumberFormat="1" applyFont="1" applyBorder="1" applyAlignment="1">
      <alignment vertical="center"/>
    </xf>
    <xf numFmtId="214" fontId="0" fillId="0" borderId="19" xfId="0" applyNumberFormat="1" applyBorder="1" applyAlignment="1">
      <alignment vertical="center"/>
    </xf>
    <xf numFmtId="214" fontId="0" fillId="0" borderId="28" xfId="48" applyNumberFormat="1" applyBorder="1" applyAlignment="1">
      <alignment vertical="center"/>
    </xf>
    <xf numFmtId="214" fontId="0" fillId="0" borderId="29" xfId="0" applyNumberFormat="1" applyBorder="1" applyAlignment="1">
      <alignment vertical="center"/>
    </xf>
    <xf numFmtId="0" fontId="11" fillId="0" borderId="10" xfId="0" applyNumberFormat="1" applyFont="1" applyBorder="1" applyAlignment="1">
      <alignment horizontal="distributed" vertical="center"/>
    </xf>
    <xf numFmtId="0" fontId="11" fillId="0" borderId="11" xfId="0" applyNumberFormat="1" applyFont="1" applyBorder="1" applyAlignment="1">
      <alignment horizontal="distributed" vertical="center"/>
    </xf>
    <xf numFmtId="0" fontId="11" fillId="0" borderId="48" xfId="0" applyNumberFormat="1" applyFont="1" applyBorder="1" applyAlignment="1">
      <alignment horizontal="distributed" vertical="center"/>
    </xf>
    <xf numFmtId="0" fontId="11" fillId="0" borderId="12" xfId="0" applyNumberFormat="1" applyFont="1" applyBorder="1" applyAlignment="1">
      <alignment horizontal="distributed" vertical="center"/>
    </xf>
    <xf numFmtId="0" fontId="11" fillId="0" borderId="13" xfId="0" applyNumberFormat="1" applyFont="1" applyBorder="1" applyAlignment="1">
      <alignment horizontal="distributed" vertical="center"/>
    </xf>
    <xf numFmtId="0" fontId="11" fillId="0" borderId="20" xfId="0" applyNumberFormat="1" applyFont="1" applyBorder="1" applyAlignment="1">
      <alignment horizontal="distributed" vertical="center"/>
    </xf>
    <xf numFmtId="214" fontId="0" fillId="0" borderId="56" xfId="48" applyNumberFormat="1" applyFont="1" applyBorder="1" applyAlignment="1">
      <alignment vertical="center"/>
    </xf>
    <xf numFmtId="214" fontId="0" fillId="0" borderId="17" xfId="0" applyNumberFormat="1" applyFont="1" applyBorder="1" applyAlignment="1">
      <alignment vertical="center"/>
    </xf>
    <xf numFmtId="0" fontId="11" fillId="0" borderId="10" xfId="60" applyNumberFormat="1" applyFont="1" applyBorder="1" applyAlignment="1">
      <alignment horizontal="distributed" vertical="center"/>
      <protection/>
    </xf>
    <xf numFmtId="0" fontId="11" fillId="0" borderId="11" xfId="0" applyFont="1" applyBorder="1" applyAlignment="1">
      <alignment horizontal="distributed" vertical="center"/>
    </xf>
    <xf numFmtId="0" fontId="11" fillId="0" borderId="48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11" fillId="0" borderId="20" xfId="0" applyFont="1" applyBorder="1" applyAlignment="1">
      <alignment horizontal="distributed" vertical="center"/>
    </xf>
    <xf numFmtId="217" fontId="10" fillId="0" borderId="86" xfId="48" applyNumberFormat="1" applyFont="1" applyBorder="1" applyAlignment="1">
      <alignment vertical="center" textRotation="255"/>
    </xf>
    <xf numFmtId="217" fontId="10" fillId="0" borderId="68" xfId="48" applyNumberFormat="1" applyFont="1" applyBorder="1" applyAlignment="1">
      <alignment vertical="center" textRotation="255"/>
    </xf>
    <xf numFmtId="41" fontId="0" fillId="0" borderId="50" xfId="0" applyNumberFormat="1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214" fontId="0" fillId="0" borderId="62" xfId="48" applyNumberFormat="1" applyFont="1" applyBorder="1" applyAlignment="1">
      <alignment vertical="center"/>
    </xf>
    <xf numFmtId="214" fontId="0" fillId="0" borderId="63" xfId="0" applyNumberFormat="1" applyBorder="1" applyAlignment="1">
      <alignment vertical="center"/>
    </xf>
    <xf numFmtId="0" fontId="13" fillId="0" borderId="86" xfId="61" applyFont="1" applyBorder="1" applyAlignment="1">
      <alignment vertical="center" textRotation="255"/>
      <protection/>
    </xf>
    <xf numFmtId="0" fontId="13" fillId="0" borderId="68" xfId="61" applyFont="1" applyBorder="1" applyAlignment="1">
      <alignment vertical="center" textRotation="255"/>
      <protection/>
    </xf>
    <xf numFmtId="214" fontId="0" fillId="0" borderId="62" xfId="48" applyNumberFormat="1" applyFont="1" applyBorder="1" applyAlignment="1">
      <alignment vertical="center"/>
    </xf>
    <xf numFmtId="214" fontId="0" fillId="0" borderId="63" xfId="0" applyNumberFormat="1" applyFont="1" applyBorder="1" applyAlignment="1">
      <alignment vertical="center"/>
    </xf>
    <xf numFmtId="214" fontId="0" fillId="0" borderId="56" xfId="48" applyNumberFormat="1" applyFont="1" applyBorder="1" applyAlignment="1">
      <alignment vertical="center"/>
    </xf>
    <xf numFmtId="214" fontId="0" fillId="0" borderId="17" xfId="0" applyNumberFormat="1" applyBorder="1" applyAlignment="1">
      <alignment vertical="center"/>
    </xf>
    <xf numFmtId="214" fontId="0" fillId="0" borderId="50" xfId="48" applyNumberFormat="1" applyBorder="1" applyAlignment="1">
      <alignment vertical="center"/>
    </xf>
    <xf numFmtId="214" fontId="0" fillId="0" borderId="52" xfId="0" applyNumberFormat="1" applyBorder="1" applyAlignment="1">
      <alignment vertical="center"/>
    </xf>
    <xf numFmtId="214" fontId="0" fillId="0" borderId="19" xfId="48" applyNumberFormat="1" applyFont="1" applyBorder="1" applyAlignment="1">
      <alignment vertical="center"/>
    </xf>
    <xf numFmtId="214" fontId="0" fillId="0" borderId="52" xfId="48" applyNumberFormat="1" applyBorder="1" applyAlignment="1">
      <alignment vertical="center"/>
    </xf>
    <xf numFmtId="214" fontId="0" fillId="0" borderId="62" xfId="48" applyNumberFormat="1" applyFont="1" applyFill="1" applyBorder="1" applyAlignment="1">
      <alignment vertical="center"/>
    </xf>
    <xf numFmtId="214" fontId="0" fillId="0" borderId="63" xfId="0" applyNumberFormat="1" applyFont="1" applyFill="1" applyBorder="1" applyAlignment="1">
      <alignment vertical="center"/>
    </xf>
    <xf numFmtId="41" fontId="16" fillId="0" borderId="36" xfId="0" applyNumberFormat="1" applyFont="1" applyBorder="1" applyAlignment="1">
      <alignment horizontal="right" vertical="center"/>
    </xf>
    <xf numFmtId="41" fontId="16" fillId="0" borderId="34" xfId="0" applyNumberFormat="1" applyFont="1" applyBorder="1" applyAlignment="1">
      <alignment horizontal="right" vertical="center"/>
    </xf>
    <xf numFmtId="0" fontId="0" fillId="0" borderId="85" xfId="0" applyBorder="1" applyAlignment="1">
      <alignment horizontal="center" vertical="center" textRotation="255"/>
    </xf>
    <xf numFmtId="41" fontId="0" fillId="0" borderId="23" xfId="0" applyNumberFormat="1" applyBorder="1" applyAlignment="1">
      <alignment horizontal="center" vertical="center"/>
    </xf>
    <xf numFmtId="41" fontId="0" fillId="0" borderId="77" xfId="0" applyNumberFormat="1" applyBorder="1" applyAlignment="1">
      <alignment horizontal="center" vertical="center"/>
    </xf>
    <xf numFmtId="41" fontId="5" fillId="0" borderId="0" xfId="0" applyNumberFormat="1" applyFont="1" applyFill="1" applyBorder="1" applyAlignment="1">
      <alignment vertical="center"/>
    </xf>
    <xf numFmtId="0" fontId="0" fillId="0" borderId="42" xfId="0" applyNumberFormat="1" applyFill="1" applyBorder="1" applyAlignment="1">
      <alignment horizontal="centerContinuous" vertical="center"/>
    </xf>
    <xf numFmtId="0" fontId="0" fillId="0" borderId="13" xfId="0" applyNumberFormat="1" applyFill="1" applyBorder="1" applyAlignment="1">
      <alignment horizontal="center" vertical="center"/>
    </xf>
    <xf numFmtId="214" fontId="0" fillId="0" borderId="0" xfId="48" applyNumberFormat="1" applyFont="1" applyFill="1" applyBorder="1" applyAlignment="1">
      <alignment vertical="center"/>
    </xf>
    <xf numFmtId="214" fontId="0" fillId="0" borderId="46" xfId="48" applyNumberFormat="1" applyFont="1" applyFill="1" applyBorder="1" applyAlignment="1">
      <alignment vertical="center"/>
    </xf>
    <xf numFmtId="214" fontId="0" fillId="0" borderId="45" xfId="48" applyNumberFormat="1" applyFont="1" applyFill="1" applyBorder="1" applyAlignment="1">
      <alignment vertical="center"/>
    </xf>
    <xf numFmtId="214" fontId="0" fillId="0" borderId="37" xfId="48" applyNumberFormat="1" applyFont="1" applyFill="1" applyBorder="1" applyAlignment="1">
      <alignment vertical="center"/>
    </xf>
    <xf numFmtId="214" fontId="0" fillId="0" borderId="41" xfId="48" applyNumberFormat="1" applyFont="1" applyFill="1" applyBorder="1" applyAlignment="1">
      <alignment vertical="center"/>
    </xf>
    <xf numFmtId="214" fontId="0" fillId="0" borderId="13" xfId="48" applyNumberFormat="1" applyFont="1" applyFill="1" applyBorder="1" applyAlignment="1">
      <alignment vertical="center"/>
    </xf>
    <xf numFmtId="214" fontId="0" fillId="0" borderId="41" xfId="48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3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F17" sqref="F17"/>
      <selection pane="topRight" activeCell="F17" sqref="F17"/>
      <selection pane="bottomLeft" activeCell="F17" sqref="F17"/>
      <selection pane="bottomRight" activeCell="E4" sqref="E4"/>
    </sheetView>
  </sheetViews>
  <sheetFormatPr defaultColWidth="8.796875" defaultRowHeight="14.25"/>
  <cols>
    <col min="1" max="2" width="3.59765625" style="1" customWidth="1"/>
    <col min="3" max="4" width="1.59765625" style="1" customWidth="1"/>
    <col min="5" max="5" width="32.59765625" style="1" customWidth="1"/>
    <col min="6" max="6" width="15.59765625" style="240" customWidth="1"/>
    <col min="7" max="7" width="10.59765625" style="1" customWidth="1"/>
    <col min="8" max="8" width="15.59765625" style="1" customWidth="1"/>
    <col min="9" max="9" width="10.59765625" style="1" customWidth="1"/>
    <col min="10" max="12" width="9" style="1" customWidth="1"/>
    <col min="13" max="13" width="9.8984375" style="1" customWidth="1"/>
    <col min="14" max="27" width="9" style="1" customWidth="1"/>
    <col min="28" max="28" width="11.3984375" style="1" customWidth="1"/>
    <col min="29" max="29" width="12.69921875" style="1" customWidth="1"/>
    <col min="30" max="30" width="13.8984375" style="1" customWidth="1"/>
    <col min="31" max="31" width="14.69921875" style="1" customWidth="1"/>
    <col min="32" max="39" width="11.09765625" style="1" customWidth="1"/>
    <col min="40" max="16384" width="9" style="1" customWidth="1"/>
  </cols>
  <sheetData>
    <row r="1" spans="1:28" ht="33.75" customHeight="1">
      <c r="A1" s="346" t="s">
        <v>0</v>
      </c>
      <c r="B1" s="346"/>
      <c r="C1" s="346"/>
      <c r="D1" s="346"/>
      <c r="E1" s="42" t="s">
        <v>289</v>
      </c>
      <c r="F1" s="422"/>
      <c r="AA1" s="362" t="s">
        <v>105</v>
      </c>
      <c r="AB1" s="362"/>
    </row>
    <row r="2" spans="27:37" ht="13.5">
      <c r="AA2" s="361" t="s">
        <v>106</v>
      </c>
      <c r="AB2" s="361"/>
      <c r="AC2" s="355" t="s">
        <v>107</v>
      </c>
      <c r="AD2" s="352" t="s">
        <v>108</v>
      </c>
      <c r="AE2" s="363"/>
      <c r="AF2" s="364"/>
      <c r="AG2" s="361" t="s">
        <v>109</v>
      </c>
      <c r="AH2" s="361" t="s">
        <v>110</v>
      </c>
      <c r="AI2" s="361" t="s">
        <v>111</v>
      </c>
      <c r="AJ2" s="361" t="s">
        <v>112</v>
      </c>
      <c r="AK2" s="361" t="s">
        <v>113</v>
      </c>
    </row>
    <row r="3" spans="1:37" ht="14.25">
      <c r="A3" s="22" t="s">
        <v>104</v>
      </c>
      <c r="AA3" s="361"/>
      <c r="AB3" s="361"/>
      <c r="AC3" s="357"/>
      <c r="AD3" s="147"/>
      <c r="AE3" s="146" t="s">
        <v>126</v>
      </c>
      <c r="AF3" s="146" t="s">
        <v>127</v>
      </c>
      <c r="AG3" s="361"/>
      <c r="AH3" s="361"/>
      <c r="AI3" s="361"/>
      <c r="AJ3" s="361"/>
      <c r="AK3" s="361"/>
    </row>
    <row r="4" spans="27:38" ht="13.5">
      <c r="AA4" s="355" t="str">
        <f>E1</f>
        <v>新潟市</v>
      </c>
      <c r="AB4" s="148" t="s">
        <v>114</v>
      </c>
      <c r="AC4" s="149">
        <f>F22</f>
        <v>380616</v>
      </c>
      <c r="AD4" s="149">
        <f>F9</f>
        <v>131597</v>
      </c>
      <c r="AE4" s="149">
        <f>F10</f>
        <v>59051</v>
      </c>
      <c r="AF4" s="149">
        <f>F13</f>
        <v>47992</v>
      </c>
      <c r="AG4" s="149">
        <f>F14</f>
        <v>3387</v>
      </c>
      <c r="AH4" s="149">
        <f>F15</f>
        <v>53543</v>
      </c>
      <c r="AI4" s="149">
        <f>F17</f>
        <v>59619</v>
      </c>
      <c r="AJ4" s="149">
        <f>F20</f>
        <v>51327</v>
      </c>
      <c r="AK4" s="149">
        <f>F21</f>
        <v>53113</v>
      </c>
      <c r="AL4" s="150"/>
    </row>
    <row r="5" spans="1:37" ht="13.5">
      <c r="A5" s="21" t="s">
        <v>277</v>
      </c>
      <c r="AA5" s="356"/>
      <c r="AB5" s="148" t="s">
        <v>115</v>
      </c>
      <c r="AC5" s="151"/>
      <c r="AD5" s="151">
        <f>G9</f>
        <v>34.57474199718351</v>
      </c>
      <c r="AE5" s="151">
        <f>G10</f>
        <v>15.51458688021523</v>
      </c>
      <c r="AF5" s="151">
        <f>G13</f>
        <v>12.609033776824937</v>
      </c>
      <c r="AG5" s="151">
        <f>G14</f>
        <v>0.8898732580868908</v>
      </c>
      <c r="AH5" s="151">
        <f>G15</f>
        <v>14.067459066355593</v>
      </c>
      <c r="AI5" s="151">
        <f>G17</f>
        <v>15.663818651869601</v>
      </c>
      <c r="AJ5" s="151">
        <f>G20</f>
        <v>13.485244971309667</v>
      </c>
      <c r="AK5" s="151">
        <f>G21</f>
        <v>13.954484309645418</v>
      </c>
    </row>
    <row r="6" spans="1:37" ht="14.25">
      <c r="A6" s="3"/>
      <c r="G6" s="350" t="s">
        <v>128</v>
      </c>
      <c r="H6" s="351"/>
      <c r="I6" s="351"/>
      <c r="AA6" s="357"/>
      <c r="AB6" s="148" t="s">
        <v>116</v>
      </c>
      <c r="AC6" s="151">
        <f>I22</f>
        <v>-4.329378644681281</v>
      </c>
      <c r="AD6" s="151">
        <f>I9</f>
        <v>8.532713132262826</v>
      </c>
      <c r="AE6" s="151">
        <f>I10</f>
        <v>23.447266645761466</v>
      </c>
      <c r="AF6" s="151">
        <f>I13</f>
        <v>-1.090249582654934</v>
      </c>
      <c r="AG6" s="151">
        <f>I14</f>
        <v>-0.26501766784452485</v>
      </c>
      <c r="AH6" s="151">
        <f>I15</f>
        <v>-1.4830079670279162</v>
      </c>
      <c r="AI6" s="151">
        <f>I17</f>
        <v>-5.2448386020121145</v>
      </c>
      <c r="AJ6" s="151">
        <f>I20</f>
        <v>-7.533913419445493</v>
      </c>
      <c r="AK6" s="151">
        <f>I21</f>
        <v>-26.45971504922254</v>
      </c>
    </row>
    <row r="7" spans="1:9" ht="27" customHeight="1">
      <c r="A7" s="19"/>
      <c r="B7" s="5"/>
      <c r="C7" s="5"/>
      <c r="D7" s="5"/>
      <c r="E7" s="23"/>
      <c r="F7" s="423" t="s">
        <v>278</v>
      </c>
      <c r="G7" s="63"/>
      <c r="H7" s="64" t="s">
        <v>1</v>
      </c>
      <c r="I7" s="17" t="s">
        <v>21</v>
      </c>
    </row>
    <row r="8" spans="1:9" ht="16.5" customHeight="1">
      <c r="A8" s="6"/>
      <c r="B8" s="7"/>
      <c r="C8" s="7"/>
      <c r="D8" s="7"/>
      <c r="E8" s="24"/>
      <c r="F8" s="424" t="s">
        <v>102</v>
      </c>
      <c r="G8" s="29" t="s">
        <v>2</v>
      </c>
      <c r="H8" s="65"/>
      <c r="I8" s="18"/>
    </row>
    <row r="9" spans="1:29" ht="18" customHeight="1">
      <c r="A9" s="347" t="s">
        <v>80</v>
      </c>
      <c r="B9" s="347" t="s">
        <v>81</v>
      </c>
      <c r="C9" s="47" t="s">
        <v>3</v>
      </c>
      <c r="D9" s="48"/>
      <c r="E9" s="49"/>
      <c r="F9" s="425">
        <v>131597</v>
      </c>
      <c r="G9" s="77">
        <f aca="true" t="shared" si="0" ref="G9:G22">F9/$F$22*100</f>
        <v>34.57474199718351</v>
      </c>
      <c r="H9" s="78">
        <v>121251</v>
      </c>
      <c r="I9" s="79">
        <f aca="true" t="shared" si="1" ref="I9:I21">(F9/H9-1)*100</f>
        <v>8.532713132262826</v>
      </c>
      <c r="AA9" s="358" t="s">
        <v>105</v>
      </c>
      <c r="AB9" s="359"/>
      <c r="AC9" s="360" t="s">
        <v>117</v>
      </c>
    </row>
    <row r="10" spans="1:37" ht="18" customHeight="1">
      <c r="A10" s="348"/>
      <c r="B10" s="348"/>
      <c r="C10" s="8"/>
      <c r="D10" s="50" t="s">
        <v>22</v>
      </c>
      <c r="E10" s="30"/>
      <c r="F10" s="426">
        <f>SUM(F11:F12)</f>
        <v>59051</v>
      </c>
      <c r="G10" s="81">
        <f t="shared" si="0"/>
        <v>15.51458688021523</v>
      </c>
      <c r="H10" s="82">
        <v>47835</v>
      </c>
      <c r="I10" s="83">
        <f t="shared" si="1"/>
        <v>23.447266645761466</v>
      </c>
      <c r="AA10" s="361" t="s">
        <v>106</v>
      </c>
      <c r="AB10" s="361"/>
      <c r="AC10" s="360"/>
      <c r="AD10" s="352" t="s">
        <v>118</v>
      </c>
      <c r="AE10" s="363"/>
      <c r="AF10" s="364"/>
      <c r="AG10" s="352" t="s">
        <v>119</v>
      </c>
      <c r="AH10" s="353"/>
      <c r="AI10" s="354"/>
      <c r="AJ10" s="352" t="s">
        <v>120</v>
      </c>
      <c r="AK10" s="354"/>
    </row>
    <row r="11" spans="1:37" ht="18" customHeight="1">
      <c r="A11" s="348"/>
      <c r="B11" s="348"/>
      <c r="C11" s="34"/>
      <c r="D11" s="35"/>
      <c r="E11" s="33" t="s">
        <v>23</v>
      </c>
      <c r="F11" s="345">
        <v>51125</v>
      </c>
      <c r="G11" s="85">
        <f t="shared" si="0"/>
        <v>13.43217310885512</v>
      </c>
      <c r="H11" s="86">
        <v>39182</v>
      </c>
      <c r="I11" s="87">
        <f t="shared" si="1"/>
        <v>30.48083303557756</v>
      </c>
      <c r="AA11" s="361"/>
      <c r="AB11" s="361"/>
      <c r="AC11" s="358"/>
      <c r="AD11" s="147"/>
      <c r="AE11" s="146" t="s">
        <v>121</v>
      </c>
      <c r="AF11" s="146" t="s">
        <v>122</v>
      </c>
      <c r="AG11" s="147"/>
      <c r="AH11" s="146" t="s">
        <v>123</v>
      </c>
      <c r="AI11" s="146" t="s">
        <v>124</v>
      </c>
      <c r="AJ11" s="147"/>
      <c r="AK11" s="152" t="s">
        <v>125</v>
      </c>
    </row>
    <row r="12" spans="1:38" ht="18" customHeight="1">
      <c r="A12" s="348"/>
      <c r="B12" s="348"/>
      <c r="C12" s="34"/>
      <c r="D12" s="36"/>
      <c r="E12" s="33" t="s">
        <v>24</v>
      </c>
      <c r="F12" s="345">
        <v>7926</v>
      </c>
      <c r="G12" s="85">
        <f>F12/$F$22*100</f>
        <v>2.0824137713601107</v>
      </c>
      <c r="H12" s="86">
        <v>8653</v>
      </c>
      <c r="I12" s="87">
        <f t="shared" si="1"/>
        <v>-8.401710389460304</v>
      </c>
      <c r="AA12" s="355" t="str">
        <f>E1</f>
        <v>新潟市</v>
      </c>
      <c r="AB12" s="148" t="s">
        <v>114</v>
      </c>
      <c r="AC12" s="149">
        <f>F40</f>
        <v>380616</v>
      </c>
      <c r="AD12" s="149">
        <f>F23</f>
        <v>212883</v>
      </c>
      <c r="AE12" s="149">
        <f>F24</f>
        <v>89603</v>
      </c>
      <c r="AF12" s="149">
        <f>F26</f>
        <v>43990</v>
      </c>
      <c r="AG12" s="149">
        <f>F27</f>
        <v>132161</v>
      </c>
      <c r="AH12" s="149">
        <f>F28</f>
        <v>46254</v>
      </c>
      <c r="AI12" s="149">
        <f>F32</f>
        <v>213</v>
      </c>
      <c r="AJ12" s="149">
        <f>F34</f>
        <v>35572</v>
      </c>
      <c r="AK12" s="149">
        <f>F35</f>
        <v>35572</v>
      </c>
      <c r="AL12" s="153"/>
    </row>
    <row r="13" spans="1:37" ht="18" customHeight="1">
      <c r="A13" s="348"/>
      <c r="B13" s="348"/>
      <c r="C13" s="11"/>
      <c r="D13" s="31" t="s">
        <v>25</v>
      </c>
      <c r="E13" s="32"/>
      <c r="F13" s="427">
        <v>47992</v>
      </c>
      <c r="G13" s="89">
        <f t="shared" si="0"/>
        <v>12.609033776824937</v>
      </c>
      <c r="H13" s="90">
        <v>48521</v>
      </c>
      <c r="I13" s="91">
        <f t="shared" si="1"/>
        <v>-1.090249582654934</v>
      </c>
      <c r="AA13" s="356"/>
      <c r="AB13" s="148" t="s">
        <v>115</v>
      </c>
      <c r="AC13" s="151"/>
      <c r="AD13" s="151">
        <f>G23</f>
        <v>55.931174727284194</v>
      </c>
      <c r="AE13" s="151">
        <f>G24</f>
        <v>23.541574710469344</v>
      </c>
      <c r="AF13" s="151">
        <f>G26</f>
        <v>11.557580343443261</v>
      </c>
      <c r="AG13" s="151">
        <f>G27</f>
        <v>34.722922840868485</v>
      </c>
      <c r="AH13" s="151">
        <f>G28</f>
        <v>12.15240557412195</v>
      </c>
      <c r="AI13" s="151">
        <f>G32</f>
        <v>0.05596191437038905</v>
      </c>
      <c r="AJ13" s="151">
        <f>G34</f>
        <v>9.345902431847321</v>
      </c>
      <c r="AK13" s="151">
        <f>G35</f>
        <v>9.345902431847321</v>
      </c>
    </row>
    <row r="14" spans="1:37" ht="18" customHeight="1">
      <c r="A14" s="348"/>
      <c r="B14" s="348"/>
      <c r="C14" s="52" t="s">
        <v>4</v>
      </c>
      <c r="D14" s="53"/>
      <c r="E14" s="54"/>
      <c r="F14" s="345">
        <v>3387</v>
      </c>
      <c r="G14" s="85">
        <f t="shared" si="0"/>
        <v>0.8898732580868908</v>
      </c>
      <c r="H14" s="86">
        <v>3396</v>
      </c>
      <c r="I14" s="87">
        <f t="shared" si="1"/>
        <v>-0.26501766784452485</v>
      </c>
      <c r="AA14" s="357"/>
      <c r="AB14" s="148" t="s">
        <v>116</v>
      </c>
      <c r="AC14" s="151">
        <f>I40</f>
        <v>-4.329378644681281</v>
      </c>
      <c r="AD14" s="151">
        <f>I23</f>
        <v>-0.12104663110334979</v>
      </c>
      <c r="AE14" s="151">
        <f>I24</f>
        <v>-0.1348580090053897</v>
      </c>
      <c r="AF14" s="151">
        <f>I26</f>
        <v>-1.6983240223463647</v>
      </c>
      <c r="AG14" s="151">
        <f>I27</f>
        <v>-6.542538521918074</v>
      </c>
      <c r="AH14" s="151">
        <f>I28</f>
        <v>-3.5872850442939086</v>
      </c>
      <c r="AI14" s="151">
        <f>I32</f>
        <v>1675</v>
      </c>
      <c r="AJ14" s="151">
        <f>I34</f>
        <v>-17.821004481818605</v>
      </c>
      <c r="AK14" s="151">
        <f>I35</f>
        <v>-17.821004481818605</v>
      </c>
    </row>
    <row r="15" spans="1:9" ht="18" customHeight="1">
      <c r="A15" s="348"/>
      <c r="B15" s="348"/>
      <c r="C15" s="52" t="s">
        <v>5</v>
      </c>
      <c r="D15" s="53"/>
      <c r="E15" s="54"/>
      <c r="F15" s="345">
        <v>53543</v>
      </c>
      <c r="G15" s="85">
        <f t="shared" si="0"/>
        <v>14.067459066355593</v>
      </c>
      <c r="H15" s="86">
        <v>54349</v>
      </c>
      <c r="I15" s="87">
        <f t="shared" si="1"/>
        <v>-1.4830079670279162</v>
      </c>
    </row>
    <row r="16" spans="1:9" ht="18" customHeight="1">
      <c r="A16" s="348"/>
      <c r="B16" s="348"/>
      <c r="C16" s="52" t="s">
        <v>26</v>
      </c>
      <c r="D16" s="53"/>
      <c r="E16" s="54"/>
      <c r="F16" s="428">
        <f>6690+2718</f>
        <v>9408</v>
      </c>
      <c r="G16" s="85">
        <f t="shared" si="0"/>
        <v>2.471782584021691</v>
      </c>
      <c r="H16" s="86">
        <v>9313</v>
      </c>
      <c r="I16" s="87">
        <f t="shared" si="1"/>
        <v>1.0200794588210105</v>
      </c>
    </row>
    <row r="17" spans="1:9" ht="18" customHeight="1">
      <c r="A17" s="348"/>
      <c r="B17" s="348"/>
      <c r="C17" s="52" t="s">
        <v>6</v>
      </c>
      <c r="D17" s="53"/>
      <c r="E17" s="54"/>
      <c r="F17" s="345">
        <v>59619</v>
      </c>
      <c r="G17" s="85">
        <f t="shared" si="0"/>
        <v>15.663818651869601</v>
      </c>
      <c r="H17" s="86">
        <v>62919</v>
      </c>
      <c r="I17" s="87">
        <f t="shared" si="1"/>
        <v>-5.2448386020121145</v>
      </c>
    </row>
    <row r="18" spans="1:9" ht="18" customHeight="1">
      <c r="A18" s="348"/>
      <c r="B18" s="348"/>
      <c r="C18" s="52" t="s">
        <v>27</v>
      </c>
      <c r="D18" s="53"/>
      <c r="E18" s="54"/>
      <c r="F18" s="428">
        <v>17985</v>
      </c>
      <c r="G18" s="85">
        <f t="shared" si="0"/>
        <v>4.7252348824011605</v>
      </c>
      <c r="H18" s="86">
        <v>18165</v>
      </c>
      <c r="I18" s="87">
        <f t="shared" si="1"/>
        <v>-0.9909165978530088</v>
      </c>
    </row>
    <row r="19" spans="1:9" ht="18" customHeight="1">
      <c r="A19" s="348"/>
      <c r="B19" s="348"/>
      <c r="C19" s="52" t="s">
        <v>28</v>
      </c>
      <c r="D19" s="53"/>
      <c r="E19" s="54"/>
      <c r="F19" s="428">
        <v>637</v>
      </c>
      <c r="G19" s="85">
        <f t="shared" si="0"/>
        <v>0.16736027912646867</v>
      </c>
      <c r="H19" s="86">
        <v>715</v>
      </c>
      <c r="I19" s="87">
        <f t="shared" si="1"/>
        <v>-10.909090909090914</v>
      </c>
    </row>
    <row r="20" spans="1:9" ht="18" customHeight="1">
      <c r="A20" s="348"/>
      <c r="B20" s="348"/>
      <c r="C20" s="52" t="s">
        <v>7</v>
      </c>
      <c r="D20" s="53"/>
      <c r="E20" s="54"/>
      <c r="F20" s="428">
        <v>51327</v>
      </c>
      <c r="G20" s="85">
        <f t="shared" si="0"/>
        <v>13.485244971309667</v>
      </c>
      <c r="H20" s="86">
        <v>55509</v>
      </c>
      <c r="I20" s="87">
        <f t="shared" si="1"/>
        <v>-7.533913419445493</v>
      </c>
    </row>
    <row r="21" spans="1:9" ht="18" customHeight="1">
      <c r="A21" s="348"/>
      <c r="B21" s="348"/>
      <c r="C21" s="57" t="s">
        <v>8</v>
      </c>
      <c r="D21" s="58"/>
      <c r="E21" s="56"/>
      <c r="F21" s="429">
        <v>53113</v>
      </c>
      <c r="G21" s="93">
        <f t="shared" si="0"/>
        <v>13.954484309645418</v>
      </c>
      <c r="H21" s="94">
        <v>72223</v>
      </c>
      <c r="I21" s="95">
        <f t="shared" si="1"/>
        <v>-26.45971504922254</v>
      </c>
    </row>
    <row r="22" spans="1:9" ht="18" customHeight="1">
      <c r="A22" s="348"/>
      <c r="B22" s="349"/>
      <c r="C22" s="59" t="s">
        <v>9</v>
      </c>
      <c r="D22" s="37"/>
      <c r="E22" s="60"/>
      <c r="F22" s="430">
        <f>SUM(F9,F14:F21)</f>
        <v>380616</v>
      </c>
      <c r="G22" s="97">
        <f t="shared" si="0"/>
        <v>100</v>
      </c>
      <c r="H22" s="96">
        <f>SUM(H9,H14:H21)</f>
        <v>397840</v>
      </c>
      <c r="I22" s="247">
        <f aca="true" t="shared" si="2" ref="I22:I40">(F22/H22-1)*100</f>
        <v>-4.329378644681281</v>
      </c>
    </row>
    <row r="23" spans="1:9" ht="18" customHeight="1">
      <c r="A23" s="348"/>
      <c r="B23" s="347" t="s">
        <v>82</v>
      </c>
      <c r="C23" s="4" t="s">
        <v>10</v>
      </c>
      <c r="D23" s="5"/>
      <c r="E23" s="23"/>
      <c r="F23" s="425">
        <f>SUM(F24:F26)</f>
        <v>212883</v>
      </c>
      <c r="G23" s="77">
        <f aca="true" t="shared" si="3" ref="G23:G37">F23/$F$40*100</f>
        <v>55.931174727284194</v>
      </c>
      <c r="H23" s="78">
        <v>213141</v>
      </c>
      <c r="I23" s="98">
        <f t="shared" si="2"/>
        <v>-0.12104663110334979</v>
      </c>
    </row>
    <row r="24" spans="1:9" ht="18" customHeight="1">
      <c r="A24" s="348"/>
      <c r="B24" s="348"/>
      <c r="C24" s="8"/>
      <c r="D24" s="10" t="s">
        <v>11</v>
      </c>
      <c r="E24" s="38"/>
      <c r="F24" s="428">
        <v>89603</v>
      </c>
      <c r="G24" s="85">
        <f t="shared" si="3"/>
        <v>23.541574710469344</v>
      </c>
      <c r="H24" s="86">
        <v>89724</v>
      </c>
      <c r="I24" s="87">
        <f t="shared" si="2"/>
        <v>-0.1348580090053897</v>
      </c>
    </row>
    <row r="25" spans="1:9" ht="18" customHeight="1">
      <c r="A25" s="348"/>
      <c r="B25" s="348"/>
      <c r="C25" s="8"/>
      <c r="D25" s="10" t="s">
        <v>29</v>
      </c>
      <c r="E25" s="38"/>
      <c r="F25" s="345">
        <v>79290</v>
      </c>
      <c r="G25" s="85">
        <f t="shared" si="3"/>
        <v>20.832019673371587</v>
      </c>
      <c r="H25" s="86">
        <v>78667</v>
      </c>
      <c r="I25" s="87">
        <f t="shared" si="2"/>
        <v>0.7919457968398547</v>
      </c>
    </row>
    <row r="26" spans="1:9" ht="18" customHeight="1">
      <c r="A26" s="348"/>
      <c r="B26" s="348"/>
      <c r="C26" s="11"/>
      <c r="D26" s="10" t="s">
        <v>12</v>
      </c>
      <c r="E26" s="38"/>
      <c r="F26" s="428">
        <v>43990</v>
      </c>
      <c r="G26" s="85">
        <f t="shared" si="3"/>
        <v>11.557580343443261</v>
      </c>
      <c r="H26" s="86">
        <v>44750</v>
      </c>
      <c r="I26" s="87">
        <f t="shared" si="2"/>
        <v>-1.6983240223463647</v>
      </c>
    </row>
    <row r="27" spans="1:9" ht="18" customHeight="1">
      <c r="A27" s="348"/>
      <c r="B27" s="348"/>
      <c r="C27" s="8" t="s">
        <v>13</v>
      </c>
      <c r="D27" s="14"/>
      <c r="E27" s="25"/>
      <c r="F27" s="425">
        <f>SUM(F28:F33)</f>
        <v>132161</v>
      </c>
      <c r="G27" s="77">
        <f t="shared" si="3"/>
        <v>34.722922840868485</v>
      </c>
      <c r="H27" s="78">
        <v>141413</v>
      </c>
      <c r="I27" s="98">
        <f t="shared" si="2"/>
        <v>-6.542538521918074</v>
      </c>
    </row>
    <row r="28" spans="1:9" ht="18" customHeight="1">
      <c r="A28" s="348"/>
      <c r="B28" s="348"/>
      <c r="C28" s="8"/>
      <c r="D28" s="10" t="s">
        <v>14</v>
      </c>
      <c r="E28" s="38"/>
      <c r="F28" s="428">
        <v>46254</v>
      </c>
      <c r="G28" s="85">
        <f t="shared" si="3"/>
        <v>12.15240557412195</v>
      </c>
      <c r="H28" s="86">
        <v>47975</v>
      </c>
      <c r="I28" s="87">
        <f t="shared" si="2"/>
        <v>-3.5872850442939086</v>
      </c>
    </row>
    <row r="29" spans="1:9" ht="18" customHeight="1">
      <c r="A29" s="348"/>
      <c r="B29" s="348"/>
      <c r="C29" s="8"/>
      <c r="D29" s="10" t="s">
        <v>30</v>
      </c>
      <c r="E29" s="38"/>
      <c r="F29" s="345">
        <v>6617</v>
      </c>
      <c r="G29" s="85">
        <f t="shared" si="3"/>
        <v>1.7384975933749502</v>
      </c>
      <c r="H29" s="86">
        <v>5853</v>
      </c>
      <c r="I29" s="87">
        <f t="shared" si="2"/>
        <v>13.053135144370408</v>
      </c>
    </row>
    <row r="30" spans="1:9" ht="18" customHeight="1">
      <c r="A30" s="348"/>
      <c r="B30" s="348"/>
      <c r="C30" s="8"/>
      <c r="D30" s="10" t="s">
        <v>31</v>
      </c>
      <c r="E30" s="38"/>
      <c r="F30" s="428">
        <v>36213</v>
      </c>
      <c r="G30" s="85">
        <f t="shared" si="3"/>
        <v>9.514313638943186</v>
      </c>
      <c r="H30" s="86">
        <v>39951</v>
      </c>
      <c r="I30" s="87">
        <f t="shared" si="2"/>
        <v>-9.356461665540284</v>
      </c>
    </row>
    <row r="31" spans="1:9" ht="18" customHeight="1">
      <c r="A31" s="348"/>
      <c r="B31" s="348"/>
      <c r="C31" s="8"/>
      <c r="D31" s="10" t="s">
        <v>32</v>
      </c>
      <c r="E31" s="38"/>
      <c r="F31" s="428">
        <v>19996</v>
      </c>
      <c r="G31" s="85">
        <f t="shared" si="3"/>
        <v>5.253588919015491</v>
      </c>
      <c r="H31" s="86">
        <v>23935</v>
      </c>
      <c r="I31" s="87">
        <f t="shared" si="2"/>
        <v>-16.45707123459369</v>
      </c>
    </row>
    <row r="32" spans="1:9" ht="18" customHeight="1">
      <c r="A32" s="348"/>
      <c r="B32" s="348"/>
      <c r="C32" s="8"/>
      <c r="D32" s="10" t="s">
        <v>15</v>
      </c>
      <c r="E32" s="38"/>
      <c r="F32" s="345">
        <v>213</v>
      </c>
      <c r="G32" s="85">
        <f t="shared" si="3"/>
        <v>0.05596191437038905</v>
      </c>
      <c r="H32" s="86">
        <v>12</v>
      </c>
      <c r="I32" s="87">
        <f t="shared" si="2"/>
        <v>1675</v>
      </c>
    </row>
    <row r="33" spans="1:9" ht="18" customHeight="1">
      <c r="A33" s="348"/>
      <c r="B33" s="348"/>
      <c r="C33" s="11"/>
      <c r="D33" s="10" t="s">
        <v>33</v>
      </c>
      <c r="E33" s="38"/>
      <c r="F33" s="428">
        <v>22868</v>
      </c>
      <c r="G33" s="85">
        <f t="shared" si="3"/>
        <v>6.008155201042521</v>
      </c>
      <c r="H33" s="86">
        <v>23687</v>
      </c>
      <c r="I33" s="87">
        <f t="shared" si="2"/>
        <v>-3.4575927724068034</v>
      </c>
    </row>
    <row r="34" spans="1:9" ht="18" customHeight="1">
      <c r="A34" s="348"/>
      <c r="B34" s="348"/>
      <c r="C34" s="8" t="s">
        <v>16</v>
      </c>
      <c r="D34" s="14"/>
      <c r="E34" s="25"/>
      <c r="F34" s="425">
        <f>SUM(F35)</f>
        <v>35572</v>
      </c>
      <c r="G34" s="77">
        <f t="shared" si="3"/>
        <v>9.345902431847321</v>
      </c>
      <c r="H34" s="78">
        <v>43286</v>
      </c>
      <c r="I34" s="98">
        <f t="shared" si="2"/>
        <v>-17.821004481818605</v>
      </c>
    </row>
    <row r="35" spans="1:9" ht="18" customHeight="1">
      <c r="A35" s="348"/>
      <c r="B35" s="348"/>
      <c r="C35" s="8"/>
      <c r="D35" s="39" t="s">
        <v>17</v>
      </c>
      <c r="E35" s="40"/>
      <c r="F35" s="426">
        <f>SUM(F36:F37)</f>
        <v>35572</v>
      </c>
      <c r="G35" s="81">
        <f t="shared" si="3"/>
        <v>9.345902431847321</v>
      </c>
      <c r="H35" s="82">
        <v>43286</v>
      </c>
      <c r="I35" s="83">
        <f t="shared" si="2"/>
        <v>-17.821004481818605</v>
      </c>
    </row>
    <row r="36" spans="1:9" ht="18" customHeight="1">
      <c r="A36" s="348"/>
      <c r="B36" s="348"/>
      <c r="C36" s="8"/>
      <c r="D36" s="41"/>
      <c r="E36" s="138" t="s">
        <v>103</v>
      </c>
      <c r="F36" s="345">
        <v>20103</v>
      </c>
      <c r="G36" s="85">
        <f t="shared" si="3"/>
        <v>5.28170124219686</v>
      </c>
      <c r="H36" s="86">
        <v>25925</v>
      </c>
      <c r="I36" s="87">
        <f>(F36/H36-1)*100</f>
        <v>-22.45708775313404</v>
      </c>
    </row>
    <row r="37" spans="1:9" ht="18" customHeight="1">
      <c r="A37" s="348"/>
      <c r="B37" s="348"/>
      <c r="C37" s="8"/>
      <c r="D37" s="12"/>
      <c r="E37" s="33" t="s">
        <v>34</v>
      </c>
      <c r="F37" s="345">
        <v>15469</v>
      </c>
      <c r="G37" s="85">
        <f t="shared" si="3"/>
        <v>4.064201189650461</v>
      </c>
      <c r="H37" s="86">
        <v>17361</v>
      </c>
      <c r="I37" s="87">
        <f t="shared" si="2"/>
        <v>-10.897989747134385</v>
      </c>
    </row>
    <row r="38" spans="1:9" ht="18" customHeight="1">
      <c r="A38" s="348"/>
      <c r="B38" s="348"/>
      <c r="C38" s="8"/>
      <c r="D38" s="61" t="s">
        <v>35</v>
      </c>
      <c r="E38" s="54"/>
      <c r="F38" s="345">
        <v>0</v>
      </c>
      <c r="G38" s="81">
        <f>F38/$F$40*100</f>
        <v>0</v>
      </c>
      <c r="H38" s="86">
        <v>0</v>
      </c>
      <c r="I38" s="87" t="e">
        <f t="shared" si="2"/>
        <v>#DIV/0!</v>
      </c>
    </row>
    <row r="39" spans="1:9" ht="18" customHeight="1">
      <c r="A39" s="348"/>
      <c r="B39" s="348"/>
      <c r="C39" s="6"/>
      <c r="D39" s="55" t="s">
        <v>36</v>
      </c>
      <c r="E39" s="56"/>
      <c r="F39" s="431">
        <v>0</v>
      </c>
      <c r="G39" s="93">
        <f>F39/$F$40*100</f>
        <v>0</v>
      </c>
      <c r="H39" s="135">
        <v>0</v>
      </c>
      <c r="I39" s="95" t="e">
        <f t="shared" si="2"/>
        <v>#DIV/0!</v>
      </c>
    </row>
    <row r="40" spans="1:9" ht="18" customHeight="1">
      <c r="A40" s="349"/>
      <c r="B40" s="349"/>
      <c r="C40" s="6" t="s">
        <v>18</v>
      </c>
      <c r="D40" s="7"/>
      <c r="E40" s="24"/>
      <c r="F40" s="430">
        <f>SUM(F23,F27,F34)</f>
        <v>380616</v>
      </c>
      <c r="G40" s="248">
        <f>F40/$F$40*100</f>
        <v>100</v>
      </c>
      <c r="H40" s="96">
        <f>SUM(H23,H27,H34)</f>
        <v>397840</v>
      </c>
      <c r="I40" s="247">
        <f t="shared" si="2"/>
        <v>-4.329378644681281</v>
      </c>
    </row>
    <row r="41" spans="1:2" ht="18" customHeight="1">
      <c r="A41" s="136" t="s">
        <v>19</v>
      </c>
      <c r="B41" s="136"/>
    </row>
    <row r="42" spans="1:2" ht="18" customHeight="1">
      <c r="A42" s="137" t="s">
        <v>20</v>
      </c>
      <c r="B42" s="136"/>
    </row>
    <row r="52" ht="13.5">
      <c r="J52" s="14"/>
    </row>
    <row r="53" ht="13.5">
      <c r="J53" s="14"/>
    </row>
  </sheetData>
  <sheetProtection/>
  <mergeCells count="24">
    <mergeCell ref="AB10:AB11"/>
    <mergeCell ref="AD10:AF10"/>
    <mergeCell ref="AG2:AG3"/>
    <mergeCell ref="AH2:AH3"/>
    <mergeCell ref="AJ10:AK10"/>
    <mergeCell ref="AA12:AA14"/>
    <mergeCell ref="AI2:AI3"/>
    <mergeCell ref="AK2:AK3"/>
    <mergeCell ref="AA1:AB1"/>
    <mergeCell ref="AA2:AA3"/>
    <mergeCell ref="AB2:AB3"/>
    <mergeCell ref="AC2:AC3"/>
    <mergeCell ref="AD2:AF2"/>
    <mergeCell ref="AJ2:AJ3"/>
    <mergeCell ref="A1:D1"/>
    <mergeCell ref="A9:A40"/>
    <mergeCell ref="B9:B22"/>
    <mergeCell ref="B23:B40"/>
    <mergeCell ref="G6:I6"/>
    <mergeCell ref="AG10:AI10"/>
    <mergeCell ref="AA4:AA6"/>
    <mergeCell ref="AA9:AB9"/>
    <mergeCell ref="AC9:AC11"/>
    <mergeCell ref="AA10:AA11"/>
  </mergeCells>
  <printOptions horizontalCentered="1" verticalCentered="1"/>
  <pageMargins left="0" right="0" top="0.4330708661417323" bottom="0.1968503937007874" header="0.1968503937007874" footer="0.31496062992125984"/>
  <pageSetup firstPageNumber="1" useFirstPageNumber="1" horizontalDpi="600" verticalDpi="600" orientation="portrait" paperSize="9" scale="97" r:id="rId1"/>
  <headerFooter alignWithMargins="0">
    <oddHeader>&amp;R&amp;"明朝,斜体"&amp;9指定都市－1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85" zoomScaleSheetLayoutView="85" zoomScalePageLayoutView="0" workbookViewId="0" topLeftCell="A1">
      <pane xSplit="5" ySplit="7" topLeftCell="F8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A1" sqref="A1"/>
    </sheetView>
  </sheetViews>
  <sheetFormatPr defaultColWidth="8.796875" defaultRowHeight="14.25"/>
  <cols>
    <col min="1" max="1" width="3.59765625" style="1" customWidth="1"/>
    <col min="2" max="3" width="1.59765625" style="1" customWidth="1"/>
    <col min="4" max="4" width="22.59765625" style="1" customWidth="1"/>
    <col min="5" max="5" width="10.59765625" style="1" customWidth="1"/>
    <col min="6" max="11" width="13.59765625" style="1" customWidth="1"/>
    <col min="12" max="12" width="13.59765625" style="14" customWidth="1"/>
    <col min="13" max="21" width="13.59765625" style="1" customWidth="1"/>
    <col min="22" max="25" width="12" style="1" customWidth="1"/>
    <col min="26" max="16384" width="9" style="1" customWidth="1"/>
  </cols>
  <sheetData>
    <row r="1" spans="1:7" ht="33.75" customHeight="1">
      <c r="A1" s="70" t="s">
        <v>0</v>
      </c>
      <c r="B1" s="42"/>
      <c r="C1" s="42"/>
      <c r="D1" s="106" t="s">
        <v>289</v>
      </c>
      <c r="E1" s="44"/>
      <c r="F1" s="44"/>
      <c r="G1" s="44"/>
    </row>
    <row r="2" ht="15" customHeight="1"/>
    <row r="3" spans="1:4" ht="15" customHeight="1">
      <c r="A3" s="45" t="s">
        <v>43</v>
      </c>
      <c r="B3" s="45"/>
      <c r="C3" s="45"/>
      <c r="D3" s="45"/>
    </row>
    <row r="4" spans="1:4" ht="15" customHeight="1">
      <c r="A4" s="45"/>
      <c r="B4" s="45"/>
      <c r="C4" s="45"/>
      <c r="D4" s="45"/>
    </row>
    <row r="5" spans="1:15" ht="15.75" customHeight="1">
      <c r="A5" s="37" t="s">
        <v>279</v>
      </c>
      <c r="B5" s="37"/>
      <c r="C5" s="37"/>
      <c r="D5" s="37"/>
      <c r="K5" s="46"/>
      <c r="O5" s="46" t="s">
        <v>44</v>
      </c>
    </row>
    <row r="6" spans="1:19" ht="15.75" customHeight="1">
      <c r="A6" s="393" t="s">
        <v>45</v>
      </c>
      <c r="B6" s="394"/>
      <c r="C6" s="394"/>
      <c r="D6" s="394"/>
      <c r="E6" s="395"/>
      <c r="F6" s="371" t="s">
        <v>290</v>
      </c>
      <c r="G6" s="372"/>
      <c r="H6" s="373" t="s">
        <v>292</v>
      </c>
      <c r="I6" s="374"/>
      <c r="J6" s="365" t="s">
        <v>293</v>
      </c>
      <c r="K6" s="366"/>
      <c r="L6" s="365" t="s">
        <v>294</v>
      </c>
      <c r="M6" s="366"/>
      <c r="N6" s="365" t="s">
        <v>295</v>
      </c>
      <c r="O6" s="366"/>
      <c r="P6" s="365" t="s">
        <v>296</v>
      </c>
      <c r="Q6" s="366"/>
      <c r="R6" s="365" t="s">
        <v>297</v>
      </c>
      <c r="S6" s="366"/>
    </row>
    <row r="7" spans="1:19" ht="15.75" customHeight="1">
      <c r="A7" s="396"/>
      <c r="B7" s="397"/>
      <c r="C7" s="397"/>
      <c r="D7" s="397"/>
      <c r="E7" s="398"/>
      <c r="F7" s="154" t="s">
        <v>288</v>
      </c>
      <c r="G7" s="51" t="s">
        <v>1</v>
      </c>
      <c r="H7" s="154" t="s">
        <v>288</v>
      </c>
      <c r="I7" s="51" t="s">
        <v>1</v>
      </c>
      <c r="J7" s="154" t="s">
        <v>288</v>
      </c>
      <c r="K7" s="51" t="s">
        <v>1</v>
      </c>
      <c r="L7" s="154" t="s">
        <v>298</v>
      </c>
      <c r="M7" s="51" t="s">
        <v>1</v>
      </c>
      <c r="N7" s="154" t="s">
        <v>298</v>
      </c>
      <c r="O7" s="51" t="s">
        <v>1</v>
      </c>
      <c r="P7" s="154" t="s">
        <v>298</v>
      </c>
      <c r="Q7" s="51" t="s">
        <v>1</v>
      </c>
      <c r="R7" s="154" t="s">
        <v>298</v>
      </c>
      <c r="S7" s="261" t="s">
        <v>1</v>
      </c>
    </row>
    <row r="8" spans="1:25" ht="15.75" customHeight="1">
      <c r="A8" s="375" t="s">
        <v>84</v>
      </c>
      <c r="B8" s="47" t="s">
        <v>46</v>
      </c>
      <c r="C8" s="48"/>
      <c r="D8" s="48"/>
      <c r="E8" s="99" t="s">
        <v>37</v>
      </c>
      <c r="F8" s="267">
        <v>15944</v>
      </c>
      <c r="G8" s="268">
        <v>16040</v>
      </c>
      <c r="H8" s="112">
        <v>24538</v>
      </c>
      <c r="I8" s="264">
        <v>24781</v>
      </c>
      <c r="J8" s="112">
        <v>31401</v>
      </c>
      <c r="K8" s="295">
        <v>32090</v>
      </c>
      <c r="L8" s="112">
        <v>928</v>
      </c>
      <c r="M8" s="295">
        <v>893</v>
      </c>
      <c r="N8" s="112">
        <v>19</v>
      </c>
      <c r="O8" s="295">
        <v>16</v>
      </c>
      <c r="P8" s="112">
        <v>1</v>
      </c>
      <c r="Q8" s="295">
        <v>1</v>
      </c>
      <c r="R8" s="112">
        <v>156</v>
      </c>
      <c r="S8" s="321">
        <v>172</v>
      </c>
      <c r="T8" s="71"/>
      <c r="U8" s="71"/>
      <c r="V8" s="71"/>
      <c r="W8" s="71"/>
      <c r="X8" s="71"/>
      <c r="Y8" s="71"/>
    </row>
    <row r="9" spans="1:25" ht="15.75" customHeight="1">
      <c r="A9" s="399"/>
      <c r="B9" s="14"/>
      <c r="C9" s="61" t="s">
        <v>47</v>
      </c>
      <c r="D9" s="53"/>
      <c r="E9" s="100" t="s">
        <v>38</v>
      </c>
      <c r="F9" s="269">
        <v>15629</v>
      </c>
      <c r="G9" s="270">
        <v>15805</v>
      </c>
      <c r="H9" s="113">
        <v>24529</v>
      </c>
      <c r="I9" s="84">
        <v>24772</v>
      </c>
      <c r="J9" s="113">
        <v>31401</v>
      </c>
      <c r="K9" s="296">
        <v>32090</v>
      </c>
      <c r="L9" s="113">
        <v>928</v>
      </c>
      <c r="M9" s="296">
        <v>893</v>
      </c>
      <c r="N9" s="113">
        <v>19</v>
      </c>
      <c r="O9" s="296">
        <v>16</v>
      </c>
      <c r="P9" s="113">
        <v>1</v>
      </c>
      <c r="Q9" s="296">
        <v>1</v>
      </c>
      <c r="R9" s="113">
        <v>156</v>
      </c>
      <c r="S9" s="322">
        <v>172</v>
      </c>
      <c r="T9" s="71"/>
      <c r="U9" s="71"/>
      <c r="V9" s="71"/>
      <c r="W9" s="71"/>
      <c r="X9" s="71"/>
      <c r="Y9" s="71"/>
    </row>
    <row r="10" spans="1:25" ht="15.75" customHeight="1">
      <c r="A10" s="399"/>
      <c r="B10" s="11"/>
      <c r="C10" s="61" t="s">
        <v>48</v>
      </c>
      <c r="D10" s="53"/>
      <c r="E10" s="100" t="s">
        <v>39</v>
      </c>
      <c r="F10" s="269">
        <v>315</v>
      </c>
      <c r="G10" s="270">
        <v>235</v>
      </c>
      <c r="H10" s="113">
        <v>9</v>
      </c>
      <c r="I10" s="84">
        <v>9</v>
      </c>
      <c r="J10" s="113">
        <v>0</v>
      </c>
      <c r="K10" s="297">
        <v>0</v>
      </c>
      <c r="L10" s="113">
        <v>0</v>
      </c>
      <c r="M10" s="296">
        <v>0</v>
      </c>
      <c r="N10" s="115">
        <v>0</v>
      </c>
      <c r="O10" s="296">
        <v>0</v>
      </c>
      <c r="P10" s="113">
        <v>0</v>
      </c>
      <c r="Q10" s="296">
        <v>0</v>
      </c>
      <c r="R10" s="113">
        <v>0</v>
      </c>
      <c r="S10" s="322">
        <v>0</v>
      </c>
      <c r="T10" s="71"/>
      <c r="U10" s="71"/>
      <c r="V10" s="71"/>
      <c r="W10" s="71"/>
      <c r="X10" s="71"/>
      <c r="Y10" s="71"/>
    </row>
    <row r="11" spans="1:25" ht="15.75" customHeight="1">
      <c r="A11" s="399"/>
      <c r="B11" s="66" t="s">
        <v>49</v>
      </c>
      <c r="C11" s="67"/>
      <c r="D11" s="67"/>
      <c r="E11" s="102" t="s">
        <v>40</v>
      </c>
      <c r="F11" s="271">
        <v>14934</v>
      </c>
      <c r="G11" s="272">
        <v>14636</v>
      </c>
      <c r="H11" s="116">
        <v>24411</v>
      </c>
      <c r="I11" s="88">
        <v>24748</v>
      </c>
      <c r="J11" s="116">
        <v>29753</v>
      </c>
      <c r="K11" s="298">
        <v>29723</v>
      </c>
      <c r="L11" s="116">
        <v>1080</v>
      </c>
      <c r="M11" s="298">
        <v>1057</v>
      </c>
      <c r="N11" s="116">
        <v>25</v>
      </c>
      <c r="O11" s="298">
        <v>21</v>
      </c>
      <c r="P11" s="116">
        <v>1</v>
      </c>
      <c r="Q11" s="298">
        <v>1</v>
      </c>
      <c r="R11" s="116">
        <v>309</v>
      </c>
      <c r="S11" s="303">
        <v>319</v>
      </c>
      <c r="T11" s="71"/>
      <c r="U11" s="71"/>
      <c r="V11" s="71"/>
      <c r="W11" s="71"/>
      <c r="X11" s="71"/>
      <c r="Y11" s="71"/>
    </row>
    <row r="12" spans="1:25" ht="15.75" customHeight="1">
      <c r="A12" s="399"/>
      <c r="B12" s="8"/>
      <c r="C12" s="61" t="s">
        <v>50</v>
      </c>
      <c r="D12" s="53"/>
      <c r="E12" s="100" t="s">
        <v>41</v>
      </c>
      <c r="F12" s="269">
        <v>14195</v>
      </c>
      <c r="G12" s="270">
        <v>13962</v>
      </c>
      <c r="H12" s="113">
        <v>24401</v>
      </c>
      <c r="I12" s="84">
        <v>24738</v>
      </c>
      <c r="J12" s="113">
        <v>29751</v>
      </c>
      <c r="K12" s="298">
        <v>29721</v>
      </c>
      <c r="L12" s="116">
        <v>1080</v>
      </c>
      <c r="M12" s="296">
        <v>1057</v>
      </c>
      <c r="N12" s="116">
        <v>25</v>
      </c>
      <c r="O12" s="296">
        <v>21</v>
      </c>
      <c r="P12" s="113">
        <v>1</v>
      </c>
      <c r="Q12" s="296">
        <v>1</v>
      </c>
      <c r="R12" s="113">
        <v>309</v>
      </c>
      <c r="S12" s="322">
        <v>319</v>
      </c>
      <c r="T12" s="71"/>
      <c r="U12" s="71"/>
      <c r="V12" s="71"/>
      <c r="W12" s="71"/>
      <c r="X12" s="71"/>
      <c r="Y12" s="71"/>
    </row>
    <row r="13" spans="1:25" ht="15.75" customHeight="1">
      <c r="A13" s="399"/>
      <c r="B13" s="14"/>
      <c r="C13" s="50" t="s">
        <v>51</v>
      </c>
      <c r="D13" s="68"/>
      <c r="E13" s="103" t="s">
        <v>42</v>
      </c>
      <c r="F13" s="273">
        <v>739</v>
      </c>
      <c r="G13" s="270">
        <v>674</v>
      </c>
      <c r="H13" s="263">
        <v>10</v>
      </c>
      <c r="I13" s="121">
        <v>10</v>
      </c>
      <c r="J13" s="117">
        <v>2</v>
      </c>
      <c r="K13" s="297">
        <v>2</v>
      </c>
      <c r="L13" s="115">
        <v>0</v>
      </c>
      <c r="M13" s="299">
        <v>0</v>
      </c>
      <c r="N13" s="115">
        <v>0</v>
      </c>
      <c r="O13" s="299">
        <v>0</v>
      </c>
      <c r="P13" s="117">
        <v>0</v>
      </c>
      <c r="Q13" s="299">
        <v>0</v>
      </c>
      <c r="R13" s="117">
        <v>0</v>
      </c>
      <c r="S13" s="302">
        <v>0</v>
      </c>
      <c r="T13" s="71"/>
      <c r="U13" s="71"/>
      <c r="V13" s="71"/>
      <c r="W13" s="71"/>
      <c r="X13" s="71"/>
      <c r="Y13" s="71"/>
    </row>
    <row r="14" spans="1:25" ht="15.75" customHeight="1">
      <c r="A14" s="399"/>
      <c r="B14" s="52" t="s">
        <v>52</v>
      </c>
      <c r="C14" s="53"/>
      <c r="D14" s="53"/>
      <c r="E14" s="100" t="s">
        <v>88</v>
      </c>
      <c r="F14" s="269">
        <f aca="true" t="shared" si="0" ref="F14:S15">F9-F12</f>
        <v>1434</v>
      </c>
      <c r="G14" s="270">
        <f t="shared" si="0"/>
        <v>1843</v>
      </c>
      <c r="H14" s="139">
        <f t="shared" si="0"/>
        <v>128</v>
      </c>
      <c r="I14" s="129">
        <f t="shared" si="0"/>
        <v>34</v>
      </c>
      <c r="J14" s="113">
        <f t="shared" si="0"/>
        <v>1650</v>
      </c>
      <c r="K14" s="296">
        <f t="shared" si="0"/>
        <v>2369</v>
      </c>
      <c r="L14" s="113">
        <f t="shared" si="0"/>
        <v>-152</v>
      </c>
      <c r="M14" s="296">
        <f t="shared" si="0"/>
        <v>-164</v>
      </c>
      <c r="N14" s="113">
        <f t="shared" si="0"/>
        <v>-6</v>
      </c>
      <c r="O14" s="296">
        <f t="shared" si="0"/>
        <v>-5</v>
      </c>
      <c r="P14" s="113">
        <f t="shared" si="0"/>
        <v>0</v>
      </c>
      <c r="Q14" s="296">
        <f t="shared" si="0"/>
        <v>0</v>
      </c>
      <c r="R14" s="113">
        <f t="shared" si="0"/>
        <v>-153</v>
      </c>
      <c r="S14" s="322">
        <f t="shared" si="0"/>
        <v>-147</v>
      </c>
      <c r="T14" s="71"/>
      <c r="U14" s="71"/>
      <c r="V14" s="71"/>
      <c r="W14" s="71"/>
      <c r="X14" s="71"/>
      <c r="Y14" s="71"/>
    </row>
    <row r="15" spans="1:25" ht="15.75" customHeight="1">
      <c r="A15" s="399"/>
      <c r="B15" s="52" t="s">
        <v>53</v>
      </c>
      <c r="C15" s="53"/>
      <c r="D15" s="53"/>
      <c r="E15" s="100" t="s">
        <v>89</v>
      </c>
      <c r="F15" s="269">
        <f t="shared" si="0"/>
        <v>-424</v>
      </c>
      <c r="G15" s="270">
        <f t="shared" si="0"/>
        <v>-439</v>
      </c>
      <c r="H15" s="139">
        <f t="shared" si="0"/>
        <v>-1</v>
      </c>
      <c r="I15" s="129">
        <f t="shared" si="0"/>
        <v>-1</v>
      </c>
      <c r="J15" s="113">
        <f t="shared" si="0"/>
        <v>-2</v>
      </c>
      <c r="K15" s="296">
        <f t="shared" si="0"/>
        <v>-2</v>
      </c>
      <c r="L15" s="113">
        <f t="shared" si="0"/>
        <v>0</v>
      </c>
      <c r="M15" s="296">
        <f t="shared" si="0"/>
        <v>0</v>
      </c>
      <c r="N15" s="113">
        <f t="shared" si="0"/>
        <v>0</v>
      </c>
      <c r="O15" s="296">
        <f t="shared" si="0"/>
        <v>0</v>
      </c>
      <c r="P15" s="113">
        <f t="shared" si="0"/>
        <v>0</v>
      </c>
      <c r="Q15" s="296">
        <f t="shared" si="0"/>
        <v>0</v>
      </c>
      <c r="R15" s="113">
        <f t="shared" si="0"/>
        <v>0</v>
      </c>
      <c r="S15" s="322">
        <f t="shared" si="0"/>
        <v>0</v>
      </c>
      <c r="T15" s="71"/>
      <c r="U15" s="71"/>
      <c r="V15" s="71"/>
      <c r="W15" s="71"/>
      <c r="X15" s="71"/>
      <c r="Y15" s="71"/>
    </row>
    <row r="16" spans="1:25" ht="15.75" customHeight="1">
      <c r="A16" s="399"/>
      <c r="B16" s="52" t="s">
        <v>54</v>
      </c>
      <c r="C16" s="53"/>
      <c r="D16" s="53"/>
      <c r="E16" s="100" t="s">
        <v>90</v>
      </c>
      <c r="F16" s="273">
        <f aca="true" t="shared" si="1" ref="F16:R16">F8-F11</f>
        <v>1010</v>
      </c>
      <c r="G16" s="274">
        <f t="shared" si="1"/>
        <v>1404</v>
      </c>
      <c r="H16" s="263">
        <f t="shared" si="1"/>
        <v>127</v>
      </c>
      <c r="I16" s="121">
        <f t="shared" si="1"/>
        <v>33</v>
      </c>
      <c r="J16" s="117">
        <f t="shared" si="1"/>
        <v>1648</v>
      </c>
      <c r="K16" s="299">
        <f t="shared" si="1"/>
        <v>2367</v>
      </c>
      <c r="L16" s="117">
        <f t="shared" si="1"/>
        <v>-152</v>
      </c>
      <c r="M16" s="299">
        <f t="shared" si="1"/>
        <v>-164</v>
      </c>
      <c r="N16" s="117">
        <f t="shared" si="1"/>
        <v>-6</v>
      </c>
      <c r="O16" s="299">
        <f t="shared" si="1"/>
        <v>-5</v>
      </c>
      <c r="P16" s="117">
        <f t="shared" si="1"/>
        <v>0</v>
      </c>
      <c r="Q16" s="299">
        <f>Q8-Q11</f>
        <v>0</v>
      </c>
      <c r="R16" s="117">
        <f t="shared" si="1"/>
        <v>-153</v>
      </c>
      <c r="S16" s="302">
        <f>S8-S11</f>
        <v>-147</v>
      </c>
      <c r="T16" s="71"/>
      <c r="U16" s="71"/>
      <c r="V16" s="71"/>
      <c r="W16" s="71"/>
      <c r="X16" s="71"/>
      <c r="Y16" s="71"/>
    </row>
    <row r="17" spans="1:25" ht="15.75" customHeight="1">
      <c r="A17" s="399"/>
      <c r="B17" s="52" t="s">
        <v>55</v>
      </c>
      <c r="C17" s="53"/>
      <c r="D17" s="53"/>
      <c r="E17" s="43"/>
      <c r="F17" s="269"/>
      <c r="G17" s="270"/>
      <c r="H17" s="139">
        <v>1627</v>
      </c>
      <c r="I17" s="129">
        <v>1795</v>
      </c>
      <c r="J17" s="113"/>
      <c r="K17" s="296"/>
      <c r="L17" s="115"/>
      <c r="M17" s="296"/>
      <c r="N17" s="113"/>
      <c r="O17" s="297"/>
      <c r="P17" s="113"/>
      <c r="Q17" s="296"/>
      <c r="R17" s="115"/>
      <c r="S17" s="323"/>
      <c r="T17" s="71"/>
      <c r="U17" s="71"/>
      <c r="V17" s="71"/>
      <c r="W17" s="71"/>
      <c r="X17" s="71"/>
      <c r="Y17" s="71"/>
    </row>
    <row r="18" spans="1:25" ht="15.75" customHeight="1">
      <c r="A18" s="400"/>
      <c r="B18" s="59" t="s">
        <v>56</v>
      </c>
      <c r="C18" s="37"/>
      <c r="D18" s="37"/>
      <c r="E18" s="15"/>
      <c r="F18" s="275"/>
      <c r="G18" s="276"/>
      <c r="H18" s="140"/>
      <c r="I18" s="142"/>
      <c r="J18" s="119"/>
      <c r="K18" s="326"/>
      <c r="L18" s="119"/>
      <c r="M18" s="326"/>
      <c r="N18" s="119"/>
      <c r="O18" s="326"/>
      <c r="P18" s="119"/>
      <c r="Q18" s="326"/>
      <c r="R18" s="119"/>
      <c r="S18" s="328"/>
      <c r="T18" s="71"/>
      <c r="U18" s="71"/>
      <c r="V18" s="71"/>
      <c r="W18" s="71"/>
      <c r="X18" s="71"/>
      <c r="Y18" s="71"/>
    </row>
    <row r="19" spans="1:25" ht="15.75" customHeight="1">
      <c r="A19" s="399" t="s">
        <v>85</v>
      </c>
      <c r="B19" s="66" t="s">
        <v>57</v>
      </c>
      <c r="C19" s="69"/>
      <c r="D19" s="69"/>
      <c r="E19" s="104"/>
      <c r="F19" s="277">
        <v>5218</v>
      </c>
      <c r="G19" s="278">
        <v>6282</v>
      </c>
      <c r="H19" s="265">
        <v>3672</v>
      </c>
      <c r="I19" s="134">
        <v>1617</v>
      </c>
      <c r="J19" s="120">
        <v>31831</v>
      </c>
      <c r="K19" s="301">
        <v>30474</v>
      </c>
      <c r="L19" s="120">
        <v>1417</v>
      </c>
      <c r="M19" s="301">
        <v>1353</v>
      </c>
      <c r="N19" s="120">
        <v>65</v>
      </c>
      <c r="O19" s="301">
        <v>61</v>
      </c>
      <c r="P19" s="120">
        <v>0</v>
      </c>
      <c r="Q19" s="301">
        <v>0</v>
      </c>
      <c r="R19" s="120">
        <v>26</v>
      </c>
      <c r="S19" s="325">
        <v>26</v>
      </c>
      <c r="T19" s="71"/>
      <c r="U19" s="71"/>
      <c r="V19" s="71"/>
      <c r="W19" s="71"/>
      <c r="X19" s="71"/>
      <c r="Y19" s="71"/>
    </row>
    <row r="20" spans="1:25" ht="15.75" customHeight="1">
      <c r="A20" s="399"/>
      <c r="B20" s="13"/>
      <c r="C20" s="61" t="s">
        <v>58</v>
      </c>
      <c r="D20" s="53"/>
      <c r="E20" s="100"/>
      <c r="F20" s="269">
        <v>4137</v>
      </c>
      <c r="G20" s="270">
        <v>5243</v>
      </c>
      <c r="H20" s="139">
        <v>2757</v>
      </c>
      <c r="I20" s="129">
        <v>540</v>
      </c>
      <c r="J20" s="113">
        <v>21246</v>
      </c>
      <c r="K20" s="296">
        <v>19358</v>
      </c>
      <c r="L20" s="113">
        <v>837</v>
      </c>
      <c r="M20" s="296">
        <v>616</v>
      </c>
      <c r="N20" s="113">
        <v>35</v>
      </c>
      <c r="O20" s="296">
        <v>33</v>
      </c>
      <c r="P20" s="113">
        <v>0</v>
      </c>
      <c r="Q20" s="296">
        <v>0</v>
      </c>
      <c r="R20" s="113">
        <v>26</v>
      </c>
      <c r="S20" s="322">
        <v>26</v>
      </c>
      <c r="T20" s="71"/>
      <c r="U20" s="71"/>
      <c r="V20" s="71"/>
      <c r="W20" s="71"/>
      <c r="X20" s="71"/>
      <c r="Y20" s="71"/>
    </row>
    <row r="21" spans="1:25" ht="15.75" customHeight="1">
      <c r="A21" s="399"/>
      <c r="B21" s="26" t="s">
        <v>59</v>
      </c>
      <c r="C21" s="67"/>
      <c r="D21" s="67"/>
      <c r="E21" s="102" t="s">
        <v>91</v>
      </c>
      <c r="F21" s="271">
        <v>5218</v>
      </c>
      <c r="G21" s="272">
        <v>6282</v>
      </c>
      <c r="H21" s="266">
        <v>3672</v>
      </c>
      <c r="I21" s="128">
        <v>1617</v>
      </c>
      <c r="J21" s="116">
        <v>31831</v>
      </c>
      <c r="K21" s="298">
        <v>30474</v>
      </c>
      <c r="L21" s="116">
        <v>1417</v>
      </c>
      <c r="M21" s="298">
        <v>1353</v>
      </c>
      <c r="N21" s="116">
        <v>65</v>
      </c>
      <c r="O21" s="298">
        <v>61</v>
      </c>
      <c r="P21" s="116">
        <v>0</v>
      </c>
      <c r="Q21" s="298">
        <v>0</v>
      </c>
      <c r="R21" s="116">
        <v>26</v>
      </c>
      <c r="S21" s="303">
        <v>26</v>
      </c>
      <c r="T21" s="71"/>
      <c r="U21" s="71"/>
      <c r="V21" s="71"/>
      <c r="W21" s="71"/>
      <c r="X21" s="71"/>
      <c r="Y21" s="71"/>
    </row>
    <row r="22" spans="1:25" ht="15.75" customHeight="1">
      <c r="A22" s="399"/>
      <c r="B22" s="66" t="s">
        <v>60</v>
      </c>
      <c r="C22" s="69"/>
      <c r="D22" s="69"/>
      <c r="E22" s="104" t="s">
        <v>92</v>
      </c>
      <c r="F22" s="277">
        <v>12294</v>
      </c>
      <c r="G22" s="278">
        <v>13713</v>
      </c>
      <c r="H22" s="265">
        <v>4499</v>
      </c>
      <c r="I22" s="134">
        <v>2741</v>
      </c>
      <c r="J22" s="120">
        <v>42970</v>
      </c>
      <c r="K22" s="301">
        <v>43727</v>
      </c>
      <c r="L22" s="120">
        <v>2008</v>
      </c>
      <c r="M22" s="301">
        <v>2054</v>
      </c>
      <c r="N22" s="120">
        <v>65</v>
      </c>
      <c r="O22" s="301">
        <v>61</v>
      </c>
      <c r="P22" s="120">
        <v>0</v>
      </c>
      <c r="Q22" s="301">
        <v>0</v>
      </c>
      <c r="R22" s="120">
        <v>181</v>
      </c>
      <c r="S22" s="325">
        <v>175</v>
      </c>
      <c r="T22" s="71"/>
      <c r="U22" s="71"/>
      <c r="V22" s="71"/>
      <c r="W22" s="71"/>
      <c r="X22" s="71"/>
      <c r="Y22" s="71"/>
    </row>
    <row r="23" spans="1:25" ht="15.75" customHeight="1">
      <c r="A23" s="399"/>
      <c r="B23" s="8" t="s">
        <v>61</v>
      </c>
      <c r="C23" s="50" t="s">
        <v>62</v>
      </c>
      <c r="D23" s="68"/>
      <c r="E23" s="103"/>
      <c r="F23" s="273">
        <v>2895</v>
      </c>
      <c r="G23" s="274">
        <v>2911</v>
      </c>
      <c r="H23" s="263">
        <v>1572</v>
      </c>
      <c r="I23" s="121">
        <v>1997</v>
      </c>
      <c r="J23" s="117">
        <v>18874</v>
      </c>
      <c r="K23" s="299">
        <v>18536</v>
      </c>
      <c r="L23" s="117">
        <v>759</v>
      </c>
      <c r="M23" s="299">
        <v>722</v>
      </c>
      <c r="N23" s="117">
        <v>0</v>
      </c>
      <c r="O23" s="312">
        <v>0</v>
      </c>
      <c r="P23" s="117">
        <v>0</v>
      </c>
      <c r="Q23" s="299">
        <v>0</v>
      </c>
      <c r="R23" s="117">
        <v>154</v>
      </c>
      <c r="S23" s="302">
        <v>150</v>
      </c>
      <c r="T23" s="71"/>
      <c r="U23" s="71"/>
      <c r="V23" s="71"/>
      <c r="W23" s="71"/>
      <c r="X23" s="71"/>
      <c r="Y23" s="71"/>
    </row>
    <row r="24" spans="1:25" ht="15.75" customHeight="1">
      <c r="A24" s="399"/>
      <c r="B24" s="52" t="s">
        <v>93</v>
      </c>
      <c r="C24" s="53"/>
      <c r="D24" s="53"/>
      <c r="E24" s="100" t="s">
        <v>94</v>
      </c>
      <c r="F24" s="269">
        <f aca="true" t="shared" si="2" ref="F24:R24">F21-F22</f>
        <v>-7076</v>
      </c>
      <c r="G24" s="270">
        <f t="shared" si="2"/>
        <v>-7431</v>
      </c>
      <c r="H24" s="139">
        <f t="shared" si="2"/>
        <v>-827</v>
      </c>
      <c r="I24" s="129">
        <f t="shared" si="2"/>
        <v>-1124</v>
      </c>
      <c r="J24" s="113">
        <f t="shared" si="2"/>
        <v>-11139</v>
      </c>
      <c r="K24" s="296">
        <f t="shared" si="2"/>
        <v>-13253</v>
      </c>
      <c r="L24" s="113">
        <f t="shared" si="2"/>
        <v>-591</v>
      </c>
      <c r="M24" s="296">
        <f t="shared" si="2"/>
        <v>-701</v>
      </c>
      <c r="N24" s="113">
        <f t="shared" si="2"/>
        <v>0</v>
      </c>
      <c r="O24" s="296">
        <f t="shared" si="2"/>
        <v>0</v>
      </c>
      <c r="P24" s="113">
        <f t="shared" si="2"/>
        <v>0</v>
      </c>
      <c r="Q24" s="296">
        <f>Q21-Q22</f>
        <v>0</v>
      </c>
      <c r="R24" s="113">
        <f t="shared" si="2"/>
        <v>-155</v>
      </c>
      <c r="S24" s="322">
        <f>S21-S22</f>
        <v>-149</v>
      </c>
      <c r="T24" s="71"/>
      <c r="U24" s="71"/>
      <c r="V24" s="71"/>
      <c r="W24" s="71"/>
      <c r="X24" s="71"/>
      <c r="Y24" s="71"/>
    </row>
    <row r="25" spans="1:25" ht="15.75" customHeight="1">
      <c r="A25" s="399"/>
      <c r="B25" s="111" t="s">
        <v>63</v>
      </c>
      <c r="C25" s="68"/>
      <c r="D25" s="68"/>
      <c r="E25" s="401" t="s">
        <v>95</v>
      </c>
      <c r="F25" s="391">
        <v>7076</v>
      </c>
      <c r="G25" s="407">
        <v>7431</v>
      </c>
      <c r="H25" s="409">
        <v>827</v>
      </c>
      <c r="I25" s="403">
        <v>1124</v>
      </c>
      <c r="J25" s="381">
        <v>11139</v>
      </c>
      <c r="K25" s="383">
        <v>13253</v>
      </c>
      <c r="L25" s="381">
        <v>591</v>
      </c>
      <c r="M25" s="383">
        <v>701</v>
      </c>
      <c r="N25" s="381"/>
      <c r="O25" s="383"/>
      <c r="P25" s="381"/>
      <c r="Q25" s="383"/>
      <c r="R25" s="381">
        <v>155</v>
      </c>
      <c r="S25" s="411">
        <v>149</v>
      </c>
      <c r="T25" s="71"/>
      <c r="U25" s="71"/>
      <c r="V25" s="71"/>
      <c r="W25" s="71"/>
      <c r="X25" s="71"/>
      <c r="Y25" s="71"/>
    </row>
    <row r="26" spans="1:25" ht="15.75" customHeight="1">
      <c r="A26" s="399"/>
      <c r="B26" s="26" t="s">
        <v>64</v>
      </c>
      <c r="C26" s="67"/>
      <c r="D26" s="67"/>
      <c r="E26" s="402"/>
      <c r="F26" s="392"/>
      <c r="G26" s="408"/>
      <c r="H26" s="410"/>
      <c r="I26" s="404"/>
      <c r="J26" s="382"/>
      <c r="K26" s="384"/>
      <c r="L26" s="382"/>
      <c r="M26" s="384"/>
      <c r="N26" s="382"/>
      <c r="O26" s="384"/>
      <c r="P26" s="382"/>
      <c r="Q26" s="384"/>
      <c r="R26" s="382"/>
      <c r="S26" s="412"/>
      <c r="T26" s="71"/>
      <c r="U26" s="71"/>
      <c r="V26" s="71"/>
      <c r="W26" s="71"/>
      <c r="X26" s="71"/>
      <c r="Y26" s="71"/>
    </row>
    <row r="27" spans="1:25" ht="15.75" customHeight="1">
      <c r="A27" s="400"/>
      <c r="B27" s="59" t="s">
        <v>96</v>
      </c>
      <c r="C27" s="37"/>
      <c r="D27" s="37"/>
      <c r="E27" s="105" t="s">
        <v>97</v>
      </c>
      <c r="F27" s="141">
        <f aca="true" t="shared" si="3" ref="F27:R27">F24+F25</f>
        <v>0</v>
      </c>
      <c r="G27" s="130">
        <f t="shared" si="3"/>
        <v>0</v>
      </c>
      <c r="H27" s="141">
        <f t="shared" si="3"/>
        <v>0</v>
      </c>
      <c r="I27" s="130">
        <f t="shared" si="3"/>
        <v>0</v>
      </c>
      <c r="J27" s="122">
        <f t="shared" si="3"/>
        <v>0</v>
      </c>
      <c r="K27" s="327">
        <f t="shared" si="3"/>
        <v>0</v>
      </c>
      <c r="L27" s="122">
        <f t="shared" si="3"/>
        <v>0</v>
      </c>
      <c r="M27" s="327">
        <f t="shared" si="3"/>
        <v>0</v>
      </c>
      <c r="N27" s="122">
        <f t="shared" si="3"/>
        <v>0</v>
      </c>
      <c r="O27" s="327">
        <f t="shared" si="3"/>
        <v>0</v>
      </c>
      <c r="P27" s="122">
        <f t="shared" si="3"/>
        <v>0</v>
      </c>
      <c r="Q27" s="327">
        <f>Q24+Q25</f>
        <v>0</v>
      </c>
      <c r="R27" s="122">
        <f t="shared" si="3"/>
        <v>0</v>
      </c>
      <c r="S27" s="329">
        <f>S24+S25</f>
        <v>0</v>
      </c>
      <c r="T27" s="71"/>
      <c r="U27" s="71"/>
      <c r="V27" s="71"/>
      <c r="W27" s="71"/>
      <c r="X27" s="71"/>
      <c r="Y27" s="71"/>
    </row>
    <row r="28" spans="1:25" ht="15.75" customHeight="1">
      <c r="A28" s="27"/>
      <c r="F28" s="71"/>
      <c r="G28" s="71"/>
      <c r="H28" s="71"/>
      <c r="I28" s="71"/>
      <c r="J28" s="71"/>
      <c r="K28" s="71"/>
      <c r="L28" s="7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5.75" customHeight="1">
      <c r="A29" s="37"/>
      <c r="F29" s="71"/>
      <c r="G29" s="71"/>
      <c r="H29" s="71"/>
      <c r="I29" s="71"/>
      <c r="J29" s="73"/>
      <c r="K29" s="73"/>
      <c r="L29" s="72"/>
      <c r="M29" s="71"/>
      <c r="N29" s="71"/>
      <c r="O29" s="73" t="s">
        <v>101</v>
      </c>
      <c r="P29" s="71"/>
      <c r="Q29" s="71"/>
      <c r="R29" s="71"/>
      <c r="S29" s="71"/>
      <c r="T29" s="71"/>
      <c r="U29" s="71"/>
      <c r="V29" s="71"/>
      <c r="W29" s="71"/>
      <c r="X29" s="71"/>
      <c r="Y29" s="73"/>
    </row>
    <row r="30" spans="1:25" ht="15.75" customHeight="1">
      <c r="A30" s="385" t="s">
        <v>65</v>
      </c>
      <c r="B30" s="386"/>
      <c r="C30" s="386"/>
      <c r="D30" s="386"/>
      <c r="E30" s="387"/>
      <c r="F30" s="367" t="s">
        <v>301</v>
      </c>
      <c r="G30" s="368"/>
      <c r="H30" s="369" t="s">
        <v>306</v>
      </c>
      <c r="I30" s="370"/>
      <c r="J30" s="369" t="s">
        <v>309</v>
      </c>
      <c r="K30" s="370"/>
      <c r="L30" s="369"/>
      <c r="M30" s="370"/>
      <c r="N30" s="369"/>
      <c r="O30" s="370"/>
      <c r="P30" s="127"/>
      <c r="Q30" s="72"/>
      <c r="R30" s="127"/>
      <c r="S30" s="72"/>
      <c r="T30" s="127"/>
      <c r="U30" s="72"/>
      <c r="V30" s="127"/>
      <c r="W30" s="72"/>
      <c r="X30" s="127"/>
      <c r="Y30" s="72"/>
    </row>
    <row r="31" spans="1:25" ht="15.75" customHeight="1">
      <c r="A31" s="388"/>
      <c r="B31" s="389"/>
      <c r="C31" s="389"/>
      <c r="D31" s="389"/>
      <c r="E31" s="390"/>
      <c r="F31" s="154" t="s">
        <v>302</v>
      </c>
      <c r="G31" s="74" t="s">
        <v>1</v>
      </c>
      <c r="H31" s="154" t="s">
        <v>307</v>
      </c>
      <c r="I31" s="74" t="s">
        <v>1</v>
      </c>
      <c r="J31" s="310" t="s">
        <v>310</v>
      </c>
      <c r="K31" s="75" t="s">
        <v>1</v>
      </c>
      <c r="L31" s="154" t="s">
        <v>280</v>
      </c>
      <c r="M31" s="74" t="s">
        <v>1</v>
      </c>
      <c r="N31" s="154" t="s">
        <v>280</v>
      </c>
      <c r="O31" s="132" t="s">
        <v>1</v>
      </c>
      <c r="P31" s="125"/>
      <c r="Q31" s="125"/>
      <c r="R31" s="125"/>
      <c r="S31" s="125"/>
      <c r="T31" s="125"/>
      <c r="U31" s="125"/>
      <c r="V31" s="125"/>
      <c r="W31" s="125"/>
      <c r="X31" s="125"/>
      <c r="Y31" s="125"/>
    </row>
    <row r="32" spans="1:25" ht="15.75" customHeight="1">
      <c r="A32" s="375" t="s">
        <v>86</v>
      </c>
      <c r="B32" s="47" t="s">
        <v>46</v>
      </c>
      <c r="C32" s="48"/>
      <c r="D32" s="48"/>
      <c r="E32" s="16" t="s">
        <v>37</v>
      </c>
      <c r="F32" s="120">
        <v>2</v>
      </c>
      <c r="G32" s="76">
        <v>3</v>
      </c>
      <c r="H32" s="120">
        <v>910</v>
      </c>
      <c r="I32" s="76">
        <v>1027</v>
      </c>
      <c r="J32" s="112">
        <v>187</v>
      </c>
      <c r="K32" s="311">
        <v>186</v>
      </c>
      <c r="L32" s="120"/>
      <c r="M32" s="76"/>
      <c r="N32" s="112"/>
      <c r="O32" s="133"/>
      <c r="P32" s="76"/>
      <c r="Q32" s="76"/>
      <c r="R32" s="76"/>
      <c r="S32" s="76"/>
      <c r="T32" s="126"/>
      <c r="U32" s="126"/>
      <c r="V32" s="76"/>
      <c r="W32" s="76"/>
      <c r="X32" s="126"/>
      <c r="Y32" s="126"/>
    </row>
    <row r="33" spans="1:25" ht="15.75" customHeight="1">
      <c r="A33" s="405"/>
      <c r="B33" s="14"/>
      <c r="C33" s="50" t="s">
        <v>66</v>
      </c>
      <c r="D33" s="68"/>
      <c r="E33" s="107"/>
      <c r="F33" s="305" t="s">
        <v>303</v>
      </c>
      <c r="G33" s="306" t="s">
        <v>303</v>
      </c>
      <c r="H33" s="117">
        <v>552</v>
      </c>
      <c r="I33" s="80">
        <v>523</v>
      </c>
      <c r="J33" s="117">
        <v>140</v>
      </c>
      <c r="K33" s="312">
        <v>141</v>
      </c>
      <c r="L33" s="117"/>
      <c r="M33" s="80"/>
      <c r="N33" s="117"/>
      <c r="O33" s="121"/>
      <c r="P33" s="76"/>
      <c r="Q33" s="76"/>
      <c r="R33" s="76"/>
      <c r="S33" s="76"/>
      <c r="T33" s="126"/>
      <c r="U33" s="126"/>
      <c r="V33" s="76"/>
      <c r="W33" s="76"/>
      <c r="X33" s="126"/>
      <c r="Y33" s="126"/>
    </row>
    <row r="34" spans="1:25" ht="15.75" customHeight="1">
      <c r="A34" s="405"/>
      <c r="B34" s="14"/>
      <c r="C34" s="12"/>
      <c r="D34" s="61" t="s">
        <v>67</v>
      </c>
      <c r="E34" s="101"/>
      <c r="F34" s="305" t="s">
        <v>303</v>
      </c>
      <c r="G34" s="306" t="s">
        <v>303</v>
      </c>
      <c r="H34" s="113">
        <v>421</v>
      </c>
      <c r="I34" s="84">
        <v>392</v>
      </c>
      <c r="J34" s="113">
        <v>140</v>
      </c>
      <c r="K34" s="313">
        <v>141</v>
      </c>
      <c r="L34" s="113"/>
      <c r="M34" s="84"/>
      <c r="N34" s="113"/>
      <c r="O34" s="129"/>
      <c r="P34" s="76"/>
      <c r="Q34" s="76"/>
      <c r="R34" s="76"/>
      <c r="S34" s="76"/>
      <c r="T34" s="126"/>
      <c r="U34" s="126"/>
      <c r="V34" s="76"/>
      <c r="W34" s="76"/>
      <c r="X34" s="126"/>
      <c r="Y34" s="126"/>
    </row>
    <row r="35" spans="1:25" ht="15.75" customHeight="1">
      <c r="A35" s="405"/>
      <c r="B35" s="11"/>
      <c r="C35" s="31" t="s">
        <v>68</v>
      </c>
      <c r="D35" s="67"/>
      <c r="E35" s="108"/>
      <c r="F35" s="113">
        <v>2</v>
      </c>
      <c r="G35" s="129">
        <v>3</v>
      </c>
      <c r="H35" s="116">
        <v>358</v>
      </c>
      <c r="I35" s="88">
        <v>504</v>
      </c>
      <c r="J35" s="116">
        <v>47</v>
      </c>
      <c r="K35" s="314">
        <v>44</v>
      </c>
      <c r="L35" s="116"/>
      <c r="M35" s="88"/>
      <c r="N35" s="116"/>
      <c r="O35" s="128"/>
      <c r="P35" s="76"/>
      <c r="Q35" s="76"/>
      <c r="R35" s="76"/>
      <c r="S35" s="76"/>
      <c r="T35" s="126"/>
      <c r="U35" s="126"/>
      <c r="V35" s="76"/>
      <c r="W35" s="76"/>
      <c r="X35" s="126"/>
      <c r="Y35" s="126"/>
    </row>
    <row r="36" spans="1:25" ht="15.75" customHeight="1">
      <c r="A36" s="405"/>
      <c r="B36" s="66" t="s">
        <v>49</v>
      </c>
      <c r="C36" s="69"/>
      <c r="D36" s="69"/>
      <c r="E36" s="16" t="s">
        <v>38</v>
      </c>
      <c r="F36" s="265">
        <v>2</v>
      </c>
      <c r="G36" s="121">
        <v>3</v>
      </c>
      <c r="H36" s="265">
        <v>518</v>
      </c>
      <c r="I36" s="121">
        <v>642</v>
      </c>
      <c r="J36" s="120">
        <v>187</v>
      </c>
      <c r="K36" s="311">
        <v>186</v>
      </c>
      <c r="L36" s="120"/>
      <c r="M36" s="76"/>
      <c r="N36" s="120"/>
      <c r="O36" s="134"/>
      <c r="P36" s="76"/>
      <c r="Q36" s="76"/>
      <c r="R36" s="76"/>
      <c r="S36" s="76"/>
      <c r="T36" s="76"/>
      <c r="U36" s="76"/>
      <c r="V36" s="76"/>
      <c r="W36" s="76"/>
      <c r="X36" s="126"/>
      <c r="Y36" s="126"/>
    </row>
    <row r="37" spans="1:25" ht="15.75" customHeight="1">
      <c r="A37" s="405"/>
      <c r="B37" s="14"/>
      <c r="C37" s="61" t="s">
        <v>69</v>
      </c>
      <c r="D37" s="53"/>
      <c r="E37" s="101"/>
      <c r="F37" s="305" t="s">
        <v>303</v>
      </c>
      <c r="G37" s="307" t="s">
        <v>303</v>
      </c>
      <c r="H37" s="139">
        <v>405</v>
      </c>
      <c r="I37" s="129">
        <v>515</v>
      </c>
      <c r="J37" s="113">
        <v>181</v>
      </c>
      <c r="K37" s="313">
        <v>179</v>
      </c>
      <c r="L37" s="113"/>
      <c r="M37" s="84"/>
      <c r="N37" s="113"/>
      <c r="O37" s="129"/>
      <c r="P37" s="76"/>
      <c r="Q37" s="76"/>
      <c r="R37" s="76"/>
      <c r="S37" s="76"/>
      <c r="T37" s="76"/>
      <c r="U37" s="76"/>
      <c r="V37" s="76"/>
      <c r="W37" s="76"/>
      <c r="X37" s="126"/>
      <c r="Y37" s="126"/>
    </row>
    <row r="38" spans="1:25" ht="15.75" customHeight="1">
      <c r="A38" s="405"/>
      <c r="B38" s="11"/>
      <c r="C38" s="61" t="s">
        <v>70</v>
      </c>
      <c r="D38" s="53"/>
      <c r="E38" s="101"/>
      <c r="F38" s="139">
        <v>3</v>
      </c>
      <c r="G38" s="129">
        <v>3</v>
      </c>
      <c r="H38" s="139">
        <v>113</v>
      </c>
      <c r="I38" s="129">
        <v>127</v>
      </c>
      <c r="J38" s="113">
        <v>6</v>
      </c>
      <c r="K38" s="313">
        <v>7</v>
      </c>
      <c r="L38" s="113"/>
      <c r="M38" s="84"/>
      <c r="N38" s="113"/>
      <c r="O38" s="129"/>
      <c r="P38" s="76"/>
      <c r="Q38" s="76"/>
      <c r="R38" s="126"/>
      <c r="S38" s="126"/>
      <c r="T38" s="76"/>
      <c r="U38" s="76"/>
      <c r="V38" s="76"/>
      <c r="W38" s="76"/>
      <c r="X38" s="126"/>
      <c r="Y38" s="126"/>
    </row>
    <row r="39" spans="1:25" ht="15.75" customHeight="1">
      <c r="A39" s="406"/>
      <c r="B39" s="6" t="s">
        <v>71</v>
      </c>
      <c r="C39" s="7"/>
      <c r="D39" s="7"/>
      <c r="E39" s="109" t="s">
        <v>98</v>
      </c>
      <c r="F39" s="141">
        <f aca="true" t="shared" si="4" ref="F39:O39">F32-F36</f>
        <v>0</v>
      </c>
      <c r="G39" s="130">
        <f t="shared" si="4"/>
        <v>0</v>
      </c>
      <c r="H39" s="141">
        <f t="shared" si="4"/>
        <v>392</v>
      </c>
      <c r="I39" s="130">
        <f t="shared" si="4"/>
        <v>385</v>
      </c>
      <c r="J39" s="122">
        <f t="shared" si="4"/>
        <v>0</v>
      </c>
      <c r="K39" s="315">
        <f t="shared" si="4"/>
        <v>0</v>
      </c>
      <c r="L39" s="141">
        <f t="shared" si="4"/>
        <v>0</v>
      </c>
      <c r="M39" s="130">
        <f t="shared" si="4"/>
        <v>0</v>
      </c>
      <c r="N39" s="141">
        <f t="shared" si="4"/>
        <v>0</v>
      </c>
      <c r="O39" s="130">
        <f t="shared" si="4"/>
        <v>0</v>
      </c>
      <c r="P39" s="76"/>
      <c r="Q39" s="76"/>
      <c r="R39" s="76"/>
      <c r="S39" s="76"/>
      <c r="T39" s="76"/>
      <c r="U39" s="76"/>
      <c r="V39" s="76"/>
      <c r="W39" s="76"/>
      <c r="X39" s="126"/>
      <c r="Y39" s="126"/>
    </row>
    <row r="40" spans="1:25" ht="15.75" customHeight="1">
      <c r="A40" s="375" t="s">
        <v>87</v>
      </c>
      <c r="B40" s="66" t="s">
        <v>72</v>
      </c>
      <c r="C40" s="69"/>
      <c r="D40" s="69"/>
      <c r="E40" s="16" t="s">
        <v>40</v>
      </c>
      <c r="F40" s="265">
        <v>17</v>
      </c>
      <c r="G40" s="134">
        <v>17</v>
      </c>
      <c r="H40" s="265">
        <v>392</v>
      </c>
      <c r="I40" s="134">
        <v>385</v>
      </c>
      <c r="J40" s="120">
        <v>82</v>
      </c>
      <c r="K40" s="311">
        <v>88</v>
      </c>
      <c r="L40" s="120"/>
      <c r="M40" s="76"/>
      <c r="N40" s="120"/>
      <c r="O40" s="134"/>
      <c r="P40" s="76"/>
      <c r="Q40" s="76"/>
      <c r="R40" s="76"/>
      <c r="S40" s="76"/>
      <c r="T40" s="126"/>
      <c r="U40" s="126"/>
      <c r="V40" s="126"/>
      <c r="W40" s="126"/>
      <c r="X40" s="76"/>
      <c r="Y40" s="76"/>
    </row>
    <row r="41" spans="1:25" ht="15.75" customHeight="1">
      <c r="A41" s="376"/>
      <c r="B41" s="11"/>
      <c r="C41" s="61" t="s">
        <v>73</v>
      </c>
      <c r="D41" s="53"/>
      <c r="E41" s="101"/>
      <c r="F41" s="305" t="s">
        <v>303</v>
      </c>
      <c r="G41" s="307" t="s">
        <v>303</v>
      </c>
      <c r="H41" s="143"/>
      <c r="I41" s="145"/>
      <c r="J41" s="113">
        <v>48</v>
      </c>
      <c r="K41" s="313">
        <v>49</v>
      </c>
      <c r="L41" s="113"/>
      <c r="M41" s="84"/>
      <c r="N41" s="113"/>
      <c r="O41" s="129"/>
      <c r="P41" s="126"/>
      <c r="Q41" s="126"/>
      <c r="R41" s="126"/>
      <c r="S41" s="126"/>
      <c r="T41" s="126"/>
      <c r="U41" s="126"/>
      <c r="V41" s="126"/>
      <c r="W41" s="126"/>
      <c r="X41" s="76"/>
      <c r="Y41" s="76"/>
    </row>
    <row r="42" spans="1:25" ht="15.75" customHeight="1">
      <c r="A42" s="376"/>
      <c r="B42" s="66" t="s">
        <v>60</v>
      </c>
      <c r="C42" s="69"/>
      <c r="D42" s="69"/>
      <c r="E42" s="16" t="s">
        <v>41</v>
      </c>
      <c r="F42" s="113">
        <v>17</v>
      </c>
      <c r="G42" s="134">
        <v>17</v>
      </c>
      <c r="H42" s="265">
        <v>784</v>
      </c>
      <c r="I42" s="134">
        <v>770</v>
      </c>
      <c r="J42" s="120">
        <v>82</v>
      </c>
      <c r="K42" s="311">
        <v>88</v>
      </c>
      <c r="L42" s="120"/>
      <c r="M42" s="76"/>
      <c r="N42" s="120"/>
      <c r="O42" s="134"/>
      <c r="P42" s="76"/>
      <c r="Q42" s="76"/>
      <c r="R42" s="76"/>
      <c r="S42" s="76"/>
      <c r="T42" s="126"/>
      <c r="U42" s="126"/>
      <c r="V42" s="76"/>
      <c r="W42" s="76"/>
      <c r="X42" s="76"/>
      <c r="Y42" s="76"/>
    </row>
    <row r="43" spans="1:25" ht="15.75" customHeight="1">
      <c r="A43" s="376"/>
      <c r="B43" s="11"/>
      <c r="C43" s="61" t="s">
        <v>74</v>
      </c>
      <c r="D43" s="53"/>
      <c r="E43" s="101"/>
      <c r="F43" s="139">
        <v>17</v>
      </c>
      <c r="G43" s="129">
        <v>17</v>
      </c>
      <c r="H43" s="139"/>
      <c r="I43" s="129"/>
      <c r="J43" s="113">
        <v>34</v>
      </c>
      <c r="K43" s="313">
        <v>39</v>
      </c>
      <c r="L43" s="113"/>
      <c r="M43" s="84"/>
      <c r="N43" s="113"/>
      <c r="O43" s="129"/>
      <c r="P43" s="76"/>
      <c r="Q43" s="76"/>
      <c r="R43" s="126"/>
      <c r="S43" s="76"/>
      <c r="T43" s="126"/>
      <c r="U43" s="126"/>
      <c r="V43" s="76"/>
      <c r="W43" s="76"/>
      <c r="X43" s="126"/>
      <c r="Y43" s="126"/>
    </row>
    <row r="44" spans="1:25" ht="15.75" customHeight="1">
      <c r="A44" s="377"/>
      <c r="B44" s="59" t="s">
        <v>71</v>
      </c>
      <c r="C44" s="37"/>
      <c r="D44" s="37"/>
      <c r="E44" s="109" t="s">
        <v>99</v>
      </c>
      <c r="F44" s="140">
        <f aca="true" t="shared" si="5" ref="F44:O44">F40-F42</f>
        <v>0</v>
      </c>
      <c r="G44" s="142">
        <f t="shared" si="5"/>
        <v>0</v>
      </c>
      <c r="H44" s="140">
        <f t="shared" si="5"/>
        <v>-392</v>
      </c>
      <c r="I44" s="142">
        <f t="shared" si="5"/>
        <v>-385</v>
      </c>
      <c r="J44" s="119">
        <f t="shared" si="5"/>
        <v>0</v>
      </c>
      <c r="K44" s="316">
        <f t="shared" si="5"/>
        <v>0</v>
      </c>
      <c r="L44" s="140">
        <f t="shared" si="5"/>
        <v>0</v>
      </c>
      <c r="M44" s="142">
        <f t="shared" si="5"/>
        <v>0</v>
      </c>
      <c r="N44" s="140">
        <f t="shared" si="5"/>
        <v>0</v>
      </c>
      <c r="O44" s="142">
        <f t="shared" si="5"/>
        <v>0</v>
      </c>
      <c r="P44" s="126"/>
      <c r="Q44" s="126"/>
      <c r="R44" s="76"/>
      <c r="S44" s="76"/>
      <c r="T44" s="126"/>
      <c r="U44" s="126"/>
      <c r="V44" s="76"/>
      <c r="W44" s="76"/>
      <c r="X44" s="76"/>
      <c r="Y44" s="76"/>
    </row>
    <row r="45" spans="1:25" ht="15.75" customHeight="1">
      <c r="A45" s="378" t="s">
        <v>79</v>
      </c>
      <c r="B45" s="20" t="s">
        <v>75</v>
      </c>
      <c r="C45" s="9"/>
      <c r="D45" s="9"/>
      <c r="E45" s="110" t="s">
        <v>100</v>
      </c>
      <c r="F45" s="144">
        <f aca="true" t="shared" si="6" ref="F45:K45">F39+F44</f>
        <v>0</v>
      </c>
      <c r="G45" s="131">
        <f t="shared" si="6"/>
        <v>0</v>
      </c>
      <c r="H45" s="144">
        <f t="shared" si="6"/>
        <v>0</v>
      </c>
      <c r="I45" s="131">
        <f t="shared" si="6"/>
        <v>0</v>
      </c>
      <c r="J45" s="234">
        <f t="shared" si="6"/>
        <v>0</v>
      </c>
      <c r="K45" s="131">
        <f t="shared" si="6"/>
        <v>0</v>
      </c>
      <c r="L45" s="144">
        <f>L39+L44</f>
        <v>0</v>
      </c>
      <c r="M45" s="131">
        <f>M39+M44</f>
        <v>0</v>
      </c>
      <c r="N45" s="144">
        <f>N39+N44</f>
        <v>0</v>
      </c>
      <c r="O45" s="131">
        <f>O39+O44</f>
        <v>0</v>
      </c>
      <c r="P45" s="76"/>
      <c r="Q45" s="76"/>
      <c r="R45" s="76"/>
      <c r="S45" s="76"/>
      <c r="T45" s="76"/>
      <c r="U45" s="76"/>
      <c r="V45" s="76"/>
      <c r="W45" s="76"/>
      <c r="X45" s="76"/>
      <c r="Y45" s="76"/>
    </row>
    <row r="46" spans="1:25" ht="15.75" customHeight="1">
      <c r="A46" s="379"/>
      <c r="B46" s="52" t="s">
        <v>76</v>
      </c>
      <c r="C46" s="53"/>
      <c r="D46" s="53"/>
      <c r="E46" s="53"/>
      <c r="F46" s="143"/>
      <c r="G46" s="145"/>
      <c r="H46" s="143"/>
      <c r="I46" s="145"/>
      <c r="J46" s="123"/>
      <c r="K46" s="124"/>
      <c r="L46" s="113"/>
      <c r="M46" s="84"/>
      <c r="N46" s="123"/>
      <c r="O46" s="118"/>
      <c r="P46" s="126"/>
      <c r="Q46" s="126"/>
      <c r="R46" s="126"/>
      <c r="S46" s="126"/>
      <c r="T46" s="126"/>
      <c r="U46" s="126"/>
      <c r="V46" s="126"/>
      <c r="W46" s="126"/>
      <c r="X46" s="126"/>
      <c r="Y46" s="126"/>
    </row>
    <row r="47" spans="1:25" ht="15.75" customHeight="1">
      <c r="A47" s="379"/>
      <c r="B47" s="52" t="s">
        <v>77</v>
      </c>
      <c r="C47" s="53"/>
      <c r="D47" s="53"/>
      <c r="E47" s="53"/>
      <c r="F47" s="139"/>
      <c r="G47" s="129"/>
      <c r="H47" s="139"/>
      <c r="I47" s="129"/>
      <c r="J47" s="113"/>
      <c r="K47" s="294"/>
      <c r="L47" s="113"/>
      <c r="M47" s="84"/>
      <c r="N47" s="113"/>
      <c r="O47" s="129"/>
      <c r="P47" s="76"/>
      <c r="Q47" s="76"/>
      <c r="R47" s="76"/>
      <c r="S47" s="76"/>
      <c r="T47" s="76"/>
      <c r="U47" s="76"/>
      <c r="V47" s="76"/>
      <c r="W47" s="76"/>
      <c r="X47" s="76"/>
      <c r="Y47" s="76"/>
    </row>
    <row r="48" spans="1:25" ht="15.75" customHeight="1">
      <c r="A48" s="380"/>
      <c r="B48" s="59" t="s">
        <v>78</v>
      </c>
      <c r="C48" s="37"/>
      <c r="D48" s="37"/>
      <c r="E48" s="37"/>
      <c r="F48" s="122"/>
      <c r="G48" s="96"/>
      <c r="H48" s="122"/>
      <c r="I48" s="96"/>
      <c r="J48" s="122"/>
      <c r="K48" s="304"/>
      <c r="L48" s="122"/>
      <c r="M48" s="96"/>
      <c r="N48" s="122"/>
      <c r="O48" s="130"/>
      <c r="P48" s="76"/>
      <c r="Q48" s="76"/>
      <c r="R48" s="76"/>
      <c r="S48" s="76"/>
      <c r="T48" s="76"/>
      <c r="U48" s="76"/>
      <c r="V48" s="76"/>
      <c r="W48" s="76"/>
      <c r="X48" s="76"/>
      <c r="Y48" s="76"/>
    </row>
    <row r="49" spans="1:16" ht="15.75" customHeight="1">
      <c r="A49" s="27" t="s">
        <v>83</v>
      </c>
      <c r="O49" s="14"/>
      <c r="P49" s="14"/>
    </row>
    <row r="50" spans="1:16" ht="15.75" customHeight="1">
      <c r="A50" s="27"/>
      <c r="O50" s="14"/>
      <c r="P50" s="14"/>
    </row>
  </sheetData>
  <sheetProtection/>
  <mergeCells count="34">
    <mergeCell ref="P6:Q6"/>
    <mergeCell ref="R6:S6"/>
    <mergeCell ref="P25:P26"/>
    <mergeCell ref="Q25:Q26"/>
    <mergeCell ref="R25:R26"/>
    <mergeCell ref="S25:S26"/>
    <mergeCell ref="A6:E7"/>
    <mergeCell ref="A8:A18"/>
    <mergeCell ref="A19:A27"/>
    <mergeCell ref="E25:E26"/>
    <mergeCell ref="I25:I26"/>
    <mergeCell ref="A32:A39"/>
    <mergeCell ref="G25:G26"/>
    <mergeCell ref="H25:H26"/>
    <mergeCell ref="A40:A44"/>
    <mergeCell ref="A45:A48"/>
    <mergeCell ref="N25:N26"/>
    <mergeCell ref="O25:O26"/>
    <mergeCell ref="A30:E31"/>
    <mergeCell ref="J25:J26"/>
    <mergeCell ref="K25:K26"/>
    <mergeCell ref="L25:L26"/>
    <mergeCell ref="M25:M26"/>
    <mergeCell ref="F25:F26"/>
    <mergeCell ref="N6:O6"/>
    <mergeCell ref="F30:G30"/>
    <mergeCell ref="H30:I30"/>
    <mergeCell ref="J30:K30"/>
    <mergeCell ref="L30:M30"/>
    <mergeCell ref="N30:O30"/>
    <mergeCell ref="F6:G6"/>
    <mergeCell ref="H6:I6"/>
    <mergeCell ref="J6:K6"/>
    <mergeCell ref="L6:M6"/>
  </mergeCells>
  <printOptions horizontalCentered="1"/>
  <pageMargins left="0.7874015748031497" right="0.36" top="0.28" bottom="0.23" header="0.1968503937007874" footer="0.1968503937007874"/>
  <pageSetup firstPageNumber="3" useFirstPageNumber="1" horizontalDpi="300" verticalDpi="300" orientation="landscape" paperSize="9" scale="59" r:id="rId1"/>
  <headerFooter alignWithMargins="0">
    <oddHeader>&amp;R&amp;"明朝,斜体"&amp;9指定都市－2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53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A1" sqref="A1:D1"/>
    </sheetView>
  </sheetViews>
  <sheetFormatPr defaultColWidth="8.796875" defaultRowHeight="14.25"/>
  <cols>
    <col min="1" max="2" width="3.59765625" style="1" customWidth="1"/>
    <col min="3" max="4" width="1.59765625" style="1" customWidth="1"/>
    <col min="5" max="5" width="32.59765625" style="1" customWidth="1"/>
    <col min="6" max="6" width="15.59765625" style="1" customWidth="1"/>
    <col min="7" max="7" width="10.59765625" style="1" customWidth="1"/>
    <col min="8" max="8" width="15.59765625" style="1" customWidth="1"/>
    <col min="9" max="25" width="10.59765625" style="1" customWidth="1"/>
    <col min="26" max="27" width="9" style="1" customWidth="1"/>
    <col min="28" max="28" width="11.3984375" style="1" customWidth="1"/>
    <col min="29" max="29" width="12.69921875" style="1" customWidth="1"/>
    <col min="30" max="30" width="13.8984375" style="1" customWidth="1"/>
    <col min="31" max="31" width="14.69921875" style="1" customWidth="1"/>
    <col min="32" max="39" width="11.09765625" style="1" customWidth="1"/>
    <col min="40" max="16384" width="9" style="1" customWidth="1"/>
  </cols>
  <sheetData>
    <row r="1" spans="1:28" ht="33.75" customHeight="1">
      <c r="A1" s="346" t="s">
        <v>0</v>
      </c>
      <c r="B1" s="346"/>
      <c r="C1" s="346"/>
      <c r="D1" s="346"/>
      <c r="E1" s="42" t="s">
        <v>289</v>
      </c>
      <c r="F1" s="2"/>
      <c r="AA1" s="362" t="s">
        <v>129</v>
      </c>
      <c r="AB1" s="362"/>
    </row>
    <row r="2" spans="27:37" ht="13.5">
      <c r="AA2" s="361" t="s">
        <v>106</v>
      </c>
      <c r="AB2" s="361"/>
      <c r="AC2" s="355" t="s">
        <v>107</v>
      </c>
      <c r="AD2" s="352" t="s">
        <v>108</v>
      </c>
      <c r="AE2" s="363"/>
      <c r="AF2" s="364"/>
      <c r="AG2" s="361" t="s">
        <v>109</v>
      </c>
      <c r="AH2" s="361" t="s">
        <v>110</v>
      </c>
      <c r="AI2" s="361" t="s">
        <v>111</v>
      </c>
      <c r="AJ2" s="361" t="s">
        <v>112</v>
      </c>
      <c r="AK2" s="361" t="s">
        <v>113</v>
      </c>
    </row>
    <row r="3" spans="1:37" ht="14.25">
      <c r="A3" s="22" t="s">
        <v>130</v>
      </c>
      <c r="AA3" s="361"/>
      <c r="AB3" s="361"/>
      <c r="AC3" s="357"/>
      <c r="AD3" s="147"/>
      <c r="AE3" s="146" t="s">
        <v>126</v>
      </c>
      <c r="AF3" s="146" t="s">
        <v>127</v>
      </c>
      <c r="AG3" s="361"/>
      <c r="AH3" s="361"/>
      <c r="AI3" s="361"/>
      <c r="AJ3" s="361"/>
      <c r="AK3" s="361"/>
    </row>
    <row r="4" spans="27:38" ht="13.5">
      <c r="AA4" s="148" t="str">
        <f>E1</f>
        <v>新潟市</v>
      </c>
      <c r="AB4" s="148" t="s">
        <v>131</v>
      </c>
      <c r="AC4" s="149">
        <f>SUM(F22)</f>
        <v>356388</v>
      </c>
      <c r="AD4" s="149">
        <f>F9</f>
        <v>119621</v>
      </c>
      <c r="AE4" s="149">
        <f>F10</f>
        <v>51346</v>
      </c>
      <c r="AF4" s="149">
        <f>F13</f>
        <v>48464</v>
      </c>
      <c r="AG4" s="149">
        <f>F14</f>
        <v>3321</v>
      </c>
      <c r="AH4" s="149">
        <f>F15</f>
        <v>40248</v>
      </c>
      <c r="AI4" s="149">
        <f>F17</f>
        <v>54986</v>
      </c>
      <c r="AJ4" s="149">
        <f>F20</f>
        <v>51584</v>
      </c>
      <c r="AK4" s="149">
        <f>F21</f>
        <v>57747</v>
      </c>
      <c r="AL4" s="150"/>
    </row>
    <row r="5" spans="1:37" ht="14.25">
      <c r="A5" s="21" t="s">
        <v>281</v>
      </c>
      <c r="E5" s="3"/>
      <c r="AA5" s="148" t="str">
        <f>E1</f>
        <v>新潟市</v>
      </c>
      <c r="AB5" s="148" t="s">
        <v>115</v>
      </c>
      <c r="AC5" s="151"/>
      <c r="AD5" s="151">
        <f>G9</f>
        <v>33.564822609066525</v>
      </c>
      <c r="AE5" s="151">
        <f>G10</f>
        <v>14.407331335510737</v>
      </c>
      <c r="AF5" s="151">
        <f>G13</f>
        <v>13.598662132282794</v>
      </c>
      <c r="AG5" s="151">
        <f>G14</f>
        <v>0.931849557224149</v>
      </c>
      <c r="AH5" s="151">
        <f>G15</f>
        <v>11.293309539041719</v>
      </c>
      <c r="AI5" s="151">
        <f>G17</f>
        <v>15.428690079351718</v>
      </c>
      <c r="AJ5" s="151">
        <f>G20</f>
        <v>14.474112484146492</v>
      </c>
      <c r="AK5" s="151">
        <f>G21</f>
        <v>16.203407522138793</v>
      </c>
    </row>
    <row r="6" spans="1:37" ht="14.25">
      <c r="A6" s="3"/>
      <c r="G6" s="350" t="s">
        <v>132</v>
      </c>
      <c r="H6" s="351"/>
      <c r="I6" s="351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AA6" s="148" t="str">
        <f>E1</f>
        <v>新潟市</v>
      </c>
      <c r="AB6" s="148" t="s">
        <v>116</v>
      </c>
      <c r="AC6" s="151">
        <f>SUM(I22)</f>
        <v>-1.3988335675789387</v>
      </c>
      <c r="AD6" s="151">
        <f>I9</f>
        <v>-0.42619430131604075</v>
      </c>
      <c r="AE6" s="151">
        <f>I10</f>
        <v>-1.681219362745101</v>
      </c>
      <c r="AF6" s="151">
        <f>I13</f>
        <v>0.6772196601437575</v>
      </c>
      <c r="AG6" s="151">
        <f>I14</f>
        <v>-2.323529411764702</v>
      </c>
      <c r="AH6" s="151">
        <f>I15</f>
        <v>-2.3935976718806873</v>
      </c>
      <c r="AI6" s="151">
        <f>I17</f>
        <v>0.0054562319262263514</v>
      </c>
      <c r="AJ6" s="151">
        <f>I20</f>
        <v>-5.964707598074959</v>
      </c>
      <c r="AK6" s="151">
        <f>I21</f>
        <v>-5.782251880373956</v>
      </c>
    </row>
    <row r="7" spans="1:25" ht="27" customHeight="1">
      <c r="A7" s="19"/>
      <c r="B7" s="5"/>
      <c r="C7" s="5"/>
      <c r="D7" s="5"/>
      <c r="E7" s="23"/>
      <c r="F7" s="62" t="s">
        <v>282</v>
      </c>
      <c r="G7" s="63"/>
      <c r="H7" s="249" t="s">
        <v>1</v>
      </c>
      <c r="I7" s="157" t="s">
        <v>21</v>
      </c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</row>
    <row r="8" spans="1:25" ht="16.5" customHeight="1">
      <c r="A8" s="6"/>
      <c r="B8" s="7"/>
      <c r="C8" s="7"/>
      <c r="D8" s="7"/>
      <c r="E8" s="24"/>
      <c r="F8" s="28" t="s">
        <v>133</v>
      </c>
      <c r="G8" s="29" t="s">
        <v>2</v>
      </c>
      <c r="H8" s="250"/>
      <c r="I8" s="18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</row>
    <row r="9" spans="1:29" ht="18" customHeight="1">
      <c r="A9" s="347" t="s">
        <v>80</v>
      </c>
      <c r="B9" s="347" t="s">
        <v>81</v>
      </c>
      <c r="C9" s="47" t="s">
        <v>3</v>
      </c>
      <c r="D9" s="48"/>
      <c r="E9" s="49"/>
      <c r="F9" s="76">
        <v>119621</v>
      </c>
      <c r="G9" s="77">
        <f aca="true" t="shared" si="0" ref="G9:G22">F9/$F$22*100</f>
        <v>33.564822609066525</v>
      </c>
      <c r="H9" s="251">
        <v>120133</v>
      </c>
      <c r="I9" s="254">
        <f aca="true" t="shared" si="1" ref="I9:I40">(F9/H9-1)*100</f>
        <v>-0.42619430131604075</v>
      </c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AA9" s="358" t="s">
        <v>129</v>
      </c>
      <c r="AB9" s="359"/>
      <c r="AC9" s="360" t="s">
        <v>117</v>
      </c>
    </row>
    <row r="10" spans="1:37" ht="18" customHeight="1">
      <c r="A10" s="348"/>
      <c r="B10" s="348"/>
      <c r="C10" s="8"/>
      <c r="D10" s="50" t="s">
        <v>22</v>
      </c>
      <c r="E10" s="30"/>
      <c r="F10" s="80">
        <v>51346</v>
      </c>
      <c r="G10" s="81">
        <f t="shared" si="0"/>
        <v>14.407331335510737</v>
      </c>
      <c r="H10" s="252">
        <v>52224</v>
      </c>
      <c r="I10" s="255">
        <f t="shared" si="1"/>
        <v>-1.681219362745101</v>
      </c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AA10" s="361" t="s">
        <v>106</v>
      </c>
      <c r="AB10" s="361"/>
      <c r="AC10" s="360"/>
      <c r="AD10" s="352" t="s">
        <v>118</v>
      </c>
      <c r="AE10" s="363"/>
      <c r="AF10" s="364"/>
      <c r="AG10" s="352" t="s">
        <v>119</v>
      </c>
      <c r="AH10" s="353"/>
      <c r="AI10" s="354"/>
      <c r="AJ10" s="352" t="s">
        <v>120</v>
      </c>
      <c r="AK10" s="354"/>
    </row>
    <row r="11" spans="1:37" ht="18" customHeight="1">
      <c r="A11" s="348"/>
      <c r="B11" s="348"/>
      <c r="C11" s="34"/>
      <c r="D11" s="35"/>
      <c r="E11" s="33" t="s">
        <v>23</v>
      </c>
      <c r="F11" s="84">
        <v>39156</v>
      </c>
      <c r="G11" s="85">
        <f t="shared" si="0"/>
        <v>10.986901915889424</v>
      </c>
      <c r="H11" s="114">
        <v>38804</v>
      </c>
      <c r="I11" s="256">
        <f t="shared" si="1"/>
        <v>0.9071229770126754</v>
      </c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AA11" s="361"/>
      <c r="AB11" s="361"/>
      <c r="AC11" s="358"/>
      <c r="AD11" s="147"/>
      <c r="AE11" s="146" t="s">
        <v>121</v>
      </c>
      <c r="AF11" s="146" t="s">
        <v>122</v>
      </c>
      <c r="AG11" s="147"/>
      <c r="AH11" s="146" t="s">
        <v>123</v>
      </c>
      <c r="AI11" s="146" t="s">
        <v>124</v>
      </c>
      <c r="AJ11" s="147"/>
      <c r="AK11" s="152" t="s">
        <v>125</v>
      </c>
    </row>
    <row r="12" spans="1:38" ht="18" customHeight="1">
      <c r="A12" s="348"/>
      <c r="B12" s="348"/>
      <c r="C12" s="34"/>
      <c r="D12" s="36"/>
      <c r="E12" s="33" t="s">
        <v>24</v>
      </c>
      <c r="F12" s="84">
        <v>8051</v>
      </c>
      <c r="G12" s="85">
        <f t="shared" si="0"/>
        <v>2.2590547380944366</v>
      </c>
      <c r="H12" s="114">
        <v>9398</v>
      </c>
      <c r="I12" s="256">
        <f t="shared" si="1"/>
        <v>-14.332836773781654</v>
      </c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AA12" s="148" t="str">
        <f>E1</f>
        <v>新潟市</v>
      </c>
      <c r="AB12" s="148" t="s">
        <v>131</v>
      </c>
      <c r="AC12" s="149">
        <f>F40</f>
        <v>354179</v>
      </c>
      <c r="AD12" s="149">
        <f>F23</f>
        <v>169864</v>
      </c>
      <c r="AE12" s="149">
        <f>F24</f>
        <v>50904</v>
      </c>
      <c r="AF12" s="149">
        <f>F26</f>
        <v>42949</v>
      </c>
      <c r="AG12" s="149">
        <f>F27</f>
        <v>134665</v>
      </c>
      <c r="AH12" s="149">
        <f>F28</f>
        <v>46998</v>
      </c>
      <c r="AI12" s="149">
        <f>F32</f>
        <v>17</v>
      </c>
      <c r="AJ12" s="149">
        <f>F34</f>
        <v>49650</v>
      </c>
      <c r="AK12" s="149">
        <f>F35</f>
        <v>49650</v>
      </c>
      <c r="AL12" s="153"/>
    </row>
    <row r="13" spans="1:37" ht="18" customHeight="1">
      <c r="A13" s="348"/>
      <c r="B13" s="348"/>
      <c r="C13" s="11"/>
      <c r="D13" s="31" t="s">
        <v>25</v>
      </c>
      <c r="E13" s="32"/>
      <c r="F13" s="88">
        <v>48464</v>
      </c>
      <c r="G13" s="89">
        <f t="shared" si="0"/>
        <v>13.598662132282794</v>
      </c>
      <c r="H13" s="253">
        <v>48138</v>
      </c>
      <c r="I13" s="257">
        <f t="shared" si="1"/>
        <v>0.6772196601437575</v>
      </c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AA13" s="148" t="str">
        <f>E1</f>
        <v>新潟市</v>
      </c>
      <c r="AB13" s="148" t="s">
        <v>115</v>
      </c>
      <c r="AC13" s="151"/>
      <c r="AD13" s="151">
        <f>G23</f>
        <v>47.95992986597173</v>
      </c>
      <c r="AE13" s="151">
        <f>G24</f>
        <v>14.372393620175108</v>
      </c>
      <c r="AF13" s="151">
        <f>G26</f>
        <v>12.126354188136506</v>
      </c>
      <c r="AG13" s="151">
        <f>G27</f>
        <v>38.02173477253027</v>
      </c>
      <c r="AH13" s="151">
        <f>G28</f>
        <v>13.269561436448802</v>
      </c>
      <c r="AI13" s="151">
        <f>G32</f>
        <v>0.004799832852879476</v>
      </c>
      <c r="AJ13" s="151">
        <f>G34</f>
        <v>14.018335361498</v>
      </c>
      <c r="AK13" s="151">
        <f>G35</f>
        <v>14.018335361498</v>
      </c>
    </row>
    <row r="14" spans="1:37" ht="18" customHeight="1">
      <c r="A14" s="348"/>
      <c r="B14" s="348"/>
      <c r="C14" s="52" t="s">
        <v>4</v>
      </c>
      <c r="D14" s="53"/>
      <c r="E14" s="54"/>
      <c r="F14" s="84">
        <v>3321</v>
      </c>
      <c r="G14" s="85">
        <f t="shared" si="0"/>
        <v>0.931849557224149</v>
      </c>
      <c r="H14" s="114">
        <v>3400</v>
      </c>
      <c r="I14" s="256">
        <f t="shared" si="1"/>
        <v>-2.323529411764702</v>
      </c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AA14" s="148" t="str">
        <f>E1</f>
        <v>新潟市</v>
      </c>
      <c r="AB14" s="148" t="s">
        <v>116</v>
      </c>
      <c r="AC14" s="151">
        <f>I40</f>
        <v>-1.4335012384159462</v>
      </c>
      <c r="AD14" s="151">
        <f>I23</f>
        <v>2.837562130320803</v>
      </c>
      <c r="AE14" s="151">
        <f>I24</f>
        <v>-0.5256678326461262</v>
      </c>
      <c r="AF14" s="151">
        <f>I26</f>
        <v>3.044625719769667</v>
      </c>
      <c r="AG14" s="151">
        <f>I27</f>
        <v>-2.579034941763725</v>
      </c>
      <c r="AH14" s="151">
        <f>I28</f>
        <v>-0.7371111158045895</v>
      </c>
      <c r="AI14" s="151">
        <f>I32</f>
        <v>-29.166666666666664</v>
      </c>
      <c r="AJ14" s="151">
        <f>I34</f>
        <v>-11.217209377179337</v>
      </c>
      <c r="AK14" s="151">
        <f>I35</f>
        <v>-11.217209377179337</v>
      </c>
    </row>
    <row r="15" spans="1:25" ht="18" customHeight="1">
      <c r="A15" s="348"/>
      <c r="B15" s="348"/>
      <c r="C15" s="52" t="s">
        <v>5</v>
      </c>
      <c r="D15" s="53"/>
      <c r="E15" s="54"/>
      <c r="F15" s="84">
        <v>40248</v>
      </c>
      <c r="G15" s="85">
        <f t="shared" si="0"/>
        <v>11.293309539041719</v>
      </c>
      <c r="H15" s="114">
        <v>41235</v>
      </c>
      <c r="I15" s="256">
        <f t="shared" si="1"/>
        <v>-2.3935976718806873</v>
      </c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</row>
    <row r="16" spans="1:25" ht="18" customHeight="1">
      <c r="A16" s="348"/>
      <c r="B16" s="348"/>
      <c r="C16" s="52" t="s">
        <v>26</v>
      </c>
      <c r="D16" s="53"/>
      <c r="E16" s="54"/>
      <c r="F16" s="84">
        <f>6494+2686</f>
        <v>9180</v>
      </c>
      <c r="G16" s="85">
        <f t="shared" si="0"/>
        <v>2.575844304522038</v>
      </c>
      <c r="H16" s="114">
        <v>9055</v>
      </c>
      <c r="I16" s="256">
        <f t="shared" si="1"/>
        <v>1.3804527885146411</v>
      </c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</row>
    <row r="17" spans="1:25" ht="18" customHeight="1">
      <c r="A17" s="348"/>
      <c r="B17" s="348"/>
      <c r="C17" s="52" t="s">
        <v>6</v>
      </c>
      <c r="D17" s="53"/>
      <c r="E17" s="54"/>
      <c r="F17" s="84">
        <v>54986</v>
      </c>
      <c r="G17" s="85">
        <f t="shared" si="0"/>
        <v>15.428690079351718</v>
      </c>
      <c r="H17" s="114">
        <v>54983</v>
      </c>
      <c r="I17" s="256">
        <f t="shared" si="1"/>
        <v>0.0054562319262263514</v>
      </c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</row>
    <row r="18" spans="1:25" ht="18" customHeight="1">
      <c r="A18" s="348"/>
      <c r="B18" s="348"/>
      <c r="C18" s="52" t="s">
        <v>27</v>
      </c>
      <c r="D18" s="53"/>
      <c r="E18" s="54"/>
      <c r="F18" s="84">
        <v>18538</v>
      </c>
      <c r="G18" s="85">
        <f t="shared" si="0"/>
        <v>5.201634173990145</v>
      </c>
      <c r="H18" s="114">
        <v>15724</v>
      </c>
      <c r="I18" s="256">
        <f t="shared" si="1"/>
        <v>17.896209615873815</v>
      </c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</row>
    <row r="19" spans="1:25" ht="18" customHeight="1">
      <c r="A19" s="348"/>
      <c r="B19" s="348"/>
      <c r="C19" s="52" t="s">
        <v>28</v>
      </c>
      <c r="D19" s="53"/>
      <c r="E19" s="54"/>
      <c r="F19" s="84">
        <v>1163</v>
      </c>
      <c r="G19" s="85">
        <f t="shared" si="0"/>
        <v>0.32632973051842373</v>
      </c>
      <c r="H19" s="114">
        <v>767</v>
      </c>
      <c r="I19" s="256">
        <f t="shared" si="1"/>
        <v>51.62972620599739</v>
      </c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</row>
    <row r="20" spans="1:25" ht="18" customHeight="1">
      <c r="A20" s="348"/>
      <c r="B20" s="348"/>
      <c r="C20" s="52" t="s">
        <v>7</v>
      </c>
      <c r="D20" s="53"/>
      <c r="E20" s="54"/>
      <c r="F20" s="84">
        <v>51584</v>
      </c>
      <c r="G20" s="85">
        <f t="shared" si="0"/>
        <v>14.474112484146492</v>
      </c>
      <c r="H20" s="114">
        <v>54856</v>
      </c>
      <c r="I20" s="256">
        <f t="shared" si="1"/>
        <v>-5.964707598074959</v>
      </c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</row>
    <row r="21" spans="1:25" ht="18" customHeight="1">
      <c r="A21" s="348"/>
      <c r="B21" s="348"/>
      <c r="C21" s="57" t="s">
        <v>8</v>
      </c>
      <c r="D21" s="58"/>
      <c r="E21" s="56"/>
      <c r="F21" s="92">
        <v>57747</v>
      </c>
      <c r="G21" s="93">
        <f t="shared" si="0"/>
        <v>16.203407522138793</v>
      </c>
      <c r="H21" s="245">
        <v>61291</v>
      </c>
      <c r="I21" s="258">
        <f t="shared" si="1"/>
        <v>-5.782251880373956</v>
      </c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</row>
    <row r="22" spans="1:25" ht="18" customHeight="1">
      <c r="A22" s="348"/>
      <c r="B22" s="349"/>
      <c r="C22" s="59" t="s">
        <v>9</v>
      </c>
      <c r="D22" s="37"/>
      <c r="E22" s="60"/>
      <c r="F22" s="96">
        <f>SUM(F9,F14:F21)</f>
        <v>356388</v>
      </c>
      <c r="G22" s="97">
        <f t="shared" si="0"/>
        <v>100</v>
      </c>
      <c r="H22" s="96">
        <f>SUM(H9,H14:H21)</f>
        <v>361444</v>
      </c>
      <c r="I22" s="259">
        <f t="shared" si="1"/>
        <v>-1.3988335675789387</v>
      </c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</row>
    <row r="23" spans="1:25" ht="18" customHeight="1">
      <c r="A23" s="348"/>
      <c r="B23" s="347" t="s">
        <v>82</v>
      </c>
      <c r="C23" s="4" t="s">
        <v>10</v>
      </c>
      <c r="D23" s="5"/>
      <c r="E23" s="23"/>
      <c r="F23" s="76">
        <f>SUM(F24:F26)</f>
        <v>169864</v>
      </c>
      <c r="G23" s="77">
        <f aca="true" t="shared" si="2" ref="G23:G40">F23/$F$40*100</f>
        <v>47.95992986597173</v>
      </c>
      <c r="H23" s="251">
        <v>165177</v>
      </c>
      <c r="I23" s="260">
        <f t="shared" si="1"/>
        <v>2.837562130320803</v>
      </c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</row>
    <row r="24" spans="1:25" ht="18" customHeight="1">
      <c r="A24" s="348"/>
      <c r="B24" s="348"/>
      <c r="C24" s="8"/>
      <c r="D24" s="10" t="s">
        <v>11</v>
      </c>
      <c r="E24" s="38"/>
      <c r="F24" s="84">
        <v>50904</v>
      </c>
      <c r="G24" s="85">
        <f t="shared" si="2"/>
        <v>14.372393620175108</v>
      </c>
      <c r="H24" s="114">
        <v>51173</v>
      </c>
      <c r="I24" s="256">
        <f t="shared" si="1"/>
        <v>-0.5256678326461262</v>
      </c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</row>
    <row r="25" spans="1:25" ht="18" customHeight="1">
      <c r="A25" s="348"/>
      <c r="B25" s="348"/>
      <c r="C25" s="8"/>
      <c r="D25" s="10" t="s">
        <v>29</v>
      </c>
      <c r="E25" s="38"/>
      <c r="F25" s="84">
        <v>76011</v>
      </c>
      <c r="G25" s="85">
        <f t="shared" si="2"/>
        <v>21.46118205766011</v>
      </c>
      <c r="H25" s="114">
        <v>72324</v>
      </c>
      <c r="I25" s="256">
        <f t="shared" si="1"/>
        <v>5.097892815662841</v>
      </c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</row>
    <row r="26" spans="1:25" ht="18" customHeight="1">
      <c r="A26" s="348"/>
      <c r="B26" s="348"/>
      <c r="C26" s="11"/>
      <c r="D26" s="10" t="s">
        <v>12</v>
      </c>
      <c r="E26" s="38"/>
      <c r="F26" s="84">
        <v>42949</v>
      </c>
      <c r="G26" s="85">
        <f t="shared" si="2"/>
        <v>12.126354188136506</v>
      </c>
      <c r="H26" s="114">
        <v>41680</v>
      </c>
      <c r="I26" s="256">
        <f t="shared" si="1"/>
        <v>3.044625719769667</v>
      </c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</row>
    <row r="27" spans="1:25" ht="18" customHeight="1">
      <c r="A27" s="348"/>
      <c r="B27" s="348"/>
      <c r="C27" s="8" t="s">
        <v>13</v>
      </c>
      <c r="D27" s="14"/>
      <c r="E27" s="25"/>
      <c r="F27" s="76">
        <f>SUM(F28:F33)</f>
        <v>134665</v>
      </c>
      <c r="G27" s="77">
        <f t="shared" si="2"/>
        <v>38.02173477253027</v>
      </c>
      <c r="H27" s="251">
        <v>138230</v>
      </c>
      <c r="I27" s="260">
        <f t="shared" si="1"/>
        <v>-2.579034941763725</v>
      </c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</row>
    <row r="28" spans="1:25" ht="18" customHeight="1">
      <c r="A28" s="348"/>
      <c r="B28" s="348"/>
      <c r="C28" s="8"/>
      <c r="D28" s="10" t="s">
        <v>14</v>
      </c>
      <c r="E28" s="38"/>
      <c r="F28" s="84">
        <v>46998</v>
      </c>
      <c r="G28" s="85">
        <f t="shared" si="2"/>
        <v>13.269561436448802</v>
      </c>
      <c r="H28" s="114">
        <v>47347</v>
      </c>
      <c r="I28" s="256">
        <f t="shared" si="1"/>
        <v>-0.7371111158045895</v>
      </c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</row>
    <row r="29" spans="1:25" ht="18" customHeight="1">
      <c r="A29" s="348"/>
      <c r="B29" s="348"/>
      <c r="C29" s="8"/>
      <c r="D29" s="10" t="s">
        <v>30</v>
      </c>
      <c r="E29" s="38"/>
      <c r="F29" s="84">
        <v>8366</v>
      </c>
      <c r="G29" s="85">
        <f t="shared" si="2"/>
        <v>2.362082449834688</v>
      </c>
      <c r="H29" s="114">
        <v>7719</v>
      </c>
      <c r="I29" s="256">
        <f t="shared" si="1"/>
        <v>8.381914755797393</v>
      </c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</row>
    <row r="30" spans="1:25" ht="18" customHeight="1">
      <c r="A30" s="348"/>
      <c r="B30" s="348"/>
      <c r="C30" s="8"/>
      <c r="D30" s="10" t="s">
        <v>31</v>
      </c>
      <c r="E30" s="38"/>
      <c r="F30" s="84">
        <v>33378</v>
      </c>
      <c r="G30" s="85">
        <f t="shared" si="2"/>
        <v>9.424048291965361</v>
      </c>
      <c r="H30" s="114">
        <v>34857</v>
      </c>
      <c r="I30" s="256">
        <f t="shared" si="1"/>
        <v>-4.243050176435148</v>
      </c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</row>
    <row r="31" spans="1:25" ht="18" customHeight="1">
      <c r="A31" s="348"/>
      <c r="B31" s="348"/>
      <c r="C31" s="8"/>
      <c r="D31" s="10" t="s">
        <v>32</v>
      </c>
      <c r="E31" s="38"/>
      <c r="F31" s="84">
        <v>24594</v>
      </c>
      <c r="G31" s="85">
        <f t="shared" si="2"/>
        <v>6.943946422571637</v>
      </c>
      <c r="H31" s="114">
        <v>26179</v>
      </c>
      <c r="I31" s="256">
        <f t="shared" si="1"/>
        <v>-6.054471140990869</v>
      </c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</row>
    <row r="32" spans="1:25" ht="18" customHeight="1">
      <c r="A32" s="348"/>
      <c r="B32" s="348"/>
      <c r="C32" s="8"/>
      <c r="D32" s="10" t="s">
        <v>15</v>
      </c>
      <c r="E32" s="38"/>
      <c r="F32" s="84">
        <v>17</v>
      </c>
      <c r="G32" s="85">
        <f t="shared" si="2"/>
        <v>0.004799832852879476</v>
      </c>
      <c r="H32" s="114">
        <v>24</v>
      </c>
      <c r="I32" s="256">
        <f t="shared" si="1"/>
        <v>-29.166666666666664</v>
      </c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</row>
    <row r="33" spans="1:25" ht="18" customHeight="1">
      <c r="A33" s="348"/>
      <c r="B33" s="348"/>
      <c r="C33" s="11"/>
      <c r="D33" s="10" t="s">
        <v>33</v>
      </c>
      <c r="E33" s="38"/>
      <c r="F33" s="84">
        <v>21312</v>
      </c>
      <c r="G33" s="85">
        <f t="shared" si="2"/>
        <v>6.017296338856905</v>
      </c>
      <c r="H33" s="114">
        <v>22104</v>
      </c>
      <c r="I33" s="256">
        <f t="shared" si="1"/>
        <v>-3.583061889250816</v>
      </c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</row>
    <row r="34" spans="1:25" ht="18" customHeight="1">
      <c r="A34" s="348"/>
      <c r="B34" s="348"/>
      <c r="C34" s="8" t="s">
        <v>16</v>
      </c>
      <c r="D34" s="14"/>
      <c r="E34" s="25"/>
      <c r="F34" s="76">
        <f>SUM(F35)</f>
        <v>49650</v>
      </c>
      <c r="G34" s="77">
        <f t="shared" si="2"/>
        <v>14.018335361498</v>
      </c>
      <c r="H34" s="251">
        <v>55923</v>
      </c>
      <c r="I34" s="260">
        <f t="shared" si="1"/>
        <v>-11.217209377179337</v>
      </c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</row>
    <row r="35" spans="1:25" ht="18" customHeight="1">
      <c r="A35" s="348"/>
      <c r="B35" s="348"/>
      <c r="C35" s="8"/>
      <c r="D35" s="39" t="s">
        <v>17</v>
      </c>
      <c r="E35" s="40"/>
      <c r="F35" s="80">
        <v>49650</v>
      </c>
      <c r="G35" s="81">
        <f t="shared" si="2"/>
        <v>14.018335361498</v>
      </c>
      <c r="H35" s="252">
        <v>55923</v>
      </c>
      <c r="I35" s="255">
        <f t="shared" si="1"/>
        <v>-11.217209377179337</v>
      </c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</row>
    <row r="36" spans="1:25" ht="18" customHeight="1">
      <c r="A36" s="348"/>
      <c r="B36" s="348"/>
      <c r="C36" s="8"/>
      <c r="D36" s="41"/>
      <c r="E36" s="138" t="s">
        <v>103</v>
      </c>
      <c r="F36" s="84">
        <f>F35-F37</f>
        <v>29857</v>
      </c>
      <c r="G36" s="85">
        <f t="shared" si="2"/>
        <v>8.429918205201323</v>
      </c>
      <c r="H36" s="114">
        <v>32571</v>
      </c>
      <c r="I36" s="256">
        <f t="shared" si="1"/>
        <v>-8.33256577937429</v>
      </c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</row>
    <row r="37" spans="1:25" ht="18" customHeight="1">
      <c r="A37" s="348"/>
      <c r="B37" s="348"/>
      <c r="C37" s="8"/>
      <c r="D37" s="12"/>
      <c r="E37" s="33" t="s">
        <v>34</v>
      </c>
      <c r="F37" s="84">
        <v>19793</v>
      </c>
      <c r="G37" s="85">
        <f t="shared" si="2"/>
        <v>5.588417156296675</v>
      </c>
      <c r="H37" s="114">
        <v>23352</v>
      </c>
      <c r="I37" s="256">
        <f t="shared" si="1"/>
        <v>-15.240664611168208</v>
      </c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</row>
    <row r="38" spans="1:25" ht="18" customHeight="1">
      <c r="A38" s="348"/>
      <c r="B38" s="348"/>
      <c r="C38" s="8"/>
      <c r="D38" s="61" t="s">
        <v>35</v>
      </c>
      <c r="E38" s="54"/>
      <c r="F38" s="84">
        <v>0</v>
      </c>
      <c r="G38" s="85">
        <f t="shared" si="2"/>
        <v>0</v>
      </c>
      <c r="H38" s="114">
        <v>0</v>
      </c>
      <c r="I38" s="256" t="e">
        <f t="shared" si="1"/>
        <v>#DIV/0!</v>
      </c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</row>
    <row r="39" spans="1:25" ht="18" customHeight="1">
      <c r="A39" s="348"/>
      <c r="B39" s="348"/>
      <c r="C39" s="6"/>
      <c r="D39" s="55" t="s">
        <v>36</v>
      </c>
      <c r="E39" s="56"/>
      <c r="F39" s="92">
        <v>0</v>
      </c>
      <c r="G39" s="93">
        <f t="shared" si="2"/>
        <v>0</v>
      </c>
      <c r="H39" s="245">
        <v>0</v>
      </c>
      <c r="I39" s="258" t="e">
        <f t="shared" si="1"/>
        <v>#DIV/0!</v>
      </c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</row>
    <row r="40" spans="1:25" ht="18" customHeight="1">
      <c r="A40" s="349"/>
      <c r="B40" s="349"/>
      <c r="C40" s="6" t="s">
        <v>18</v>
      </c>
      <c r="D40" s="7"/>
      <c r="E40" s="24"/>
      <c r="F40" s="96">
        <f>SUM(F23,F27,F34)</f>
        <v>354179</v>
      </c>
      <c r="G40" s="97">
        <f t="shared" si="2"/>
        <v>100</v>
      </c>
      <c r="H40" s="96">
        <f>SUM(H23,H27,H34)</f>
        <v>359330</v>
      </c>
      <c r="I40" s="259">
        <f t="shared" si="1"/>
        <v>-1.4335012384159462</v>
      </c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</row>
    <row r="41" ht="18" customHeight="1">
      <c r="A41" s="136" t="s">
        <v>19</v>
      </c>
    </row>
    <row r="42" ht="18" customHeight="1">
      <c r="A42" s="137" t="s">
        <v>20</v>
      </c>
    </row>
    <row r="52" ht="13.5">
      <c r="Z52" s="14"/>
    </row>
    <row r="53" ht="13.5">
      <c r="Z53" s="14"/>
    </row>
  </sheetData>
  <sheetProtection/>
  <mergeCells count="22">
    <mergeCell ref="A1:D1"/>
    <mergeCell ref="AA1:AB1"/>
    <mergeCell ref="AA2:AA3"/>
    <mergeCell ref="AB2:AB3"/>
    <mergeCell ref="AC2:AC3"/>
    <mergeCell ref="AD2:AF2"/>
    <mergeCell ref="AG2:AG3"/>
    <mergeCell ref="AH2:AH3"/>
    <mergeCell ref="AI2:AI3"/>
    <mergeCell ref="AJ2:AJ3"/>
    <mergeCell ref="AK2:AK3"/>
    <mergeCell ref="G6:I6"/>
    <mergeCell ref="AD10:AF10"/>
    <mergeCell ref="AG10:AI10"/>
    <mergeCell ref="AJ10:AK10"/>
    <mergeCell ref="B23:B40"/>
    <mergeCell ref="A9:A40"/>
    <mergeCell ref="B9:B22"/>
    <mergeCell ref="AA9:AB9"/>
    <mergeCell ref="AC9:AC11"/>
    <mergeCell ref="AA10:AA11"/>
    <mergeCell ref="AB10:AB11"/>
  </mergeCells>
  <printOptions horizontalCentered="1" verticalCentered="1"/>
  <pageMargins left="0" right="0" top="0.4330708661417323" bottom="0.1968503937007874" header="0.1968503937007874" footer="0.31496062992125984"/>
  <pageSetup firstPageNumber="1" useFirstPageNumber="1" horizontalDpi="600" verticalDpi="600" orientation="portrait" paperSize="9" r:id="rId1"/>
  <headerFooter alignWithMargins="0">
    <oddHeader>&amp;R&amp;"明朝,斜体"&amp;9指定都市－3-1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36"/>
  <sheetViews>
    <sheetView view="pageBreakPreview" zoomScale="85" zoomScaleSheetLayoutView="85" zoomScalePageLayoutView="0" workbookViewId="0" topLeftCell="A1">
      <pane xSplit="4" ySplit="6" topLeftCell="E7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A1" sqref="A1"/>
    </sheetView>
  </sheetViews>
  <sheetFormatPr defaultColWidth="8.796875" defaultRowHeight="14.25"/>
  <cols>
    <col min="1" max="1" width="5.3984375" style="1" customWidth="1"/>
    <col min="2" max="2" width="3.09765625" style="1" customWidth="1"/>
    <col min="3" max="3" width="34.69921875" style="1" customWidth="1"/>
    <col min="4" max="9" width="11.8984375" style="1" customWidth="1"/>
    <col min="10" max="27" width="9" style="1" customWidth="1"/>
    <col min="28" max="45" width="13.59765625" style="1" customWidth="1"/>
    <col min="46" max="16384" width="9" style="1" customWidth="1"/>
  </cols>
  <sheetData>
    <row r="1" spans="1:45" ht="33.75" customHeight="1">
      <c r="A1" s="161" t="s">
        <v>0</v>
      </c>
      <c r="B1" s="161"/>
      <c r="C1" s="42" t="s">
        <v>289</v>
      </c>
      <c r="D1" s="162"/>
      <c r="E1" s="162"/>
      <c r="AA1" s="1" t="str">
        <f>C1</f>
        <v>新潟市</v>
      </c>
      <c r="AB1" s="1" t="s">
        <v>134</v>
      </c>
      <c r="AC1" s="1" t="s">
        <v>135</v>
      </c>
      <c r="AD1" s="163" t="s">
        <v>136</v>
      </c>
      <c r="AE1" s="1" t="s">
        <v>137</v>
      </c>
      <c r="AF1" s="1" t="s">
        <v>138</v>
      </c>
      <c r="AG1" s="1" t="s">
        <v>139</v>
      </c>
      <c r="AH1" s="1" t="s">
        <v>140</v>
      </c>
      <c r="AI1" s="1" t="s">
        <v>141</v>
      </c>
      <c r="AJ1" s="1" t="s">
        <v>142</v>
      </c>
      <c r="AK1" s="1" t="s">
        <v>143</v>
      </c>
      <c r="AL1" s="1" t="s">
        <v>144</v>
      </c>
      <c r="AM1" s="1" t="s">
        <v>145</v>
      </c>
      <c r="AN1" s="1" t="s">
        <v>146</v>
      </c>
      <c r="AO1" s="1" t="s">
        <v>147</v>
      </c>
      <c r="AP1" s="1" t="s">
        <v>124</v>
      </c>
      <c r="AQ1" s="1" t="s">
        <v>148</v>
      </c>
      <c r="AR1" s="1" t="s">
        <v>149</v>
      </c>
      <c r="AS1" s="1" t="s">
        <v>150</v>
      </c>
    </row>
    <row r="2" spans="27:45" ht="13.5">
      <c r="AA2" s="1" t="s">
        <v>151</v>
      </c>
      <c r="AB2" s="164">
        <f>I7</f>
        <v>356388</v>
      </c>
      <c r="AC2" s="164">
        <f>I9</f>
        <v>354179</v>
      </c>
      <c r="AD2" s="164">
        <f>I10</f>
        <v>2209</v>
      </c>
      <c r="AE2" s="164">
        <f>I11</f>
        <v>1272</v>
      </c>
      <c r="AF2" s="164">
        <f>I12</f>
        <v>937</v>
      </c>
      <c r="AG2" s="164">
        <f>I13</f>
        <v>-144</v>
      </c>
      <c r="AH2" s="1">
        <f>I14</f>
        <v>0</v>
      </c>
      <c r="AI2" s="164">
        <f>I15</f>
        <v>-2143</v>
      </c>
      <c r="AJ2" s="164">
        <f>I25</f>
        <v>195004</v>
      </c>
      <c r="AK2" s="165">
        <f>I26</f>
        <v>0.739</v>
      </c>
      <c r="AL2" s="166">
        <f>I27</f>
        <v>0.5</v>
      </c>
      <c r="AM2" s="166">
        <f>I28</f>
        <v>94.4</v>
      </c>
      <c r="AN2" s="166">
        <f>I29</f>
        <v>46.86813978023952</v>
      </c>
      <c r="AO2" s="166">
        <f>I33</f>
        <v>139.6</v>
      </c>
      <c r="AP2" s="164">
        <f>I16</f>
        <v>5668.736</v>
      </c>
      <c r="AQ2" s="164">
        <f>I17</f>
        <v>55552</v>
      </c>
      <c r="AR2" s="164">
        <f>I18</f>
        <v>572533</v>
      </c>
      <c r="AS2" s="167">
        <f>I21</f>
        <v>3.390269788865953</v>
      </c>
    </row>
    <row r="3" spans="27:45" ht="13.5">
      <c r="AA3" s="1" t="s">
        <v>152</v>
      </c>
      <c r="AB3" s="164">
        <f>H7</f>
        <v>361444</v>
      </c>
      <c r="AC3" s="164">
        <f>H9</f>
        <v>359330</v>
      </c>
      <c r="AD3" s="164">
        <f>H10</f>
        <v>2114</v>
      </c>
      <c r="AE3" s="164">
        <f>H11</f>
        <v>1032</v>
      </c>
      <c r="AF3" s="164">
        <f>H12</f>
        <v>1081</v>
      </c>
      <c r="AG3" s="164">
        <f>H13</f>
        <v>148</v>
      </c>
      <c r="AH3" s="1">
        <f>H14</f>
        <v>0</v>
      </c>
      <c r="AI3" s="164">
        <f>H15</f>
        <v>-3847</v>
      </c>
      <c r="AJ3" s="164">
        <f>H25</f>
        <v>193592</v>
      </c>
      <c r="AK3" s="165">
        <f>H26</f>
        <v>0.746</v>
      </c>
      <c r="AL3" s="166">
        <f>H27</f>
        <v>0.6</v>
      </c>
      <c r="AM3" s="166">
        <f>H28</f>
        <v>94</v>
      </c>
      <c r="AN3" s="166">
        <f>H29</f>
        <v>46.6</v>
      </c>
      <c r="AO3" s="166">
        <f>H33</f>
        <v>138.9</v>
      </c>
      <c r="AP3" s="164">
        <f>H16</f>
        <v>10396</v>
      </c>
      <c r="AQ3" s="164">
        <f>H17</f>
        <v>66015</v>
      </c>
      <c r="AR3" s="164">
        <f>H18</f>
        <v>558580</v>
      </c>
      <c r="AS3" s="167">
        <f>H21</f>
        <v>3.2766542009207935</v>
      </c>
    </row>
    <row r="4" spans="1:44" ht="13.5">
      <c r="A4" s="21" t="s">
        <v>153</v>
      </c>
      <c r="AP4" s="164"/>
      <c r="AQ4" s="164"/>
      <c r="AR4" s="164"/>
    </row>
    <row r="5" ht="13.5">
      <c r="I5" s="168" t="s">
        <v>154</v>
      </c>
    </row>
    <row r="6" spans="1:9" s="155" customFormat="1" ht="29.25" customHeight="1">
      <c r="A6" s="169" t="s">
        <v>155</v>
      </c>
      <c r="B6" s="170"/>
      <c r="C6" s="170"/>
      <c r="D6" s="171"/>
      <c r="E6" s="146" t="s">
        <v>272</v>
      </c>
      <c r="F6" s="146" t="s">
        <v>273</v>
      </c>
      <c r="G6" s="146" t="s">
        <v>275</v>
      </c>
      <c r="H6" s="146" t="s">
        <v>276</v>
      </c>
      <c r="I6" s="146" t="s">
        <v>283</v>
      </c>
    </row>
    <row r="7" spans="1:9" ht="27" customHeight="1">
      <c r="A7" s="347" t="s">
        <v>156</v>
      </c>
      <c r="B7" s="47" t="s">
        <v>157</v>
      </c>
      <c r="C7" s="48"/>
      <c r="D7" s="99" t="s">
        <v>158</v>
      </c>
      <c r="E7" s="172">
        <v>357696</v>
      </c>
      <c r="F7" s="173">
        <v>370883</v>
      </c>
      <c r="G7" s="173">
        <v>374931</v>
      </c>
      <c r="H7" s="173">
        <v>361444</v>
      </c>
      <c r="I7" s="173">
        <v>356388</v>
      </c>
    </row>
    <row r="8" spans="1:9" ht="27" customHeight="1">
      <c r="A8" s="348"/>
      <c r="B8" s="26"/>
      <c r="C8" s="61" t="s">
        <v>159</v>
      </c>
      <c r="D8" s="100" t="s">
        <v>38</v>
      </c>
      <c r="E8" s="331">
        <v>182662</v>
      </c>
      <c r="F8" s="331">
        <v>187809</v>
      </c>
      <c r="G8" s="331">
        <v>182388</v>
      </c>
      <c r="H8" s="331">
        <v>187447</v>
      </c>
      <c r="I8" s="330">
        <f>(119620971+3321305+100791+307979+180464+13812416+22959+0+5496377+477317+40248428)/1000</f>
        <v>183589.007</v>
      </c>
    </row>
    <row r="9" spans="1:9" ht="27" customHeight="1">
      <c r="A9" s="348"/>
      <c r="B9" s="52" t="s">
        <v>160</v>
      </c>
      <c r="C9" s="53"/>
      <c r="D9" s="101"/>
      <c r="E9" s="175">
        <v>353289</v>
      </c>
      <c r="F9" s="175">
        <v>365485</v>
      </c>
      <c r="G9" s="175">
        <v>372053</v>
      </c>
      <c r="H9" s="175">
        <v>359330</v>
      </c>
      <c r="I9" s="176">
        <v>354179</v>
      </c>
    </row>
    <row r="10" spans="1:9" ht="27" customHeight="1">
      <c r="A10" s="348"/>
      <c r="B10" s="52" t="s">
        <v>161</v>
      </c>
      <c r="C10" s="53"/>
      <c r="D10" s="101"/>
      <c r="E10" s="175">
        <v>4407</v>
      </c>
      <c r="F10" s="175">
        <v>5398</v>
      </c>
      <c r="G10" s="175">
        <v>2878</v>
      </c>
      <c r="H10" s="175">
        <v>2114</v>
      </c>
      <c r="I10" s="176">
        <f>I7-I9</f>
        <v>2209</v>
      </c>
    </row>
    <row r="11" spans="1:9" ht="27" customHeight="1">
      <c r="A11" s="348"/>
      <c r="B11" s="52" t="s">
        <v>162</v>
      </c>
      <c r="C11" s="53"/>
      <c r="D11" s="101"/>
      <c r="E11" s="175">
        <v>2379</v>
      </c>
      <c r="F11" s="175">
        <v>3395</v>
      </c>
      <c r="G11" s="175">
        <v>1945</v>
      </c>
      <c r="H11" s="175">
        <v>1032</v>
      </c>
      <c r="I11" s="176">
        <v>1272</v>
      </c>
    </row>
    <row r="12" spans="1:9" ht="27" customHeight="1">
      <c r="A12" s="348"/>
      <c r="B12" s="52" t="s">
        <v>163</v>
      </c>
      <c r="C12" s="53"/>
      <c r="D12" s="101"/>
      <c r="E12" s="175">
        <v>2027</v>
      </c>
      <c r="F12" s="175">
        <v>2003</v>
      </c>
      <c r="G12" s="175">
        <v>933</v>
      </c>
      <c r="H12" s="175">
        <v>1081</v>
      </c>
      <c r="I12" s="176">
        <f>+I10-I11</f>
        <v>937</v>
      </c>
    </row>
    <row r="13" spans="1:9" ht="27" customHeight="1">
      <c r="A13" s="348"/>
      <c r="B13" s="52" t="s">
        <v>164</v>
      </c>
      <c r="C13" s="53"/>
      <c r="D13" s="107"/>
      <c r="E13" s="177">
        <v>-1353</v>
      </c>
      <c r="F13" s="177">
        <v>-24</v>
      </c>
      <c r="G13" s="177">
        <v>-1070</v>
      </c>
      <c r="H13" s="177">
        <v>148</v>
      </c>
      <c r="I13" s="178">
        <v>-144</v>
      </c>
    </row>
    <row r="14" spans="1:9" ht="27" customHeight="1">
      <c r="A14" s="348"/>
      <c r="B14" s="111" t="s">
        <v>165</v>
      </c>
      <c r="C14" s="68"/>
      <c r="D14" s="107"/>
      <c r="E14" s="177">
        <v>0</v>
      </c>
      <c r="F14" s="177">
        <v>0</v>
      </c>
      <c r="G14" s="177">
        <v>0</v>
      </c>
      <c r="H14" s="177">
        <v>0</v>
      </c>
      <c r="I14" s="178">
        <v>0</v>
      </c>
    </row>
    <row r="15" spans="1:9" ht="27" customHeight="1">
      <c r="A15" s="348"/>
      <c r="B15" s="57" t="s">
        <v>166</v>
      </c>
      <c r="C15" s="58"/>
      <c r="D15" s="179"/>
      <c r="E15" s="180">
        <v>-1348</v>
      </c>
      <c r="F15" s="180">
        <v>-1320</v>
      </c>
      <c r="G15" s="180">
        <v>-6064</v>
      </c>
      <c r="H15" s="180">
        <v>-3847</v>
      </c>
      <c r="I15" s="181">
        <v>-2143</v>
      </c>
    </row>
    <row r="16" spans="1:9" ht="27" customHeight="1">
      <c r="A16" s="348"/>
      <c r="B16" s="182" t="s">
        <v>167</v>
      </c>
      <c r="C16" s="183"/>
      <c r="D16" s="184" t="s">
        <v>39</v>
      </c>
      <c r="E16" s="185">
        <v>25883</v>
      </c>
      <c r="F16" s="185">
        <v>26975</v>
      </c>
      <c r="G16" s="185">
        <v>16467</v>
      </c>
      <c r="H16" s="185">
        <v>10396</v>
      </c>
      <c r="I16" s="186">
        <f>(3611267+18338+2039131)/1000</f>
        <v>5668.736</v>
      </c>
    </row>
    <row r="17" spans="1:9" ht="27" customHeight="1">
      <c r="A17" s="348"/>
      <c r="B17" s="52" t="s">
        <v>168</v>
      </c>
      <c r="C17" s="53"/>
      <c r="D17" s="100" t="s">
        <v>40</v>
      </c>
      <c r="E17" s="175">
        <v>89062</v>
      </c>
      <c r="F17" s="175">
        <v>80079</v>
      </c>
      <c r="G17" s="175">
        <v>45080</v>
      </c>
      <c r="H17" s="175">
        <v>66015</v>
      </c>
      <c r="I17" s="176">
        <v>55552</v>
      </c>
    </row>
    <row r="18" spans="1:9" ht="27" customHeight="1">
      <c r="A18" s="348"/>
      <c r="B18" s="52" t="s">
        <v>169</v>
      </c>
      <c r="C18" s="53"/>
      <c r="D18" s="100" t="s">
        <v>41</v>
      </c>
      <c r="E18" s="175">
        <v>473272</v>
      </c>
      <c r="F18" s="175">
        <v>508932</v>
      </c>
      <c r="G18" s="175">
        <v>539664</v>
      </c>
      <c r="H18" s="175">
        <v>558580</v>
      </c>
      <c r="I18" s="176">
        <v>572533</v>
      </c>
    </row>
    <row r="19" spans="1:9" ht="27" customHeight="1">
      <c r="A19" s="348"/>
      <c r="B19" s="52" t="s">
        <v>170</v>
      </c>
      <c r="C19" s="53"/>
      <c r="D19" s="100" t="s">
        <v>171</v>
      </c>
      <c r="E19" s="175">
        <f>E17+E18-E16</f>
        <v>536451</v>
      </c>
      <c r="F19" s="175">
        <f>F17+F18-F16</f>
        <v>562036</v>
      </c>
      <c r="G19" s="175">
        <f>G17+G18-G16</f>
        <v>568277</v>
      </c>
      <c r="H19" s="175">
        <f>H17+H18-H16</f>
        <v>614199</v>
      </c>
      <c r="I19" s="175">
        <f>I17+I18-I16</f>
        <v>622416.264</v>
      </c>
    </row>
    <row r="20" spans="1:9" ht="27" customHeight="1">
      <c r="A20" s="348"/>
      <c r="B20" s="52" t="s">
        <v>172</v>
      </c>
      <c r="C20" s="53"/>
      <c r="D20" s="101" t="s">
        <v>173</v>
      </c>
      <c r="E20" s="332">
        <f>E18/E8</f>
        <v>2.5909713021865524</v>
      </c>
      <c r="F20" s="332">
        <f>F18/F8</f>
        <v>2.7098381866683705</v>
      </c>
      <c r="G20" s="332">
        <f>G18/G8</f>
        <v>2.958878873610106</v>
      </c>
      <c r="H20" s="332">
        <f>H18/H8</f>
        <v>2.979935661813739</v>
      </c>
      <c r="I20" s="187">
        <f>I18/I8</f>
        <v>3.1185581825168867</v>
      </c>
    </row>
    <row r="21" spans="1:9" ht="27" customHeight="1">
      <c r="A21" s="348"/>
      <c r="B21" s="52" t="s">
        <v>174</v>
      </c>
      <c r="C21" s="53"/>
      <c r="D21" s="101" t="s">
        <v>175</v>
      </c>
      <c r="E21" s="332">
        <f>E19/E8</f>
        <v>2.9368505764745816</v>
      </c>
      <c r="F21" s="332">
        <f>F19/F8</f>
        <v>2.9925935391807634</v>
      </c>
      <c r="G21" s="332">
        <f>G19/G8</f>
        <v>3.1157587121959778</v>
      </c>
      <c r="H21" s="332">
        <f>H19/H8</f>
        <v>3.2766542009207935</v>
      </c>
      <c r="I21" s="187">
        <f>I19/I8</f>
        <v>3.390269788865953</v>
      </c>
    </row>
    <row r="22" spans="1:9" ht="27" customHeight="1">
      <c r="A22" s="348"/>
      <c r="B22" s="52" t="s">
        <v>176</v>
      </c>
      <c r="C22" s="53"/>
      <c r="D22" s="101" t="s">
        <v>177</v>
      </c>
      <c r="E22" s="175">
        <f>E18/E24*1000000</f>
        <v>582918.3607360995</v>
      </c>
      <c r="F22" s="175">
        <f>F18/F24*1000000</f>
        <v>626839.9718684914</v>
      </c>
      <c r="G22" s="175">
        <f>G18/G24*1000000</f>
        <v>664691.877457966</v>
      </c>
      <c r="H22" s="175">
        <f>H18/H24*1000000</f>
        <v>689167.6146247938</v>
      </c>
      <c r="I22" s="175">
        <f>I18/I24*1000000</f>
        <v>706382.6164631333</v>
      </c>
    </row>
    <row r="23" spans="1:9" ht="27" customHeight="1">
      <c r="A23" s="348"/>
      <c r="B23" s="52" t="s">
        <v>178</v>
      </c>
      <c r="C23" s="53"/>
      <c r="D23" s="101" t="s">
        <v>179</v>
      </c>
      <c r="E23" s="175">
        <f>E19/E24*1000000</f>
        <v>660734.4984179105</v>
      </c>
      <c r="F23" s="175">
        <f>F19/F24*1000000</f>
        <v>692246.9611442774</v>
      </c>
      <c r="G23" s="175">
        <f>G19/G24*1000000</f>
        <v>699933.8589310766</v>
      </c>
      <c r="H23" s="175">
        <f>H19/H24*1000000</f>
        <v>757789.5014768407</v>
      </c>
      <c r="I23" s="175">
        <f>I19/I24*1000000</f>
        <v>767927.8383840377</v>
      </c>
    </row>
    <row r="24" spans="1:9" ht="27" customHeight="1">
      <c r="A24" s="348"/>
      <c r="B24" s="188" t="s">
        <v>180</v>
      </c>
      <c r="C24" s="189"/>
      <c r="D24" s="190" t="s">
        <v>181</v>
      </c>
      <c r="E24" s="180">
        <v>811901</v>
      </c>
      <c r="F24" s="180">
        <f>E24</f>
        <v>811901</v>
      </c>
      <c r="G24" s="180">
        <f>F24</f>
        <v>811901</v>
      </c>
      <c r="H24" s="180">
        <v>810514</v>
      </c>
      <c r="I24" s="181">
        <f>H24</f>
        <v>810514</v>
      </c>
    </row>
    <row r="25" spans="1:9" ht="27" customHeight="1">
      <c r="A25" s="348"/>
      <c r="B25" s="11" t="s">
        <v>182</v>
      </c>
      <c r="C25" s="191"/>
      <c r="D25" s="192"/>
      <c r="E25" s="174">
        <v>188311</v>
      </c>
      <c r="F25" s="174">
        <v>191089</v>
      </c>
      <c r="G25" s="174">
        <v>192015</v>
      </c>
      <c r="H25" s="174">
        <v>193592</v>
      </c>
      <c r="I25" s="193">
        <v>195004</v>
      </c>
    </row>
    <row r="26" spans="1:9" ht="27" customHeight="1">
      <c r="A26" s="348"/>
      <c r="B26" s="194" t="s">
        <v>183</v>
      </c>
      <c r="C26" s="195"/>
      <c r="D26" s="196"/>
      <c r="E26" s="197">
        <v>0.717</v>
      </c>
      <c r="F26" s="197">
        <v>0.737</v>
      </c>
      <c r="G26" s="197">
        <v>0.745</v>
      </c>
      <c r="H26" s="197">
        <v>0.746</v>
      </c>
      <c r="I26" s="198">
        <v>0.739</v>
      </c>
    </row>
    <row r="27" spans="1:9" ht="27" customHeight="1">
      <c r="A27" s="348"/>
      <c r="B27" s="194" t="s">
        <v>184</v>
      </c>
      <c r="C27" s="195"/>
      <c r="D27" s="196"/>
      <c r="E27" s="199">
        <v>1.1</v>
      </c>
      <c r="F27" s="199">
        <v>1</v>
      </c>
      <c r="G27" s="199">
        <v>0.5</v>
      </c>
      <c r="H27" s="199">
        <v>0.6</v>
      </c>
      <c r="I27" s="200">
        <v>0.5</v>
      </c>
    </row>
    <row r="28" spans="1:9" ht="27" customHeight="1">
      <c r="A28" s="348"/>
      <c r="B28" s="194" t="s">
        <v>185</v>
      </c>
      <c r="C28" s="195"/>
      <c r="D28" s="196"/>
      <c r="E28" s="199">
        <v>91.2</v>
      </c>
      <c r="F28" s="199">
        <v>92.2</v>
      </c>
      <c r="G28" s="199">
        <v>94.6</v>
      </c>
      <c r="H28" s="199">
        <v>94</v>
      </c>
      <c r="I28" s="200">
        <v>94.4</v>
      </c>
    </row>
    <row r="29" spans="1:9" ht="27" customHeight="1">
      <c r="A29" s="348"/>
      <c r="B29" s="201" t="s">
        <v>186</v>
      </c>
      <c r="C29" s="202"/>
      <c r="D29" s="203"/>
      <c r="E29" s="204">
        <v>48.3</v>
      </c>
      <c r="F29" s="204">
        <v>46.4</v>
      </c>
      <c r="G29" s="204">
        <v>48.2</v>
      </c>
      <c r="H29" s="204">
        <v>46.6</v>
      </c>
      <c r="I29" s="205">
        <f>(((119620971+3391056+6493906+2686381+1162821+378671+6551688+2113624+24633308)/1000)/I7)*100</f>
        <v>46.86813978023952</v>
      </c>
    </row>
    <row r="30" spans="1:9" ht="27" customHeight="1">
      <c r="A30" s="348"/>
      <c r="B30" s="347" t="s">
        <v>187</v>
      </c>
      <c r="C30" s="20" t="s">
        <v>188</v>
      </c>
      <c r="D30" s="206"/>
      <c r="E30" s="207">
        <v>0</v>
      </c>
      <c r="F30" s="207">
        <v>0</v>
      </c>
      <c r="G30" s="207">
        <v>0</v>
      </c>
      <c r="H30" s="207">
        <v>0</v>
      </c>
      <c r="I30" s="208">
        <v>0</v>
      </c>
    </row>
    <row r="31" spans="1:9" ht="27" customHeight="1">
      <c r="A31" s="348"/>
      <c r="B31" s="348"/>
      <c r="C31" s="194" t="s">
        <v>189</v>
      </c>
      <c r="D31" s="196"/>
      <c r="E31" s="199">
        <v>0</v>
      </c>
      <c r="F31" s="199">
        <v>0</v>
      </c>
      <c r="G31" s="199">
        <v>0</v>
      </c>
      <c r="H31" s="199">
        <v>0</v>
      </c>
      <c r="I31" s="200">
        <v>0</v>
      </c>
    </row>
    <row r="32" spans="1:9" ht="27" customHeight="1">
      <c r="A32" s="348"/>
      <c r="B32" s="348"/>
      <c r="C32" s="194" t="s">
        <v>190</v>
      </c>
      <c r="D32" s="196"/>
      <c r="E32" s="199">
        <v>11.3</v>
      </c>
      <c r="F32" s="199">
        <v>10.9</v>
      </c>
      <c r="G32" s="199">
        <v>11.9</v>
      </c>
      <c r="H32" s="199">
        <v>11</v>
      </c>
      <c r="I32" s="200">
        <v>11.1</v>
      </c>
    </row>
    <row r="33" spans="1:9" ht="27" customHeight="1">
      <c r="A33" s="349"/>
      <c r="B33" s="349"/>
      <c r="C33" s="201" t="s">
        <v>191</v>
      </c>
      <c r="D33" s="203"/>
      <c r="E33" s="204">
        <v>113.5</v>
      </c>
      <c r="F33" s="204">
        <v>122.7</v>
      </c>
      <c r="G33" s="204">
        <v>135.1</v>
      </c>
      <c r="H33" s="204">
        <v>138.9</v>
      </c>
      <c r="I33" s="209">
        <v>139.6</v>
      </c>
    </row>
    <row r="34" spans="1:9" ht="27" customHeight="1">
      <c r="A34" s="1" t="s">
        <v>284</v>
      </c>
      <c r="B34" s="14"/>
      <c r="C34" s="14"/>
      <c r="D34" s="14"/>
      <c r="E34" s="210"/>
      <c r="F34" s="210"/>
      <c r="G34" s="210"/>
      <c r="H34" s="210"/>
      <c r="I34" s="211"/>
    </row>
    <row r="35" ht="27" customHeight="1">
      <c r="A35" s="27" t="s">
        <v>192</v>
      </c>
    </row>
    <row r="36" ht="13.5">
      <c r="A36" s="212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600" verticalDpi="600" orientation="portrait" paperSize="9" scale="85" r:id="rId1"/>
  <headerFooter alignWithMargins="0">
    <oddHeader>&amp;R&amp;"明朝,斜体"&amp;9指定都市－3-2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70" zoomScaleSheetLayoutView="70" zoomScalePageLayoutView="0" workbookViewId="0" topLeftCell="A1">
      <pane xSplit="5" ySplit="7" topLeftCell="F8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B1" sqref="B1"/>
    </sheetView>
  </sheetViews>
  <sheetFormatPr defaultColWidth="8.796875" defaultRowHeight="14.25"/>
  <cols>
    <col min="1" max="1" width="3.59765625" style="1" customWidth="1"/>
    <col min="2" max="3" width="1.59765625" style="1" customWidth="1"/>
    <col min="4" max="4" width="22.59765625" style="1" customWidth="1"/>
    <col min="5" max="5" width="10.59765625" style="1" customWidth="1"/>
    <col min="6" max="11" width="13.59765625" style="1" customWidth="1"/>
    <col min="12" max="12" width="13.59765625" style="14" customWidth="1"/>
    <col min="13" max="21" width="13.59765625" style="1" customWidth="1"/>
    <col min="22" max="25" width="12" style="1" customWidth="1"/>
    <col min="26" max="16384" width="9" style="1" customWidth="1"/>
  </cols>
  <sheetData>
    <row r="1" spans="1:7" ht="33.75" customHeight="1">
      <c r="A1" s="70" t="s">
        <v>0</v>
      </c>
      <c r="B1" s="42"/>
      <c r="C1" s="42"/>
      <c r="D1" s="106" t="s">
        <v>289</v>
      </c>
      <c r="E1" s="44"/>
      <c r="F1" s="44"/>
      <c r="G1" s="44"/>
    </row>
    <row r="2" ht="15" customHeight="1"/>
    <row r="3" spans="1:4" ht="15" customHeight="1">
      <c r="A3" s="45" t="s">
        <v>193</v>
      </c>
      <c r="B3" s="45"/>
      <c r="C3" s="45"/>
      <c r="D3" s="45"/>
    </row>
    <row r="4" spans="1:4" ht="15" customHeight="1">
      <c r="A4" s="45"/>
      <c r="B4" s="45"/>
      <c r="C4" s="45"/>
      <c r="D4" s="45"/>
    </row>
    <row r="5" spans="1:15" ht="15.75" customHeight="1">
      <c r="A5" s="37" t="s">
        <v>285</v>
      </c>
      <c r="B5" s="37"/>
      <c r="C5" s="37"/>
      <c r="D5" s="37"/>
      <c r="K5" s="46"/>
      <c r="O5" s="46" t="s">
        <v>44</v>
      </c>
    </row>
    <row r="6" spans="1:19" ht="15.75" customHeight="1">
      <c r="A6" s="393" t="s">
        <v>45</v>
      </c>
      <c r="B6" s="394"/>
      <c r="C6" s="394"/>
      <c r="D6" s="394"/>
      <c r="E6" s="395"/>
      <c r="F6" s="371" t="s">
        <v>290</v>
      </c>
      <c r="G6" s="372"/>
      <c r="H6" s="373" t="s">
        <v>292</v>
      </c>
      <c r="I6" s="374"/>
      <c r="J6" s="371" t="s">
        <v>299</v>
      </c>
      <c r="K6" s="372"/>
      <c r="L6" s="371" t="s">
        <v>294</v>
      </c>
      <c r="M6" s="372"/>
      <c r="N6" s="365" t="s">
        <v>295</v>
      </c>
      <c r="O6" s="366"/>
      <c r="P6" s="365" t="s">
        <v>296</v>
      </c>
      <c r="Q6" s="366"/>
      <c r="R6" s="365" t="s">
        <v>297</v>
      </c>
      <c r="S6" s="366"/>
    </row>
    <row r="7" spans="1:19" ht="15.75" customHeight="1">
      <c r="A7" s="396"/>
      <c r="B7" s="397"/>
      <c r="C7" s="397"/>
      <c r="D7" s="397"/>
      <c r="E7" s="398"/>
      <c r="F7" s="154" t="s">
        <v>291</v>
      </c>
      <c r="G7" s="51" t="s">
        <v>1</v>
      </c>
      <c r="H7" s="154" t="s">
        <v>291</v>
      </c>
      <c r="I7" s="51" t="s">
        <v>1</v>
      </c>
      <c r="J7" s="154" t="s">
        <v>300</v>
      </c>
      <c r="K7" s="51" t="s">
        <v>1</v>
      </c>
      <c r="L7" s="154" t="s">
        <v>300</v>
      </c>
      <c r="M7" s="51" t="s">
        <v>1</v>
      </c>
      <c r="N7" s="154" t="s">
        <v>300</v>
      </c>
      <c r="O7" s="51" t="s">
        <v>1</v>
      </c>
      <c r="P7" s="154" t="s">
        <v>300</v>
      </c>
      <c r="Q7" s="51" t="s">
        <v>1</v>
      </c>
      <c r="R7" s="154" t="s">
        <v>300</v>
      </c>
      <c r="S7" s="261" t="s">
        <v>1</v>
      </c>
    </row>
    <row r="8" spans="1:25" ht="15.75" customHeight="1">
      <c r="A8" s="375" t="s">
        <v>84</v>
      </c>
      <c r="B8" s="47" t="s">
        <v>46</v>
      </c>
      <c r="C8" s="48"/>
      <c r="D8" s="48"/>
      <c r="E8" s="99" t="s">
        <v>37</v>
      </c>
      <c r="F8" s="279">
        <v>16297</v>
      </c>
      <c r="G8" s="280">
        <v>16526</v>
      </c>
      <c r="H8" s="112">
        <v>24525</v>
      </c>
      <c r="I8" s="264">
        <v>24207</v>
      </c>
      <c r="J8" s="112">
        <v>31809</v>
      </c>
      <c r="K8" s="295">
        <v>31129</v>
      </c>
      <c r="L8" s="112">
        <v>894</v>
      </c>
      <c r="M8" s="295">
        <v>845</v>
      </c>
      <c r="N8" s="112">
        <v>9</v>
      </c>
      <c r="O8" s="295">
        <v>12</v>
      </c>
      <c r="P8" s="112">
        <v>1</v>
      </c>
      <c r="Q8" s="295">
        <v>1</v>
      </c>
      <c r="R8" s="112">
        <v>233</v>
      </c>
      <c r="S8" s="321">
        <v>261</v>
      </c>
      <c r="T8" s="71"/>
      <c r="U8" s="71"/>
      <c r="V8" s="71"/>
      <c r="W8" s="71"/>
      <c r="X8" s="71"/>
      <c r="Y8" s="71"/>
    </row>
    <row r="9" spans="1:25" ht="15.75" customHeight="1">
      <c r="A9" s="399"/>
      <c r="B9" s="14"/>
      <c r="C9" s="61" t="s">
        <v>47</v>
      </c>
      <c r="D9" s="53"/>
      <c r="E9" s="100" t="s">
        <v>38</v>
      </c>
      <c r="F9" s="281">
        <v>16010</v>
      </c>
      <c r="G9" s="282">
        <v>16088</v>
      </c>
      <c r="H9" s="113">
        <v>24514</v>
      </c>
      <c r="I9" s="84">
        <v>24193</v>
      </c>
      <c r="J9" s="113">
        <v>31770</v>
      </c>
      <c r="K9" s="296">
        <v>31110</v>
      </c>
      <c r="L9" s="113">
        <v>893</v>
      </c>
      <c r="M9" s="296">
        <v>845</v>
      </c>
      <c r="N9" s="113">
        <v>9</v>
      </c>
      <c r="O9" s="296">
        <v>12</v>
      </c>
      <c r="P9" s="113">
        <v>1</v>
      </c>
      <c r="Q9" s="296">
        <v>1</v>
      </c>
      <c r="R9" s="113">
        <v>233</v>
      </c>
      <c r="S9" s="322">
        <v>261</v>
      </c>
      <c r="T9" s="71"/>
      <c r="U9" s="71"/>
      <c r="V9" s="71"/>
      <c r="W9" s="71"/>
      <c r="X9" s="71"/>
      <c r="Y9" s="71"/>
    </row>
    <row r="10" spans="1:25" ht="15.75" customHeight="1">
      <c r="A10" s="399"/>
      <c r="B10" s="11"/>
      <c r="C10" s="61" t="s">
        <v>48</v>
      </c>
      <c r="D10" s="53"/>
      <c r="E10" s="100" t="s">
        <v>39</v>
      </c>
      <c r="F10" s="281">
        <v>287</v>
      </c>
      <c r="G10" s="282">
        <v>438</v>
      </c>
      <c r="H10" s="113">
        <v>11</v>
      </c>
      <c r="I10" s="84">
        <v>14</v>
      </c>
      <c r="J10" s="113">
        <v>39</v>
      </c>
      <c r="K10" s="297">
        <v>19</v>
      </c>
      <c r="L10" s="113">
        <v>1</v>
      </c>
      <c r="M10" s="296">
        <v>0</v>
      </c>
      <c r="N10" s="115">
        <v>0</v>
      </c>
      <c r="O10" s="296">
        <v>0</v>
      </c>
      <c r="P10" s="113">
        <v>0</v>
      </c>
      <c r="Q10" s="296">
        <v>0</v>
      </c>
      <c r="R10" s="113">
        <v>0</v>
      </c>
      <c r="S10" s="322">
        <v>0</v>
      </c>
      <c r="T10" s="71"/>
      <c r="U10" s="71"/>
      <c r="V10" s="71"/>
      <c r="W10" s="71"/>
      <c r="X10" s="71"/>
      <c r="Y10" s="71"/>
    </row>
    <row r="11" spans="1:25" ht="15.75" customHeight="1">
      <c r="A11" s="399"/>
      <c r="B11" s="66" t="s">
        <v>49</v>
      </c>
      <c r="C11" s="67"/>
      <c r="D11" s="67"/>
      <c r="E11" s="102" t="s">
        <v>40</v>
      </c>
      <c r="F11" s="283">
        <v>13912</v>
      </c>
      <c r="G11" s="284">
        <v>14518</v>
      </c>
      <c r="H11" s="116">
        <v>24387</v>
      </c>
      <c r="I11" s="88">
        <v>23907</v>
      </c>
      <c r="J11" s="116">
        <v>29466</v>
      </c>
      <c r="K11" s="298">
        <v>29892</v>
      </c>
      <c r="L11" s="116">
        <v>1048</v>
      </c>
      <c r="M11" s="298">
        <v>1039</v>
      </c>
      <c r="N11" s="116">
        <v>14</v>
      </c>
      <c r="O11" s="298">
        <v>12</v>
      </c>
      <c r="P11" s="116">
        <v>1</v>
      </c>
      <c r="Q11" s="298">
        <v>1</v>
      </c>
      <c r="R11" s="116">
        <v>281</v>
      </c>
      <c r="S11" s="303">
        <v>296</v>
      </c>
      <c r="T11" s="71"/>
      <c r="U11" s="71"/>
      <c r="V11" s="71"/>
      <c r="W11" s="71"/>
      <c r="X11" s="71"/>
      <c r="Y11" s="71"/>
    </row>
    <row r="12" spans="1:25" ht="15.75" customHeight="1">
      <c r="A12" s="399"/>
      <c r="B12" s="8"/>
      <c r="C12" s="61" t="s">
        <v>50</v>
      </c>
      <c r="D12" s="53"/>
      <c r="E12" s="100" t="s">
        <v>41</v>
      </c>
      <c r="F12" s="281">
        <v>13693</v>
      </c>
      <c r="G12" s="282">
        <v>14248</v>
      </c>
      <c r="H12" s="113">
        <v>24317</v>
      </c>
      <c r="I12" s="84">
        <v>23903</v>
      </c>
      <c r="J12" s="113">
        <v>29461</v>
      </c>
      <c r="K12" s="298">
        <v>29889</v>
      </c>
      <c r="L12" s="116">
        <v>1048</v>
      </c>
      <c r="M12" s="296">
        <v>1039</v>
      </c>
      <c r="N12" s="116">
        <v>14</v>
      </c>
      <c r="O12" s="296">
        <v>12</v>
      </c>
      <c r="P12" s="113">
        <v>1</v>
      </c>
      <c r="Q12" s="296">
        <v>1</v>
      </c>
      <c r="R12" s="113">
        <v>281</v>
      </c>
      <c r="S12" s="322">
        <v>296</v>
      </c>
      <c r="T12" s="71"/>
      <c r="U12" s="71"/>
      <c r="V12" s="71"/>
      <c r="W12" s="71"/>
      <c r="X12" s="71"/>
      <c r="Y12" s="71"/>
    </row>
    <row r="13" spans="1:25" ht="15.75" customHeight="1">
      <c r="A13" s="399"/>
      <c r="B13" s="14"/>
      <c r="C13" s="50" t="s">
        <v>51</v>
      </c>
      <c r="D13" s="68"/>
      <c r="E13" s="103" t="s">
        <v>42</v>
      </c>
      <c r="F13" s="285">
        <v>219</v>
      </c>
      <c r="G13" s="286">
        <v>270</v>
      </c>
      <c r="H13" s="117">
        <v>70</v>
      </c>
      <c r="I13" s="80">
        <v>4</v>
      </c>
      <c r="J13" s="117">
        <v>5</v>
      </c>
      <c r="K13" s="297">
        <v>3</v>
      </c>
      <c r="L13" s="115">
        <v>0</v>
      </c>
      <c r="M13" s="299">
        <v>0</v>
      </c>
      <c r="N13" s="115">
        <v>0</v>
      </c>
      <c r="O13" s="299">
        <v>0</v>
      </c>
      <c r="P13" s="117">
        <v>0</v>
      </c>
      <c r="Q13" s="299">
        <v>0</v>
      </c>
      <c r="R13" s="117">
        <v>0</v>
      </c>
      <c r="S13" s="302">
        <v>0</v>
      </c>
      <c r="T13" s="71"/>
      <c r="U13" s="71"/>
      <c r="V13" s="71"/>
      <c r="W13" s="71"/>
      <c r="X13" s="71"/>
      <c r="Y13" s="71"/>
    </row>
    <row r="14" spans="1:25" ht="15.75" customHeight="1">
      <c r="A14" s="399"/>
      <c r="B14" s="52" t="s">
        <v>52</v>
      </c>
      <c r="C14" s="53"/>
      <c r="D14" s="53"/>
      <c r="E14" s="100" t="s">
        <v>194</v>
      </c>
      <c r="F14" s="269">
        <f aca="true" t="shared" si="0" ref="F14:K14">F9-F12</f>
        <v>2317</v>
      </c>
      <c r="G14" s="270">
        <f t="shared" si="0"/>
        <v>1840</v>
      </c>
      <c r="H14" s="139">
        <f t="shared" si="0"/>
        <v>197</v>
      </c>
      <c r="I14" s="129">
        <f t="shared" si="0"/>
        <v>290</v>
      </c>
      <c r="J14" s="113">
        <f t="shared" si="0"/>
        <v>2309</v>
      </c>
      <c r="K14" s="296">
        <f t="shared" si="0"/>
        <v>1221</v>
      </c>
      <c r="L14" s="113">
        <f aca="true" t="shared" si="1" ref="J14:R15">L9-L12</f>
        <v>-155</v>
      </c>
      <c r="M14" s="296">
        <f t="shared" si="1"/>
        <v>-194</v>
      </c>
      <c r="N14" s="113">
        <f t="shared" si="1"/>
        <v>-5</v>
      </c>
      <c r="O14" s="296">
        <f>O9-O12</f>
        <v>0</v>
      </c>
      <c r="P14" s="113">
        <f t="shared" si="1"/>
        <v>0</v>
      </c>
      <c r="Q14" s="296">
        <f>Q9-Q12</f>
        <v>0</v>
      </c>
      <c r="R14" s="113">
        <f t="shared" si="1"/>
        <v>-48</v>
      </c>
      <c r="S14" s="322">
        <f>S9-S12</f>
        <v>-35</v>
      </c>
      <c r="T14" s="71"/>
      <c r="U14" s="71"/>
      <c r="V14" s="71"/>
      <c r="W14" s="71"/>
      <c r="X14" s="71"/>
      <c r="Y14" s="71"/>
    </row>
    <row r="15" spans="1:25" ht="15.75" customHeight="1">
      <c r="A15" s="399"/>
      <c r="B15" s="52" t="s">
        <v>53</v>
      </c>
      <c r="C15" s="53"/>
      <c r="D15" s="53"/>
      <c r="E15" s="100" t="s">
        <v>195</v>
      </c>
      <c r="F15" s="269">
        <f>F10-F13</f>
        <v>68</v>
      </c>
      <c r="G15" s="270">
        <f>G10-G13</f>
        <v>168</v>
      </c>
      <c r="H15" s="139">
        <f>H10-H13</f>
        <v>-59</v>
      </c>
      <c r="I15" s="129">
        <f>I10-I13</f>
        <v>10</v>
      </c>
      <c r="J15" s="113">
        <f t="shared" si="1"/>
        <v>34</v>
      </c>
      <c r="K15" s="296">
        <f>K10-K13</f>
        <v>16</v>
      </c>
      <c r="L15" s="113">
        <f t="shared" si="1"/>
        <v>1</v>
      </c>
      <c r="M15" s="296">
        <f>M10-M13</f>
        <v>0</v>
      </c>
      <c r="N15" s="113">
        <f t="shared" si="1"/>
        <v>0</v>
      </c>
      <c r="O15" s="296">
        <f>O10-O13</f>
        <v>0</v>
      </c>
      <c r="P15" s="113">
        <f t="shared" si="1"/>
        <v>0</v>
      </c>
      <c r="Q15" s="296">
        <f>Q10-Q13</f>
        <v>0</v>
      </c>
      <c r="R15" s="113">
        <f t="shared" si="1"/>
        <v>0</v>
      </c>
      <c r="S15" s="322">
        <f>S10-S13</f>
        <v>0</v>
      </c>
      <c r="T15" s="71"/>
      <c r="U15" s="71"/>
      <c r="V15" s="71"/>
      <c r="W15" s="71"/>
      <c r="X15" s="71"/>
      <c r="Y15" s="71"/>
    </row>
    <row r="16" spans="1:25" ht="15.75" customHeight="1">
      <c r="A16" s="399"/>
      <c r="B16" s="52" t="s">
        <v>54</v>
      </c>
      <c r="C16" s="53"/>
      <c r="D16" s="53"/>
      <c r="E16" s="100" t="s">
        <v>196</v>
      </c>
      <c r="F16" s="269">
        <f aca="true" t="shared" si="2" ref="F16:R16">F8-F11</f>
        <v>2385</v>
      </c>
      <c r="G16" s="270">
        <f t="shared" si="2"/>
        <v>2008</v>
      </c>
      <c r="H16" s="139">
        <f t="shared" si="2"/>
        <v>138</v>
      </c>
      <c r="I16" s="129">
        <f t="shared" si="2"/>
        <v>300</v>
      </c>
      <c r="J16" s="113">
        <f t="shared" si="2"/>
        <v>2343</v>
      </c>
      <c r="K16" s="296">
        <f t="shared" si="2"/>
        <v>1237</v>
      </c>
      <c r="L16" s="113">
        <f t="shared" si="2"/>
        <v>-154</v>
      </c>
      <c r="M16" s="296">
        <f t="shared" si="2"/>
        <v>-194</v>
      </c>
      <c r="N16" s="113">
        <f t="shared" si="2"/>
        <v>-5</v>
      </c>
      <c r="O16" s="296">
        <f>O8-O11</f>
        <v>0</v>
      </c>
      <c r="P16" s="113">
        <f t="shared" si="2"/>
        <v>0</v>
      </c>
      <c r="Q16" s="296">
        <f>Q8-Q11</f>
        <v>0</v>
      </c>
      <c r="R16" s="113">
        <f t="shared" si="2"/>
        <v>-48</v>
      </c>
      <c r="S16" s="322">
        <f>S8-S11</f>
        <v>-35</v>
      </c>
      <c r="T16" s="71"/>
      <c r="U16" s="71"/>
      <c r="V16" s="71"/>
      <c r="W16" s="71"/>
      <c r="X16" s="71"/>
      <c r="Y16" s="71"/>
    </row>
    <row r="17" spans="1:25" ht="15.75" customHeight="1">
      <c r="A17" s="399"/>
      <c r="B17" s="52" t="s">
        <v>55</v>
      </c>
      <c r="C17" s="53"/>
      <c r="D17" s="53"/>
      <c r="E17" s="43"/>
      <c r="F17" s="287"/>
      <c r="G17" s="288"/>
      <c r="H17" s="214">
        <v>1776</v>
      </c>
      <c r="I17" s="215">
        <v>1915</v>
      </c>
      <c r="J17" s="115"/>
      <c r="K17" s="296"/>
      <c r="L17" s="115"/>
      <c r="M17" s="296"/>
      <c r="N17" s="113"/>
      <c r="O17" s="297"/>
      <c r="P17" s="113"/>
      <c r="Q17" s="296"/>
      <c r="R17" s="115"/>
      <c r="S17" s="323"/>
      <c r="T17" s="71"/>
      <c r="U17" s="71"/>
      <c r="V17" s="71"/>
      <c r="W17" s="71"/>
      <c r="X17" s="71"/>
      <c r="Y17" s="71"/>
    </row>
    <row r="18" spans="1:25" ht="15.75" customHeight="1">
      <c r="A18" s="400"/>
      <c r="B18" s="59" t="s">
        <v>56</v>
      </c>
      <c r="C18" s="37"/>
      <c r="D18" s="37"/>
      <c r="E18" s="15"/>
      <c r="F18" s="275"/>
      <c r="G18" s="276"/>
      <c r="H18" s="140"/>
      <c r="I18" s="142"/>
      <c r="J18" s="119"/>
      <c r="K18" s="300">
        <v>38</v>
      </c>
      <c r="L18" s="119">
        <v>278</v>
      </c>
      <c r="M18" s="300">
        <v>13</v>
      </c>
      <c r="N18" s="119">
        <v>6</v>
      </c>
      <c r="O18" s="300">
        <v>0</v>
      </c>
      <c r="P18" s="119">
        <v>0</v>
      </c>
      <c r="Q18" s="300">
        <v>0</v>
      </c>
      <c r="R18" s="119">
        <v>0</v>
      </c>
      <c r="S18" s="324">
        <v>0</v>
      </c>
      <c r="T18" s="71"/>
      <c r="U18" s="71"/>
      <c r="V18" s="71"/>
      <c r="W18" s="71"/>
      <c r="X18" s="71"/>
      <c r="Y18" s="71"/>
    </row>
    <row r="19" spans="1:25" ht="15.75" customHeight="1">
      <c r="A19" s="399" t="s">
        <v>85</v>
      </c>
      <c r="B19" s="66" t="s">
        <v>57</v>
      </c>
      <c r="C19" s="69"/>
      <c r="D19" s="69"/>
      <c r="E19" s="104"/>
      <c r="F19" s="277">
        <v>3738</v>
      </c>
      <c r="G19" s="289">
        <v>3204</v>
      </c>
      <c r="H19" s="265">
        <v>1382</v>
      </c>
      <c r="I19" s="134">
        <v>1531</v>
      </c>
      <c r="J19" s="120">
        <v>21430</v>
      </c>
      <c r="K19" s="301">
        <v>20678</v>
      </c>
      <c r="L19" s="120">
        <v>567</v>
      </c>
      <c r="M19" s="301">
        <v>815</v>
      </c>
      <c r="N19" s="120">
        <v>28</v>
      </c>
      <c r="O19" s="301">
        <v>36</v>
      </c>
      <c r="P19" s="120"/>
      <c r="Q19" s="301"/>
      <c r="R19" s="120">
        <v>68</v>
      </c>
      <c r="S19" s="325">
        <v>67</v>
      </c>
      <c r="T19" s="71"/>
      <c r="U19" s="71"/>
      <c r="V19" s="71"/>
      <c r="W19" s="71"/>
      <c r="X19" s="71"/>
      <c r="Y19" s="71"/>
    </row>
    <row r="20" spans="1:25" ht="15.75" customHeight="1">
      <c r="A20" s="399"/>
      <c r="B20" s="13"/>
      <c r="C20" s="61" t="s">
        <v>58</v>
      </c>
      <c r="D20" s="53"/>
      <c r="E20" s="100"/>
      <c r="F20" s="269">
        <v>2976</v>
      </c>
      <c r="G20" s="290">
        <v>2099</v>
      </c>
      <c r="H20" s="139">
        <v>350</v>
      </c>
      <c r="I20" s="129">
        <v>613</v>
      </c>
      <c r="J20" s="113">
        <v>13397</v>
      </c>
      <c r="K20" s="296">
        <v>12753</v>
      </c>
      <c r="L20" s="113">
        <v>448</v>
      </c>
      <c r="M20" s="296">
        <v>604</v>
      </c>
      <c r="N20" s="113">
        <v>18</v>
      </c>
      <c r="O20" s="296">
        <v>20</v>
      </c>
      <c r="P20" s="113"/>
      <c r="Q20" s="296"/>
      <c r="R20" s="113">
        <v>11</v>
      </c>
      <c r="S20" s="322">
        <v>9</v>
      </c>
      <c r="T20" s="71"/>
      <c r="U20" s="71"/>
      <c r="V20" s="71"/>
      <c r="W20" s="71"/>
      <c r="X20" s="71"/>
      <c r="Y20" s="71"/>
    </row>
    <row r="21" spans="1:25" ht="15.75" customHeight="1">
      <c r="A21" s="399"/>
      <c r="B21" s="26" t="s">
        <v>59</v>
      </c>
      <c r="C21" s="67"/>
      <c r="D21" s="67"/>
      <c r="E21" s="102" t="s">
        <v>197</v>
      </c>
      <c r="F21" s="271">
        <v>3738</v>
      </c>
      <c r="G21" s="291">
        <v>3204</v>
      </c>
      <c r="H21" s="266">
        <v>1382</v>
      </c>
      <c r="I21" s="128">
        <v>1531</v>
      </c>
      <c r="J21" s="116">
        <v>21430</v>
      </c>
      <c r="K21" s="298">
        <v>20678</v>
      </c>
      <c r="L21" s="116">
        <v>567</v>
      </c>
      <c r="M21" s="298">
        <v>815</v>
      </c>
      <c r="N21" s="116">
        <v>28</v>
      </c>
      <c r="O21" s="298">
        <v>36</v>
      </c>
      <c r="P21" s="116"/>
      <c r="Q21" s="298"/>
      <c r="R21" s="116">
        <v>68</v>
      </c>
      <c r="S21" s="303">
        <v>67</v>
      </c>
      <c r="T21" s="71"/>
      <c r="U21" s="71"/>
      <c r="V21" s="71"/>
      <c r="W21" s="71"/>
      <c r="X21" s="71"/>
      <c r="Y21" s="71"/>
    </row>
    <row r="22" spans="1:25" ht="15.75" customHeight="1">
      <c r="A22" s="399"/>
      <c r="B22" s="66" t="s">
        <v>60</v>
      </c>
      <c r="C22" s="69"/>
      <c r="D22" s="69"/>
      <c r="E22" s="104" t="s">
        <v>198</v>
      </c>
      <c r="F22" s="277">
        <v>10032</v>
      </c>
      <c r="G22" s="292">
        <v>10213</v>
      </c>
      <c r="H22" s="265">
        <v>2446</v>
      </c>
      <c r="I22" s="134">
        <v>2488</v>
      </c>
      <c r="J22" s="120">
        <v>34522</v>
      </c>
      <c r="K22" s="301">
        <v>32852</v>
      </c>
      <c r="L22" s="120">
        <v>1075</v>
      </c>
      <c r="M22" s="301">
        <v>1355</v>
      </c>
      <c r="N22" s="120">
        <v>33</v>
      </c>
      <c r="O22" s="301">
        <v>36</v>
      </c>
      <c r="P22" s="120"/>
      <c r="Q22" s="301"/>
      <c r="R22" s="120">
        <v>157</v>
      </c>
      <c r="S22" s="325">
        <v>153</v>
      </c>
      <c r="T22" s="71"/>
      <c r="U22" s="71"/>
      <c r="V22" s="71"/>
      <c r="W22" s="71"/>
      <c r="X22" s="71"/>
      <c r="Y22" s="71"/>
    </row>
    <row r="23" spans="1:25" ht="15.75" customHeight="1">
      <c r="A23" s="399"/>
      <c r="B23" s="8" t="s">
        <v>61</v>
      </c>
      <c r="C23" s="50" t="s">
        <v>62</v>
      </c>
      <c r="D23" s="68"/>
      <c r="E23" s="103"/>
      <c r="F23" s="273">
        <v>2852</v>
      </c>
      <c r="G23" s="293">
        <v>2980</v>
      </c>
      <c r="H23" s="263">
        <v>1911</v>
      </c>
      <c r="I23" s="121">
        <v>1777</v>
      </c>
      <c r="J23" s="117">
        <v>17722</v>
      </c>
      <c r="K23" s="299">
        <v>17047</v>
      </c>
      <c r="L23" s="117">
        <v>679</v>
      </c>
      <c r="M23" s="299">
        <v>642</v>
      </c>
      <c r="N23" s="117">
        <v>0</v>
      </c>
      <c r="O23" s="299">
        <v>0</v>
      </c>
      <c r="P23" s="117"/>
      <c r="Q23" s="299"/>
      <c r="R23" s="117">
        <v>146</v>
      </c>
      <c r="S23" s="302">
        <v>143</v>
      </c>
      <c r="T23" s="71"/>
      <c r="U23" s="71"/>
      <c r="V23" s="71"/>
      <c r="W23" s="71"/>
      <c r="X23" s="71"/>
      <c r="Y23" s="71"/>
    </row>
    <row r="24" spans="1:25" ht="15.75" customHeight="1">
      <c r="A24" s="399"/>
      <c r="B24" s="52" t="s">
        <v>199</v>
      </c>
      <c r="C24" s="53"/>
      <c r="D24" s="53"/>
      <c r="E24" s="100" t="s">
        <v>200</v>
      </c>
      <c r="F24" s="269">
        <f aca="true" t="shared" si="3" ref="F24:K24">F21-F22</f>
        <v>-6294</v>
      </c>
      <c r="G24" s="290">
        <f t="shared" si="3"/>
        <v>-7009</v>
      </c>
      <c r="H24" s="139">
        <f t="shared" si="3"/>
        <v>-1064</v>
      </c>
      <c r="I24" s="129">
        <f t="shared" si="3"/>
        <v>-957</v>
      </c>
      <c r="J24" s="113">
        <f t="shared" si="3"/>
        <v>-13092</v>
      </c>
      <c r="K24" s="296">
        <f t="shared" si="3"/>
        <v>-12174</v>
      </c>
      <c r="L24" s="113">
        <f aca="true" t="shared" si="4" ref="L24:R24">L21-L22</f>
        <v>-508</v>
      </c>
      <c r="M24" s="296">
        <f t="shared" si="4"/>
        <v>-540</v>
      </c>
      <c r="N24" s="113">
        <f t="shared" si="4"/>
        <v>-5</v>
      </c>
      <c r="O24" s="296">
        <f>O21-O22</f>
        <v>0</v>
      </c>
      <c r="P24" s="113">
        <f t="shared" si="4"/>
        <v>0</v>
      </c>
      <c r="Q24" s="296">
        <f>Q21-Q22</f>
        <v>0</v>
      </c>
      <c r="R24" s="113">
        <f t="shared" si="4"/>
        <v>-89</v>
      </c>
      <c r="S24" s="322">
        <f>S21-S22</f>
        <v>-86</v>
      </c>
      <c r="T24" s="71"/>
      <c r="U24" s="71"/>
      <c r="V24" s="71"/>
      <c r="W24" s="71"/>
      <c r="X24" s="71"/>
      <c r="Y24" s="71"/>
    </row>
    <row r="25" spans="1:25" ht="15.75" customHeight="1">
      <c r="A25" s="399"/>
      <c r="B25" s="111" t="s">
        <v>63</v>
      </c>
      <c r="C25" s="68"/>
      <c r="D25" s="68"/>
      <c r="E25" s="401" t="s">
        <v>201</v>
      </c>
      <c r="F25" s="391">
        <v>6294</v>
      </c>
      <c r="G25" s="415">
        <f>-G24</f>
        <v>7009</v>
      </c>
      <c r="H25" s="409">
        <v>1064</v>
      </c>
      <c r="I25" s="403">
        <v>957</v>
      </c>
      <c r="J25" s="381">
        <v>13092</v>
      </c>
      <c r="K25" s="383">
        <v>12174</v>
      </c>
      <c r="L25" s="381">
        <v>508</v>
      </c>
      <c r="M25" s="411">
        <v>540</v>
      </c>
      <c r="N25" s="381">
        <v>5</v>
      </c>
      <c r="O25" s="383"/>
      <c r="P25" s="381"/>
      <c r="Q25" s="383"/>
      <c r="R25" s="381">
        <v>89</v>
      </c>
      <c r="S25" s="411">
        <v>86</v>
      </c>
      <c r="T25" s="71"/>
      <c r="U25" s="71"/>
      <c r="V25" s="71"/>
      <c r="W25" s="71"/>
      <c r="X25" s="71"/>
      <c r="Y25" s="71"/>
    </row>
    <row r="26" spans="1:25" ht="15.75" customHeight="1">
      <c r="A26" s="399"/>
      <c r="B26" s="26" t="s">
        <v>64</v>
      </c>
      <c r="C26" s="67"/>
      <c r="D26" s="67"/>
      <c r="E26" s="402"/>
      <c r="F26" s="392"/>
      <c r="G26" s="416"/>
      <c r="H26" s="410"/>
      <c r="I26" s="404"/>
      <c r="J26" s="413"/>
      <c r="K26" s="384"/>
      <c r="L26" s="382"/>
      <c r="M26" s="414"/>
      <c r="N26" s="382"/>
      <c r="O26" s="384"/>
      <c r="P26" s="382"/>
      <c r="Q26" s="384"/>
      <c r="R26" s="382"/>
      <c r="S26" s="412"/>
      <c r="T26" s="71"/>
      <c r="U26" s="71"/>
      <c r="V26" s="71"/>
      <c r="W26" s="71"/>
      <c r="X26" s="71"/>
      <c r="Y26" s="71"/>
    </row>
    <row r="27" spans="1:25" ht="15.75" customHeight="1">
      <c r="A27" s="400"/>
      <c r="B27" s="59" t="s">
        <v>202</v>
      </c>
      <c r="C27" s="37"/>
      <c r="D27" s="37"/>
      <c r="E27" s="105" t="s">
        <v>203</v>
      </c>
      <c r="F27" s="141">
        <f aca="true" t="shared" si="5" ref="F27:S27">F24+F25</f>
        <v>0</v>
      </c>
      <c r="G27" s="130">
        <f t="shared" si="5"/>
        <v>0</v>
      </c>
      <c r="H27" s="141">
        <f t="shared" si="5"/>
        <v>0</v>
      </c>
      <c r="I27" s="130">
        <f t="shared" si="5"/>
        <v>0</v>
      </c>
      <c r="J27" s="122">
        <f t="shared" si="5"/>
        <v>0</v>
      </c>
      <c r="K27" s="304">
        <f t="shared" si="5"/>
        <v>0</v>
      </c>
      <c r="L27" s="122">
        <f t="shared" si="5"/>
        <v>0</v>
      </c>
      <c r="M27" s="304">
        <f t="shared" si="5"/>
        <v>0</v>
      </c>
      <c r="N27" s="122">
        <f t="shared" si="5"/>
        <v>0</v>
      </c>
      <c r="O27" s="304">
        <f t="shared" si="5"/>
        <v>0</v>
      </c>
      <c r="P27" s="122">
        <f t="shared" si="5"/>
        <v>0</v>
      </c>
      <c r="Q27" s="304">
        <f t="shared" si="5"/>
        <v>0</v>
      </c>
      <c r="R27" s="122">
        <f t="shared" si="5"/>
        <v>0</v>
      </c>
      <c r="S27" s="304">
        <f t="shared" si="5"/>
        <v>0</v>
      </c>
      <c r="T27" s="71"/>
      <c r="U27" s="71"/>
      <c r="V27" s="71"/>
      <c r="W27" s="71"/>
      <c r="X27" s="71"/>
      <c r="Y27" s="71"/>
    </row>
    <row r="28" spans="1:25" ht="15.75" customHeight="1">
      <c r="A28" s="27"/>
      <c r="F28" s="71"/>
      <c r="G28" s="71"/>
      <c r="H28" s="71"/>
      <c r="I28" s="71"/>
      <c r="J28" s="71"/>
      <c r="K28" s="71"/>
      <c r="L28" s="7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5.75" customHeight="1">
      <c r="A29" s="37"/>
      <c r="F29" s="71"/>
      <c r="G29" s="71"/>
      <c r="H29" s="71"/>
      <c r="I29" s="71"/>
      <c r="J29" s="73"/>
      <c r="K29" s="73"/>
      <c r="L29" s="72"/>
      <c r="M29" s="71"/>
      <c r="N29" s="71"/>
      <c r="O29" s="73" t="s">
        <v>204</v>
      </c>
      <c r="P29" s="71"/>
      <c r="Q29" s="71"/>
      <c r="R29" s="71"/>
      <c r="S29" s="71"/>
      <c r="T29" s="71"/>
      <c r="U29" s="71"/>
      <c r="V29" s="71"/>
      <c r="W29" s="71"/>
      <c r="X29" s="71"/>
      <c r="Y29" s="73"/>
    </row>
    <row r="30" spans="1:25" ht="15.75" customHeight="1">
      <c r="A30" s="385" t="s">
        <v>65</v>
      </c>
      <c r="B30" s="386"/>
      <c r="C30" s="386"/>
      <c r="D30" s="386"/>
      <c r="E30" s="387"/>
      <c r="F30" s="367" t="s">
        <v>301</v>
      </c>
      <c r="G30" s="368"/>
      <c r="H30" s="369" t="s">
        <v>306</v>
      </c>
      <c r="I30" s="370"/>
      <c r="J30" s="369" t="s">
        <v>309</v>
      </c>
      <c r="K30" s="370"/>
      <c r="L30" s="369"/>
      <c r="M30" s="370"/>
      <c r="N30" s="369"/>
      <c r="O30" s="370"/>
      <c r="P30" s="127"/>
      <c r="Q30" s="72"/>
      <c r="R30" s="127"/>
      <c r="S30" s="72"/>
      <c r="T30" s="127"/>
      <c r="U30" s="72"/>
      <c r="V30" s="127"/>
      <c r="W30" s="72"/>
      <c r="X30" s="127"/>
      <c r="Y30" s="72"/>
    </row>
    <row r="31" spans="1:25" ht="15.75" customHeight="1">
      <c r="A31" s="388"/>
      <c r="B31" s="389"/>
      <c r="C31" s="389"/>
      <c r="D31" s="389"/>
      <c r="E31" s="390"/>
      <c r="F31" s="154" t="s">
        <v>304</v>
      </c>
      <c r="G31" s="51" t="s">
        <v>1</v>
      </c>
      <c r="H31" s="154" t="s">
        <v>308</v>
      </c>
      <c r="I31" s="51" t="s">
        <v>1</v>
      </c>
      <c r="J31" s="320" t="s">
        <v>304</v>
      </c>
      <c r="K31" s="317" t="s">
        <v>1</v>
      </c>
      <c r="L31" s="154" t="s">
        <v>286</v>
      </c>
      <c r="M31" s="51" t="s">
        <v>1</v>
      </c>
      <c r="N31" s="154" t="s">
        <v>286</v>
      </c>
      <c r="O31" s="213" t="s">
        <v>1</v>
      </c>
      <c r="P31" s="125"/>
      <c r="Q31" s="125"/>
      <c r="R31" s="125"/>
      <c r="S31" s="125"/>
      <c r="T31" s="125"/>
      <c r="U31" s="125"/>
      <c r="V31" s="125"/>
      <c r="W31" s="125"/>
      <c r="X31" s="125"/>
      <c r="Y31" s="125"/>
    </row>
    <row r="32" spans="1:25" ht="15.75" customHeight="1">
      <c r="A32" s="375" t="s">
        <v>86</v>
      </c>
      <c r="B32" s="47" t="s">
        <v>46</v>
      </c>
      <c r="C32" s="48"/>
      <c r="D32" s="48"/>
      <c r="E32" s="16" t="s">
        <v>37</v>
      </c>
      <c r="F32" s="120">
        <v>3</v>
      </c>
      <c r="G32" s="76">
        <v>3</v>
      </c>
      <c r="H32" s="120">
        <v>3542</v>
      </c>
      <c r="I32" s="76">
        <v>961</v>
      </c>
      <c r="J32" s="120">
        <v>186</v>
      </c>
      <c r="K32" s="311">
        <v>185</v>
      </c>
      <c r="L32" s="120"/>
      <c r="M32" s="76"/>
      <c r="N32" s="112"/>
      <c r="O32" s="133"/>
      <c r="P32" s="76"/>
      <c r="Q32" s="76"/>
      <c r="R32" s="76"/>
      <c r="S32" s="76"/>
      <c r="T32" s="126"/>
      <c r="U32" s="126"/>
      <c r="V32" s="76"/>
      <c r="W32" s="76"/>
      <c r="X32" s="126"/>
      <c r="Y32" s="126"/>
    </row>
    <row r="33" spans="1:25" ht="15.75" customHeight="1">
      <c r="A33" s="405"/>
      <c r="B33" s="14"/>
      <c r="C33" s="50" t="s">
        <v>66</v>
      </c>
      <c r="D33" s="68"/>
      <c r="E33" s="107"/>
      <c r="F33" s="305" t="s">
        <v>305</v>
      </c>
      <c r="G33" s="306" t="s">
        <v>305</v>
      </c>
      <c r="H33" s="117">
        <v>523</v>
      </c>
      <c r="I33" s="80">
        <v>541</v>
      </c>
      <c r="J33" s="117">
        <v>141</v>
      </c>
      <c r="K33" s="312">
        <v>140</v>
      </c>
      <c r="L33" s="117"/>
      <c r="M33" s="80"/>
      <c r="N33" s="117"/>
      <c r="O33" s="121"/>
      <c r="P33" s="76"/>
      <c r="Q33" s="76"/>
      <c r="R33" s="76"/>
      <c r="S33" s="76"/>
      <c r="T33" s="126"/>
      <c r="U33" s="126"/>
      <c r="V33" s="76"/>
      <c r="W33" s="76"/>
      <c r="X33" s="126"/>
      <c r="Y33" s="126"/>
    </row>
    <row r="34" spans="1:25" ht="15.75" customHeight="1">
      <c r="A34" s="405"/>
      <c r="B34" s="14"/>
      <c r="C34" s="12"/>
      <c r="D34" s="61" t="s">
        <v>67</v>
      </c>
      <c r="E34" s="101"/>
      <c r="F34" s="308" t="s">
        <v>305</v>
      </c>
      <c r="G34" s="307" t="s">
        <v>305</v>
      </c>
      <c r="H34" s="113">
        <v>395</v>
      </c>
      <c r="I34" s="84">
        <v>398</v>
      </c>
      <c r="J34" s="113">
        <v>141</v>
      </c>
      <c r="K34" s="313">
        <v>140</v>
      </c>
      <c r="L34" s="113"/>
      <c r="M34" s="84"/>
      <c r="N34" s="113"/>
      <c r="O34" s="129"/>
      <c r="P34" s="76"/>
      <c r="Q34" s="76"/>
      <c r="R34" s="76"/>
      <c r="S34" s="76"/>
      <c r="T34" s="126"/>
      <c r="U34" s="126"/>
      <c r="V34" s="76"/>
      <c r="W34" s="76"/>
      <c r="X34" s="126"/>
      <c r="Y34" s="126"/>
    </row>
    <row r="35" spans="1:25" ht="15.75" customHeight="1">
      <c r="A35" s="405"/>
      <c r="B35" s="11"/>
      <c r="C35" s="31" t="s">
        <v>68</v>
      </c>
      <c r="D35" s="67"/>
      <c r="E35" s="108"/>
      <c r="F35" s="116">
        <v>3</v>
      </c>
      <c r="G35" s="88">
        <v>3</v>
      </c>
      <c r="H35" s="116">
        <v>3019</v>
      </c>
      <c r="I35" s="88">
        <v>420</v>
      </c>
      <c r="J35" s="116">
        <v>45</v>
      </c>
      <c r="K35" s="314">
        <v>46</v>
      </c>
      <c r="L35" s="116"/>
      <c r="M35" s="88"/>
      <c r="N35" s="116"/>
      <c r="O35" s="128"/>
      <c r="P35" s="76"/>
      <c r="Q35" s="76"/>
      <c r="R35" s="76"/>
      <c r="S35" s="76"/>
      <c r="T35" s="126"/>
      <c r="U35" s="126"/>
      <c r="V35" s="76"/>
      <c r="W35" s="76"/>
      <c r="X35" s="126"/>
      <c r="Y35" s="126"/>
    </row>
    <row r="36" spans="1:25" ht="15.75" customHeight="1">
      <c r="A36" s="405"/>
      <c r="B36" s="66" t="s">
        <v>49</v>
      </c>
      <c r="C36" s="69"/>
      <c r="D36" s="69"/>
      <c r="E36" s="16" t="s">
        <v>38</v>
      </c>
      <c r="F36" s="120">
        <v>3</v>
      </c>
      <c r="G36" s="76">
        <v>3</v>
      </c>
      <c r="H36" s="120">
        <v>643</v>
      </c>
      <c r="I36" s="76">
        <v>568</v>
      </c>
      <c r="J36" s="120">
        <v>186</v>
      </c>
      <c r="K36" s="311">
        <v>185</v>
      </c>
      <c r="L36" s="120"/>
      <c r="M36" s="76"/>
      <c r="N36" s="120"/>
      <c r="O36" s="134"/>
      <c r="P36" s="76"/>
      <c r="Q36" s="76"/>
      <c r="R36" s="76"/>
      <c r="S36" s="76"/>
      <c r="T36" s="76"/>
      <c r="U36" s="76"/>
      <c r="V36" s="76"/>
      <c r="W36" s="76"/>
      <c r="X36" s="126"/>
      <c r="Y36" s="126"/>
    </row>
    <row r="37" spans="1:25" ht="15.75" customHeight="1">
      <c r="A37" s="405"/>
      <c r="B37" s="14"/>
      <c r="C37" s="61" t="s">
        <v>69</v>
      </c>
      <c r="D37" s="53"/>
      <c r="E37" s="101"/>
      <c r="F37" s="305" t="s">
        <v>305</v>
      </c>
      <c r="G37" s="306" t="s">
        <v>305</v>
      </c>
      <c r="H37" s="113">
        <v>422</v>
      </c>
      <c r="I37" s="84">
        <v>411</v>
      </c>
      <c r="J37" s="113">
        <v>179</v>
      </c>
      <c r="K37" s="313">
        <v>179</v>
      </c>
      <c r="L37" s="113"/>
      <c r="M37" s="84"/>
      <c r="N37" s="113"/>
      <c r="O37" s="129"/>
      <c r="P37" s="76"/>
      <c r="Q37" s="76"/>
      <c r="R37" s="76"/>
      <c r="S37" s="76"/>
      <c r="T37" s="76"/>
      <c r="U37" s="76"/>
      <c r="V37" s="76"/>
      <c r="W37" s="76"/>
      <c r="X37" s="126"/>
      <c r="Y37" s="126"/>
    </row>
    <row r="38" spans="1:25" ht="15.75" customHeight="1">
      <c r="A38" s="405"/>
      <c r="B38" s="11"/>
      <c r="C38" s="61" t="s">
        <v>70</v>
      </c>
      <c r="D38" s="53"/>
      <c r="E38" s="101"/>
      <c r="F38" s="139">
        <v>3</v>
      </c>
      <c r="G38" s="129">
        <v>3</v>
      </c>
      <c r="H38" s="139">
        <v>221</v>
      </c>
      <c r="I38" s="129">
        <v>157</v>
      </c>
      <c r="J38" s="113">
        <v>6</v>
      </c>
      <c r="K38" s="313">
        <v>7</v>
      </c>
      <c r="L38" s="113"/>
      <c r="M38" s="84"/>
      <c r="N38" s="113"/>
      <c r="O38" s="129"/>
      <c r="P38" s="76"/>
      <c r="Q38" s="76"/>
      <c r="R38" s="126"/>
      <c r="S38" s="126"/>
      <c r="T38" s="76"/>
      <c r="U38" s="76"/>
      <c r="V38" s="76"/>
      <c r="W38" s="76"/>
      <c r="X38" s="126"/>
      <c r="Y38" s="126"/>
    </row>
    <row r="39" spans="1:25" ht="15.75" customHeight="1">
      <c r="A39" s="406"/>
      <c r="B39" s="6" t="s">
        <v>71</v>
      </c>
      <c r="C39" s="7"/>
      <c r="D39" s="7"/>
      <c r="E39" s="109" t="s">
        <v>205</v>
      </c>
      <c r="F39" s="141">
        <f aca="true" t="shared" si="6" ref="F39:O39">F32-F36</f>
        <v>0</v>
      </c>
      <c r="G39" s="130">
        <f t="shared" si="6"/>
        <v>0</v>
      </c>
      <c r="H39" s="141">
        <f t="shared" si="6"/>
        <v>2899</v>
      </c>
      <c r="I39" s="130">
        <f t="shared" si="6"/>
        <v>393</v>
      </c>
      <c r="J39" s="122">
        <f t="shared" si="6"/>
        <v>0</v>
      </c>
      <c r="K39" s="315">
        <f t="shared" si="6"/>
        <v>0</v>
      </c>
      <c r="L39" s="141">
        <f t="shared" si="6"/>
        <v>0</v>
      </c>
      <c r="M39" s="130">
        <f t="shared" si="6"/>
        <v>0</v>
      </c>
      <c r="N39" s="141">
        <f t="shared" si="6"/>
        <v>0</v>
      </c>
      <c r="O39" s="130">
        <f t="shared" si="6"/>
        <v>0</v>
      </c>
      <c r="P39" s="76"/>
      <c r="Q39" s="76"/>
      <c r="R39" s="76"/>
      <c r="S39" s="76"/>
      <c r="T39" s="76"/>
      <c r="U39" s="76"/>
      <c r="V39" s="76"/>
      <c r="W39" s="76"/>
      <c r="X39" s="126"/>
      <c r="Y39" s="126"/>
    </row>
    <row r="40" spans="1:25" ht="15.75" customHeight="1">
      <c r="A40" s="375" t="s">
        <v>87</v>
      </c>
      <c r="B40" s="66" t="s">
        <v>72</v>
      </c>
      <c r="C40" s="69"/>
      <c r="D40" s="69"/>
      <c r="E40" s="16" t="s">
        <v>40</v>
      </c>
      <c r="F40" s="265">
        <v>13</v>
      </c>
      <c r="G40" s="134">
        <v>23</v>
      </c>
      <c r="H40" s="265">
        <v>379</v>
      </c>
      <c r="I40" s="134">
        <v>393</v>
      </c>
      <c r="J40" s="120">
        <v>74</v>
      </c>
      <c r="K40" s="311">
        <v>118</v>
      </c>
      <c r="L40" s="120"/>
      <c r="M40" s="76"/>
      <c r="N40" s="120"/>
      <c r="O40" s="134"/>
      <c r="P40" s="76"/>
      <c r="Q40" s="76"/>
      <c r="R40" s="76"/>
      <c r="S40" s="76"/>
      <c r="T40" s="126"/>
      <c r="U40" s="126"/>
      <c r="V40" s="126"/>
      <c r="W40" s="126"/>
      <c r="X40" s="76"/>
      <c r="Y40" s="76"/>
    </row>
    <row r="41" spans="1:25" ht="15.75" customHeight="1">
      <c r="A41" s="376"/>
      <c r="B41" s="11"/>
      <c r="C41" s="61" t="s">
        <v>73</v>
      </c>
      <c r="D41" s="53"/>
      <c r="E41" s="101"/>
      <c r="F41" s="305" t="s">
        <v>305</v>
      </c>
      <c r="G41" s="309" t="s">
        <v>305</v>
      </c>
      <c r="H41" s="143"/>
      <c r="I41" s="145"/>
      <c r="J41" s="113">
        <v>42</v>
      </c>
      <c r="K41" s="313">
        <v>90</v>
      </c>
      <c r="L41" s="113"/>
      <c r="M41" s="84"/>
      <c r="N41" s="113"/>
      <c r="O41" s="129"/>
      <c r="P41" s="126"/>
      <c r="Q41" s="126"/>
      <c r="R41" s="126"/>
      <c r="S41" s="126"/>
      <c r="T41" s="126"/>
      <c r="U41" s="126"/>
      <c r="V41" s="126"/>
      <c r="W41" s="126"/>
      <c r="X41" s="76"/>
      <c r="Y41" s="76"/>
    </row>
    <row r="42" spans="1:25" ht="15.75" customHeight="1">
      <c r="A42" s="376"/>
      <c r="B42" s="66" t="s">
        <v>60</v>
      </c>
      <c r="C42" s="69"/>
      <c r="D42" s="69"/>
      <c r="E42" s="16" t="s">
        <v>41</v>
      </c>
      <c r="F42" s="113">
        <v>13</v>
      </c>
      <c r="G42" s="129">
        <v>23</v>
      </c>
      <c r="H42" s="265">
        <v>2565</v>
      </c>
      <c r="I42" s="134">
        <v>786</v>
      </c>
      <c r="J42" s="120">
        <v>74</v>
      </c>
      <c r="K42" s="311">
        <v>118</v>
      </c>
      <c r="L42" s="120"/>
      <c r="M42" s="76"/>
      <c r="N42" s="120"/>
      <c r="O42" s="134"/>
      <c r="P42" s="76"/>
      <c r="Q42" s="76"/>
      <c r="R42" s="76"/>
      <c r="S42" s="76"/>
      <c r="T42" s="126"/>
      <c r="U42" s="126"/>
      <c r="V42" s="76"/>
      <c r="W42" s="76"/>
      <c r="X42" s="76"/>
      <c r="Y42" s="76"/>
    </row>
    <row r="43" spans="1:25" ht="15.75" customHeight="1">
      <c r="A43" s="376"/>
      <c r="B43" s="11"/>
      <c r="C43" s="61" t="s">
        <v>74</v>
      </c>
      <c r="D43" s="53"/>
      <c r="E43" s="101"/>
      <c r="F43" s="139">
        <v>13</v>
      </c>
      <c r="G43" s="129">
        <v>13</v>
      </c>
      <c r="H43" s="139">
        <v>757</v>
      </c>
      <c r="I43" s="129">
        <v>786</v>
      </c>
      <c r="J43" s="113">
        <v>32</v>
      </c>
      <c r="K43" s="313">
        <v>28</v>
      </c>
      <c r="L43" s="113"/>
      <c r="M43" s="84"/>
      <c r="N43" s="113"/>
      <c r="O43" s="129"/>
      <c r="P43" s="76"/>
      <c r="Q43" s="76"/>
      <c r="R43" s="126"/>
      <c r="S43" s="76"/>
      <c r="T43" s="126"/>
      <c r="U43" s="126"/>
      <c r="V43" s="76"/>
      <c r="W43" s="76"/>
      <c r="X43" s="126"/>
      <c r="Y43" s="126"/>
    </row>
    <row r="44" spans="1:25" ht="15.75" customHeight="1">
      <c r="A44" s="377"/>
      <c r="B44" s="59" t="s">
        <v>71</v>
      </c>
      <c r="C44" s="37"/>
      <c r="D44" s="37"/>
      <c r="E44" s="109" t="s">
        <v>206</v>
      </c>
      <c r="F44" s="140">
        <f aca="true" t="shared" si="7" ref="F44:K44">F40-F42</f>
        <v>0</v>
      </c>
      <c r="G44" s="142">
        <f t="shared" si="7"/>
        <v>0</v>
      </c>
      <c r="H44" s="140">
        <f t="shared" si="7"/>
        <v>-2186</v>
      </c>
      <c r="I44" s="142">
        <f t="shared" si="7"/>
        <v>-393</v>
      </c>
      <c r="J44" s="119">
        <f t="shared" si="7"/>
        <v>0</v>
      </c>
      <c r="K44" s="318">
        <f t="shared" si="7"/>
        <v>0</v>
      </c>
      <c r="L44" s="140">
        <f>L40-L42</f>
        <v>0</v>
      </c>
      <c r="M44" s="142">
        <f>M40-M42</f>
        <v>0</v>
      </c>
      <c r="N44" s="140">
        <f>N40-N42</f>
        <v>0</v>
      </c>
      <c r="O44" s="142">
        <f>O40-O42</f>
        <v>0</v>
      </c>
      <c r="P44" s="126"/>
      <c r="Q44" s="126"/>
      <c r="R44" s="76"/>
      <c r="S44" s="76"/>
      <c r="T44" s="126"/>
      <c r="U44" s="126"/>
      <c r="V44" s="76"/>
      <c r="W44" s="76"/>
      <c r="X44" s="76"/>
      <c r="Y44" s="76"/>
    </row>
    <row r="45" spans="1:25" ht="15.75" customHeight="1">
      <c r="A45" s="378" t="s">
        <v>79</v>
      </c>
      <c r="B45" s="20" t="s">
        <v>75</v>
      </c>
      <c r="C45" s="9"/>
      <c r="D45" s="9"/>
      <c r="E45" s="110" t="s">
        <v>207</v>
      </c>
      <c r="F45" s="144">
        <f aca="true" t="shared" si="8" ref="F45:K45">F39+F44</f>
        <v>0</v>
      </c>
      <c r="G45" s="131">
        <f t="shared" si="8"/>
        <v>0</v>
      </c>
      <c r="H45" s="144">
        <f t="shared" si="8"/>
        <v>713</v>
      </c>
      <c r="I45" s="131">
        <f t="shared" si="8"/>
        <v>0</v>
      </c>
      <c r="J45" s="234">
        <f t="shared" si="8"/>
        <v>0</v>
      </c>
      <c r="K45" s="319">
        <f t="shared" si="8"/>
        <v>0</v>
      </c>
      <c r="L45" s="144">
        <f>L39+L44</f>
        <v>0</v>
      </c>
      <c r="M45" s="131">
        <f>M39+M44</f>
        <v>0</v>
      </c>
      <c r="N45" s="144">
        <f>N39+N44</f>
        <v>0</v>
      </c>
      <c r="O45" s="131">
        <f>O39+O44</f>
        <v>0</v>
      </c>
      <c r="P45" s="76"/>
      <c r="Q45" s="76"/>
      <c r="R45" s="76"/>
      <c r="S45" s="76"/>
      <c r="T45" s="76"/>
      <c r="U45" s="76"/>
      <c r="V45" s="76"/>
      <c r="W45" s="76"/>
      <c r="X45" s="76"/>
      <c r="Y45" s="76"/>
    </row>
    <row r="46" spans="1:25" ht="15.75" customHeight="1">
      <c r="A46" s="379"/>
      <c r="B46" s="52" t="s">
        <v>76</v>
      </c>
      <c r="C46" s="53"/>
      <c r="D46" s="53"/>
      <c r="E46" s="53"/>
      <c r="F46" s="143"/>
      <c r="G46" s="145"/>
      <c r="H46" s="143"/>
      <c r="I46" s="145"/>
      <c r="J46" s="113"/>
      <c r="K46" s="84"/>
      <c r="L46" s="113"/>
      <c r="M46" s="84"/>
      <c r="N46" s="123"/>
      <c r="O46" s="118"/>
      <c r="P46" s="126"/>
      <c r="Q46" s="126"/>
      <c r="R46" s="126"/>
      <c r="S46" s="126"/>
      <c r="T46" s="126"/>
      <c r="U46" s="126"/>
      <c r="V46" s="126"/>
      <c r="W46" s="126"/>
      <c r="X46" s="126"/>
      <c r="Y46" s="126"/>
    </row>
    <row r="47" spans="1:25" ht="15.75" customHeight="1">
      <c r="A47" s="379"/>
      <c r="B47" s="52" t="s">
        <v>77</v>
      </c>
      <c r="C47" s="53"/>
      <c r="D47" s="53"/>
      <c r="E47" s="53"/>
      <c r="F47" s="113"/>
      <c r="G47" s="84"/>
      <c r="H47" s="113"/>
      <c r="I47" s="84"/>
      <c r="J47" s="113"/>
      <c r="K47" s="84"/>
      <c r="L47" s="113"/>
      <c r="M47" s="84"/>
      <c r="N47" s="113"/>
      <c r="O47" s="129"/>
      <c r="P47" s="76"/>
      <c r="Q47" s="76"/>
      <c r="R47" s="76"/>
      <c r="S47" s="76"/>
      <c r="T47" s="76"/>
      <c r="U47" s="76"/>
      <c r="V47" s="76"/>
      <c r="W47" s="76"/>
      <c r="X47" s="76"/>
      <c r="Y47" s="76"/>
    </row>
    <row r="48" spans="1:25" ht="15.75" customHeight="1">
      <c r="A48" s="380"/>
      <c r="B48" s="59" t="s">
        <v>78</v>
      </c>
      <c r="C48" s="37"/>
      <c r="D48" s="37"/>
      <c r="E48" s="37"/>
      <c r="F48" s="122"/>
      <c r="G48" s="96"/>
      <c r="H48" s="122"/>
      <c r="I48" s="96"/>
      <c r="J48" s="122"/>
      <c r="K48" s="96"/>
      <c r="L48" s="122"/>
      <c r="M48" s="96"/>
      <c r="N48" s="122"/>
      <c r="O48" s="130"/>
      <c r="P48" s="76"/>
      <c r="Q48" s="76"/>
      <c r="R48" s="76"/>
      <c r="S48" s="76"/>
      <c r="T48" s="76"/>
      <c r="U48" s="76"/>
      <c r="V48" s="76"/>
      <c r="W48" s="76"/>
      <c r="X48" s="76"/>
      <c r="Y48" s="76"/>
    </row>
    <row r="49" spans="1:15" ht="15.75" customHeight="1">
      <c r="A49" s="27" t="s">
        <v>208</v>
      </c>
      <c r="O49" s="5"/>
    </row>
    <row r="50" spans="1:15" ht="15.75" customHeight="1">
      <c r="A50" s="27"/>
      <c r="O50" s="14"/>
    </row>
  </sheetData>
  <sheetProtection/>
  <mergeCells count="34">
    <mergeCell ref="P6:Q6"/>
    <mergeCell ref="R6:S6"/>
    <mergeCell ref="P25:P26"/>
    <mergeCell ref="Q25:Q26"/>
    <mergeCell ref="R25:R26"/>
    <mergeCell ref="S25:S26"/>
    <mergeCell ref="A6:E7"/>
    <mergeCell ref="F6:G6"/>
    <mergeCell ref="H6:I6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rintOptions horizontalCentered="1"/>
  <pageMargins left="0.7874015748031497" right="0.35433070866141736" top="0.2755905511811024" bottom="0.2362204724409449" header="0.1968503937007874" footer="0.1968503937007874"/>
  <pageSetup firstPageNumber="3" useFirstPageNumber="1" horizontalDpi="300" verticalDpi="300" orientation="landscape" paperSize="9" scale="59" r:id="rId1"/>
  <headerFooter alignWithMargins="0">
    <oddHeader>&amp;R&amp;"明朝,斜体"&amp;9指定都市－4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="85" zoomScaleSheetLayoutView="85" zoomScalePageLayoutView="0" workbookViewId="0" topLeftCell="A1">
      <pane xSplit="4" ySplit="7" topLeftCell="E8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B1" sqref="B1"/>
    </sheetView>
  </sheetViews>
  <sheetFormatPr defaultColWidth="8.796875" defaultRowHeight="14.25"/>
  <cols>
    <col min="1" max="2" width="3.59765625" style="1" customWidth="1"/>
    <col min="3" max="3" width="21.3984375" style="1" customWidth="1"/>
    <col min="4" max="4" width="20" style="1" customWidth="1"/>
    <col min="5" max="14" width="12.59765625" style="1" customWidth="1"/>
    <col min="15" max="16384" width="9" style="1" customWidth="1"/>
  </cols>
  <sheetData>
    <row r="1" spans="1:4" ht="33.75" customHeight="1">
      <c r="A1" s="161" t="s">
        <v>0</v>
      </c>
      <c r="B1" s="161"/>
      <c r="C1" s="216" t="s">
        <v>289</v>
      </c>
      <c r="D1" s="217"/>
    </row>
    <row r="3" spans="1:10" ht="15" customHeight="1">
      <c r="A3" s="45" t="s">
        <v>209</v>
      </c>
      <c r="B3" s="45"/>
      <c r="C3" s="45"/>
      <c r="D3" s="45"/>
      <c r="E3" s="45"/>
      <c r="F3" s="45"/>
      <c r="I3" s="45"/>
      <c r="J3" s="45"/>
    </row>
    <row r="4" spans="1:10" ht="15" customHeight="1">
      <c r="A4" s="45"/>
      <c r="B4" s="45"/>
      <c r="C4" s="45"/>
      <c r="D4" s="45"/>
      <c r="E4" s="45"/>
      <c r="F4" s="45"/>
      <c r="I4" s="45"/>
      <c r="J4" s="45"/>
    </row>
    <row r="5" spans="1:14" ht="15" customHeight="1">
      <c r="A5" s="218"/>
      <c r="B5" s="218" t="s">
        <v>287</v>
      </c>
      <c r="C5" s="218"/>
      <c r="D5" s="218"/>
      <c r="H5" s="46"/>
      <c r="L5" s="46"/>
      <c r="N5" s="46" t="s">
        <v>210</v>
      </c>
    </row>
    <row r="6" spans="1:14" ht="15" customHeight="1">
      <c r="A6" s="219"/>
      <c r="B6" s="220"/>
      <c r="C6" s="220"/>
      <c r="D6" s="220"/>
      <c r="E6" s="420" t="s">
        <v>311</v>
      </c>
      <c r="F6" s="421"/>
      <c r="G6" s="420" t="s">
        <v>312</v>
      </c>
      <c r="H6" s="421"/>
      <c r="I6" s="420" t="s">
        <v>313</v>
      </c>
      <c r="J6" s="421"/>
      <c r="K6" s="420" t="s">
        <v>314</v>
      </c>
      <c r="L6" s="421"/>
      <c r="M6" s="420"/>
      <c r="N6" s="421"/>
    </row>
    <row r="7" spans="1:14" ht="15" customHeight="1">
      <c r="A7" s="221"/>
      <c r="B7" s="222"/>
      <c r="C7" s="222"/>
      <c r="D7" s="222"/>
      <c r="E7" s="223" t="s">
        <v>286</v>
      </c>
      <c r="F7" s="35" t="s">
        <v>1</v>
      </c>
      <c r="G7" s="223" t="s">
        <v>274</v>
      </c>
      <c r="H7" s="35" t="s">
        <v>1</v>
      </c>
      <c r="I7" s="223" t="s">
        <v>274</v>
      </c>
      <c r="J7" s="35" t="s">
        <v>1</v>
      </c>
      <c r="K7" s="223" t="s">
        <v>274</v>
      </c>
      <c r="L7" s="35" t="s">
        <v>1</v>
      </c>
      <c r="M7" s="223" t="s">
        <v>274</v>
      </c>
      <c r="N7" s="262" t="s">
        <v>1</v>
      </c>
    </row>
    <row r="8" spans="1:14" ht="18" customHeight="1">
      <c r="A8" s="419" t="s">
        <v>211</v>
      </c>
      <c r="B8" s="224" t="s">
        <v>212</v>
      </c>
      <c r="C8" s="225"/>
      <c r="D8" s="225"/>
      <c r="E8" s="333">
        <v>1</v>
      </c>
      <c r="F8" s="227">
        <v>1</v>
      </c>
      <c r="G8" s="333">
        <v>16</v>
      </c>
      <c r="H8" s="227">
        <v>16</v>
      </c>
      <c r="I8" s="340">
        <v>26</v>
      </c>
      <c r="J8" s="227">
        <v>26</v>
      </c>
      <c r="K8" s="333">
        <v>388</v>
      </c>
      <c r="L8" s="227">
        <v>388</v>
      </c>
      <c r="M8" s="226"/>
      <c r="N8" s="227"/>
    </row>
    <row r="9" spans="1:14" ht="18" customHeight="1">
      <c r="A9" s="348"/>
      <c r="B9" s="419" t="s">
        <v>213</v>
      </c>
      <c r="C9" s="182" t="s">
        <v>214</v>
      </c>
      <c r="D9" s="183"/>
      <c r="E9" s="334">
        <v>30</v>
      </c>
      <c r="F9" s="229">
        <v>30</v>
      </c>
      <c r="G9" s="334">
        <v>100</v>
      </c>
      <c r="H9" s="229">
        <v>100</v>
      </c>
      <c r="I9" s="341">
        <v>68</v>
      </c>
      <c r="J9" s="229">
        <v>68</v>
      </c>
      <c r="K9" s="334">
        <v>33</v>
      </c>
      <c r="L9" s="229">
        <v>33</v>
      </c>
      <c r="M9" s="228"/>
      <c r="N9" s="229"/>
    </row>
    <row r="10" spans="1:14" ht="18" customHeight="1">
      <c r="A10" s="348"/>
      <c r="B10" s="348"/>
      <c r="C10" s="52" t="s">
        <v>215</v>
      </c>
      <c r="D10" s="53"/>
      <c r="E10" s="335">
        <v>30</v>
      </c>
      <c r="F10" s="231">
        <v>30</v>
      </c>
      <c r="G10" s="335">
        <v>53</v>
      </c>
      <c r="H10" s="338">
        <v>53</v>
      </c>
      <c r="I10" s="342">
        <v>39</v>
      </c>
      <c r="J10" s="338">
        <v>39</v>
      </c>
      <c r="K10" s="335">
        <v>17</v>
      </c>
      <c r="L10" s="338">
        <v>17</v>
      </c>
      <c r="M10" s="230"/>
      <c r="N10" s="231"/>
    </row>
    <row r="11" spans="1:14" ht="18" customHeight="1">
      <c r="A11" s="348"/>
      <c r="B11" s="348"/>
      <c r="C11" s="52" t="s">
        <v>216</v>
      </c>
      <c r="D11" s="53"/>
      <c r="E11" s="335">
        <v>0</v>
      </c>
      <c r="F11" s="231">
        <v>0</v>
      </c>
      <c r="G11" s="335">
        <v>0</v>
      </c>
      <c r="H11" s="338">
        <v>0</v>
      </c>
      <c r="I11" s="342">
        <v>0</v>
      </c>
      <c r="J11" s="338">
        <v>0</v>
      </c>
      <c r="K11" s="335">
        <v>0</v>
      </c>
      <c r="L11" s="338">
        <v>0</v>
      </c>
      <c r="M11" s="230"/>
      <c r="N11" s="231"/>
    </row>
    <row r="12" spans="1:14" ht="18" customHeight="1">
      <c r="A12" s="348"/>
      <c r="B12" s="348"/>
      <c r="C12" s="52" t="s">
        <v>217</v>
      </c>
      <c r="D12" s="53"/>
      <c r="E12" s="335">
        <v>0</v>
      </c>
      <c r="F12" s="231">
        <v>0</v>
      </c>
      <c r="G12" s="335">
        <v>47</v>
      </c>
      <c r="H12" s="338">
        <v>47</v>
      </c>
      <c r="I12" s="342">
        <v>21</v>
      </c>
      <c r="J12" s="338">
        <v>17</v>
      </c>
      <c r="K12" s="335">
        <v>16</v>
      </c>
      <c r="L12" s="338">
        <v>16</v>
      </c>
      <c r="M12" s="230"/>
      <c r="N12" s="231"/>
    </row>
    <row r="13" spans="1:14" ht="18" customHeight="1">
      <c r="A13" s="348"/>
      <c r="B13" s="348"/>
      <c r="C13" s="52" t="s">
        <v>218</v>
      </c>
      <c r="D13" s="53"/>
      <c r="E13" s="335">
        <v>0</v>
      </c>
      <c r="F13" s="231">
        <v>0</v>
      </c>
      <c r="G13" s="335">
        <v>0</v>
      </c>
      <c r="H13" s="338">
        <v>0</v>
      </c>
      <c r="I13" s="342">
        <v>0</v>
      </c>
      <c r="J13" s="338">
        <v>0</v>
      </c>
      <c r="K13" s="335">
        <v>0</v>
      </c>
      <c r="L13" s="338">
        <v>0</v>
      </c>
      <c r="M13" s="230"/>
      <c r="N13" s="231"/>
    </row>
    <row r="14" spans="1:14" ht="18" customHeight="1">
      <c r="A14" s="349"/>
      <c r="B14" s="349"/>
      <c r="C14" s="59" t="s">
        <v>79</v>
      </c>
      <c r="D14" s="37"/>
      <c r="E14" s="336">
        <v>0</v>
      </c>
      <c r="F14" s="233">
        <v>0</v>
      </c>
      <c r="G14" s="336">
        <v>0</v>
      </c>
      <c r="H14" s="339">
        <v>0</v>
      </c>
      <c r="I14" s="343">
        <v>8</v>
      </c>
      <c r="J14" s="339">
        <v>12</v>
      </c>
      <c r="K14" s="336">
        <v>0</v>
      </c>
      <c r="L14" s="339">
        <v>0</v>
      </c>
      <c r="M14" s="232"/>
      <c r="N14" s="233"/>
    </row>
    <row r="15" spans="1:14" ht="18" customHeight="1">
      <c r="A15" s="347" t="s">
        <v>219</v>
      </c>
      <c r="B15" s="419" t="s">
        <v>220</v>
      </c>
      <c r="C15" s="182" t="s">
        <v>221</v>
      </c>
      <c r="D15" s="183"/>
      <c r="E15" s="144">
        <v>11212</v>
      </c>
      <c r="F15" s="131">
        <v>11776</v>
      </c>
      <c r="G15" s="144">
        <v>88</v>
      </c>
      <c r="H15" s="131">
        <v>86</v>
      </c>
      <c r="I15" s="344">
        <v>35</v>
      </c>
      <c r="J15" s="131">
        <v>36</v>
      </c>
      <c r="K15" s="144">
        <v>42</v>
      </c>
      <c r="L15" s="131">
        <v>39</v>
      </c>
      <c r="M15" s="234"/>
      <c r="N15" s="131"/>
    </row>
    <row r="16" spans="1:14" ht="18" customHeight="1">
      <c r="A16" s="348"/>
      <c r="B16" s="348"/>
      <c r="C16" s="52" t="s">
        <v>222</v>
      </c>
      <c r="D16" s="53"/>
      <c r="E16" s="139">
        <v>1</v>
      </c>
      <c r="F16" s="129">
        <v>2</v>
      </c>
      <c r="G16" s="139">
        <v>882</v>
      </c>
      <c r="H16" s="129">
        <v>936</v>
      </c>
      <c r="I16" s="84">
        <v>3</v>
      </c>
      <c r="J16" s="129">
        <v>3</v>
      </c>
      <c r="K16" s="139">
        <v>18</v>
      </c>
      <c r="L16" s="129">
        <v>19</v>
      </c>
      <c r="M16" s="113"/>
      <c r="N16" s="129"/>
    </row>
    <row r="17" spans="1:14" ht="18" customHeight="1">
      <c r="A17" s="348"/>
      <c r="B17" s="348"/>
      <c r="C17" s="52" t="s">
        <v>223</v>
      </c>
      <c r="D17" s="53"/>
      <c r="E17" s="139">
        <v>0</v>
      </c>
      <c r="F17" s="129">
        <v>0</v>
      </c>
      <c r="G17" s="139">
        <v>0</v>
      </c>
      <c r="H17" s="129">
        <v>0</v>
      </c>
      <c r="I17" s="84">
        <v>0</v>
      </c>
      <c r="J17" s="129">
        <v>0</v>
      </c>
      <c r="K17" s="139">
        <v>0</v>
      </c>
      <c r="L17" s="129">
        <v>0</v>
      </c>
      <c r="M17" s="113"/>
      <c r="N17" s="129"/>
    </row>
    <row r="18" spans="1:14" ht="18" customHeight="1">
      <c r="A18" s="348"/>
      <c r="B18" s="349"/>
      <c r="C18" s="59" t="s">
        <v>224</v>
      </c>
      <c r="D18" s="37"/>
      <c r="E18" s="96">
        <f>SUM(E15:E17)</f>
        <v>11213</v>
      </c>
      <c r="F18" s="130">
        <v>11778</v>
      </c>
      <c r="G18" s="96">
        <f>SUM(G15:G17)</f>
        <v>970</v>
      </c>
      <c r="H18" s="130">
        <v>1022</v>
      </c>
      <c r="I18" s="96">
        <f>SUM(I15:I17)</f>
        <v>38</v>
      </c>
      <c r="J18" s="130">
        <v>39</v>
      </c>
      <c r="K18" s="141">
        <f>SUM(K15:K17)</f>
        <v>60</v>
      </c>
      <c r="L18" s="130">
        <v>58</v>
      </c>
      <c r="M18" s="141"/>
      <c r="N18" s="235"/>
    </row>
    <row r="19" spans="1:14" ht="18" customHeight="1">
      <c r="A19" s="348"/>
      <c r="B19" s="419" t="s">
        <v>225</v>
      </c>
      <c r="C19" s="182" t="s">
        <v>226</v>
      </c>
      <c r="D19" s="183"/>
      <c r="E19" s="144">
        <v>8820</v>
      </c>
      <c r="F19" s="131">
        <v>9349</v>
      </c>
      <c r="G19" s="144">
        <v>23</v>
      </c>
      <c r="H19" s="131">
        <v>64</v>
      </c>
      <c r="I19" s="344">
        <v>2</v>
      </c>
      <c r="J19" s="131">
        <v>1</v>
      </c>
      <c r="K19" s="144">
        <v>6</v>
      </c>
      <c r="L19" s="131">
        <v>6</v>
      </c>
      <c r="M19" s="144"/>
      <c r="N19" s="131"/>
    </row>
    <row r="20" spans="1:14" ht="18" customHeight="1">
      <c r="A20" s="348"/>
      <c r="B20" s="348"/>
      <c r="C20" s="52" t="s">
        <v>227</v>
      </c>
      <c r="D20" s="53"/>
      <c r="E20" s="139">
        <v>302</v>
      </c>
      <c r="F20" s="129">
        <v>382</v>
      </c>
      <c r="G20" s="139">
        <v>1134</v>
      </c>
      <c r="H20" s="129">
        <v>1138</v>
      </c>
      <c r="I20" s="84">
        <v>0</v>
      </c>
      <c r="J20" s="129">
        <v>0</v>
      </c>
      <c r="K20" s="139">
        <v>4</v>
      </c>
      <c r="L20" s="129">
        <v>4</v>
      </c>
      <c r="M20" s="139"/>
      <c r="N20" s="129"/>
    </row>
    <row r="21" spans="1:14" s="240" customFormat="1" ht="18" customHeight="1">
      <c r="A21" s="348"/>
      <c r="B21" s="348"/>
      <c r="C21" s="236" t="s">
        <v>228</v>
      </c>
      <c r="D21" s="237"/>
      <c r="E21" s="238">
        <v>0</v>
      </c>
      <c r="F21" s="239">
        <v>0</v>
      </c>
      <c r="G21" s="238">
        <v>0</v>
      </c>
      <c r="H21" s="239">
        <v>0</v>
      </c>
      <c r="I21" s="345">
        <v>0</v>
      </c>
      <c r="J21" s="239">
        <v>0</v>
      </c>
      <c r="K21" s="238">
        <v>0</v>
      </c>
      <c r="L21" s="239">
        <v>0</v>
      </c>
      <c r="M21" s="238"/>
      <c r="N21" s="239"/>
    </row>
    <row r="22" spans="1:14" ht="18" customHeight="1">
      <c r="A22" s="348"/>
      <c r="B22" s="349"/>
      <c r="C22" s="6" t="s">
        <v>229</v>
      </c>
      <c r="D22" s="7"/>
      <c r="E22" s="141">
        <f>SUM(E19:E21)</f>
        <v>9122</v>
      </c>
      <c r="F22" s="130">
        <v>9730</v>
      </c>
      <c r="G22" s="141">
        <f>SUM(G19:G21)</f>
        <v>1157</v>
      </c>
      <c r="H22" s="130">
        <v>1202</v>
      </c>
      <c r="I22" s="141">
        <f>SUM(I19:I21)</f>
        <v>2</v>
      </c>
      <c r="J22" s="130">
        <v>1</v>
      </c>
      <c r="K22" s="141">
        <f>SUM(K19:K21)</f>
        <v>10</v>
      </c>
      <c r="L22" s="130">
        <v>10</v>
      </c>
      <c r="M22" s="141"/>
      <c r="N22" s="130"/>
    </row>
    <row r="23" spans="1:14" ht="18" customHeight="1">
      <c r="A23" s="348"/>
      <c r="B23" s="419" t="s">
        <v>230</v>
      </c>
      <c r="C23" s="182" t="s">
        <v>231</v>
      </c>
      <c r="D23" s="183"/>
      <c r="E23" s="144">
        <v>30</v>
      </c>
      <c r="F23" s="131">
        <v>30</v>
      </c>
      <c r="G23" s="144">
        <v>100</v>
      </c>
      <c r="H23" s="131">
        <v>100</v>
      </c>
      <c r="I23" s="344">
        <v>68</v>
      </c>
      <c r="J23" s="131">
        <v>68</v>
      </c>
      <c r="K23" s="144">
        <v>33</v>
      </c>
      <c r="L23" s="131">
        <v>33</v>
      </c>
      <c r="M23" s="144"/>
      <c r="N23" s="131"/>
    </row>
    <row r="24" spans="1:14" ht="18" customHeight="1">
      <c r="A24" s="348"/>
      <c r="B24" s="348"/>
      <c r="C24" s="52" t="s">
        <v>232</v>
      </c>
      <c r="D24" s="53"/>
      <c r="E24" s="139">
        <v>0</v>
      </c>
      <c r="F24" s="129">
        <v>0</v>
      </c>
      <c r="G24" s="139">
        <v>-288</v>
      </c>
      <c r="H24" s="129">
        <v>-279</v>
      </c>
      <c r="I24" s="84">
        <v>-31</v>
      </c>
      <c r="J24" s="129">
        <v>-22</v>
      </c>
      <c r="K24" s="139">
        <v>17</v>
      </c>
      <c r="L24" s="129">
        <v>14</v>
      </c>
      <c r="M24" s="139"/>
      <c r="N24" s="129"/>
    </row>
    <row r="25" spans="1:14" ht="18" customHeight="1">
      <c r="A25" s="348"/>
      <c r="B25" s="348"/>
      <c r="C25" s="52" t="s">
        <v>233</v>
      </c>
      <c r="D25" s="53"/>
      <c r="E25" s="139">
        <v>2061</v>
      </c>
      <c r="F25" s="129">
        <v>2018</v>
      </c>
      <c r="G25" s="139">
        <v>0</v>
      </c>
      <c r="H25" s="129">
        <v>0</v>
      </c>
      <c r="I25" s="84">
        <v>-2</v>
      </c>
      <c r="J25" s="129">
        <v>-3</v>
      </c>
      <c r="K25" s="139">
        <v>0</v>
      </c>
      <c r="L25" s="129">
        <v>0</v>
      </c>
      <c r="M25" s="139"/>
      <c r="N25" s="129"/>
    </row>
    <row r="26" spans="1:14" ht="18" customHeight="1">
      <c r="A26" s="348"/>
      <c r="B26" s="349"/>
      <c r="C26" s="57" t="s">
        <v>234</v>
      </c>
      <c r="D26" s="58"/>
      <c r="E26" s="241">
        <f>SUM(E23:E25)</f>
        <v>2091</v>
      </c>
      <c r="F26" s="235">
        <v>2048</v>
      </c>
      <c r="G26" s="241">
        <f>SUM(G23:G25)</f>
        <v>-188</v>
      </c>
      <c r="H26" s="235">
        <v>-179</v>
      </c>
      <c r="I26" s="241">
        <f>SUM(I23:I25)</f>
        <v>35</v>
      </c>
      <c r="J26" s="235">
        <v>38</v>
      </c>
      <c r="K26" s="241">
        <f>SUM(K23:K25)</f>
        <v>50</v>
      </c>
      <c r="L26" s="235">
        <v>47</v>
      </c>
      <c r="M26" s="241"/>
      <c r="N26" s="130"/>
    </row>
    <row r="27" spans="1:14" ht="18" customHeight="1">
      <c r="A27" s="349"/>
      <c r="B27" s="59" t="s">
        <v>235</v>
      </c>
      <c r="C27" s="37"/>
      <c r="D27" s="37"/>
      <c r="E27" s="141">
        <f>E22+E26</f>
        <v>11213</v>
      </c>
      <c r="F27" s="337">
        <v>11778</v>
      </c>
      <c r="G27" s="141">
        <f>G22+G26</f>
        <v>969</v>
      </c>
      <c r="H27" s="130">
        <v>1022</v>
      </c>
      <c r="I27" s="141">
        <f>I22+I26</f>
        <v>37</v>
      </c>
      <c r="J27" s="337">
        <v>39</v>
      </c>
      <c r="K27" s="141">
        <f>K22+K26</f>
        <v>60</v>
      </c>
      <c r="L27" s="130">
        <v>58</v>
      </c>
      <c r="M27" s="141"/>
      <c r="N27" s="130"/>
    </row>
    <row r="28" spans="1:14" ht="18" customHeight="1">
      <c r="A28" s="419" t="s">
        <v>236</v>
      </c>
      <c r="B28" s="419" t="s">
        <v>237</v>
      </c>
      <c r="C28" s="182" t="s">
        <v>238</v>
      </c>
      <c r="D28" s="242" t="s">
        <v>37</v>
      </c>
      <c r="E28" s="144">
        <v>492</v>
      </c>
      <c r="F28" s="131">
        <v>644</v>
      </c>
      <c r="G28" s="144">
        <v>205</v>
      </c>
      <c r="H28" s="131">
        <v>221</v>
      </c>
      <c r="I28" s="344">
        <v>40</v>
      </c>
      <c r="J28" s="131">
        <v>42</v>
      </c>
      <c r="K28" s="144">
        <v>102</v>
      </c>
      <c r="L28" s="131">
        <v>103</v>
      </c>
      <c r="M28" s="144"/>
      <c r="N28" s="131"/>
    </row>
    <row r="29" spans="1:14" ht="18" customHeight="1">
      <c r="A29" s="348"/>
      <c r="B29" s="348"/>
      <c r="C29" s="52" t="s">
        <v>239</v>
      </c>
      <c r="D29" s="243" t="s">
        <v>38</v>
      </c>
      <c r="E29" s="139">
        <v>445</v>
      </c>
      <c r="F29" s="129">
        <v>598</v>
      </c>
      <c r="G29" s="139">
        <v>0</v>
      </c>
      <c r="H29" s="129">
        <v>0</v>
      </c>
      <c r="I29" s="84">
        <v>27</v>
      </c>
      <c r="J29" s="129">
        <v>31</v>
      </c>
      <c r="K29" s="139">
        <v>62</v>
      </c>
      <c r="L29" s="129">
        <v>63</v>
      </c>
      <c r="M29" s="139"/>
      <c r="N29" s="129"/>
    </row>
    <row r="30" spans="1:14" ht="18" customHeight="1">
      <c r="A30" s="348"/>
      <c r="B30" s="348"/>
      <c r="C30" s="52" t="s">
        <v>240</v>
      </c>
      <c r="D30" s="243" t="s">
        <v>241</v>
      </c>
      <c r="E30" s="139">
        <v>2</v>
      </c>
      <c r="F30" s="129">
        <v>3</v>
      </c>
      <c r="G30" s="139">
        <v>216</v>
      </c>
      <c r="H30" s="129">
        <v>216</v>
      </c>
      <c r="I30" s="84">
        <v>17</v>
      </c>
      <c r="J30" s="129">
        <v>17</v>
      </c>
      <c r="K30" s="139">
        <v>37</v>
      </c>
      <c r="L30" s="129">
        <v>37</v>
      </c>
      <c r="M30" s="139"/>
      <c r="N30" s="129"/>
    </row>
    <row r="31" spans="1:15" ht="18" customHeight="1">
      <c r="A31" s="348"/>
      <c r="B31" s="348"/>
      <c r="C31" s="6" t="s">
        <v>242</v>
      </c>
      <c r="D31" s="244" t="s">
        <v>243</v>
      </c>
      <c r="E31" s="141">
        <f aca="true" t="shared" si="0" ref="E31:N31">E28-E29-E30</f>
        <v>45</v>
      </c>
      <c r="F31" s="130">
        <f t="shared" si="0"/>
        <v>43</v>
      </c>
      <c r="G31" s="141">
        <f t="shared" si="0"/>
        <v>-11</v>
      </c>
      <c r="H31" s="130">
        <f t="shared" si="0"/>
        <v>5</v>
      </c>
      <c r="I31" s="96">
        <f t="shared" si="0"/>
        <v>-4</v>
      </c>
      <c r="J31" s="130">
        <f t="shared" si="0"/>
        <v>-6</v>
      </c>
      <c r="K31" s="141">
        <f t="shared" si="0"/>
        <v>3</v>
      </c>
      <c r="L31" s="130">
        <f t="shared" si="0"/>
        <v>3</v>
      </c>
      <c r="M31" s="141">
        <f t="shared" si="0"/>
        <v>0</v>
      </c>
      <c r="N31" s="235">
        <f t="shared" si="0"/>
        <v>0</v>
      </c>
      <c r="O31" s="8"/>
    </row>
    <row r="32" spans="1:14" ht="18" customHeight="1">
      <c r="A32" s="348"/>
      <c r="B32" s="348"/>
      <c r="C32" s="182" t="s">
        <v>244</v>
      </c>
      <c r="D32" s="242" t="s">
        <v>245</v>
      </c>
      <c r="E32" s="144">
        <v>1</v>
      </c>
      <c r="F32" s="131">
        <v>1</v>
      </c>
      <c r="G32" s="144">
        <v>0</v>
      </c>
      <c r="H32" s="131">
        <v>1</v>
      </c>
      <c r="I32" s="344">
        <v>1</v>
      </c>
      <c r="J32" s="131">
        <v>0</v>
      </c>
      <c r="K32" s="144">
        <v>0</v>
      </c>
      <c r="L32" s="131">
        <v>0</v>
      </c>
      <c r="M32" s="144"/>
      <c r="N32" s="131"/>
    </row>
    <row r="33" spans="1:14" ht="18" customHeight="1">
      <c r="A33" s="348"/>
      <c r="B33" s="348"/>
      <c r="C33" s="52" t="s">
        <v>246</v>
      </c>
      <c r="D33" s="243" t="s">
        <v>247</v>
      </c>
      <c r="E33" s="139">
        <v>3</v>
      </c>
      <c r="F33" s="129">
        <v>3</v>
      </c>
      <c r="G33" s="139">
        <v>1</v>
      </c>
      <c r="H33" s="129">
        <v>2</v>
      </c>
      <c r="I33" s="84">
        <v>0</v>
      </c>
      <c r="J33" s="129">
        <v>0</v>
      </c>
      <c r="K33" s="139">
        <v>0</v>
      </c>
      <c r="L33" s="129">
        <v>0</v>
      </c>
      <c r="M33" s="139"/>
      <c r="N33" s="129"/>
    </row>
    <row r="34" spans="1:14" ht="18" customHeight="1">
      <c r="A34" s="348"/>
      <c r="B34" s="349"/>
      <c r="C34" s="6" t="s">
        <v>248</v>
      </c>
      <c r="D34" s="244" t="s">
        <v>249</v>
      </c>
      <c r="E34" s="141">
        <f aca="true" t="shared" si="1" ref="E34:N34">E31+E32-E33</f>
        <v>43</v>
      </c>
      <c r="F34" s="130">
        <f t="shared" si="1"/>
        <v>41</v>
      </c>
      <c r="G34" s="141">
        <f t="shared" si="1"/>
        <v>-12</v>
      </c>
      <c r="H34" s="130">
        <f>H31+H32-H33</f>
        <v>4</v>
      </c>
      <c r="I34" s="96">
        <f t="shared" si="1"/>
        <v>-3</v>
      </c>
      <c r="J34" s="130">
        <f t="shared" si="1"/>
        <v>-6</v>
      </c>
      <c r="K34" s="141">
        <f t="shared" si="1"/>
        <v>3</v>
      </c>
      <c r="L34" s="130">
        <f t="shared" si="1"/>
        <v>3</v>
      </c>
      <c r="M34" s="141">
        <f t="shared" si="1"/>
        <v>0</v>
      </c>
      <c r="N34" s="130">
        <f t="shared" si="1"/>
        <v>0</v>
      </c>
    </row>
    <row r="35" spans="1:14" ht="18" customHeight="1">
      <c r="A35" s="348"/>
      <c r="B35" s="419" t="s">
        <v>250</v>
      </c>
      <c r="C35" s="182" t="s">
        <v>251</v>
      </c>
      <c r="D35" s="242" t="s">
        <v>252</v>
      </c>
      <c r="E35" s="144">
        <v>0</v>
      </c>
      <c r="F35" s="131">
        <v>0</v>
      </c>
      <c r="G35" s="144">
        <v>0</v>
      </c>
      <c r="H35" s="131">
        <v>0</v>
      </c>
      <c r="I35" s="344">
        <v>0</v>
      </c>
      <c r="J35" s="131">
        <v>0</v>
      </c>
      <c r="K35" s="144">
        <v>0</v>
      </c>
      <c r="L35" s="131">
        <v>0</v>
      </c>
      <c r="M35" s="144"/>
      <c r="N35" s="131"/>
    </row>
    <row r="36" spans="1:14" ht="18" customHeight="1">
      <c r="A36" s="348"/>
      <c r="B36" s="348"/>
      <c r="C36" s="52" t="s">
        <v>253</v>
      </c>
      <c r="D36" s="243" t="s">
        <v>254</v>
      </c>
      <c r="E36" s="139">
        <v>0</v>
      </c>
      <c r="F36" s="129">
        <v>0</v>
      </c>
      <c r="G36" s="139">
        <v>0</v>
      </c>
      <c r="H36" s="129">
        <v>0</v>
      </c>
      <c r="I36" s="84">
        <v>0</v>
      </c>
      <c r="J36" s="129">
        <v>0</v>
      </c>
      <c r="K36" s="139">
        <v>0</v>
      </c>
      <c r="L36" s="129">
        <v>0</v>
      </c>
      <c r="M36" s="139"/>
      <c r="N36" s="129"/>
    </row>
    <row r="37" spans="1:14" ht="18" customHeight="1">
      <c r="A37" s="348"/>
      <c r="B37" s="348"/>
      <c r="C37" s="52" t="s">
        <v>255</v>
      </c>
      <c r="D37" s="243" t="s">
        <v>256</v>
      </c>
      <c r="E37" s="139">
        <f aca="true" t="shared" si="2" ref="E37:N37">E34+E35-E36</f>
        <v>43</v>
      </c>
      <c r="F37" s="129">
        <f t="shared" si="2"/>
        <v>41</v>
      </c>
      <c r="G37" s="139">
        <f t="shared" si="2"/>
        <v>-12</v>
      </c>
      <c r="H37" s="129">
        <f>H34+H35-H36</f>
        <v>4</v>
      </c>
      <c r="I37" s="84">
        <f t="shared" si="2"/>
        <v>-3</v>
      </c>
      <c r="J37" s="129">
        <f t="shared" si="2"/>
        <v>-6</v>
      </c>
      <c r="K37" s="139">
        <f t="shared" si="2"/>
        <v>3</v>
      </c>
      <c r="L37" s="129">
        <f t="shared" si="2"/>
        <v>3</v>
      </c>
      <c r="M37" s="139">
        <f t="shared" si="2"/>
        <v>0</v>
      </c>
      <c r="N37" s="129">
        <f t="shared" si="2"/>
        <v>0</v>
      </c>
    </row>
    <row r="38" spans="1:14" ht="18" customHeight="1">
      <c r="A38" s="348"/>
      <c r="B38" s="348"/>
      <c r="C38" s="52" t="s">
        <v>257</v>
      </c>
      <c r="D38" s="243" t="s">
        <v>258</v>
      </c>
      <c r="E38" s="139">
        <v>0</v>
      </c>
      <c r="F38" s="129">
        <v>0</v>
      </c>
      <c r="G38" s="139">
        <v>0</v>
      </c>
      <c r="H38" s="129">
        <v>0</v>
      </c>
      <c r="I38" s="84">
        <v>0</v>
      </c>
      <c r="J38" s="129">
        <v>0</v>
      </c>
      <c r="K38" s="139">
        <v>0</v>
      </c>
      <c r="L38" s="129">
        <v>0</v>
      </c>
      <c r="M38" s="139"/>
      <c r="N38" s="129"/>
    </row>
    <row r="39" spans="1:14" ht="18" customHeight="1">
      <c r="A39" s="348"/>
      <c r="B39" s="348"/>
      <c r="C39" s="52" t="s">
        <v>259</v>
      </c>
      <c r="D39" s="243" t="s">
        <v>260</v>
      </c>
      <c r="E39" s="139">
        <v>0</v>
      </c>
      <c r="F39" s="129">
        <v>0</v>
      </c>
      <c r="G39" s="139">
        <v>0</v>
      </c>
      <c r="H39" s="129">
        <v>0</v>
      </c>
      <c r="I39" s="84">
        <v>0</v>
      </c>
      <c r="J39" s="129">
        <v>0</v>
      </c>
      <c r="K39" s="139">
        <v>0</v>
      </c>
      <c r="L39" s="129">
        <v>0</v>
      </c>
      <c r="M39" s="139"/>
      <c r="N39" s="129"/>
    </row>
    <row r="40" spans="1:14" ht="18" customHeight="1">
      <c r="A40" s="348"/>
      <c r="B40" s="348"/>
      <c r="C40" s="52" t="s">
        <v>261</v>
      </c>
      <c r="D40" s="243" t="s">
        <v>262</v>
      </c>
      <c r="E40" s="139">
        <v>0</v>
      </c>
      <c r="F40" s="129">
        <v>0</v>
      </c>
      <c r="G40" s="139">
        <v>-4</v>
      </c>
      <c r="H40" s="129">
        <v>-5</v>
      </c>
      <c r="I40" s="84">
        <v>0</v>
      </c>
      <c r="J40" s="129">
        <v>0</v>
      </c>
      <c r="K40" s="139">
        <v>1</v>
      </c>
      <c r="L40" s="129">
        <v>1</v>
      </c>
      <c r="M40" s="139"/>
      <c r="N40" s="129"/>
    </row>
    <row r="41" spans="1:14" ht="18" customHeight="1">
      <c r="A41" s="348"/>
      <c r="B41" s="348"/>
      <c r="C41" s="194" t="s">
        <v>263</v>
      </c>
      <c r="D41" s="243" t="s">
        <v>264</v>
      </c>
      <c r="E41" s="139">
        <f aca="true" t="shared" si="3" ref="E41:N41">E34+E35-E36-E40</f>
        <v>43</v>
      </c>
      <c r="F41" s="129">
        <f t="shared" si="3"/>
        <v>41</v>
      </c>
      <c r="G41" s="139">
        <f t="shared" si="3"/>
        <v>-8</v>
      </c>
      <c r="H41" s="129">
        <f t="shared" si="3"/>
        <v>9</v>
      </c>
      <c r="I41" s="84">
        <f t="shared" si="3"/>
        <v>-3</v>
      </c>
      <c r="J41" s="129">
        <f t="shared" si="3"/>
        <v>-6</v>
      </c>
      <c r="K41" s="139">
        <f t="shared" si="3"/>
        <v>2</v>
      </c>
      <c r="L41" s="129">
        <f t="shared" si="3"/>
        <v>2</v>
      </c>
      <c r="M41" s="139">
        <f t="shared" si="3"/>
        <v>0</v>
      </c>
      <c r="N41" s="129">
        <f t="shared" si="3"/>
        <v>0</v>
      </c>
    </row>
    <row r="42" spans="1:14" ht="18" customHeight="1">
      <c r="A42" s="348"/>
      <c r="B42" s="348"/>
      <c r="C42" s="417" t="s">
        <v>265</v>
      </c>
      <c r="D42" s="418"/>
      <c r="E42" s="139">
        <f aca="true" t="shared" si="4" ref="E42:N42">E37+E38-E39-E40</f>
        <v>43</v>
      </c>
      <c r="F42" s="129">
        <f t="shared" si="4"/>
        <v>41</v>
      </c>
      <c r="G42" s="139">
        <f t="shared" si="4"/>
        <v>-8</v>
      </c>
      <c r="H42" s="129">
        <f t="shared" si="4"/>
        <v>9</v>
      </c>
      <c r="I42" s="84">
        <f t="shared" si="4"/>
        <v>-3</v>
      </c>
      <c r="J42" s="129">
        <f t="shared" si="4"/>
        <v>-6</v>
      </c>
      <c r="K42" s="139">
        <f t="shared" si="4"/>
        <v>2</v>
      </c>
      <c r="L42" s="129">
        <f t="shared" si="4"/>
        <v>2</v>
      </c>
      <c r="M42" s="113">
        <f t="shared" si="4"/>
        <v>0</v>
      </c>
      <c r="N42" s="129">
        <f t="shared" si="4"/>
        <v>0</v>
      </c>
    </row>
    <row r="43" spans="1:14" ht="18" customHeight="1">
      <c r="A43" s="348"/>
      <c r="B43" s="348"/>
      <c r="C43" s="52" t="s">
        <v>266</v>
      </c>
      <c r="D43" s="243" t="s">
        <v>267</v>
      </c>
      <c r="E43" s="139">
        <v>2017</v>
      </c>
      <c r="F43" s="129">
        <v>1976</v>
      </c>
      <c r="G43" s="139">
        <v>-279</v>
      </c>
      <c r="H43" s="129">
        <v>-288</v>
      </c>
      <c r="I43" s="84">
        <v>-28</v>
      </c>
      <c r="J43" s="129">
        <v>-22</v>
      </c>
      <c r="K43" s="139">
        <v>14</v>
      </c>
      <c r="L43" s="129">
        <v>12</v>
      </c>
      <c r="M43" s="139"/>
      <c r="N43" s="129"/>
    </row>
    <row r="44" spans="1:14" ht="18" customHeight="1">
      <c r="A44" s="349"/>
      <c r="B44" s="349"/>
      <c r="C44" s="6" t="s">
        <v>268</v>
      </c>
      <c r="D44" s="109" t="s">
        <v>269</v>
      </c>
      <c r="E44" s="141">
        <f aca="true" t="shared" si="5" ref="E44:N44">E41+E43</f>
        <v>2060</v>
      </c>
      <c r="F44" s="130">
        <f t="shared" si="5"/>
        <v>2017</v>
      </c>
      <c r="G44" s="141">
        <f t="shared" si="5"/>
        <v>-287</v>
      </c>
      <c r="H44" s="130">
        <f t="shared" si="5"/>
        <v>-279</v>
      </c>
      <c r="I44" s="96">
        <f t="shared" si="5"/>
        <v>-31</v>
      </c>
      <c r="J44" s="130">
        <f>J41+J43</f>
        <v>-28</v>
      </c>
      <c r="K44" s="141">
        <f t="shared" si="5"/>
        <v>16</v>
      </c>
      <c r="L44" s="130">
        <f t="shared" si="5"/>
        <v>14</v>
      </c>
      <c r="M44" s="141">
        <f t="shared" si="5"/>
        <v>0</v>
      </c>
      <c r="N44" s="130">
        <f t="shared" si="5"/>
        <v>0</v>
      </c>
    </row>
    <row r="45" ht="13.5" customHeight="1">
      <c r="A45" s="27" t="s">
        <v>270</v>
      </c>
    </row>
    <row r="46" ht="13.5" customHeight="1">
      <c r="A46" s="27" t="s">
        <v>271</v>
      </c>
    </row>
    <row r="47" ht="13.5">
      <c r="A47" s="246"/>
    </row>
  </sheetData>
  <sheetProtection/>
  <mergeCells count="15">
    <mergeCell ref="E6:F6"/>
    <mergeCell ref="G6:H6"/>
    <mergeCell ref="K6:L6"/>
    <mergeCell ref="M6:N6"/>
    <mergeCell ref="A8:A14"/>
    <mergeCell ref="B9:B14"/>
    <mergeCell ref="I6:J6"/>
    <mergeCell ref="C42:D42"/>
    <mergeCell ref="A15:A27"/>
    <mergeCell ref="B15:B18"/>
    <mergeCell ref="B19:B22"/>
    <mergeCell ref="B23:B26"/>
    <mergeCell ref="A28:A44"/>
    <mergeCell ref="B28:B34"/>
    <mergeCell ref="B35:B44"/>
  </mergeCells>
  <printOptions horizontalCentered="1"/>
  <pageMargins left="0.3937007874015748" right="0.3937007874015748" top="0.1968503937007874" bottom="0.1968503937007874" header="0.2755905511811024" footer="0.2362204724409449"/>
  <pageSetup firstPageNumber="5" useFirstPageNumber="1" fitToHeight="1" fitToWidth="1" horizontalDpi="300" verticalDpi="300" orientation="landscape" paperSize="9" scale="76" r:id="rId1"/>
  <headerFooter alignWithMargins="0">
    <oddHeader>&amp;R&amp;"明朝,斜体"&amp;9指定都市－5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河原　剛</dc:creator>
  <cp:keywords/>
  <dc:description/>
  <cp:lastModifiedBy>今井　貴伸</cp:lastModifiedBy>
  <cp:lastPrinted>2018-09-28T04:56:37Z</cp:lastPrinted>
  <dcterms:modified xsi:type="dcterms:W3CDTF">2018-10-29T05:41:20Z</dcterms:modified>
  <cp:category/>
  <cp:version/>
  <cp:contentType/>
  <cp:contentStatus/>
</cp:coreProperties>
</file>