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erver\共有\【月報別冊財政状況】\【財政状況】\平成30年度\04_HP掲載用\政令指定都市\エクセル\"/>
    </mc:Choice>
  </mc:AlternateContent>
  <xr:revisionPtr revIDLastSave="0" documentId="13_ncr:1_{F33AF87F-67A9-445D-A16D-9ED1B0893FB4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1.普通会計予算" sheetId="1" r:id="rId1"/>
    <sheet name="2.公営企業会計予算" sheetId="2" r:id="rId2"/>
    <sheet name="3.(1)普通会計決算" sheetId="3" r:id="rId3"/>
    <sheet name="3.(2)財政指標等" sheetId="4" r:id="rId4"/>
    <sheet name="4.公営企業会計決算" sheetId="5" r:id="rId5"/>
    <sheet name="5.三セク決算" sheetId="6" r:id="rId6"/>
  </sheets>
  <definedNames>
    <definedName name="__xlnm.Print_Area" localSheetId="0">'1.普通会計予算'!$A$1:$I$42</definedName>
    <definedName name="__xlnm.Print_Area" localSheetId="1">'2.公営企業会計予算'!$A$1:$O$50</definedName>
    <definedName name="__xlnm.Print_Area" localSheetId="2">'3.(1)普通会計決算'!$A$1:$I$42</definedName>
    <definedName name="__xlnm.Print_Area" localSheetId="3">'3.(2)財政指標等'!$A$1:$I$35</definedName>
    <definedName name="__xlnm.Print_Area" localSheetId="4">'4.公営企業会計決算'!$A$1:$O$49</definedName>
    <definedName name="__xlnm.Print_Area" localSheetId="5">'5.三セク決算'!$A$1:$N$46</definedName>
    <definedName name="__xlnm.Print_Titles" localSheetId="1">'2.公営企業会計予算'!$1:$4</definedName>
    <definedName name="__xlnm.Print_Titles" localSheetId="4">'4.公営企業会計決算'!$1:$4</definedName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</workbook>
</file>

<file path=xl/calcChain.xml><?xml version="1.0" encoding="utf-8"?>
<calcChain xmlns="http://schemas.openxmlformats.org/spreadsheetml/2006/main">
  <c r="F40" i="1" l="1"/>
  <c r="AC12" i="1" s="1"/>
  <c r="I31" i="1"/>
  <c r="AI12" i="1"/>
  <c r="AK12" i="1"/>
  <c r="I39" i="1"/>
  <c r="AE12" i="1"/>
  <c r="I36" i="1"/>
  <c r="I23" i="1"/>
  <c r="AD14" i="1"/>
  <c r="AF4" i="1"/>
  <c r="I12" i="1"/>
  <c r="AI4" i="1"/>
  <c r="I20" i="1"/>
  <c r="AJ6" i="1" s="1"/>
  <c r="O24" i="5"/>
  <c r="O27" i="5" s="1"/>
  <c r="N24" i="5"/>
  <c r="N27" i="5" s="1"/>
  <c r="O16" i="5"/>
  <c r="N16" i="5"/>
  <c r="O15" i="5"/>
  <c r="N15" i="5"/>
  <c r="O14" i="5"/>
  <c r="N14" i="5"/>
  <c r="O24" i="2"/>
  <c r="O27" i="2" s="1"/>
  <c r="N24" i="2"/>
  <c r="N27" i="2" s="1"/>
  <c r="O16" i="2"/>
  <c r="N16" i="2"/>
  <c r="O15" i="2"/>
  <c r="N15" i="2"/>
  <c r="O14" i="2"/>
  <c r="N14" i="2"/>
  <c r="K27" i="5"/>
  <c r="J27" i="5"/>
  <c r="M24" i="5"/>
  <c r="M27" i="5" s="1"/>
  <c r="L24" i="5"/>
  <c r="L27" i="5" s="1"/>
  <c r="K24" i="5"/>
  <c r="J24" i="5"/>
  <c r="I24" i="5"/>
  <c r="I27" i="5" s="1"/>
  <c r="H21" i="5"/>
  <c r="H24" i="5" s="1"/>
  <c r="H27" i="5" s="1"/>
  <c r="M16" i="5"/>
  <c r="L16" i="5"/>
  <c r="K16" i="5"/>
  <c r="J16" i="5"/>
  <c r="I16" i="5"/>
  <c r="M15" i="5"/>
  <c r="L15" i="5"/>
  <c r="K15" i="5"/>
  <c r="J15" i="5"/>
  <c r="I15" i="5"/>
  <c r="H15" i="5"/>
  <c r="M14" i="5"/>
  <c r="L14" i="5"/>
  <c r="K14" i="5"/>
  <c r="J14" i="5"/>
  <c r="I12" i="5"/>
  <c r="H11" i="5"/>
  <c r="H16" i="5" s="1"/>
  <c r="I9" i="5"/>
  <c r="I14" i="5" s="1"/>
  <c r="H9" i="5"/>
  <c r="M24" i="2"/>
  <c r="M27" i="2" s="1"/>
  <c r="L24" i="2"/>
  <c r="L27" i="2" s="1"/>
  <c r="K24" i="2"/>
  <c r="K27" i="2" s="1"/>
  <c r="J24" i="2"/>
  <c r="J27" i="2" s="1"/>
  <c r="I21" i="2"/>
  <c r="I24" i="2"/>
  <c r="I27" i="2" s="1"/>
  <c r="H21" i="2"/>
  <c r="H24" i="2" s="1"/>
  <c r="H27" i="2" s="1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2" i="2"/>
  <c r="H12" i="2"/>
  <c r="I9" i="2"/>
  <c r="I14" i="2"/>
  <c r="H9" i="2"/>
  <c r="H14" i="2"/>
  <c r="G24" i="2"/>
  <c r="G27" i="2"/>
  <c r="F24" i="2"/>
  <c r="F27" i="2"/>
  <c r="G16" i="2"/>
  <c r="F16" i="2"/>
  <c r="G15" i="2"/>
  <c r="F15" i="2"/>
  <c r="G14" i="2"/>
  <c r="F14" i="2"/>
  <c r="G24" i="5"/>
  <c r="G27" i="5"/>
  <c r="F24" i="5"/>
  <c r="F27" i="5"/>
  <c r="G16" i="5"/>
  <c r="F16" i="5"/>
  <c r="G15" i="5"/>
  <c r="F15" i="5"/>
  <c r="G14" i="5"/>
  <c r="F14" i="5"/>
  <c r="N41" i="6"/>
  <c r="N31" i="6"/>
  <c r="N34" i="6"/>
  <c r="M31" i="6"/>
  <c r="M34" i="6"/>
  <c r="M37" i="6" s="1"/>
  <c r="L31" i="6"/>
  <c r="L34" i="6" s="1"/>
  <c r="K31" i="6"/>
  <c r="K34" i="6" s="1"/>
  <c r="H44" i="6"/>
  <c r="G44" i="6"/>
  <c r="H42" i="6"/>
  <c r="G37" i="6"/>
  <c r="G42" i="6" s="1"/>
  <c r="H34" i="6"/>
  <c r="G34" i="6"/>
  <c r="H31" i="6"/>
  <c r="E37" i="6"/>
  <c r="E31" i="6"/>
  <c r="E34" i="6"/>
  <c r="E41" i="6" s="1"/>
  <c r="E44" i="6" s="1"/>
  <c r="F31" i="6"/>
  <c r="F34" i="6"/>
  <c r="F41" i="6" s="1"/>
  <c r="F44" i="6" s="1"/>
  <c r="J34" i="6"/>
  <c r="J37" i="6"/>
  <c r="J31" i="6"/>
  <c r="I31" i="6"/>
  <c r="I34" i="6" s="1"/>
  <c r="AA4" i="1"/>
  <c r="AD4" i="1"/>
  <c r="AE4" i="1"/>
  <c r="AG4" i="1"/>
  <c r="AH4" i="1"/>
  <c r="AJ4" i="1"/>
  <c r="I9" i="1"/>
  <c r="AD6" i="1" s="1"/>
  <c r="I10" i="1"/>
  <c r="AE6" i="1" s="1"/>
  <c r="I11" i="1"/>
  <c r="AA12" i="1"/>
  <c r="AD12" i="1"/>
  <c r="AF12" i="1"/>
  <c r="AH12" i="1"/>
  <c r="AJ12" i="1"/>
  <c r="I14" i="1"/>
  <c r="AG6" i="1" s="1"/>
  <c r="I15" i="1"/>
  <c r="AH6" i="1" s="1"/>
  <c r="I18" i="1"/>
  <c r="I19" i="1"/>
  <c r="H22" i="1"/>
  <c r="I24" i="1"/>
  <c r="AE14" i="1"/>
  <c r="I25" i="1"/>
  <c r="I26" i="1"/>
  <c r="AF14" i="1" s="1"/>
  <c r="I28" i="1"/>
  <c r="AH14" i="1" s="1"/>
  <c r="I29" i="1"/>
  <c r="I30" i="1"/>
  <c r="I32" i="1"/>
  <c r="AI14" i="1" s="1"/>
  <c r="I33" i="1"/>
  <c r="I34" i="1"/>
  <c r="AJ14" i="1"/>
  <c r="I37" i="1"/>
  <c r="I38" i="1"/>
  <c r="H40" i="1"/>
  <c r="F39" i="2"/>
  <c r="F45" i="2" s="1"/>
  <c r="G39" i="2"/>
  <c r="H39" i="2"/>
  <c r="I39" i="2"/>
  <c r="J39" i="2"/>
  <c r="J45" i="2" s="1"/>
  <c r="K39" i="2"/>
  <c r="L39" i="2"/>
  <c r="L45" i="2" s="1"/>
  <c r="M39" i="2"/>
  <c r="M45" i="2" s="1"/>
  <c r="N39" i="2"/>
  <c r="N45" i="2" s="1"/>
  <c r="O39" i="2"/>
  <c r="F44" i="2"/>
  <c r="G44" i="2"/>
  <c r="G45" i="2" s="1"/>
  <c r="H44" i="2"/>
  <c r="I44" i="2"/>
  <c r="I45" i="2" s="1"/>
  <c r="J44" i="2"/>
  <c r="K44" i="2"/>
  <c r="K45" i="2" s="1"/>
  <c r="L44" i="2"/>
  <c r="M44" i="2"/>
  <c r="N44" i="2"/>
  <c r="O44" i="2"/>
  <c r="O45" i="2" s="1"/>
  <c r="H45" i="2"/>
  <c r="AA4" i="3"/>
  <c r="AD4" i="3"/>
  <c r="AE4" i="3"/>
  <c r="AF4" i="3"/>
  <c r="AG4" i="3"/>
  <c r="AH4" i="3"/>
  <c r="AI4" i="3"/>
  <c r="AJ4" i="3"/>
  <c r="AA5" i="3"/>
  <c r="AA6" i="3"/>
  <c r="I9" i="3"/>
  <c r="AD6" i="3" s="1"/>
  <c r="I10" i="3"/>
  <c r="AE6" i="3" s="1"/>
  <c r="I11" i="3"/>
  <c r="I12" i="3"/>
  <c r="AA12" i="3"/>
  <c r="AD12" i="3"/>
  <c r="AE12" i="3"/>
  <c r="AF12" i="3"/>
  <c r="AG12" i="3"/>
  <c r="AH12" i="3"/>
  <c r="AI12" i="3"/>
  <c r="AJ12" i="3"/>
  <c r="AK12" i="3"/>
  <c r="I13" i="3"/>
  <c r="AF6" i="3"/>
  <c r="AA13" i="3"/>
  <c r="I14" i="3"/>
  <c r="AG6" i="3" s="1"/>
  <c r="AA14" i="3"/>
  <c r="I15" i="3"/>
  <c r="AH6" i="3"/>
  <c r="I16" i="3"/>
  <c r="I17" i="3"/>
  <c r="AI6" i="3" s="1"/>
  <c r="I18" i="3"/>
  <c r="I19" i="3"/>
  <c r="I20" i="3"/>
  <c r="AJ6" i="3" s="1"/>
  <c r="H22" i="3"/>
  <c r="I23" i="3"/>
  <c r="AD14" i="3"/>
  <c r="I24" i="3"/>
  <c r="AE14" i="3"/>
  <c r="I25" i="3"/>
  <c r="I26" i="3"/>
  <c r="AF14" i="3" s="1"/>
  <c r="I27" i="3"/>
  <c r="AG14" i="3" s="1"/>
  <c r="I28" i="3"/>
  <c r="AH14" i="3" s="1"/>
  <c r="I29" i="3"/>
  <c r="I30" i="3"/>
  <c r="I31" i="3"/>
  <c r="I32" i="3"/>
  <c r="AI14" i="3"/>
  <c r="I33" i="3"/>
  <c r="I34" i="3"/>
  <c r="AJ14" i="3" s="1"/>
  <c r="I35" i="3"/>
  <c r="AK14" i="3" s="1"/>
  <c r="I36" i="3"/>
  <c r="I37" i="3"/>
  <c r="I38" i="3"/>
  <c r="I39" i="3"/>
  <c r="F40" i="3"/>
  <c r="AC12" i="3" s="1"/>
  <c r="H40" i="3"/>
  <c r="I40" i="3" s="1"/>
  <c r="AC14" i="3" s="1"/>
  <c r="AA1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E19" i="4"/>
  <c r="E21" i="4" s="1"/>
  <c r="F19" i="4"/>
  <c r="F21" i="4" s="1"/>
  <c r="G19" i="4"/>
  <c r="G21" i="4" s="1"/>
  <c r="H19" i="4"/>
  <c r="H21" i="4" s="1"/>
  <c r="AS3" i="4" s="1"/>
  <c r="I19" i="4"/>
  <c r="I21" i="4" s="1"/>
  <c r="AS2" i="4" s="1"/>
  <c r="E20" i="4"/>
  <c r="F20" i="4"/>
  <c r="G20" i="4"/>
  <c r="H20" i="4"/>
  <c r="I20" i="4"/>
  <c r="E22" i="4"/>
  <c r="G22" i="4"/>
  <c r="F24" i="4"/>
  <c r="F22" i="4" s="1"/>
  <c r="H24" i="4"/>
  <c r="H22" i="4" s="1"/>
  <c r="F39" i="5"/>
  <c r="F45" i="5" s="1"/>
  <c r="G39" i="5"/>
  <c r="H39" i="5"/>
  <c r="I39" i="5"/>
  <c r="J39" i="5"/>
  <c r="J45" i="5" s="1"/>
  <c r="K39" i="5"/>
  <c r="K45" i="5" s="1"/>
  <c r="L39" i="5"/>
  <c r="M39" i="5"/>
  <c r="N39" i="5"/>
  <c r="N45" i="5" s="1"/>
  <c r="O39" i="5"/>
  <c r="F44" i="5"/>
  <c r="G44" i="5"/>
  <c r="G45" i="5" s="1"/>
  <c r="H44" i="5"/>
  <c r="I44" i="5"/>
  <c r="J44" i="5"/>
  <c r="K44" i="5"/>
  <c r="L44" i="5"/>
  <c r="M44" i="5"/>
  <c r="N44" i="5"/>
  <c r="O44" i="5"/>
  <c r="O45" i="5" s="1"/>
  <c r="H45" i="5"/>
  <c r="I45" i="5"/>
  <c r="L45" i="5"/>
  <c r="M45" i="5"/>
  <c r="G25" i="3"/>
  <c r="G37" i="3"/>
  <c r="G33" i="3"/>
  <c r="G29" i="3"/>
  <c r="G27" i="3"/>
  <c r="AG13" i="3"/>
  <c r="G31" i="3"/>
  <c r="G23" i="3"/>
  <c r="AD13" i="3"/>
  <c r="I35" i="1"/>
  <c r="AK14" i="1"/>
  <c r="I27" i="1"/>
  <c r="AG14" i="1"/>
  <c r="AG12" i="1"/>
  <c r="I13" i="1"/>
  <c r="AF6" i="1" s="1"/>
  <c r="I17" i="1"/>
  <c r="AI6" i="1" s="1"/>
  <c r="I16" i="1"/>
  <c r="N37" i="6"/>
  <c r="J41" i="6"/>
  <c r="J44" i="6" s="1"/>
  <c r="I24" i="4"/>
  <c r="E23" i="4"/>
  <c r="G40" i="1"/>
  <c r="G38" i="1"/>
  <c r="G34" i="1"/>
  <c r="AJ13" i="1" s="1"/>
  <c r="G30" i="1"/>
  <c r="G26" i="1"/>
  <c r="AF13" i="1"/>
  <c r="G24" i="1"/>
  <c r="AE13" i="1"/>
  <c r="G36" i="1"/>
  <c r="G32" i="1"/>
  <c r="AI13" i="1" s="1"/>
  <c r="G28" i="1"/>
  <c r="AH13" i="1" s="1"/>
  <c r="I40" i="1"/>
  <c r="AC14" i="1" s="1"/>
  <c r="G38" i="3"/>
  <c r="G36" i="3"/>
  <c r="G34" i="3"/>
  <c r="AJ13" i="3" s="1"/>
  <c r="G32" i="3"/>
  <c r="AI13" i="3" s="1"/>
  <c r="G30" i="3"/>
  <c r="G28" i="3"/>
  <c r="AH13" i="3"/>
  <c r="G26" i="3"/>
  <c r="AF13" i="3"/>
  <c r="G24" i="3"/>
  <c r="AE13" i="3"/>
  <c r="G39" i="1"/>
  <c r="G37" i="1"/>
  <c r="G35" i="1"/>
  <c r="AK13" i="1"/>
  <c r="G33" i="1"/>
  <c r="G31" i="1"/>
  <c r="G29" i="1"/>
  <c r="G27" i="1"/>
  <c r="AG13" i="1" s="1"/>
  <c r="G25" i="1"/>
  <c r="G23" i="1"/>
  <c r="AD13" i="1"/>
  <c r="I22" i="4"/>
  <c r="I21" i="1"/>
  <c r="AK6" i="1" s="1"/>
  <c r="AK4" i="1"/>
  <c r="F22" i="1"/>
  <c r="AC4" i="1" s="1"/>
  <c r="G22" i="1"/>
  <c r="G20" i="1"/>
  <c r="AJ5" i="1" s="1"/>
  <c r="G9" i="1"/>
  <c r="AD5" i="1" s="1"/>
  <c r="G19" i="1"/>
  <c r="G18" i="1"/>
  <c r="G13" i="1"/>
  <c r="AF5" i="1" s="1"/>
  <c r="G15" i="1"/>
  <c r="AH5" i="1" s="1"/>
  <c r="I21" i="3"/>
  <c r="AK6" i="3" s="1"/>
  <c r="AK4" i="3"/>
  <c r="F22" i="3"/>
  <c r="G15" i="3" s="1"/>
  <c r="AH5" i="3" s="1"/>
  <c r="G18" i="3"/>
  <c r="G9" i="3"/>
  <c r="AD5" i="3" s="1"/>
  <c r="AC4" i="3"/>
  <c r="G12" i="3"/>
  <c r="G20" i="3"/>
  <c r="AJ5" i="3" s="1"/>
  <c r="G11" i="3"/>
  <c r="G16" i="3"/>
  <c r="G22" i="3"/>
  <c r="G14" i="3"/>
  <c r="AG5" i="3" s="1"/>
  <c r="G17" i="3"/>
  <c r="AI5" i="3" s="1"/>
  <c r="I23" i="4"/>
  <c r="L37" i="6" l="1"/>
  <c r="L41" i="6"/>
  <c r="L44" i="6" s="1"/>
  <c r="I41" i="6"/>
  <c r="I44" i="6" s="1"/>
  <c r="I37" i="6"/>
  <c r="K41" i="6"/>
  <c r="K44" i="6" s="1"/>
  <c r="K37" i="6"/>
  <c r="G11" i="1"/>
  <c r="G21" i="1"/>
  <c r="AK5" i="1" s="1"/>
  <c r="G10" i="1"/>
  <c r="AE5" i="1" s="1"/>
  <c r="G17" i="1"/>
  <c r="AI5" i="1" s="1"/>
  <c r="I22" i="1"/>
  <c r="AC6" i="1" s="1"/>
  <c r="K22" i="1"/>
  <c r="H23" i="4"/>
  <c r="G39" i="3"/>
  <c r="G35" i="3"/>
  <c r="AK13" i="3" s="1"/>
  <c r="G40" i="3"/>
  <c r="G23" i="4"/>
  <c r="F37" i="6"/>
  <c r="M41" i="6"/>
  <c r="M44" i="6" s="1"/>
  <c r="H12" i="5"/>
  <c r="H14" i="5" s="1"/>
  <c r="G13" i="3"/>
  <c r="AF5" i="3" s="1"/>
  <c r="I22" i="3"/>
  <c r="AC6" i="3" s="1"/>
  <c r="G19" i="3"/>
  <c r="G10" i="3"/>
  <c r="AE5" i="3" s="1"/>
  <c r="G21" i="3"/>
  <c r="AK5" i="3" s="1"/>
  <c r="G16" i="1"/>
  <c r="G14" i="1"/>
  <c r="AG5" i="1" s="1"/>
  <c r="G12" i="1"/>
  <c r="F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川崎市上下水道局</author>
  </authors>
  <commentList>
    <comment ref="H11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端数調整+1</t>
        </r>
      </text>
    </comment>
  </commentList>
</comments>
</file>

<file path=xl/sharedStrings.xml><?xml version="1.0" encoding="utf-8"?>
<sst xmlns="http://schemas.openxmlformats.org/spreadsheetml/2006/main" count="502" uniqueCount="251">
  <si>
    <t>団体名</t>
  </si>
  <si>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16</t>
    </r>
    <r>
      <rPr>
        <sz val="11"/>
        <rFont val="DejaVu Sans"/>
        <family val="2"/>
      </rPr>
      <t>年度</t>
    </r>
  </si>
  <si>
    <t>歳入</t>
  </si>
  <si>
    <t>地方税</t>
  </si>
  <si>
    <t>地方譲与税</t>
  </si>
  <si>
    <t>地方交付税</t>
  </si>
  <si>
    <t>国庫支出金</t>
  </si>
  <si>
    <t>地方債</t>
  </si>
  <si>
    <t>その他収入</t>
  </si>
  <si>
    <r>
      <rPr>
        <b/>
        <sz val="12"/>
        <rFont val="ＭＳ ゴシック"/>
        <family val="3"/>
        <charset val="128"/>
      </rPr>
      <t>1.</t>
    </r>
    <r>
      <rPr>
        <b/>
        <sz val="12"/>
        <rFont val="DejaVu Sans"/>
        <family val="2"/>
      </rPr>
      <t>普通会計の状況</t>
    </r>
  </si>
  <si>
    <t>市町村民税</t>
  </si>
  <si>
    <t>固定資産税</t>
  </si>
  <si>
    <t>当初予算額</t>
  </si>
  <si>
    <r>
      <rPr>
        <sz val="11"/>
        <rFont val="DejaVu Sans"/>
        <family val="2"/>
      </rPr>
      <t>（</t>
    </r>
    <r>
      <rPr>
        <sz val="11"/>
        <rFont val="ＭＳ ゴシック"/>
        <family val="3"/>
        <charset val="128"/>
      </rPr>
      <t>1</t>
    </r>
    <r>
      <rPr>
        <sz val="11"/>
        <rFont val="DejaVu Sans"/>
        <family val="2"/>
      </rPr>
      <t>）平成</t>
    </r>
    <r>
      <rPr>
        <sz val="11"/>
        <rFont val="ＭＳ ゴシック"/>
        <family val="3"/>
        <charset val="128"/>
      </rPr>
      <t>30</t>
    </r>
    <r>
      <rPr>
        <sz val="11"/>
        <rFont val="DejaVu Sans"/>
        <family val="2"/>
      </rPr>
      <t>年度普通会計予算の状況</t>
    </r>
  </si>
  <si>
    <t>構成比</t>
  </si>
  <si>
    <t>（単位：百万円、％）</t>
  </si>
  <si>
    <t>前年度比</t>
  </si>
  <si>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30</t>
    </r>
    <r>
      <rPr>
        <sz val="11"/>
        <rFont val="DejaVu Sans"/>
        <family val="2"/>
      </rPr>
      <t>年度</t>
    </r>
  </si>
  <si>
    <t>前年度</t>
  </si>
  <si>
    <t>対前年度
伸び率</t>
  </si>
  <si>
    <t>予算額</t>
  </si>
  <si>
    <t>普　　　通　　　会　　　計</t>
  </si>
  <si>
    <t>歳　　入</t>
  </si>
  <si>
    <t>歳出</t>
  </si>
  <si>
    <t>うち市町村民税</t>
  </si>
  <si>
    <t>義務的経費</t>
  </si>
  <si>
    <t>その他の経費</t>
  </si>
  <si>
    <t>投資的経費</t>
  </si>
  <si>
    <t>うち所得割</t>
  </si>
  <si>
    <t>人件費</t>
  </si>
  <si>
    <t>公債費</t>
  </si>
  <si>
    <t>物件費</t>
  </si>
  <si>
    <t>積立金</t>
  </si>
  <si>
    <t>普通建設事業</t>
  </si>
  <si>
    <t>　　法人税割</t>
  </si>
  <si>
    <t>うち固定資産税</t>
  </si>
  <si>
    <t>使用料・手数料</t>
  </si>
  <si>
    <t>都道府県支出金</t>
  </si>
  <si>
    <t>財産収入</t>
  </si>
  <si>
    <t>その他の収入</t>
  </si>
  <si>
    <t>歳　入　合　計</t>
  </si>
  <si>
    <t>歳　　出</t>
  </si>
  <si>
    <t>うち人件費</t>
  </si>
  <si>
    <t>　　扶助費</t>
  </si>
  <si>
    <t>　　公債費</t>
  </si>
  <si>
    <t>うち物件費</t>
  </si>
  <si>
    <t>　　維持補修費</t>
  </si>
  <si>
    <t>　　補助費等</t>
  </si>
  <si>
    <t>　　繰出金</t>
  </si>
  <si>
    <t>　　積立金</t>
  </si>
  <si>
    <t>　　投資・出資・貸付金</t>
  </si>
  <si>
    <t>うち普通建設事業費</t>
  </si>
  <si>
    <r>
      <rPr>
        <sz val="9"/>
        <rFont val="DejaVu Sans"/>
        <family val="2"/>
      </rPr>
      <t>うち補助事業</t>
    </r>
    <r>
      <rPr>
        <sz val="9"/>
        <rFont val="明朝"/>
        <family val="1"/>
        <charset val="128"/>
      </rPr>
      <t>(</t>
    </r>
    <r>
      <rPr>
        <sz val="9"/>
        <rFont val="DejaVu Sans"/>
        <family val="2"/>
      </rPr>
      <t>国直轄事業負担金を含む</t>
    </r>
    <r>
      <rPr>
        <sz val="9"/>
        <rFont val="明朝"/>
        <family val="1"/>
        <charset val="128"/>
      </rPr>
      <t>)</t>
    </r>
  </si>
  <si>
    <t xml:space="preserve">    単独事業</t>
  </si>
  <si>
    <t>うち災害復旧事業費</t>
  </si>
  <si>
    <t>　　失業対策事業費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</si>
  <si>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</si>
  <si>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</si>
  <si>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</si>
  <si>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r>
      <rPr>
        <b/>
        <sz val="12"/>
        <rFont val="ＭＳ ゴシック"/>
        <family val="3"/>
        <charset val="128"/>
      </rPr>
      <t>2.</t>
    </r>
    <r>
      <rPr>
        <b/>
        <sz val="12"/>
        <rFont val="DejaVu Sans"/>
        <family val="2"/>
      </rPr>
      <t>公営企業会計の状況</t>
    </r>
  </si>
  <si>
    <r>
      <rPr>
        <sz val="11"/>
        <rFont val="明朝"/>
        <family val="1"/>
        <charset val="128"/>
      </rPr>
      <t>(</t>
    </r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30</t>
    </r>
    <r>
      <rPr>
        <sz val="11"/>
        <rFont val="DejaVu Sans"/>
        <family val="2"/>
      </rPr>
      <t>年度予算ﾍﾞｰｽ）</t>
    </r>
  </si>
  <si>
    <t>　　　　　　（単位：百万円）</t>
  </si>
  <si>
    <t>法適用企業</t>
  </si>
  <si>
    <r>
      <rPr>
        <sz val="11"/>
        <rFont val="明朝"/>
        <family val="1"/>
        <charset val="128"/>
      </rPr>
      <t>30</t>
    </r>
    <r>
      <rPr>
        <sz val="11"/>
        <rFont val="DejaVu Sans"/>
        <family val="2"/>
      </rPr>
      <t>年度</t>
    </r>
  </si>
  <si>
    <t>損益収支</t>
  </si>
  <si>
    <t>総収益</t>
  </si>
  <si>
    <t>(a)</t>
  </si>
  <si>
    <t>うち経常収益</t>
  </si>
  <si>
    <t>(b)</t>
  </si>
  <si>
    <t xml:space="preserve">    特別利益</t>
  </si>
  <si>
    <t>(c)</t>
  </si>
  <si>
    <t>総費用</t>
  </si>
  <si>
    <t>(d)</t>
  </si>
  <si>
    <t>うち経常費用</t>
  </si>
  <si>
    <t>(e)</t>
  </si>
  <si>
    <t xml:space="preserve">    特別損失</t>
  </si>
  <si>
    <t>(f)</t>
  </si>
  <si>
    <t xml:space="preserve">経常損益 </t>
  </si>
  <si>
    <t>(b-e)</t>
  </si>
  <si>
    <t xml:space="preserve">特別損益 </t>
  </si>
  <si>
    <t>(c-f)</t>
  </si>
  <si>
    <t xml:space="preserve">純損益   </t>
  </si>
  <si>
    <t>(a-d)</t>
  </si>
  <si>
    <t>累積欠損金</t>
  </si>
  <si>
    <t>不良債務</t>
  </si>
  <si>
    <t>資本収支</t>
  </si>
  <si>
    <t>資本的収入</t>
  </si>
  <si>
    <t>うち企業債</t>
  </si>
  <si>
    <t>資本的収入（純計） 　</t>
  </si>
  <si>
    <t>(g)</t>
  </si>
  <si>
    <t>資本的支出</t>
  </si>
  <si>
    <t>(h)</t>
  </si>
  <si>
    <t>　</t>
  </si>
  <si>
    <t>うち企業債償還金</t>
  </si>
  <si>
    <r>
      <rPr>
        <sz val="11"/>
        <rFont val="DejaVu Sans"/>
        <family val="2"/>
      </rPr>
      <t xml:space="preserve">差引不足額 </t>
    </r>
    <r>
      <rPr>
        <sz val="11"/>
        <rFont val="明朝"/>
        <family val="1"/>
        <charset val="128"/>
      </rPr>
      <t>(▲)</t>
    </r>
  </si>
  <si>
    <t>(i=g-h)</t>
  </si>
  <si>
    <t>資本的収入が資本的支出に</t>
  </si>
  <si>
    <t>(j)</t>
  </si>
  <si>
    <t xml:space="preserve">不足する額の補てん財源　 </t>
  </si>
  <si>
    <r>
      <rPr>
        <sz val="11"/>
        <rFont val="DejaVu Sans"/>
        <family val="2"/>
      </rPr>
      <t>補てん財源不足額</t>
    </r>
    <r>
      <rPr>
        <sz val="11"/>
        <rFont val="明朝"/>
        <family val="1"/>
        <charset val="128"/>
      </rPr>
      <t>(▲)</t>
    </r>
  </si>
  <si>
    <t>(i+j)</t>
  </si>
  <si>
    <t>（単位：百万円）</t>
  </si>
  <si>
    <t>法非適用企業</t>
  </si>
  <si>
    <t>収益的収支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</si>
  <si>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</si>
  <si>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</si>
  <si>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</si>
  <si>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</si>
  <si>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</si>
  <si>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</si>
  <si>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(c=a-b)</t>
  </si>
  <si>
    <t>資本的収支</t>
  </si>
  <si>
    <t>資本的収入　</t>
  </si>
  <si>
    <t>うち地方債</t>
  </si>
  <si>
    <t>うち地方債償還金</t>
  </si>
  <si>
    <t>(f=d-e)</t>
  </si>
  <si>
    <t>その他</t>
  </si>
  <si>
    <t>収支再差引</t>
  </si>
  <si>
    <t>(g=c+f)</t>
  </si>
  <si>
    <t>形式収支</t>
  </si>
  <si>
    <t>実質収支</t>
  </si>
  <si>
    <t>（注）原則として表示単位未満を四捨五入して端数調整していないため、合計等と一致しない場合がある。</t>
  </si>
  <si>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14</t>
    </r>
    <r>
      <rPr>
        <sz val="11"/>
        <rFont val="DejaVu Sans"/>
        <family val="2"/>
      </rPr>
      <t>年度</t>
    </r>
  </si>
  <si>
    <r>
      <rPr>
        <b/>
        <sz val="12"/>
        <rFont val="DejaVu Sans"/>
        <family val="2"/>
      </rPr>
      <t>３</t>
    </r>
    <r>
      <rPr>
        <b/>
        <sz val="12"/>
        <rFont val="ＭＳ ゴシック"/>
        <family val="3"/>
        <charset val="128"/>
      </rPr>
      <t>.</t>
    </r>
    <r>
      <rPr>
        <b/>
        <sz val="12"/>
        <rFont val="DejaVu Sans"/>
        <family val="2"/>
      </rPr>
      <t>普通会計の状況</t>
    </r>
  </si>
  <si>
    <t>決算額</t>
  </si>
  <si>
    <r>
      <rPr>
        <sz val="11"/>
        <rFont val="DejaVu Sans"/>
        <family val="2"/>
      </rPr>
      <t>（</t>
    </r>
    <r>
      <rPr>
        <sz val="11"/>
        <rFont val="ＭＳ ゴシック"/>
        <family val="3"/>
        <charset val="128"/>
      </rPr>
      <t>1</t>
    </r>
    <r>
      <rPr>
        <sz val="11"/>
        <rFont val="DejaVu Sans"/>
        <family val="2"/>
      </rPr>
      <t>）平成</t>
    </r>
    <r>
      <rPr>
        <sz val="11"/>
        <rFont val="ＭＳ ゴシック"/>
        <family val="3"/>
        <charset val="128"/>
      </rPr>
      <t>28</t>
    </r>
    <r>
      <rPr>
        <sz val="11"/>
        <rFont val="DejaVu Sans"/>
        <family val="2"/>
      </rPr>
      <t>年度普通会計決算の状況</t>
    </r>
  </si>
  <si>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28</t>
    </r>
    <r>
      <rPr>
        <sz val="11"/>
        <rFont val="DejaVu Sans"/>
        <family val="2"/>
      </rPr>
      <t>年度</t>
    </r>
  </si>
  <si>
    <t>歳入総額</t>
  </si>
  <si>
    <t>歳出総額</t>
  </si>
  <si>
    <t>歳入歳出差引額</t>
  </si>
  <si>
    <t>繰越財源</t>
  </si>
  <si>
    <t>単年度収支</t>
  </si>
  <si>
    <t>繰上償還金</t>
  </si>
  <si>
    <t>実質単年度収支</t>
  </si>
  <si>
    <t>標準財政規模</t>
  </si>
  <si>
    <t>財政力指数</t>
  </si>
  <si>
    <t>実質収支比率</t>
  </si>
  <si>
    <t>起債制限比率</t>
  </si>
  <si>
    <t>経常収支比率</t>
  </si>
  <si>
    <t>自主財源比率</t>
  </si>
  <si>
    <t>債務負担行為</t>
  </si>
  <si>
    <t>地方債現在高</t>
  </si>
  <si>
    <t>一般財源総額比</t>
  </si>
  <si>
    <r>
      <rPr>
        <sz val="11"/>
        <rFont val="明朝"/>
        <family val="1"/>
        <charset val="128"/>
      </rPr>
      <t>14</t>
    </r>
    <r>
      <rPr>
        <sz val="11"/>
        <rFont val="DejaVu Sans"/>
        <family val="2"/>
      </rPr>
      <t>年度</t>
    </r>
  </si>
  <si>
    <r>
      <rPr>
        <sz val="11"/>
        <rFont val="明朝"/>
        <family val="1"/>
        <charset val="128"/>
      </rPr>
      <t>13</t>
    </r>
    <r>
      <rPr>
        <sz val="11"/>
        <rFont val="DejaVu Sans"/>
        <family val="2"/>
      </rPr>
      <t>年度</t>
    </r>
  </si>
  <si>
    <r>
      <rPr>
        <sz val="11"/>
        <rFont val="DejaVu Sans"/>
        <family val="2"/>
      </rPr>
      <t>（</t>
    </r>
    <r>
      <rPr>
        <sz val="11"/>
        <rFont val="ＭＳ ゴシック"/>
        <family val="3"/>
        <charset val="128"/>
      </rPr>
      <t>2</t>
    </r>
    <r>
      <rPr>
        <sz val="11"/>
        <rFont val="DejaVu Sans"/>
        <family val="2"/>
      </rPr>
      <t>）最近の普通会計決算及び財政指標等の状況</t>
    </r>
  </si>
  <si>
    <r>
      <rPr>
        <sz val="11"/>
        <rFont val="明朝"/>
        <family val="1"/>
        <charset val="128"/>
      </rPr>
      <t>(</t>
    </r>
    <r>
      <rPr>
        <sz val="11"/>
        <rFont val="DejaVu Sans"/>
        <family val="2"/>
      </rPr>
      <t>単位</t>
    </r>
    <r>
      <rPr>
        <sz val="11"/>
        <rFont val="明朝"/>
        <family val="1"/>
        <charset val="128"/>
      </rPr>
      <t>:</t>
    </r>
    <r>
      <rPr>
        <sz val="11"/>
        <rFont val="DejaVu Sans"/>
        <family val="2"/>
      </rPr>
      <t>百万円、％</t>
    </r>
    <r>
      <rPr>
        <sz val="11"/>
        <rFont val="明朝"/>
        <family val="1"/>
        <charset val="128"/>
      </rPr>
      <t>)</t>
    </r>
  </si>
  <si>
    <t>区分</t>
  </si>
  <si>
    <r>
      <rPr>
        <sz val="11"/>
        <rFont val="明朝"/>
        <family val="1"/>
        <charset val="128"/>
      </rPr>
      <t>24</t>
    </r>
    <r>
      <rPr>
        <sz val="11"/>
        <rFont val="DejaVu Sans"/>
        <family val="2"/>
      </rPr>
      <t>年度</t>
    </r>
  </si>
  <si>
    <r>
      <rPr>
        <sz val="11"/>
        <rFont val="明朝"/>
        <family val="1"/>
        <charset val="128"/>
      </rPr>
      <t>25</t>
    </r>
    <r>
      <rPr>
        <sz val="11"/>
        <rFont val="DejaVu Sans"/>
        <family val="2"/>
      </rPr>
      <t>年度</t>
    </r>
  </si>
  <si>
    <r>
      <rPr>
        <sz val="11"/>
        <rFont val="明朝"/>
        <family val="1"/>
        <charset val="128"/>
      </rPr>
      <t>26</t>
    </r>
    <r>
      <rPr>
        <sz val="11"/>
        <rFont val="DejaVu Sans"/>
        <family val="2"/>
      </rPr>
      <t>年度</t>
    </r>
  </si>
  <si>
    <r>
      <rPr>
        <sz val="11"/>
        <rFont val="明朝"/>
        <family val="1"/>
        <charset val="128"/>
      </rPr>
      <t>27</t>
    </r>
    <r>
      <rPr>
        <sz val="11"/>
        <rFont val="DejaVu Sans"/>
        <family val="2"/>
      </rPr>
      <t>年度</t>
    </r>
  </si>
  <si>
    <r>
      <rPr>
        <sz val="11"/>
        <rFont val="明朝"/>
        <family val="1"/>
        <charset val="128"/>
      </rPr>
      <t>28</t>
    </r>
    <r>
      <rPr>
        <sz val="11"/>
        <rFont val="DejaVu Sans"/>
        <family val="2"/>
      </rPr>
      <t>年度</t>
    </r>
  </si>
  <si>
    <t>決　算　規　模　・　財　政　指　標　等</t>
  </si>
  <si>
    <t xml:space="preserve">歳入総額    </t>
  </si>
  <si>
    <t>うち一般財源総額</t>
  </si>
  <si>
    <t>歳入歳出差引</t>
  </si>
  <si>
    <t>翌年度への繰越財源</t>
  </si>
  <si>
    <t>積立金現在高</t>
  </si>
  <si>
    <t>債務負担行為（翌年度以降支出予定額）</t>
  </si>
  <si>
    <t>後年度財政負担</t>
  </si>
  <si>
    <t>(f=d+e-c)</t>
  </si>
  <si>
    <t>地方債現在高の一般財源総額比</t>
  </si>
  <si>
    <t>(e/b)</t>
  </si>
  <si>
    <t>後年度財政負担の一般財源総額比</t>
  </si>
  <si>
    <t>(f/b)</t>
  </si>
  <si>
    <t>一人あたり地方債現在高</t>
  </si>
  <si>
    <r>
      <rPr>
        <sz val="11"/>
        <rFont val="明朝"/>
        <family val="1"/>
        <charset val="128"/>
      </rPr>
      <t>(e/g</t>
    </r>
    <r>
      <rPr>
        <sz val="11"/>
        <rFont val="DejaVu Sans"/>
        <family val="2"/>
      </rPr>
      <t>、円</t>
    </r>
    <r>
      <rPr>
        <sz val="11"/>
        <rFont val="明朝"/>
        <family val="1"/>
        <charset val="128"/>
      </rPr>
      <t>)</t>
    </r>
  </si>
  <si>
    <t>一人あたり後年度財政負担</t>
  </si>
  <si>
    <r>
      <rPr>
        <sz val="11"/>
        <rFont val="明朝"/>
        <family val="1"/>
        <charset val="128"/>
      </rPr>
      <t>(f/g</t>
    </r>
    <r>
      <rPr>
        <sz val="11"/>
        <rFont val="DejaVu Sans"/>
        <family val="2"/>
      </rPr>
      <t>、円</t>
    </r>
    <r>
      <rPr>
        <sz val="11"/>
        <rFont val="明朝"/>
        <family val="1"/>
        <charset val="128"/>
      </rPr>
      <t>)</t>
    </r>
  </si>
  <si>
    <r>
      <rPr>
        <sz val="11"/>
        <rFont val="DejaVu Sans"/>
        <family val="2"/>
      </rPr>
      <t xml:space="preserve">人口　（注 </t>
    </r>
    <r>
      <rPr>
        <sz val="11"/>
        <rFont val="明朝"/>
        <family val="1"/>
        <charset val="128"/>
      </rPr>
      <t>1</t>
    </r>
    <r>
      <rPr>
        <sz val="11"/>
        <rFont val="DejaVu Sans"/>
        <family val="2"/>
      </rPr>
      <t>）</t>
    </r>
  </si>
  <si>
    <r>
      <rPr>
        <sz val="11"/>
        <rFont val="明朝"/>
        <family val="1"/>
        <charset val="128"/>
      </rPr>
      <t>(g</t>
    </r>
    <r>
      <rPr>
        <sz val="11"/>
        <rFont val="DejaVu Sans"/>
        <family val="2"/>
      </rPr>
      <t>、人</t>
    </r>
    <r>
      <rPr>
        <sz val="11"/>
        <rFont val="明朝"/>
        <family val="1"/>
        <charset val="128"/>
      </rPr>
      <t>)</t>
    </r>
  </si>
  <si>
    <t xml:space="preserve">標準財政規模  </t>
  </si>
  <si>
    <t>健全化判断比率</t>
  </si>
  <si>
    <t>実質赤字比率</t>
  </si>
  <si>
    <t>連結実質赤字比率</t>
  </si>
  <si>
    <t>実質公債費比率</t>
  </si>
  <si>
    <t>将来負担比率</t>
  </si>
  <si>
    <r>
      <rPr>
        <sz val="11"/>
        <rFont val="DejaVu Sans"/>
        <family val="2"/>
      </rPr>
      <t>（注</t>
    </r>
    <r>
      <rPr>
        <sz val="11"/>
        <rFont val="明朝"/>
        <family val="1"/>
        <charset val="128"/>
      </rPr>
      <t>1</t>
    </r>
    <r>
      <rPr>
        <sz val="11"/>
        <rFont val="DejaVu Sans"/>
        <family val="2"/>
      </rPr>
      <t>）平成</t>
    </r>
    <r>
      <rPr>
        <sz val="11"/>
        <rFont val="明朝"/>
        <family val="1"/>
        <charset val="128"/>
      </rPr>
      <t>24</t>
    </r>
    <r>
      <rPr>
        <sz val="11"/>
        <rFont val="DejaVu Sans"/>
        <family val="2"/>
      </rPr>
      <t>年度～</t>
    </r>
    <r>
      <rPr>
        <sz val="11"/>
        <rFont val="明朝"/>
        <family val="1"/>
        <charset val="128"/>
      </rPr>
      <t>26</t>
    </r>
    <r>
      <rPr>
        <sz val="11"/>
        <rFont val="DejaVu Sans"/>
        <family val="2"/>
      </rPr>
      <t>年度は平成</t>
    </r>
    <r>
      <rPr>
        <sz val="11"/>
        <rFont val="明朝"/>
        <family val="1"/>
        <charset val="128"/>
      </rPr>
      <t>22</t>
    </r>
    <r>
      <rPr>
        <sz val="11"/>
        <rFont val="DejaVu Sans"/>
        <family val="2"/>
      </rPr>
      <t>年国勢調査、平成</t>
    </r>
    <r>
      <rPr>
        <sz val="11"/>
        <rFont val="明朝"/>
        <family val="1"/>
        <charset val="128"/>
      </rPr>
      <t>27</t>
    </r>
    <r>
      <rPr>
        <sz val="11"/>
        <rFont val="DejaVu Sans"/>
        <family val="2"/>
      </rPr>
      <t>年度～平成</t>
    </r>
    <r>
      <rPr>
        <sz val="11"/>
        <rFont val="明朝"/>
        <family val="1"/>
        <charset val="128"/>
      </rPr>
      <t>28</t>
    </r>
    <r>
      <rPr>
        <sz val="11"/>
        <rFont val="DejaVu Sans"/>
        <family val="2"/>
      </rPr>
      <t>年度は平成</t>
    </r>
    <r>
      <rPr>
        <sz val="11"/>
        <rFont val="明朝"/>
        <family val="1"/>
        <charset val="128"/>
      </rPr>
      <t>27</t>
    </r>
    <r>
      <rPr>
        <sz val="11"/>
        <rFont val="DejaVu Sans"/>
        <family val="2"/>
      </rPr>
      <t>年度国勢調査を基に計上している。</t>
    </r>
  </si>
  <si>
    <r>
      <rPr>
        <b/>
        <sz val="12"/>
        <rFont val="DejaVu Sans"/>
        <family val="2"/>
      </rPr>
      <t>４</t>
    </r>
    <r>
      <rPr>
        <b/>
        <sz val="12"/>
        <rFont val="ＭＳ ゴシック"/>
        <family val="3"/>
        <charset val="128"/>
      </rPr>
      <t>.</t>
    </r>
    <r>
      <rPr>
        <b/>
        <sz val="12"/>
        <rFont val="DejaVu Sans"/>
        <family val="2"/>
      </rPr>
      <t>公営企業会計の状況</t>
    </r>
  </si>
  <si>
    <r>
      <rPr>
        <sz val="11"/>
        <rFont val="明朝"/>
        <family val="1"/>
        <charset val="128"/>
      </rPr>
      <t>(</t>
    </r>
    <r>
      <rPr>
        <sz val="11"/>
        <rFont val="DejaVu Sans"/>
        <family val="2"/>
      </rPr>
      <t>平成</t>
    </r>
    <r>
      <rPr>
        <sz val="11"/>
        <rFont val="明朝"/>
        <family val="1"/>
        <charset val="128"/>
      </rPr>
      <t>28</t>
    </r>
    <r>
      <rPr>
        <sz val="11"/>
        <rFont val="DejaVu Sans"/>
        <family val="2"/>
      </rPr>
      <t>年度決算ﾍﾞｰｽ）</t>
    </r>
  </si>
  <si>
    <r>
      <rPr>
        <b/>
        <sz val="12"/>
        <rFont val="DejaVu Sans"/>
        <family val="2"/>
      </rPr>
      <t>５</t>
    </r>
    <r>
      <rPr>
        <b/>
        <sz val="12"/>
        <rFont val="ＭＳ ゴシック"/>
        <family val="3"/>
        <charset val="128"/>
      </rPr>
      <t>.</t>
    </r>
    <r>
      <rPr>
        <b/>
        <sz val="12"/>
        <rFont val="DejaVu Sans"/>
        <family val="2"/>
      </rPr>
      <t>第三セクター</t>
    </r>
    <r>
      <rPr>
        <b/>
        <sz val="12"/>
        <rFont val="ＭＳ ゴシック"/>
        <family val="3"/>
        <charset val="128"/>
      </rPr>
      <t>(</t>
    </r>
    <r>
      <rPr>
        <b/>
        <sz val="12"/>
        <rFont val="DejaVu Sans"/>
        <family val="2"/>
      </rPr>
      <t>公社・株式会社形態の三セク</t>
    </r>
    <r>
      <rPr>
        <b/>
        <sz val="12"/>
        <rFont val="ＭＳ ゴシック"/>
        <family val="3"/>
        <charset val="128"/>
      </rPr>
      <t>)</t>
    </r>
    <r>
      <rPr>
        <b/>
        <sz val="12"/>
        <rFont val="DejaVu Sans"/>
        <family val="2"/>
      </rPr>
      <t>の状況</t>
    </r>
  </si>
  <si>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28</t>
    </r>
    <r>
      <rPr>
        <sz val="11"/>
        <rFont val="DejaVu Sans"/>
        <family val="2"/>
      </rPr>
      <t>年度決算額）</t>
    </r>
  </si>
  <si>
    <t>　（単位：百万円）</t>
  </si>
  <si>
    <t>出資状況</t>
  </si>
  <si>
    <t>出資団体数</t>
  </si>
  <si>
    <t>出資金額</t>
  </si>
  <si>
    <t>総額</t>
  </si>
  <si>
    <t>当該団体</t>
  </si>
  <si>
    <t>その他団体</t>
  </si>
  <si>
    <t>民間</t>
  </si>
  <si>
    <t>国</t>
  </si>
  <si>
    <t>貸借対照表</t>
  </si>
  <si>
    <t>資産</t>
  </si>
  <si>
    <t>流動資産</t>
  </si>
  <si>
    <t>固定資産</t>
  </si>
  <si>
    <t>繰延資産</t>
  </si>
  <si>
    <t>資産合計</t>
  </si>
  <si>
    <t>負債</t>
  </si>
  <si>
    <t>流動負債</t>
  </si>
  <si>
    <t>固定負債</t>
  </si>
  <si>
    <t>特別法上の引当金等</t>
  </si>
  <si>
    <t>負債合計</t>
  </si>
  <si>
    <t>資本</t>
  </si>
  <si>
    <t>資本金</t>
  </si>
  <si>
    <t>剰余金</t>
  </si>
  <si>
    <t>法定準備金</t>
  </si>
  <si>
    <t>資本合計</t>
  </si>
  <si>
    <t>負債・資本合計</t>
  </si>
  <si>
    <t>損益計算書</t>
  </si>
  <si>
    <t>事業・経常損益</t>
  </si>
  <si>
    <t>営業収益</t>
  </si>
  <si>
    <t>営業費用</t>
  </si>
  <si>
    <t>一般管理費</t>
  </si>
  <si>
    <t xml:space="preserve">営業利益          </t>
  </si>
  <si>
    <t>(d=a-b-c)</t>
  </si>
  <si>
    <t>営業外収益</t>
  </si>
  <si>
    <t>営業外費用</t>
  </si>
  <si>
    <t xml:space="preserve">経常利益      </t>
  </si>
  <si>
    <t>(g=d+e-f)</t>
  </si>
  <si>
    <t>特別損失</t>
  </si>
  <si>
    <t>特別利益</t>
  </si>
  <si>
    <t>(i)</t>
  </si>
  <si>
    <t>特定準備金計上前利益</t>
  </si>
  <si>
    <t>(j=g+h-i)</t>
  </si>
  <si>
    <t>特定準備金取崩</t>
  </si>
  <si>
    <t>(k)</t>
  </si>
  <si>
    <t>特定準備金繰入</t>
  </si>
  <si>
    <t>(l)</t>
  </si>
  <si>
    <t>法人税等</t>
  </si>
  <si>
    <t>(m)</t>
  </si>
  <si>
    <t xml:space="preserve">当期利益  </t>
  </si>
  <si>
    <r>
      <rPr>
        <sz val="11"/>
        <rFont val="明朝"/>
        <family val="1"/>
        <charset val="128"/>
      </rPr>
      <t>(</t>
    </r>
    <r>
      <rPr>
        <sz val="11"/>
        <rFont val="DejaVu Sans"/>
        <family val="2"/>
      </rPr>
      <t>ｎ</t>
    </r>
    <r>
      <rPr>
        <sz val="11"/>
        <rFont val="明朝"/>
        <family val="1"/>
        <charset val="128"/>
      </rPr>
      <t>=g+h-i-m)</t>
    </r>
  </si>
  <si>
    <r>
      <rPr>
        <sz val="8"/>
        <rFont val="DejaVu Sans"/>
        <family val="2"/>
      </rPr>
      <t>（注１）住宅供給公社については（</t>
    </r>
    <r>
      <rPr>
        <sz val="8"/>
        <rFont val="明朝"/>
        <family val="1"/>
        <charset val="128"/>
      </rPr>
      <t>n=j+k-l-m</t>
    </r>
    <r>
      <rPr>
        <sz val="8"/>
        <rFont val="DejaVu Sans"/>
        <family val="2"/>
      </rPr>
      <t>）</t>
    </r>
  </si>
  <si>
    <t>前期繰越利益</t>
  </si>
  <si>
    <t>(o)</t>
  </si>
  <si>
    <t xml:space="preserve">当期未処分利益    </t>
  </si>
  <si>
    <t>(p=n+o)</t>
  </si>
  <si>
    <r>
      <rPr>
        <sz val="11"/>
        <rFont val="DejaVu Sans"/>
        <family val="2"/>
      </rPr>
      <t>（注１）住宅供給公社については</t>
    </r>
    <r>
      <rPr>
        <sz val="11"/>
        <rFont val="明朝"/>
        <family val="1"/>
        <charset val="128"/>
      </rPr>
      <t>14</t>
    </r>
    <r>
      <rPr>
        <sz val="11"/>
        <rFont val="DejaVu Sans"/>
        <family val="2"/>
      </rPr>
      <t>年度から新公社会計基準を適用しているため、一般管理費、特定準備金計上前利益、特定準備金取崩・繰入額を計上している。</t>
    </r>
  </si>
  <si>
    <t>（注２）原則として表示単位未満を四捨五入して端数調整していないため、合計等と一致しない場合がある。</t>
  </si>
  <si>
    <t>病院事業会計</t>
    <rPh sb="0" eb="2">
      <t>ビョウイン</t>
    </rPh>
    <rPh sb="2" eb="4">
      <t>ジギョウ</t>
    </rPh>
    <rPh sb="4" eb="5">
      <t>カイ</t>
    </rPh>
    <rPh sb="5" eb="6">
      <t>ケイ</t>
    </rPh>
    <phoneticPr fontId="17"/>
  </si>
  <si>
    <t>川崎市土地開発公社</t>
    <rPh sb="0" eb="3">
      <t>カワサキシ</t>
    </rPh>
    <rPh sb="3" eb="5">
      <t>トチ</t>
    </rPh>
    <rPh sb="5" eb="7">
      <t>カイハツ</t>
    </rPh>
    <rPh sb="7" eb="9">
      <t>コウシャ</t>
    </rPh>
    <phoneticPr fontId="27"/>
  </si>
  <si>
    <t>川崎市住宅供給公社</t>
    <rPh sb="0" eb="3">
      <t>カワサキシ</t>
    </rPh>
    <rPh sb="3" eb="5">
      <t>ジュウタク</t>
    </rPh>
    <rPh sb="5" eb="7">
      <t>キョウキュウ</t>
    </rPh>
    <rPh sb="7" eb="9">
      <t>コウシャ</t>
    </rPh>
    <phoneticPr fontId="27"/>
  </si>
  <si>
    <t>かわさき市民放送㈱</t>
    <rPh sb="4" eb="6">
      <t>シミン</t>
    </rPh>
    <rPh sb="6" eb="8">
      <t>ホウソウ</t>
    </rPh>
    <phoneticPr fontId="27"/>
  </si>
  <si>
    <t>川崎冷蔵株式会社</t>
    <phoneticPr fontId="27"/>
  </si>
  <si>
    <t>川崎臨港倉庫埠頭株式会社</t>
    <rPh sb="0" eb="2">
      <t>カワサキ</t>
    </rPh>
    <rPh sb="2" eb="4">
      <t>リンコウ</t>
    </rPh>
    <rPh sb="4" eb="6">
      <t>ソウコ</t>
    </rPh>
    <rPh sb="6" eb="8">
      <t>フトウ</t>
    </rPh>
    <rPh sb="8" eb="9">
      <t>カブ</t>
    </rPh>
    <rPh sb="9" eb="10">
      <t>シキ</t>
    </rPh>
    <rPh sb="10" eb="12">
      <t>カイシャ</t>
    </rPh>
    <phoneticPr fontId="27"/>
  </si>
  <si>
    <t>下水道事業会計</t>
    <rPh sb="0" eb="3">
      <t>ゲスイドウ</t>
    </rPh>
    <rPh sb="3" eb="5">
      <t>ジギョウ</t>
    </rPh>
    <rPh sb="5" eb="7">
      <t>カイケイ</t>
    </rPh>
    <phoneticPr fontId="26"/>
  </si>
  <si>
    <t>水道事業会計</t>
    <rPh sb="0" eb="2">
      <t>スイドウ</t>
    </rPh>
    <rPh sb="2" eb="4">
      <t>ジギョウ</t>
    </rPh>
    <rPh sb="4" eb="6">
      <t>カイケイ</t>
    </rPh>
    <phoneticPr fontId="26"/>
  </si>
  <si>
    <t>工業用水度事業会計</t>
    <rPh sb="0" eb="2">
      <t>コウギョウ</t>
    </rPh>
    <rPh sb="2" eb="4">
      <t>ヨウスイ</t>
    </rPh>
    <rPh sb="4" eb="5">
      <t>ド</t>
    </rPh>
    <rPh sb="5" eb="7">
      <t>ジギョウ</t>
    </rPh>
    <rPh sb="7" eb="9">
      <t>カイケイ</t>
    </rPh>
    <phoneticPr fontId="26"/>
  </si>
  <si>
    <t>自動車運送事業会計</t>
    <rPh sb="0" eb="3">
      <t>ジドウシャ</t>
    </rPh>
    <rPh sb="3" eb="5">
      <t>ウンソウ</t>
    </rPh>
    <rPh sb="5" eb="7">
      <t>ジギョウ</t>
    </rPh>
    <rPh sb="7" eb="9">
      <t>カイケイ</t>
    </rPh>
    <phoneticPr fontId="26"/>
  </si>
  <si>
    <t>川崎市</t>
    <rPh sb="0" eb="3">
      <t>カワサキシ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</si>
</sst>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_ * #,##0_ ;_ * \-#,##0_ ;_ * \-_ ;_ @_ "/>
    <numFmt numFmtId="177" formatCode="#,##0_);[Red]\(#,##0\)"/>
    <numFmt numFmtId="178" formatCode="#,##0.0;&quot;▲ &quot;#,##0.0"/>
    <numFmt numFmtId="179" formatCode="_ * #,##0_ ;_ * &quot;▲ &quot;#,##0_ ;_ * &quot;－&quot;_ ;_ @_ "/>
    <numFmt numFmtId="180" formatCode="_ * #,##0.0_ ;_ * &quot;▲ &quot;#,##0.0_ ;_ * &quot;－&quot;_ ;_ @_ "/>
    <numFmt numFmtId="181" formatCode="#,##0_ "/>
    <numFmt numFmtId="182" formatCode="#,##0;[Red]\△#,##0"/>
    <numFmt numFmtId="183" formatCode="#,##0;&quot;△ &quot;#,##0"/>
    <numFmt numFmtId="184" formatCode="#,##0;&quot;▲ &quot;#,##0"/>
    <numFmt numFmtId="185" formatCode="_ * #,##0.000_ ;_ * \-#,##0.000_ ;_ * \-_ ;_ @_ "/>
    <numFmt numFmtId="186" formatCode="_ * #,##0.0_ ;_ * \-#,##0.0_ ;_ * \-_ ;_ @_ "/>
    <numFmt numFmtId="187" formatCode="_ * #,##0.00_ ;_ * \-#,##0.00_ ;_ * \-_ ;_ @_ "/>
    <numFmt numFmtId="188" formatCode="_ * #,##0.00_ ;_ * &quot;▲ &quot;#,##0.00_ ;_ * &quot;－&quot;_ ;_ @_ "/>
    <numFmt numFmtId="189" formatCode="_ * #,##0.000_ ;_ * &quot;▲ &quot;#,##0.000_ ;_ * &quot;－&quot;_ ;_ @_ "/>
  </numFmts>
  <fonts count="30">
    <font>
      <sz val="11"/>
      <name val="明朝"/>
      <family val="1"/>
      <charset val="128"/>
    </font>
    <font>
      <sz val="10"/>
      <name val="Arial"/>
      <family val="2"/>
    </font>
    <font>
      <b/>
      <sz val="24"/>
      <color indexed="8"/>
      <name val="明朝"/>
      <family val="1"/>
      <charset val="128"/>
    </font>
    <font>
      <sz val="18"/>
      <color indexed="8"/>
      <name val="明朝"/>
      <family val="1"/>
      <charset val="128"/>
    </font>
    <font>
      <sz val="12"/>
      <color indexed="8"/>
      <name val="明朝"/>
      <family val="1"/>
      <charset val="128"/>
    </font>
    <font>
      <sz val="10"/>
      <color indexed="63"/>
      <name val="明朝"/>
      <family val="1"/>
      <charset val="128"/>
    </font>
    <font>
      <i/>
      <sz val="10"/>
      <color indexed="23"/>
      <name val="明朝"/>
      <family val="1"/>
      <charset val="128"/>
    </font>
    <font>
      <sz val="10"/>
      <color indexed="17"/>
      <name val="明朝"/>
      <family val="1"/>
      <charset val="128"/>
    </font>
    <font>
      <sz val="10"/>
      <color indexed="19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10"/>
      <color indexed="9"/>
      <name val="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9"/>
      <name val="明朝"/>
      <family val="1"/>
      <charset val="128"/>
    </font>
    <font>
      <b/>
      <sz val="12"/>
      <name val="DejaVu Sans"/>
      <family val="2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DejaVu Sans"/>
      <family val="2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DejaVu Sans"/>
      <family val="2"/>
    </font>
    <font>
      <sz val="9"/>
      <name val="明朝"/>
      <family val="1"/>
      <charset val="128"/>
    </font>
    <font>
      <sz val="10"/>
      <name val="DejaVu Sans"/>
      <family val="2"/>
    </font>
    <font>
      <b/>
      <sz val="11"/>
      <name val="明朝"/>
      <family val="1"/>
      <charset val="128"/>
    </font>
    <font>
      <sz val="8"/>
      <name val="DejaVu Sans"/>
      <family val="2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23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0" fontId="10" fillId="6" borderId="0" applyNumberFormat="0" applyBorder="0" applyProtection="0"/>
    <xf numFmtId="177" fontId="25" fillId="0" borderId="0" applyBorder="0" applyProtection="0"/>
    <xf numFmtId="38" fontId="25" fillId="0" borderId="0" applyBorder="0" applyProtection="0"/>
    <xf numFmtId="0" fontId="25" fillId="0" borderId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8" fillId="8" borderId="0" applyNumberFormat="0" applyBorder="0" applyProtection="0"/>
    <xf numFmtId="0" fontId="5" fillId="8" borderId="1" applyNumberForma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9" fillId="0" borderId="0" applyNumberFormat="0" applyFill="0" applyBorder="0" applyProtection="0"/>
    <xf numFmtId="41" fontId="1" fillId="0" borderId="0" applyFill="0" applyBorder="0" applyAlignment="0" applyProtection="0"/>
    <xf numFmtId="38" fontId="25" fillId="0" borderId="0" applyFont="0" applyFill="0" applyBorder="0" applyAlignment="0" applyProtection="0"/>
    <xf numFmtId="0" fontId="29" fillId="0" borderId="0"/>
  </cellStyleXfs>
  <cellXfs count="358">
    <xf numFmtId="0" fontId="0" fillId="0" borderId="0" xfId="0"/>
    <xf numFmtId="176" fontId="0" fillId="0" borderId="0" xfId="0" applyNumberFormat="1" applyAlignment="1">
      <alignment vertical="center"/>
    </xf>
    <xf numFmtId="0" fontId="14" fillId="0" borderId="2" xfId="0" applyFont="1" applyBorder="1" applyAlignment="1">
      <alignment horizontal="distributed" vertical="center"/>
    </xf>
    <xf numFmtId="176" fontId="15" fillId="0" borderId="0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16" fillId="0" borderId="3" xfId="0" applyNumberFormat="1" applyFont="1" applyBorder="1" applyAlignment="1">
      <alignment vertical="center"/>
    </xf>
    <xf numFmtId="177" fontId="0" fillId="0" borderId="3" xfId="7" applyFont="1" applyBorder="1" applyAlignment="1" applyProtection="1">
      <alignment vertical="center"/>
    </xf>
    <xf numFmtId="0" fontId="0" fillId="0" borderId="0" xfId="0" applyAlignment="1">
      <alignment vertical="center"/>
    </xf>
    <xf numFmtId="176" fontId="16" fillId="0" borderId="0" xfId="0" applyNumberFormat="1" applyFont="1" applyAlignment="1">
      <alignment vertical="center"/>
    </xf>
    <xf numFmtId="178" fontId="0" fillId="0" borderId="3" xfId="0" applyNumberFormat="1" applyBorder="1" applyAlignment="1">
      <alignment vertical="center"/>
    </xf>
    <xf numFmtId="176" fontId="14" fillId="0" borderId="0" xfId="0" applyNumberFormat="1" applyFont="1" applyAlignment="1">
      <alignment vertical="center"/>
    </xf>
    <xf numFmtId="176" fontId="14" fillId="0" borderId="5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176" fontId="0" fillId="0" borderId="10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16" fillId="0" borderId="5" xfId="0" applyNumberFormat="1" applyFon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9" fontId="0" fillId="0" borderId="0" xfId="7" applyNumberFormat="1" applyFont="1" applyBorder="1" applyAlignment="1" applyProtection="1">
      <alignment vertical="center"/>
    </xf>
    <xf numFmtId="180" fontId="0" fillId="0" borderId="14" xfId="7" applyNumberFormat="1" applyFont="1" applyBorder="1" applyAlignment="1" applyProtection="1">
      <alignment vertical="center"/>
    </xf>
    <xf numFmtId="179" fontId="0" fillId="0" borderId="14" xfId="7" applyNumberFormat="1" applyFont="1" applyBorder="1" applyAlignment="1" applyProtection="1">
      <alignment vertical="center"/>
    </xf>
    <xf numFmtId="180" fontId="0" fillId="0" borderId="15" xfId="7" applyNumberFormat="1" applyFont="1" applyBorder="1" applyAlignment="1" applyProtection="1">
      <alignment vertical="center"/>
    </xf>
    <xf numFmtId="176" fontId="0" fillId="0" borderId="16" xfId="0" applyNumberFormat="1" applyBorder="1" applyAlignment="1">
      <alignment vertical="center"/>
    </xf>
    <xf numFmtId="176" fontId="16" fillId="0" borderId="17" xfId="0" applyNumberFormat="1" applyFon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9" fontId="0" fillId="0" borderId="19" xfId="7" applyNumberFormat="1" applyFont="1" applyBorder="1" applyAlignment="1" applyProtection="1">
      <alignment vertical="center"/>
    </xf>
    <xf numFmtId="180" fontId="0" fillId="0" borderId="20" xfId="7" applyNumberFormat="1" applyFont="1" applyBorder="1" applyAlignment="1" applyProtection="1">
      <alignment vertical="center"/>
    </xf>
    <xf numFmtId="179" fontId="0" fillId="0" borderId="20" xfId="7" applyNumberFormat="1" applyFont="1" applyBorder="1" applyAlignment="1" applyProtection="1">
      <alignment vertical="center"/>
    </xf>
    <xf numFmtId="180" fontId="0" fillId="0" borderId="21" xfId="7" applyNumberFormat="1" applyFont="1" applyBorder="1" applyAlignment="1" applyProtection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16" fillId="0" borderId="23" xfId="0" applyNumberFormat="1" applyFont="1" applyBorder="1" applyAlignment="1">
      <alignment vertical="center"/>
    </xf>
    <xf numFmtId="179" fontId="0" fillId="0" borderId="24" xfId="7" applyNumberFormat="1" applyFont="1" applyBorder="1" applyAlignment="1" applyProtection="1">
      <alignment vertical="center"/>
    </xf>
    <xf numFmtId="180" fontId="0" fillId="0" borderId="23" xfId="7" applyNumberFormat="1" applyFont="1" applyBorder="1" applyAlignment="1" applyProtection="1">
      <alignment vertical="center"/>
    </xf>
    <xf numFmtId="179" fontId="0" fillId="0" borderId="23" xfId="7" applyNumberFormat="1" applyFont="1" applyBorder="1" applyAlignment="1" applyProtection="1">
      <alignment vertical="center"/>
    </xf>
    <xf numFmtId="180" fontId="0" fillId="0" borderId="25" xfId="7" applyNumberFormat="1" applyFont="1" applyBorder="1" applyAlignment="1" applyProtection="1">
      <alignment vertical="center"/>
    </xf>
    <xf numFmtId="176" fontId="16" fillId="0" borderId="3" xfId="0" applyNumberFormat="1" applyFon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176" fontId="0" fillId="0" borderId="27" xfId="0" applyNumberFormat="1" applyBorder="1" applyAlignment="1">
      <alignment vertical="center"/>
    </xf>
    <xf numFmtId="176" fontId="16" fillId="0" borderId="26" xfId="0" applyNumberFormat="1" applyFont="1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179" fontId="0" fillId="0" borderId="29" xfId="7" applyNumberFormat="1" applyFont="1" applyBorder="1" applyAlignment="1" applyProtection="1">
      <alignment vertical="center"/>
    </xf>
    <xf numFmtId="180" fontId="0" fillId="0" borderId="30" xfId="7" applyNumberFormat="1" applyFont="1" applyBorder="1" applyAlignment="1" applyProtection="1">
      <alignment vertical="center"/>
    </xf>
    <xf numFmtId="180" fontId="0" fillId="0" borderId="31" xfId="7" applyNumberFormat="1" applyFont="1" applyBorder="1" applyAlignment="1" applyProtection="1">
      <alignment vertical="center"/>
    </xf>
    <xf numFmtId="176" fontId="16" fillId="0" borderId="32" xfId="0" applyNumberFormat="1" applyFont="1" applyBorder="1" applyAlignment="1">
      <alignment horizontal="left" vertical="center"/>
    </xf>
    <xf numFmtId="176" fontId="0" fillId="0" borderId="24" xfId="0" applyNumberFormat="1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176" fontId="16" fillId="0" borderId="34" xfId="0" applyNumberFormat="1" applyFont="1" applyBorder="1" applyAlignment="1">
      <alignment horizontal="left" vertical="center"/>
    </xf>
    <xf numFmtId="176" fontId="0" fillId="0" borderId="35" xfId="0" applyNumberFormat="1" applyBorder="1" applyAlignment="1">
      <alignment horizontal="left" vertical="center"/>
    </xf>
    <xf numFmtId="176" fontId="0" fillId="0" borderId="36" xfId="0" applyNumberFormat="1" applyBorder="1" applyAlignment="1">
      <alignment horizontal="left" vertical="center"/>
    </xf>
    <xf numFmtId="179" fontId="0" fillId="0" borderId="35" xfId="7" applyNumberFormat="1" applyFont="1" applyBorder="1" applyAlignment="1" applyProtection="1">
      <alignment vertical="center"/>
    </xf>
    <xf numFmtId="180" fontId="0" fillId="0" borderId="37" xfId="7" applyNumberFormat="1" applyFont="1" applyBorder="1" applyAlignment="1" applyProtection="1">
      <alignment vertical="center"/>
    </xf>
    <xf numFmtId="180" fontId="0" fillId="0" borderId="38" xfId="7" applyNumberFormat="1" applyFont="1" applyBorder="1" applyAlignment="1" applyProtection="1">
      <alignment vertical="center"/>
    </xf>
    <xf numFmtId="176" fontId="16" fillId="0" borderId="10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9" fontId="0" fillId="0" borderId="2" xfId="7" applyNumberFormat="1" applyFont="1" applyBorder="1" applyAlignment="1" applyProtection="1">
      <alignment vertical="center"/>
    </xf>
    <xf numFmtId="180" fontId="0" fillId="0" borderId="12" xfId="7" applyNumberFormat="1" applyFont="1" applyBorder="1" applyAlignment="1" applyProtection="1">
      <alignment vertical="center"/>
    </xf>
    <xf numFmtId="180" fontId="0" fillId="0" borderId="39" xfId="7" applyNumberFormat="1" applyFont="1" applyBorder="1" applyAlignment="1" applyProtection="1">
      <alignment vertical="center"/>
    </xf>
    <xf numFmtId="176" fontId="16" fillId="0" borderId="5" xfId="0" applyNumberFormat="1" applyFont="1" applyBorder="1" applyAlignment="1">
      <alignment vertical="center"/>
    </xf>
    <xf numFmtId="180" fontId="0" fillId="0" borderId="40" xfId="7" applyNumberFormat="1" applyFont="1" applyBorder="1" applyAlignment="1" applyProtection="1">
      <alignment vertical="center"/>
    </xf>
    <xf numFmtId="176" fontId="16" fillId="0" borderId="41" xfId="0" applyNumberFormat="1" applyFon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16" fillId="0" borderId="16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16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16" fillId="0" borderId="41" xfId="0" applyNumberFormat="1" applyFont="1" applyBorder="1" applyAlignment="1">
      <alignment horizontal="left" vertical="center"/>
    </xf>
    <xf numFmtId="176" fontId="16" fillId="0" borderId="43" xfId="0" applyNumberFormat="1" applyFont="1" applyBorder="1" applyAlignment="1">
      <alignment horizontal="left" vertical="center"/>
    </xf>
    <xf numFmtId="179" fontId="0" fillId="0" borderId="36" xfId="7" applyNumberFormat="1" applyFont="1" applyBorder="1" applyAlignment="1" applyProtection="1">
      <alignment vertical="center"/>
    </xf>
    <xf numFmtId="176" fontId="16" fillId="0" borderId="10" xfId="0" applyNumberFormat="1" applyFont="1" applyBorder="1" applyAlignment="1">
      <alignment vertical="center"/>
    </xf>
    <xf numFmtId="180" fontId="0" fillId="0" borderId="44" xfId="7" applyNumberFormat="1" applyFont="1" applyBorder="1" applyAlignment="1" applyProtection="1">
      <alignment vertical="center"/>
    </xf>
    <xf numFmtId="176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176" fontId="22" fillId="0" borderId="0" xfId="0" applyNumberFormat="1" applyFont="1" applyBorder="1" applyAlignment="1">
      <alignment horizontal="distributed" vertical="center"/>
    </xf>
    <xf numFmtId="176" fontId="17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0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9" fontId="0" fillId="0" borderId="47" xfId="7" applyNumberFormat="1" applyFont="1" applyBorder="1" applyAlignment="1" applyProtection="1">
      <alignment vertical="center"/>
    </xf>
    <xf numFmtId="179" fontId="0" fillId="0" borderId="6" xfId="7" applyNumberFormat="1" applyFont="1" applyBorder="1" applyAlignment="1" applyProtection="1">
      <alignment vertical="center"/>
    </xf>
    <xf numFmtId="179" fontId="0" fillId="0" borderId="48" xfId="7" applyNumberFormat="1" applyFont="1" applyBorder="1" applyAlignment="1" applyProtection="1">
      <alignment vertical="center"/>
    </xf>
    <xf numFmtId="179" fontId="0" fillId="0" borderId="15" xfId="7" applyNumberFormat="1" applyFont="1" applyBorder="1" applyAlignment="1" applyProtection="1">
      <alignment vertical="center"/>
    </xf>
    <xf numFmtId="183" fontId="0" fillId="0" borderId="0" xfId="0" applyNumberFormat="1" applyAlignment="1">
      <alignment vertical="center"/>
    </xf>
    <xf numFmtId="176" fontId="0" fillId="0" borderId="25" xfId="0" applyNumberFormat="1" applyFont="1" applyBorder="1" applyAlignment="1">
      <alignment horizontal="right" vertical="center"/>
    </xf>
    <xf numFmtId="179" fontId="0" fillId="0" borderId="49" xfId="7" applyNumberFormat="1" applyFont="1" applyBorder="1" applyAlignment="1" applyProtection="1">
      <alignment vertical="center"/>
    </xf>
    <xf numFmtId="179" fontId="0" fillId="0" borderId="41" xfId="7" applyNumberFormat="1" applyFont="1" applyBorder="1" applyAlignment="1" applyProtection="1">
      <alignment vertical="center"/>
    </xf>
    <xf numFmtId="179" fontId="0" fillId="0" borderId="25" xfId="7" applyNumberFormat="1" applyFont="1" applyBorder="1" applyAlignment="1" applyProtection="1">
      <alignment vertical="center"/>
    </xf>
    <xf numFmtId="176" fontId="16" fillId="0" borderId="16" xfId="0" applyNumberFormat="1" applyFon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1" xfId="0" applyNumberFormat="1" applyFont="1" applyBorder="1" applyAlignment="1">
      <alignment horizontal="right" vertical="center"/>
    </xf>
    <xf numFmtId="179" fontId="0" fillId="0" borderId="50" xfId="7" applyNumberFormat="1" applyFont="1" applyBorder="1" applyAlignment="1" applyProtection="1">
      <alignment vertical="center"/>
    </xf>
    <xf numFmtId="179" fontId="0" fillId="0" borderId="26" xfId="7" applyNumberFormat="1" applyFont="1" applyBorder="1" applyAlignment="1" applyProtection="1">
      <alignment vertical="center"/>
    </xf>
    <xf numFmtId="176" fontId="0" fillId="0" borderId="19" xfId="0" applyNumberFormat="1" applyBorder="1" applyAlignment="1">
      <alignment horizontal="left" vertical="center"/>
    </xf>
    <xf numFmtId="176" fontId="0" fillId="0" borderId="21" xfId="0" applyNumberFormat="1" applyFont="1" applyBorder="1" applyAlignment="1">
      <alignment horizontal="right" vertical="center"/>
    </xf>
    <xf numFmtId="179" fontId="0" fillId="0" borderId="51" xfId="7" applyNumberFormat="1" applyFont="1" applyBorder="1" applyAlignment="1" applyProtection="1">
      <alignment vertical="center"/>
    </xf>
    <xf numFmtId="179" fontId="0" fillId="0" borderId="52" xfId="7" applyNumberFormat="1" applyFont="1" applyBorder="1" applyAlignment="1" applyProtection="1">
      <alignment vertical="center"/>
    </xf>
    <xf numFmtId="179" fontId="0" fillId="0" borderId="53" xfId="7" applyNumberFormat="1" applyFont="1" applyBorder="1" applyAlignment="1" applyProtection="1">
      <alignment vertical="center"/>
    </xf>
    <xf numFmtId="179" fontId="0" fillId="0" borderId="17" xfId="7" applyNumberFormat="1" applyFont="1" applyBorder="1" applyAlignment="1" applyProtection="1">
      <alignment vertical="center"/>
    </xf>
    <xf numFmtId="179" fontId="0" fillId="0" borderId="21" xfId="7" applyNumberFormat="1" applyFont="1" applyBorder="1" applyAlignment="1" applyProtection="1">
      <alignment vertical="center"/>
    </xf>
    <xf numFmtId="179" fontId="0" fillId="0" borderId="32" xfId="7" applyNumberFormat="1" applyFont="1" applyBorder="1" applyAlignment="1" applyProtection="1">
      <alignment vertical="center"/>
    </xf>
    <xf numFmtId="179" fontId="0" fillId="0" borderId="54" xfId="7" applyNumberFormat="1" applyFont="1" applyBorder="1" applyAlignment="1" applyProtection="1">
      <alignment vertical="center"/>
    </xf>
    <xf numFmtId="0" fontId="0" fillId="0" borderId="25" xfId="0" applyBorder="1" applyAlignment="1">
      <alignment horizontal="center" vertical="center"/>
    </xf>
    <xf numFmtId="179" fontId="0" fillId="0" borderId="25" xfId="7" applyNumberFormat="1" applyFont="1" applyBorder="1" applyAlignment="1" applyProtection="1">
      <alignment horizontal="right" vertical="center"/>
    </xf>
    <xf numFmtId="0" fontId="0" fillId="0" borderId="55" xfId="0" applyBorder="1" applyAlignment="1">
      <alignment horizontal="center" vertical="center"/>
    </xf>
    <xf numFmtId="179" fontId="0" fillId="0" borderId="10" xfId="7" applyNumberFormat="1" applyFont="1" applyBorder="1" applyAlignment="1" applyProtection="1">
      <alignment horizontal="right" vertical="center"/>
    </xf>
    <xf numFmtId="179" fontId="0" fillId="0" borderId="13" xfId="7" applyNumberFormat="1" applyFont="1" applyBorder="1" applyAlignment="1" applyProtection="1">
      <alignment horizontal="right" vertical="center"/>
    </xf>
    <xf numFmtId="179" fontId="0" fillId="0" borderId="45" xfId="7" applyNumberFormat="1" applyFont="1" applyBorder="1" applyAlignment="1" applyProtection="1">
      <alignment horizontal="right" vertical="center"/>
    </xf>
    <xf numFmtId="179" fontId="0" fillId="0" borderId="2" xfId="7" applyNumberFormat="1" applyFont="1" applyBorder="1" applyAlignment="1" applyProtection="1">
      <alignment horizontal="right" vertical="center"/>
    </xf>
    <xf numFmtId="176" fontId="0" fillId="0" borderId="0" xfId="0" applyNumberFormat="1" applyBorder="1" applyAlignment="1">
      <alignment horizontal="left" vertical="center"/>
    </xf>
    <xf numFmtId="176" fontId="0" fillId="0" borderId="40" xfId="0" applyNumberFormat="1" applyBorder="1" applyAlignment="1">
      <alignment horizontal="right" vertical="center"/>
    </xf>
    <xf numFmtId="179" fontId="0" fillId="0" borderId="16" xfId="7" applyNumberFormat="1" applyFont="1" applyBorder="1" applyAlignment="1" applyProtection="1">
      <alignment vertical="center"/>
    </xf>
    <xf numFmtId="179" fontId="0" fillId="0" borderId="56" xfId="7" applyNumberFormat="1" applyFont="1" applyBorder="1" applyAlignment="1" applyProtection="1">
      <alignment vertical="center"/>
    </xf>
    <xf numFmtId="179" fontId="0" fillId="0" borderId="57" xfId="7" applyNumberFormat="1" applyFont="1" applyBorder="1" applyAlignment="1" applyProtection="1">
      <alignment vertical="center"/>
    </xf>
    <xf numFmtId="179" fontId="0" fillId="0" borderId="22" xfId="7" applyNumberFormat="1" applyFont="1" applyBorder="1" applyAlignment="1" applyProtection="1">
      <alignment vertical="center"/>
    </xf>
    <xf numFmtId="179" fontId="0" fillId="0" borderId="40" xfId="7" applyNumberFormat="1" applyFont="1" applyBorder="1" applyAlignment="1" applyProtection="1">
      <alignment vertical="center"/>
    </xf>
    <xf numFmtId="176" fontId="0" fillId="0" borderId="50" xfId="0" applyNumberFormat="1" applyBorder="1" applyAlignment="1">
      <alignment vertical="center"/>
    </xf>
    <xf numFmtId="176" fontId="16" fillId="0" borderId="27" xfId="0" applyNumberFormat="1" applyFont="1" applyBorder="1" applyAlignment="1">
      <alignment horizontal="left" vertical="center"/>
    </xf>
    <xf numFmtId="179" fontId="0" fillId="0" borderId="27" xfId="7" applyNumberFormat="1" applyFont="1" applyBorder="1" applyAlignment="1" applyProtection="1">
      <alignment vertical="center"/>
    </xf>
    <xf numFmtId="179" fontId="0" fillId="0" borderId="58" xfId="7" applyNumberFormat="1" applyFont="1" applyBorder="1" applyAlignment="1" applyProtection="1">
      <alignment vertical="center"/>
    </xf>
    <xf numFmtId="176" fontId="16" fillId="0" borderId="51" xfId="0" applyNumberFormat="1" applyFont="1" applyBorder="1" applyAlignment="1">
      <alignment horizontal="left" vertical="center"/>
    </xf>
    <xf numFmtId="176" fontId="0" fillId="0" borderId="55" xfId="0" applyNumberFormat="1" applyFont="1" applyBorder="1" applyAlignment="1">
      <alignment horizontal="right" vertical="center"/>
    </xf>
    <xf numFmtId="179" fontId="0" fillId="0" borderId="10" xfId="7" applyNumberFormat="1" applyFont="1" applyBorder="1" applyAlignment="1" applyProtection="1">
      <alignment vertical="center"/>
    </xf>
    <xf numFmtId="179" fontId="0" fillId="0" borderId="13" xfId="7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vertical="center"/>
    </xf>
    <xf numFmtId="183" fontId="0" fillId="0" borderId="0" xfId="0" applyNumberFormat="1" applyBorder="1" applyAlignment="1">
      <alignment vertical="center"/>
    </xf>
    <xf numFmtId="183" fontId="0" fillId="0" borderId="0" xfId="0" applyNumberFormat="1" applyAlignment="1">
      <alignment horizontal="right" vertical="center"/>
    </xf>
    <xf numFmtId="183" fontId="16" fillId="0" borderId="0" xfId="0" applyNumberFormat="1" applyFont="1" applyAlignment="1">
      <alignment horizontal="right" vertical="center"/>
    </xf>
    <xf numFmtId="183" fontId="0" fillId="0" borderId="0" xfId="0" applyNumberFormat="1" applyFont="1" applyBorder="1" applyAlignment="1">
      <alignment vertical="center"/>
    </xf>
    <xf numFmtId="183" fontId="16" fillId="0" borderId="46" xfId="0" applyNumberFormat="1" applyFont="1" applyBorder="1" applyAlignment="1">
      <alignment horizontal="center" vertical="center"/>
    </xf>
    <xf numFmtId="183" fontId="16" fillId="0" borderId="55" xfId="0" applyNumberFormat="1" applyFont="1" applyBorder="1" applyAlignment="1">
      <alignment horizontal="center" vertical="center"/>
    </xf>
    <xf numFmtId="183" fontId="16" fillId="0" borderId="13" xfId="0" applyNumberFormat="1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9" fontId="0" fillId="0" borderId="9" xfId="7" applyNumberFormat="1" applyFont="1" applyBorder="1" applyAlignment="1" applyProtection="1">
      <alignment vertical="center"/>
    </xf>
    <xf numFmtId="179" fontId="0" fillId="0" borderId="0" xfId="7" applyNumberFormat="1" applyFont="1" applyBorder="1" applyAlignment="1" applyProtection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9" fontId="0" fillId="0" borderId="49" xfId="7" applyNumberFormat="1" applyFont="1" applyBorder="1" applyAlignment="1" applyProtection="1">
      <alignment horizontal="right" vertical="center"/>
    </xf>
    <xf numFmtId="179" fontId="0" fillId="0" borderId="24" xfId="7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9" fontId="0" fillId="0" borderId="32" xfId="7" applyNumberFormat="1" applyFont="1" applyBorder="1" applyAlignment="1" applyProtection="1">
      <alignment horizontal="right" vertical="center"/>
    </xf>
    <xf numFmtId="179" fontId="0" fillId="0" borderId="54" xfId="7" applyNumberFormat="1" applyFont="1" applyBorder="1" applyAlignment="1" applyProtection="1">
      <alignment horizontal="right" vertical="center"/>
    </xf>
    <xf numFmtId="176" fontId="16" fillId="0" borderId="59" xfId="0" applyNumberFormat="1" applyFont="1" applyBorder="1" applyAlignment="1">
      <alignment vertical="center"/>
    </xf>
    <xf numFmtId="176" fontId="0" fillId="0" borderId="60" xfId="0" applyNumberFormat="1" applyBorder="1" applyAlignment="1">
      <alignment vertical="center"/>
    </xf>
    <xf numFmtId="176" fontId="0" fillId="0" borderId="60" xfId="0" applyNumberFormat="1" applyFont="1" applyBorder="1" applyAlignment="1">
      <alignment horizontal="right" vertical="center"/>
    </xf>
    <xf numFmtId="179" fontId="0" fillId="0" borderId="59" xfId="7" applyNumberFormat="1" applyFont="1" applyBorder="1" applyAlignment="1" applyProtection="1">
      <alignment vertical="center"/>
    </xf>
    <xf numFmtId="179" fontId="0" fillId="0" borderId="61" xfId="7" applyNumberFormat="1" applyFont="1" applyBorder="1" applyAlignment="1" applyProtection="1">
      <alignment vertical="center"/>
    </xf>
    <xf numFmtId="179" fontId="0" fillId="0" borderId="45" xfId="7" applyNumberFormat="1" applyFont="1" applyBorder="1" applyAlignment="1" applyProtection="1">
      <alignment vertical="center"/>
    </xf>
    <xf numFmtId="179" fontId="0" fillId="0" borderId="46" xfId="7" applyNumberFormat="1" applyFont="1" applyBorder="1" applyAlignment="1" applyProtection="1">
      <alignment vertical="center"/>
    </xf>
    <xf numFmtId="179" fontId="0" fillId="0" borderId="55" xfId="7" applyNumberFormat="1" applyFont="1" applyBorder="1" applyAlignment="1" applyProtection="1">
      <alignment vertical="center"/>
    </xf>
    <xf numFmtId="176" fontId="13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0" fillId="0" borderId="0" xfId="0" applyBorder="1" applyAlignment="1">
      <alignment vertical="center"/>
    </xf>
    <xf numFmtId="180" fontId="0" fillId="0" borderId="9" xfId="7" applyNumberFormat="1" applyFont="1" applyBorder="1" applyAlignment="1" applyProtection="1">
      <alignment vertical="center"/>
    </xf>
    <xf numFmtId="180" fontId="0" fillId="0" borderId="0" xfId="7" applyNumberFormat="1" applyFont="1" applyBorder="1" applyAlignment="1" applyProtection="1">
      <alignment vertical="center"/>
    </xf>
    <xf numFmtId="180" fontId="0" fillId="0" borderId="52" xfId="7" applyNumberFormat="1" applyFont="1" applyBorder="1" applyAlignment="1" applyProtection="1">
      <alignment vertical="center"/>
    </xf>
    <xf numFmtId="180" fontId="0" fillId="0" borderId="54" xfId="7" applyNumberFormat="1" applyFont="1" applyBorder="1" applyAlignment="1" applyProtection="1">
      <alignment vertical="center"/>
    </xf>
    <xf numFmtId="180" fontId="0" fillId="0" borderId="58" xfId="7" applyNumberFormat="1" applyFont="1" applyBorder="1" applyAlignment="1" applyProtection="1">
      <alignment vertical="center"/>
    </xf>
    <xf numFmtId="179" fontId="0" fillId="0" borderId="43" xfId="7" applyNumberFormat="1" applyFont="1" applyBorder="1" applyAlignment="1" applyProtection="1">
      <alignment vertical="center"/>
    </xf>
    <xf numFmtId="180" fontId="0" fillId="0" borderId="62" xfId="7" applyNumberFormat="1" applyFont="1" applyBorder="1" applyAlignment="1" applyProtection="1">
      <alignment vertical="center"/>
    </xf>
    <xf numFmtId="180" fontId="0" fillId="0" borderId="13" xfId="7" applyNumberFormat="1" applyFont="1" applyBorder="1" applyAlignment="1" applyProtection="1">
      <alignment vertical="center"/>
    </xf>
    <xf numFmtId="180" fontId="0" fillId="0" borderId="56" xfId="7" applyNumberFormat="1" applyFont="1" applyBorder="1" applyAlignment="1" applyProtection="1">
      <alignment vertical="center"/>
    </xf>
    <xf numFmtId="176" fontId="14" fillId="0" borderId="0" xfId="0" applyNumberFormat="1" applyFont="1" applyBorder="1" applyAlignment="1">
      <alignment horizontal="distributed" vertical="center"/>
    </xf>
    <xf numFmtId="176" fontId="16" fillId="0" borderId="0" xfId="0" applyNumberFormat="1" applyFont="1" applyAlignment="1">
      <alignment vertical="center" wrapText="1"/>
    </xf>
    <xf numFmtId="184" fontId="0" fillId="0" borderId="0" xfId="0" applyNumberFormat="1" applyAlignment="1">
      <alignment vertical="center"/>
    </xf>
    <xf numFmtId="185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3" xfId="0" applyNumberFormat="1" applyBorder="1" applyAlignment="1">
      <alignment horizontal="center" vertical="center" shrinkToFit="1"/>
    </xf>
    <xf numFmtId="176" fontId="0" fillId="0" borderId="63" xfId="0" applyNumberFormat="1" applyBorder="1" applyAlignment="1">
      <alignment horizontal="center" vertical="center"/>
    </xf>
    <xf numFmtId="179" fontId="0" fillId="0" borderId="64" xfId="0" applyNumberFormat="1" applyBorder="1" applyAlignment="1">
      <alignment vertical="center"/>
    </xf>
    <xf numFmtId="179" fontId="0" fillId="0" borderId="64" xfId="7" applyNumberFormat="1" applyFont="1" applyBorder="1" applyAlignment="1" applyProtection="1">
      <alignment horizontal="right" vertical="center"/>
    </xf>
    <xf numFmtId="179" fontId="0" fillId="0" borderId="65" xfId="0" applyNumberFormat="1" applyBorder="1" applyAlignment="1">
      <alignment vertical="center"/>
    </xf>
    <xf numFmtId="179" fontId="0" fillId="0" borderId="65" xfId="7" applyNumberFormat="1" applyFont="1" applyBorder="1" applyAlignment="1" applyProtection="1">
      <alignment horizontal="right" vertical="center"/>
    </xf>
    <xf numFmtId="179" fontId="0" fillId="0" borderId="66" xfId="0" applyNumberFormat="1" applyBorder="1" applyAlignment="1">
      <alignment vertical="center"/>
    </xf>
    <xf numFmtId="179" fontId="0" fillId="0" borderId="66" xfId="7" applyNumberFormat="1" applyFont="1" applyBorder="1" applyAlignment="1" applyProtection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0" fillId="0" borderId="67" xfId="7" applyNumberFormat="1" applyFont="1" applyBorder="1" applyAlignment="1" applyProtection="1">
      <alignment horizontal="right" vertical="center"/>
    </xf>
    <xf numFmtId="176" fontId="16" fillId="0" borderId="59" xfId="0" applyNumberFormat="1" applyFont="1" applyBorder="1" applyAlignment="1">
      <alignment horizontal="left" vertical="center"/>
    </xf>
    <xf numFmtId="176" fontId="0" fillId="0" borderId="60" xfId="0" applyNumberFormat="1" applyBorder="1" applyAlignment="1">
      <alignment horizontal="left" vertical="center"/>
    </xf>
    <xf numFmtId="176" fontId="0" fillId="0" borderId="68" xfId="0" applyNumberFormat="1" applyFont="1" applyBorder="1" applyAlignment="1">
      <alignment horizontal="right" vertical="center"/>
    </xf>
    <xf numFmtId="179" fontId="0" fillId="0" borderId="63" xfId="0" applyNumberFormat="1" applyBorder="1" applyAlignment="1">
      <alignment vertical="center"/>
    </xf>
    <xf numFmtId="179" fontId="0" fillId="0" borderId="63" xfId="7" applyNumberFormat="1" applyFont="1" applyBorder="1" applyAlignment="1" applyProtection="1">
      <alignment horizontal="right" vertical="center"/>
    </xf>
    <xf numFmtId="188" fontId="0" fillId="0" borderId="65" xfId="0" applyNumberFormat="1" applyBorder="1" applyAlignment="1">
      <alignment vertical="center"/>
    </xf>
    <xf numFmtId="0" fontId="20" fillId="0" borderId="35" xfId="0" applyFont="1" applyBorder="1" applyAlignment="1">
      <alignment horizontal="left" vertical="center"/>
    </xf>
    <xf numFmtId="176" fontId="0" fillId="0" borderId="38" xfId="0" applyNumberFormat="1" applyFont="1" applyBorder="1" applyAlignment="1">
      <alignment horizontal="right" vertical="center"/>
    </xf>
    <xf numFmtId="176" fontId="16" fillId="0" borderId="27" xfId="0" applyNumberFormat="1" applyFon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9" fontId="0" fillId="0" borderId="64" xfId="7" applyNumberFormat="1" applyFont="1" applyBorder="1" applyAlignment="1" applyProtection="1">
      <alignment vertical="center"/>
    </xf>
    <xf numFmtId="176" fontId="16" fillId="0" borderId="32" xfId="0" applyNumberFormat="1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89" fontId="0" fillId="0" borderId="65" xfId="0" applyNumberFormat="1" applyBorder="1" applyAlignment="1">
      <alignment vertical="center"/>
    </xf>
    <xf numFmtId="189" fontId="0" fillId="0" borderId="65" xfId="7" applyNumberFormat="1" applyFont="1" applyBorder="1" applyAlignment="1" applyProtection="1">
      <alignment vertical="center"/>
    </xf>
    <xf numFmtId="180" fontId="0" fillId="0" borderId="65" xfId="0" applyNumberFormat="1" applyBorder="1" applyAlignment="1">
      <alignment vertical="center"/>
    </xf>
    <xf numFmtId="180" fontId="0" fillId="0" borderId="65" xfId="7" applyNumberFormat="1" applyFont="1" applyBorder="1" applyAlignment="1" applyProtection="1">
      <alignment vertical="center"/>
    </xf>
    <xf numFmtId="176" fontId="16" fillId="0" borderId="34" xfId="0" applyNumberFormat="1" applyFon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0" fillId="0" borderId="67" xfId="7" applyNumberFormat="1" applyFont="1" applyBorder="1" applyAlignment="1" applyProtection="1">
      <alignment vertical="center"/>
    </xf>
    <xf numFmtId="176" fontId="0" fillId="0" borderId="68" xfId="0" applyNumberFormat="1" applyBorder="1" applyAlignment="1">
      <alignment vertical="center"/>
    </xf>
    <xf numFmtId="180" fontId="0" fillId="0" borderId="63" xfId="0" applyNumberFormat="1" applyBorder="1" applyAlignment="1">
      <alignment vertical="center"/>
    </xf>
    <xf numFmtId="180" fontId="0" fillId="0" borderId="63" xfId="7" applyNumberFormat="1" applyFont="1" applyBorder="1" applyAlignment="1" applyProtection="1">
      <alignment vertical="center"/>
    </xf>
    <xf numFmtId="180" fontId="0" fillId="0" borderId="0" xfId="0" applyNumberFormat="1" applyBorder="1" applyAlignment="1">
      <alignment vertical="center"/>
    </xf>
    <xf numFmtId="176" fontId="13" fillId="0" borderId="0" xfId="0" applyNumberFormat="1" applyFont="1" applyAlignment="1">
      <alignment horizontal="left" vertical="center"/>
    </xf>
    <xf numFmtId="0" fontId="16" fillId="0" borderId="62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176" fontId="18" fillId="0" borderId="2" xfId="0" applyNumberFormat="1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16" fillId="0" borderId="22" xfId="0" applyNumberFormat="1" applyFont="1" applyBorder="1" applyAlignment="1">
      <alignment horizontal="center" vertical="center"/>
    </xf>
    <xf numFmtId="176" fontId="16" fillId="0" borderId="56" xfId="0" applyNumberFormat="1" applyFont="1" applyBorder="1" applyAlignment="1">
      <alignment horizontal="center" vertical="center"/>
    </xf>
    <xf numFmtId="176" fontId="16" fillId="0" borderId="69" xfId="0" applyNumberFormat="1" applyFont="1" applyBorder="1" applyAlignment="1">
      <alignment vertical="center"/>
    </xf>
    <xf numFmtId="0" fontId="0" fillId="0" borderId="70" xfId="0" applyBorder="1" applyAlignment="1">
      <alignment horizontal="distributed" vertical="center"/>
    </xf>
    <xf numFmtId="179" fontId="0" fillId="0" borderId="71" xfId="7" applyNumberFormat="1" applyFont="1" applyBorder="1" applyAlignment="1" applyProtection="1">
      <alignment horizontal="center" vertical="center"/>
    </xf>
    <xf numFmtId="179" fontId="0" fillId="0" borderId="72" xfId="7" applyNumberFormat="1" applyFont="1" applyBorder="1" applyAlignment="1" applyProtection="1">
      <alignment horizontal="center" vertical="center"/>
    </xf>
    <xf numFmtId="179" fontId="0" fillId="0" borderId="39" xfId="7" applyNumberFormat="1" applyFont="1" applyBorder="1" applyAlignment="1" applyProtection="1">
      <alignment horizontal="center" vertical="center"/>
    </xf>
    <xf numFmtId="179" fontId="0" fillId="0" borderId="50" xfId="7" applyNumberFormat="1" applyFont="1" applyBorder="1" applyAlignment="1" applyProtection="1">
      <alignment horizontal="center" vertical="center"/>
    </xf>
    <xf numFmtId="179" fontId="0" fillId="0" borderId="26" xfId="7" applyNumberFormat="1" applyFont="1" applyBorder="1" applyAlignment="1" applyProtection="1">
      <alignment horizontal="center" vertical="center"/>
    </xf>
    <xf numFmtId="179" fontId="0" fillId="0" borderId="58" xfId="7" applyNumberFormat="1" applyFont="1" applyBorder="1" applyAlignment="1" applyProtection="1">
      <alignment horizontal="center" vertical="center"/>
    </xf>
    <xf numFmtId="179" fontId="0" fillId="0" borderId="49" xfId="7" applyNumberFormat="1" applyFont="1" applyBorder="1" applyAlignment="1" applyProtection="1">
      <alignment horizontal="center" vertical="center"/>
    </xf>
    <xf numFmtId="179" fontId="0" fillId="0" borderId="41" xfId="7" applyNumberFormat="1" applyFont="1" applyBorder="1" applyAlignment="1" applyProtection="1">
      <alignment horizontal="center" vertical="center"/>
    </xf>
    <xf numFmtId="179" fontId="0" fillId="0" borderId="54" xfId="7" applyNumberFormat="1" applyFont="1" applyBorder="1" applyAlignment="1" applyProtection="1">
      <alignment horizontal="center" vertical="center"/>
    </xf>
    <xf numFmtId="179" fontId="0" fillId="0" borderId="45" xfId="7" applyNumberFormat="1" applyFont="1" applyBorder="1" applyAlignment="1" applyProtection="1">
      <alignment horizontal="center" vertical="center"/>
    </xf>
    <xf numFmtId="179" fontId="0" fillId="0" borderId="46" xfId="7" applyNumberFormat="1" applyFont="1" applyBorder="1" applyAlignment="1" applyProtection="1">
      <alignment horizontal="center" vertical="center"/>
    </xf>
    <xf numFmtId="179" fontId="0" fillId="0" borderId="13" xfId="7" applyNumberFormat="1" applyFont="1" applyBorder="1" applyAlignment="1" applyProtection="1">
      <alignment horizontal="center" vertical="center"/>
    </xf>
    <xf numFmtId="179" fontId="0" fillId="0" borderId="73" xfId="7" applyNumberFormat="1" applyFont="1" applyBorder="1" applyAlignment="1" applyProtection="1">
      <alignment vertical="center"/>
    </xf>
    <xf numFmtId="179" fontId="0" fillId="0" borderId="74" xfId="7" applyNumberFormat="1" applyFont="1" applyBorder="1" applyAlignment="1" applyProtection="1">
      <alignment vertical="center"/>
    </xf>
    <xf numFmtId="179" fontId="0" fillId="0" borderId="62" xfId="7" applyNumberFormat="1" applyFont="1" applyBorder="1" applyAlignment="1" applyProtection="1">
      <alignment vertical="center"/>
    </xf>
    <xf numFmtId="179" fontId="0" fillId="0" borderId="34" xfId="7" applyNumberFormat="1" applyFont="1" applyBorder="1" applyAlignment="1" applyProtection="1">
      <alignment vertical="center"/>
    </xf>
    <xf numFmtId="179" fontId="0" fillId="0" borderId="69" xfId="7" applyNumberFormat="1" applyFont="1" applyBorder="1" applyAlignment="1" applyProtection="1">
      <alignment vertical="center"/>
    </xf>
    <xf numFmtId="179" fontId="0" fillId="0" borderId="0" xfId="20" applyNumberFormat="1" applyFont="1" applyBorder="1" applyAlignment="1">
      <alignment vertical="center"/>
    </xf>
    <xf numFmtId="179" fontId="0" fillId="0" borderId="75" xfId="20" applyNumberFormat="1" applyFont="1" applyBorder="1" applyAlignment="1">
      <alignment vertical="center"/>
    </xf>
    <xf numFmtId="179" fontId="0" fillId="0" borderId="76" xfId="20" applyNumberFormat="1" applyFont="1" applyBorder="1" applyAlignment="1">
      <alignment vertical="center"/>
    </xf>
    <xf numFmtId="179" fontId="0" fillId="0" borderId="77" xfId="20" applyNumberFormat="1" applyFont="1" applyBorder="1" applyAlignment="1">
      <alignment vertical="center"/>
    </xf>
    <xf numFmtId="179" fontId="0" fillId="0" borderId="78" xfId="20" applyNumberFormat="1" applyFont="1" applyBorder="1" applyAlignment="1">
      <alignment vertical="center"/>
    </xf>
    <xf numFmtId="179" fontId="0" fillId="0" borderId="79" xfId="0" applyNumberFormat="1" applyBorder="1" applyAlignment="1">
      <alignment vertical="center"/>
    </xf>
    <xf numFmtId="179" fontId="1" fillId="0" borderId="79" xfId="20" applyNumberFormat="1" applyBorder="1" applyAlignment="1">
      <alignment horizontal="right" vertical="center"/>
    </xf>
    <xf numFmtId="180" fontId="0" fillId="0" borderId="80" xfId="0" applyNumberFormat="1" applyBorder="1" applyAlignment="1">
      <alignment vertical="center"/>
    </xf>
    <xf numFmtId="180" fontId="1" fillId="0" borderId="80" xfId="20" applyNumberFormat="1" applyBorder="1" applyAlignment="1">
      <alignment vertical="center"/>
    </xf>
    <xf numFmtId="180" fontId="0" fillId="0" borderId="79" xfId="0" applyNumberFormat="1" applyBorder="1" applyAlignment="1">
      <alignment vertical="center"/>
    </xf>
    <xf numFmtId="180" fontId="1" fillId="0" borderId="79" xfId="20" applyNumberFormat="1" applyFill="1" applyBorder="1" applyAlignment="1">
      <alignment vertical="center"/>
    </xf>
    <xf numFmtId="179" fontId="0" fillId="0" borderId="61" xfId="7" quotePrefix="1" applyNumberFormat="1" applyFont="1" applyBorder="1" applyAlignment="1" applyProtection="1">
      <alignment vertical="center"/>
    </xf>
    <xf numFmtId="179" fontId="0" fillId="0" borderId="81" xfId="7" applyNumberFormat="1" applyFont="1" applyBorder="1" applyAlignment="1" applyProtection="1">
      <alignment vertical="center"/>
    </xf>
    <xf numFmtId="179" fontId="0" fillId="0" borderId="82" xfId="7" applyNumberFormat="1" applyFont="1" applyBorder="1" applyAlignment="1" applyProtection="1">
      <alignment vertical="center"/>
    </xf>
    <xf numFmtId="179" fontId="0" fillId="0" borderId="83" xfId="7" applyNumberFormat="1" applyFont="1" applyBorder="1" applyAlignment="1" applyProtection="1">
      <alignment vertical="center"/>
    </xf>
    <xf numFmtId="179" fontId="0" fillId="0" borderId="49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41" xfId="0" applyNumberFormat="1" applyBorder="1" applyAlignment="1">
      <alignment horizontal="right" vertical="center"/>
    </xf>
    <xf numFmtId="179" fontId="0" fillId="0" borderId="54" xfId="0" applyNumberFormat="1" applyBorder="1" applyAlignment="1">
      <alignment horizontal="right" vertical="center"/>
    </xf>
    <xf numFmtId="179" fontId="0" fillId="0" borderId="71" xfId="0" applyNumberFormat="1" applyFont="1" applyBorder="1" applyAlignment="1" applyProtection="1">
      <alignment horizontal="center" vertical="center"/>
    </xf>
    <xf numFmtId="179" fontId="0" fillId="0" borderId="72" xfId="0" applyNumberFormat="1" applyFont="1" applyBorder="1" applyAlignment="1" applyProtection="1">
      <alignment horizontal="center" vertical="center"/>
    </xf>
    <xf numFmtId="179" fontId="0" fillId="0" borderId="50" xfId="0" applyNumberFormat="1" applyFont="1" applyBorder="1" applyAlignment="1" applyProtection="1">
      <alignment horizontal="center" vertical="center"/>
    </xf>
    <xf numFmtId="179" fontId="0" fillId="0" borderId="26" xfId="0" applyNumberFormat="1" applyFont="1" applyBorder="1" applyAlignment="1" applyProtection="1">
      <alignment horizontal="center" vertical="center"/>
    </xf>
    <xf numFmtId="179" fontId="0" fillId="0" borderId="49" xfId="0" applyNumberFormat="1" applyFont="1" applyBorder="1" applyAlignment="1" applyProtection="1">
      <alignment horizontal="center" vertical="center"/>
    </xf>
    <xf numFmtId="179" fontId="0" fillId="0" borderId="41" xfId="0" applyNumberFormat="1" applyFont="1" applyBorder="1" applyAlignment="1" applyProtection="1">
      <alignment horizontal="center" vertical="center"/>
    </xf>
    <xf numFmtId="179" fontId="0" fillId="0" borderId="41" xfId="0" applyNumberFormat="1" applyFont="1" applyBorder="1" applyAlignment="1" applyProtection="1">
      <alignment horizontal="right" vertical="center"/>
    </xf>
    <xf numFmtId="179" fontId="0" fillId="0" borderId="45" xfId="0" applyNumberFormat="1" applyFont="1" applyBorder="1" applyAlignment="1" applyProtection="1">
      <alignment horizontal="center" vertical="center"/>
    </xf>
    <xf numFmtId="179" fontId="0" fillId="0" borderId="46" xfId="0" applyNumberFormat="1" applyFont="1" applyBorder="1" applyAlignment="1" applyProtection="1">
      <alignment horizontal="right" vertical="center"/>
    </xf>
    <xf numFmtId="179" fontId="0" fillId="0" borderId="73" xfId="0" applyNumberFormat="1" applyFont="1" applyBorder="1" applyAlignment="1" applyProtection="1">
      <alignment vertical="center"/>
    </xf>
    <xf numFmtId="179" fontId="0" fillId="0" borderId="74" xfId="0" applyNumberFormat="1" applyFont="1" applyBorder="1" applyAlignment="1" applyProtection="1">
      <alignment vertical="center"/>
    </xf>
    <xf numFmtId="179" fontId="0" fillId="0" borderId="49" xfId="0" applyNumberFormat="1" applyFont="1" applyBorder="1" applyAlignment="1" applyProtection="1">
      <alignment vertical="center"/>
    </xf>
    <xf numFmtId="179" fontId="0" fillId="0" borderId="41" xfId="0" applyNumberFormat="1" applyFont="1" applyBorder="1" applyAlignment="1" applyProtection="1">
      <alignment vertical="center"/>
    </xf>
    <xf numFmtId="179" fontId="0" fillId="0" borderId="10" xfId="0" applyNumberFormat="1" applyFont="1" applyBorder="1" applyAlignment="1" applyProtection="1">
      <alignment vertical="center"/>
    </xf>
    <xf numFmtId="179" fontId="0" fillId="0" borderId="62" xfId="0" applyNumberFormat="1" applyFont="1" applyBorder="1" applyAlignment="1" applyProtection="1">
      <alignment vertical="center"/>
    </xf>
    <xf numFmtId="179" fontId="0" fillId="0" borderId="59" xfId="0" applyNumberFormat="1" applyFont="1" applyBorder="1" applyAlignment="1" applyProtection="1">
      <alignment vertical="center"/>
    </xf>
    <xf numFmtId="179" fontId="0" fillId="0" borderId="61" xfId="0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vertical="center"/>
    </xf>
    <xf numFmtId="179" fontId="0" fillId="0" borderId="54" xfId="0" applyNumberFormat="1" applyFont="1" applyBorder="1" applyAlignment="1" applyProtection="1">
      <alignment vertical="center"/>
    </xf>
    <xf numFmtId="179" fontId="0" fillId="0" borderId="13" xfId="0" applyNumberFormat="1" applyFont="1" applyBorder="1" applyAlignment="1" applyProtection="1">
      <alignment vertical="center"/>
    </xf>
    <xf numFmtId="179" fontId="0" fillId="0" borderId="34" xfId="0" applyNumberFormat="1" applyFont="1" applyBorder="1" applyAlignment="1" applyProtection="1">
      <alignment vertical="center"/>
    </xf>
    <xf numFmtId="179" fontId="0" fillId="0" borderId="69" xfId="0" applyNumberFormat="1" applyFont="1" applyBorder="1" applyAlignment="1" applyProtection="1">
      <alignment vertical="center"/>
    </xf>
    <xf numFmtId="179" fontId="0" fillId="0" borderId="24" xfId="0" applyNumberFormat="1" applyFont="1" applyBorder="1" applyAlignment="1" applyProtection="1">
      <alignment vertical="center"/>
    </xf>
    <xf numFmtId="179" fontId="0" fillId="0" borderId="69" xfId="7" applyNumberFormat="1" applyFont="1" applyBorder="1" applyAlignment="1" applyProtection="1">
      <alignment horizontal="center" vertical="center"/>
    </xf>
    <xf numFmtId="179" fontId="25" fillId="0" borderId="84" xfId="21" applyNumberFormat="1" applyBorder="1" applyAlignment="1">
      <alignment horizontal="center" vertical="center"/>
    </xf>
    <xf numFmtId="179" fontId="0" fillId="0" borderId="27" xfId="7" applyNumberFormat="1" applyFont="1" applyBorder="1" applyAlignment="1" applyProtection="1">
      <alignment horizontal="center" vertical="center"/>
    </xf>
    <xf numFmtId="179" fontId="25" fillId="0" borderId="85" xfId="21" applyNumberFormat="1" applyBorder="1" applyAlignment="1">
      <alignment horizontal="center" vertical="center"/>
    </xf>
    <xf numFmtId="179" fontId="0" fillId="0" borderId="32" xfId="7" applyNumberFormat="1" applyFont="1" applyBorder="1" applyAlignment="1" applyProtection="1">
      <alignment horizontal="center" vertical="center"/>
    </xf>
    <xf numFmtId="179" fontId="25" fillId="0" borderId="86" xfId="21" applyNumberFormat="1" applyBorder="1" applyAlignment="1">
      <alignment horizontal="center" vertical="center"/>
    </xf>
    <xf numFmtId="179" fontId="0" fillId="0" borderId="10" xfId="7" applyNumberFormat="1" applyFont="1" applyBorder="1" applyAlignment="1" applyProtection="1">
      <alignment horizontal="center" vertical="center"/>
    </xf>
    <xf numFmtId="179" fontId="25" fillId="0" borderId="87" xfId="21" applyNumberFormat="1" applyBorder="1" applyAlignment="1">
      <alignment horizontal="center" vertical="center"/>
    </xf>
    <xf numFmtId="179" fontId="25" fillId="0" borderId="88" xfId="21" applyNumberFormat="1" applyBorder="1" applyAlignment="1">
      <alignment vertical="center"/>
    </xf>
    <xf numFmtId="179" fontId="25" fillId="0" borderId="86" xfId="21" applyNumberFormat="1" applyBorder="1" applyAlignment="1">
      <alignment vertical="center"/>
    </xf>
    <xf numFmtId="179" fontId="25" fillId="0" borderId="87" xfId="21" applyNumberFormat="1" applyBorder="1" applyAlignment="1">
      <alignment vertical="center"/>
    </xf>
    <xf numFmtId="179" fontId="25" fillId="0" borderId="86" xfId="21" applyNumberFormat="1" applyFill="1" applyBorder="1" applyAlignment="1">
      <alignment vertical="center"/>
    </xf>
    <xf numFmtId="179" fontId="25" fillId="0" borderId="89" xfId="21" applyNumberFormat="1" applyBorder="1" applyAlignment="1">
      <alignment vertical="center"/>
    </xf>
    <xf numFmtId="179" fontId="0" fillId="0" borderId="90" xfId="7" applyNumberFormat="1" applyFont="1" applyBorder="1" applyAlignment="1" applyProtection="1">
      <alignment vertical="center"/>
    </xf>
    <xf numFmtId="179" fontId="0" fillId="0" borderId="91" xfId="7" applyNumberFormat="1" applyFont="1" applyBorder="1" applyAlignment="1" applyProtection="1">
      <alignment vertical="center"/>
    </xf>
    <xf numFmtId="179" fontId="0" fillId="0" borderId="92" xfId="7" applyNumberFormat="1" applyFont="1" applyBorder="1" applyAlignment="1" applyProtection="1">
      <alignment vertical="center"/>
    </xf>
    <xf numFmtId="176" fontId="0" fillId="0" borderId="35" xfId="7" applyNumberFormat="1" applyFont="1" applyBorder="1" applyAlignment="1" applyProtection="1">
      <alignment vertical="center"/>
    </xf>
    <xf numFmtId="176" fontId="24" fillId="0" borderId="0" xfId="0" applyNumberFormat="1" applyFont="1" applyBorder="1" applyAlignment="1">
      <alignment vertical="center"/>
    </xf>
    <xf numFmtId="0" fontId="16" fillId="0" borderId="82" xfId="0" applyFont="1" applyBorder="1" applyAlignment="1">
      <alignment horizontal="center" vertical="center"/>
    </xf>
    <xf numFmtId="179" fontId="0" fillId="0" borderId="93" xfId="7" applyNumberFormat="1" applyFont="1" applyBorder="1" applyAlignment="1" applyProtection="1">
      <alignment vertical="center"/>
    </xf>
    <xf numFmtId="179" fontId="0" fillId="0" borderId="94" xfId="7" applyNumberFormat="1" applyFont="1" applyBorder="1" applyAlignment="1" applyProtection="1">
      <alignment vertical="center"/>
    </xf>
    <xf numFmtId="179" fontId="0" fillId="0" borderId="95" xfId="7" applyNumberFormat="1" applyFont="1" applyBorder="1" applyAlignment="1" applyProtection="1">
      <alignment vertical="center"/>
    </xf>
    <xf numFmtId="179" fontId="0" fillId="0" borderId="82" xfId="7" applyNumberFormat="1" applyFont="1" applyBorder="1" applyAlignment="1" applyProtection="1">
      <alignment horizontal="right" vertical="center"/>
    </xf>
    <xf numFmtId="179" fontId="0" fillId="0" borderId="96" xfId="7" applyNumberFormat="1" applyFont="1" applyBorder="1" applyAlignment="1" applyProtection="1">
      <alignment vertical="center"/>
    </xf>
    <xf numFmtId="179" fontId="0" fillId="0" borderId="97" xfId="7" applyNumberFormat="1" applyFont="1" applyBorder="1" applyAlignment="1" applyProtection="1">
      <alignment vertical="center"/>
    </xf>
    <xf numFmtId="176" fontId="16" fillId="0" borderId="98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255"/>
    </xf>
    <xf numFmtId="176" fontId="16" fillId="0" borderId="2" xfId="0" applyNumberFormat="1" applyFont="1" applyBorder="1" applyAlignment="1">
      <alignment horizontal="right" vertical="center"/>
    </xf>
    <xf numFmtId="0" fontId="16" fillId="0" borderId="99" xfId="0" applyFont="1" applyBorder="1" applyAlignment="1">
      <alignment horizontal="center" vertical="center"/>
    </xf>
    <xf numFmtId="176" fontId="16" fillId="0" borderId="55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82" fontId="16" fillId="0" borderId="3" xfId="7" applyNumberFormat="1" applyFont="1" applyBorder="1" applyAlignment="1" applyProtection="1">
      <alignment vertical="center" textRotation="255"/>
    </xf>
    <xf numFmtId="182" fontId="16" fillId="0" borderId="10" xfId="7" applyNumberFormat="1" applyFont="1" applyBorder="1" applyAlignment="1" applyProtection="1">
      <alignment vertical="center" textRotation="255"/>
    </xf>
    <xf numFmtId="179" fontId="0" fillId="0" borderId="83" xfId="7" applyNumberFormat="1" applyFont="1" applyBorder="1" applyAlignment="1" applyProtection="1">
      <alignment vertical="center"/>
    </xf>
    <xf numFmtId="0" fontId="16" fillId="0" borderId="3" xfId="0" applyFont="1" applyBorder="1" applyAlignment="1">
      <alignment horizontal="distributed" vertical="center"/>
    </xf>
    <xf numFmtId="183" fontId="0" fillId="0" borderId="63" xfId="0" applyNumberFormat="1" applyFont="1" applyBorder="1" applyAlignment="1">
      <alignment horizontal="center" vertical="center"/>
    </xf>
    <xf numFmtId="179" fontId="0" fillId="0" borderId="54" xfId="7" applyNumberFormat="1" applyFont="1" applyBorder="1" applyAlignment="1" applyProtection="1">
      <alignment vertical="center"/>
    </xf>
    <xf numFmtId="179" fontId="0" fillId="0" borderId="32" xfId="7" applyNumberFormat="1" applyFont="1" applyBorder="1" applyAlignment="1" applyProtection="1">
      <alignment vertical="center"/>
    </xf>
    <xf numFmtId="179" fontId="0" fillId="0" borderId="49" xfId="7" applyNumberFormat="1" applyFont="1" applyBorder="1" applyAlignment="1" applyProtection="1">
      <alignment vertical="center"/>
    </xf>
    <xf numFmtId="182" fontId="16" fillId="0" borderId="4" xfId="7" applyNumberFormat="1" applyFont="1" applyBorder="1" applyAlignment="1" applyProtection="1">
      <alignment vertical="center" textRotation="255"/>
    </xf>
    <xf numFmtId="176" fontId="0" fillId="0" borderId="25" xfId="0" applyNumberFormat="1" applyFont="1" applyBorder="1" applyAlignment="1">
      <alignment horizontal="right" vertical="center"/>
    </xf>
    <xf numFmtId="0" fontId="16" fillId="0" borderId="3" xfId="9" applyFont="1" applyBorder="1" applyAlignment="1">
      <alignment horizontal="distributed" vertical="center"/>
    </xf>
    <xf numFmtId="0" fontId="25" fillId="0" borderId="100" xfId="0" applyNumberFormat="1" applyFont="1" applyBorder="1" applyAlignment="1">
      <alignment horizontal="center" vertical="center"/>
    </xf>
    <xf numFmtId="0" fontId="25" fillId="0" borderId="101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23" fillId="0" borderId="65" xfId="0" applyNumberFormat="1" applyFont="1" applyBorder="1" applyAlignment="1">
      <alignment horizontal="right" vertical="center"/>
    </xf>
    <xf numFmtId="41" fontId="0" fillId="0" borderId="100" xfId="0" applyNumberFormat="1" applyBorder="1" applyAlignment="1">
      <alignment horizontal="center" vertical="center"/>
    </xf>
    <xf numFmtId="41" fontId="0" fillId="0" borderId="101" xfId="0" applyNumberFormat="1" applyBorder="1" applyAlignment="1">
      <alignment horizontal="center"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omma [0]" xfId="7" xr:uid="{00000000-0005-0000-0000-000006000000}"/>
    <cellStyle name="Excel Built-in Comma [0] 2" xfId="8" xr:uid="{00000000-0005-0000-0000-000007000000}"/>
    <cellStyle name="Excel Built-in Explanatory Text" xfId="9" xr:uid="{00000000-0005-0000-0000-000008000000}"/>
    <cellStyle name="Footnote" xfId="10" xr:uid="{00000000-0005-0000-0000-000009000000}"/>
    <cellStyle name="Good" xfId="11" xr:uid="{00000000-0005-0000-0000-00000A000000}"/>
    <cellStyle name="Heading" xfId="12" xr:uid="{00000000-0005-0000-0000-00000B000000}"/>
    <cellStyle name="Heading 1" xfId="13" xr:uid="{00000000-0005-0000-0000-00000C000000}"/>
    <cellStyle name="Heading 2" xfId="14" xr:uid="{00000000-0005-0000-0000-00000D000000}"/>
    <cellStyle name="Neutral" xfId="15" xr:uid="{00000000-0005-0000-0000-00000E000000}"/>
    <cellStyle name="Note" xfId="16" xr:uid="{00000000-0005-0000-0000-00000F000000}"/>
    <cellStyle name="Status" xfId="17" xr:uid="{00000000-0005-0000-0000-000010000000}"/>
    <cellStyle name="Text" xfId="18" xr:uid="{00000000-0005-0000-0000-000011000000}"/>
    <cellStyle name="Warning" xfId="19" xr:uid="{00000000-0005-0000-0000-000012000000}"/>
    <cellStyle name="桁区切り" xfId="20" builtinId="6"/>
    <cellStyle name="桁区切り 2" xfId="21" xr:uid="{00000000-0005-0000-0000-000014000000}"/>
    <cellStyle name="標準" xfId="0" builtinId="0"/>
    <cellStyle name="標準 2" xfId="22" xr:uid="{00000000-0005-0000-0000-00001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2"/>
  <sheetViews>
    <sheetView tabSelected="1" zoomScaleNormal="100" workbookViewId="0">
      <selection activeCell="F37" sqref="F3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9" style="1" customWidth="1"/>
    <col min="11" max="11" width="9" style="75" customWidth="1"/>
    <col min="12" max="12" width="9" style="1" customWidth="1"/>
    <col min="13" max="13" width="9.875" style="1" customWidth="1"/>
    <col min="14" max="27" width="9" style="1" customWidth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7" t="s">
        <v>0</v>
      </c>
      <c r="B1" s="337"/>
      <c r="C1" s="337"/>
      <c r="D1" s="337"/>
      <c r="E1" s="2" t="s">
        <v>250</v>
      </c>
      <c r="F1" s="3"/>
      <c r="AA1" s="338" t="s">
        <v>1</v>
      </c>
      <c r="AB1" s="338"/>
    </row>
    <row r="2" spans="1:38" ht="14.25">
      <c r="AA2" s="336" t="s">
        <v>0</v>
      </c>
      <c r="AB2" s="336"/>
      <c r="AC2" s="336" t="s">
        <v>2</v>
      </c>
      <c r="AD2" s="329" t="s">
        <v>3</v>
      </c>
      <c r="AE2" s="329"/>
      <c r="AF2" s="329"/>
      <c r="AG2" s="336" t="s">
        <v>4</v>
      </c>
      <c r="AH2" s="336" t="s">
        <v>5</v>
      </c>
      <c r="AI2" s="336" t="s">
        <v>6</v>
      </c>
      <c r="AJ2" s="336" t="s">
        <v>7</v>
      </c>
      <c r="AK2" s="336" t="s">
        <v>8</v>
      </c>
    </row>
    <row r="3" spans="1:38" ht="15.75">
      <c r="A3" s="5" t="s">
        <v>9</v>
      </c>
      <c r="AA3" s="336"/>
      <c r="AB3" s="336"/>
      <c r="AC3" s="336"/>
      <c r="AD3" s="6"/>
      <c r="AE3" s="4" t="s">
        <v>10</v>
      </c>
      <c r="AF3" s="4" t="s">
        <v>11</v>
      </c>
      <c r="AG3" s="336"/>
      <c r="AH3" s="336"/>
      <c r="AI3" s="336"/>
      <c r="AJ3" s="336"/>
      <c r="AK3" s="336"/>
    </row>
    <row r="4" spans="1:38" ht="14.25">
      <c r="AA4" s="330" t="str">
        <f>E1</f>
        <v>川崎市</v>
      </c>
      <c r="AB4" s="7" t="s">
        <v>12</v>
      </c>
      <c r="AC4" s="8">
        <f>F22</f>
        <v>740075</v>
      </c>
      <c r="AD4" s="8">
        <f>F9</f>
        <v>347936</v>
      </c>
      <c r="AE4" s="8">
        <f>F10</f>
        <v>181015</v>
      </c>
      <c r="AF4" s="8">
        <f>F13</f>
        <v>123118</v>
      </c>
      <c r="AG4" s="8">
        <f>F14</f>
        <v>3252</v>
      </c>
      <c r="AH4" s="8">
        <f>F15</f>
        <v>430</v>
      </c>
      <c r="AI4" s="8">
        <f>F17</f>
        <v>126143</v>
      </c>
      <c r="AJ4" s="8">
        <f>F20</f>
        <v>59660</v>
      </c>
      <c r="AK4" s="8">
        <f>F21</f>
        <v>152677</v>
      </c>
      <c r="AL4" s="9"/>
    </row>
    <row r="5" spans="1:38" ht="14.25">
      <c r="A5" s="10" t="s">
        <v>13</v>
      </c>
      <c r="AA5" s="330"/>
      <c r="AB5" s="7" t="s">
        <v>14</v>
      </c>
      <c r="AC5" s="11"/>
      <c r="AD5" s="11">
        <f>G9</f>
        <v>47.013613485119755</v>
      </c>
      <c r="AE5" s="11">
        <f>G10</f>
        <v>24.459007533020301</v>
      </c>
      <c r="AF5" s="11">
        <f>G13</f>
        <v>16.635881498496772</v>
      </c>
      <c r="AG5" s="11">
        <f>G14</f>
        <v>0.43941492416309158</v>
      </c>
      <c r="AH5" s="11">
        <f>G15</f>
        <v>5.8102219369658474E-2</v>
      </c>
      <c r="AI5" s="11">
        <f>G17</f>
        <v>17.044623855690304</v>
      </c>
      <c r="AJ5" s="11">
        <f>G20</f>
        <v>8.0613451339391275</v>
      </c>
      <c r="AK5" s="11">
        <f>G21</f>
        <v>20.629936155119413</v>
      </c>
    </row>
    <row r="6" spans="1:38" ht="14.25">
      <c r="A6" s="12"/>
      <c r="G6" s="332" t="s">
        <v>15</v>
      </c>
      <c r="H6" s="332"/>
      <c r="I6" s="332"/>
      <c r="AA6" s="330"/>
      <c r="AB6" s="7" t="s">
        <v>16</v>
      </c>
      <c r="AC6" s="11">
        <f>I22</f>
        <v>3.8155356829738807</v>
      </c>
      <c r="AD6" s="11">
        <f>I9</f>
        <v>13.260047981614642</v>
      </c>
      <c r="AE6" s="11">
        <f>I10</f>
        <v>27.577773705651019</v>
      </c>
      <c r="AF6" s="11">
        <f>I13</f>
        <v>1.5850227315857612</v>
      </c>
      <c r="AG6" s="11">
        <f>I14</f>
        <v>14.386211748153354</v>
      </c>
      <c r="AH6" s="11">
        <f>I15</f>
        <v>-28.333333333333332</v>
      </c>
      <c r="AI6" s="11">
        <f>I17</f>
        <v>1.1523102336695956</v>
      </c>
      <c r="AJ6" s="11">
        <f>I20</f>
        <v>-0.234113712374584</v>
      </c>
      <c r="AK6" s="11">
        <f>I21</f>
        <v>-9.7034610016323306</v>
      </c>
    </row>
    <row r="7" spans="1:38" ht="27" customHeight="1">
      <c r="A7" s="13"/>
      <c r="B7" s="14"/>
      <c r="C7" s="14"/>
      <c r="D7" s="14"/>
      <c r="E7" s="15"/>
      <c r="F7" s="333" t="s">
        <v>17</v>
      </c>
      <c r="G7" s="333"/>
      <c r="H7" s="16" t="s">
        <v>18</v>
      </c>
      <c r="I7" s="17" t="s">
        <v>19</v>
      </c>
    </row>
    <row r="8" spans="1:38" ht="17.100000000000001" customHeight="1">
      <c r="A8" s="18"/>
      <c r="B8" s="19"/>
      <c r="C8" s="19"/>
      <c r="D8" s="19"/>
      <c r="E8" s="20"/>
      <c r="F8" s="21" t="s">
        <v>20</v>
      </c>
      <c r="G8" s="22" t="s">
        <v>14</v>
      </c>
      <c r="H8" s="23"/>
      <c r="I8" s="24"/>
    </row>
    <row r="9" spans="1:38" ht="18" customHeight="1">
      <c r="A9" s="331" t="s">
        <v>21</v>
      </c>
      <c r="B9" s="331" t="s">
        <v>22</v>
      </c>
      <c r="C9" s="25" t="s">
        <v>3</v>
      </c>
      <c r="D9" s="26"/>
      <c r="E9" s="27"/>
      <c r="F9" s="28">
        <v>347936</v>
      </c>
      <c r="G9" s="29">
        <f t="shared" ref="G9:G22" si="0">F9/$F$22*100</f>
        <v>47.013613485119755</v>
      </c>
      <c r="H9" s="262">
        <v>307201</v>
      </c>
      <c r="I9" s="31">
        <f t="shared" ref="I9:I40" si="1">(F9/H9-1)*100</f>
        <v>13.260047981614642</v>
      </c>
      <c r="K9" s="28"/>
      <c r="AA9" s="334" t="s">
        <v>1</v>
      </c>
      <c r="AB9" s="334"/>
      <c r="AC9" s="335" t="s">
        <v>23</v>
      </c>
    </row>
    <row r="10" spans="1:38" ht="18" customHeight="1">
      <c r="A10" s="331"/>
      <c r="B10" s="331"/>
      <c r="C10" s="32"/>
      <c r="D10" s="33" t="s">
        <v>24</v>
      </c>
      <c r="E10" s="34"/>
      <c r="F10" s="35">
        <v>181015</v>
      </c>
      <c r="G10" s="36">
        <f t="shared" si="0"/>
        <v>24.459007533020301</v>
      </c>
      <c r="H10" s="263">
        <v>141886</v>
      </c>
      <c r="I10" s="38">
        <f t="shared" si="1"/>
        <v>27.577773705651019</v>
      </c>
      <c r="K10" s="28"/>
      <c r="AA10" s="336" t="s">
        <v>0</v>
      </c>
      <c r="AB10" s="336"/>
      <c r="AC10" s="335"/>
      <c r="AD10" s="329" t="s">
        <v>25</v>
      </c>
      <c r="AE10" s="329"/>
      <c r="AF10" s="329"/>
      <c r="AG10" s="329" t="s">
        <v>26</v>
      </c>
      <c r="AH10" s="329"/>
      <c r="AI10" s="329"/>
      <c r="AJ10" s="329" t="s">
        <v>27</v>
      </c>
      <c r="AK10" s="329"/>
    </row>
    <row r="11" spans="1:38" ht="18" customHeight="1">
      <c r="A11" s="331"/>
      <c r="B11" s="331"/>
      <c r="C11" s="39"/>
      <c r="D11" s="40"/>
      <c r="E11" s="41" t="s">
        <v>28</v>
      </c>
      <c r="F11" s="42">
        <v>157415</v>
      </c>
      <c r="G11" s="43">
        <f t="shared" si="0"/>
        <v>21.270141539708813</v>
      </c>
      <c r="H11" s="264">
        <v>120060</v>
      </c>
      <c r="I11" s="45">
        <f t="shared" si="1"/>
        <v>31.113609861735792</v>
      </c>
      <c r="K11" s="28"/>
      <c r="AA11" s="336"/>
      <c r="AB11" s="336"/>
      <c r="AC11" s="335"/>
      <c r="AD11" s="6"/>
      <c r="AE11" s="4" t="s">
        <v>29</v>
      </c>
      <c r="AF11" s="4" t="s">
        <v>30</v>
      </c>
      <c r="AG11" s="6"/>
      <c r="AH11" s="4" t="s">
        <v>31</v>
      </c>
      <c r="AI11" s="4" t="s">
        <v>32</v>
      </c>
      <c r="AJ11" s="6"/>
      <c r="AK11" s="46" t="s">
        <v>33</v>
      </c>
    </row>
    <row r="12" spans="1:38" ht="18" customHeight="1">
      <c r="A12" s="331"/>
      <c r="B12" s="331"/>
      <c r="C12" s="39"/>
      <c r="D12" s="47"/>
      <c r="E12" s="41" t="s">
        <v>34</v>
      </c>
      <c r="F12" s="42">
        <v>16606</v>
      </c>
      <c r="G12" s="43">
        <f t="shared" si="0"/>
        <v>2.2438266391919739</v>
      </c>
      <c r="H12" s="264">
        <v>15002</v>
      </c>
      <c r="I12" s="45">
        <f t="shared" si="1"/>
        <v>10.691907745633911</v>
      </c>
      <c r="K12" s="28"/>
      <c r="AA12" s="330" t="str">
        <f>E1</f>
        <v>川崎市</v>
      </c>
      <c r="AB12" s="7" t="s">
        <v>12</v>
      </c>
      <c r="AC12" s="8">
        <f>F40</f>
        <v>740075</v>
      </c>
      <c r="AD12" s="8">
        <f>F23</f>
        <v>413714</v>
      </c>
      <c r="AE12" s="8">
        <f>F24</f>
        <v>149811</v>
      </c>
      <c r="AF12" s="8">
        <f>F26</f>
        <v>75362</v>
      </c>
      <c r="AG12" s="8">
        <f>F27</f>
        <v>224765</v>
      </c>
      <c r="AH12" s="8">
        <f>F28</f>
        <v>71037</v>
      </c>
      <c r="AI12" s="8">
        <f>F32</f>
        <v>3126</v>
      </c>
      <c r="AJ12" s="8">
        <f>F34</f>
        <v>101596</v>
      </c>
      <c r="AK12" s="8">
        <f>F35</f>
        <v>101596</v>
      </c>
      <c r="AL12" s="48"/>
    </row>
    <row r="13" spans="1:38" ht="18" customHeight="1">
      <c r="A13" s="331"/>
      <c r="B13" s="331"/>
      <c r="C13" s="49"/>
      <c r="D13" s="50" t="s">
        <v>35</v>
      </c>
      <c r="E13" s="51"/>
      <c r="F13" s="52">
        <v>123118</v>
      </c>
      <c r="G13" s="53">
        <f t="shared" si="0"/>
        <v>16.635881498496772</v>
      </c>
      <c r="H13" s="265">
        <v>121197</v>
      </c>
      <c r="I13" s="54">
        <f t="shared" si="1"/>
        <v>1.5850227315857612</v>
      </c>
      <c r="K13" s="28"/>
      <c r="AA13" s="330"/>
      <c r="AB13" s="7" t="s">
        <v>14</v>
      </c>
      <c r="AC13" s="11"/>
      <c r="AD13" s="11">
        <f>G23</f>
        <v>55.901631591392764</v>
      </c>
      <c r="AE13" s="11">
        <f>G24</f>
        <v>20.24267810694862</v>
      </c>
      <c r="AF13" s="11">
        <f>G26</f>
        <v>10.183021991014424</v>
      </c>
      <c r="AG13" s="11">
        <f>G27</f>
        <v>30.370570550282068</v>
      </c>
      <c r="AH13" s="11">
        <f>G28</f>
        <v>9.5986217613079745</v>
      </c>
      <c r="AI13" s="11">
        <f>G32</f>
        <v>0.42238962267337771</v>
      </c>
      <c r="AJ13" s="11">
        <f>G34</f>
        <v>13.72779785832517</v>
      </c>
      <c r="AK13" s="11">
        <f>G35</f>
        <v>13.72779785832517</v>
      </c>
    </row>
    <row r="14" spans="1:38" ht="18" customHeight="1">
      <c r="A14" s="331"/>
      <c r="B14" s="331"/>
      <c r="C14" s="55" t="s">
        <v>4</v>
      </c>
      <c r="D14" s="56"/>
      <c r="E14" s="57"/>
      <c r="F14" s="42">
        <v>3252</v>
      </c>
      <c r="G14" s="43">
        <f t="shared" si="0"/>
        <v>0.43941492416309158</v>
      </c>
      <c r="H14" s="264">
        <v>2843</v>
      </c>
      <c r="I14" s="45">
        <f t="shared" si="1"/>
        <v>14.386211748153354</v>
      </c>
      <c r="K14" s="28"/>
      <c r="AA14" s="330"/>
      <c r="AB14" s="7" t="s">
        <v>16</v>
      </c>
      <c r="AC14" s="11">
        <f>I40</f>
        <v>3.8155356829738807</v>
      </c>
      <c r="AD14" s="11">
        <f>I23</f>
        <v>3.7683413178158487</v>
      </c>
      <c r="AE14" s="11">
        <f>I24</f>
        <v>0.21741166396853639</v>
      </c>
      <c r="AF14" s="11">
        <f>I26</f>
        <v>2.73881095524382</v>
      </c>
      <c r="AG14" s="11">
        <f>I27</f>
        <v>6.1048089768827252</v>
      </c>
      <c r="AH14" s="11">
        <f>I28</f>
        <v>1.2702078521940052</v>
      </c>
      <c r="AI14" s="11">
        <f>I32</f>
        <v>0.6763285024154575</v>
      </c>
      <c r="AJ14" s="11">
        <f>I34</f>
        <v>-0.73862748163201486</v>
      </c>
      <c r="AK14" s="11">
        <f>I35</f>
        <v>-0.47023786198518991</v>
      </c>
    </row>
    <row r="15" spans="1:38" ht="18" customHeight="1">
      <c r="A15" s="331"/>
      <c r="B15" s="331"/>
      <c r="C15" s="55" t="s">
        <v>5</v>
      </c>
      <c r="D15" s="56"/>
      <c r="E15" s="57"/>
      <c r="F15" s="42">
        <v>430</v>
      </c>
      <c r="G15" s="43">
        <f t="shared" si="0"/>
        <v>5.8102219369658474E-2</v>
      </c>
      <c r="H15" s="264">
        <v>600</v>
      </c>
      <c r="I15" s="45">
        <f t="shared" si="1"/>
        <v>-28.333333333333332</v>
      </c>
      <c r="K15" s="28"/>
    </row>
    <row r="16" spans="1:38" ht="18" customHeight="1">
      <c r="A16" s="331"/>
      <c r="B16" s="331"/>
      <c r="C16" s="55" t="s">
        <v>36</v>
      </c>
      <c r="D16" s="56"/>
      <c r="E16" s="57"/>
      <c r="F16" s="42">
        <v>17340</v>
      </c>
      <c r="G16" s="43">
        <f t="shared" si="0"/>
        <v>2.3430057764415766</v>
      </c>
      <c r="H16" s="264">
        <v>17554</v>
      </c>
      <c r="I16" s="45">
        <f t="shared" si="1"/>
        <v>-1.2190953628802514</v>
      </c>
      <c r="K16" s="28"/>
    </row>
    <row r="17" spans="1:11" ht="18" customHeight="1">
      <c r="A17" s="331"/>
      <c r="B17" s="331"/>
      <c r="C17" s="55" t="s">
        <v>6</v>
      </c>
      <c r="D17" s="56"/>
      <c r="E17" s="57"/>
      <c r="F17" s="42">
        <v>126143</v>
      </c>
      <c r="G17" s="43">
        <f t="shared" si="0"/>
        <v>17.044623855690304</v>
      </c>
      <c r="H17" s="264">
        <v>124706</v>
      </c>
      <c r="I17" s="45">
        <f t="shared" si="1"/>
        <v>1.1523102336695956</v>
      </c>
      <c r="K17" s="28"/>
    </row>
    <row r="18" spans="1:11" ht="18" customHeight="1">
      <c r="A18" s="331"/>
      <c r="B18" s="331"/>
      <c r="C18" s="55" t="s">
        <v>37</v>
      </c>
      <c r="D18" s="56"/>
      <c r="E18" s="57"/>
      <c r="F18" s="42">
        <v>26632</v>
      </c>
      <c r="G18" s="43">
        <f t="shared" si="0"/>
        <v>3.598554200587778</v>
      </c>
      <c r="H18" s="264">
        <v>24871</v>
      </c>
      <c r="I18" s="45">
        <f t="shared" si="1"/>
        <v>7.080535563507695</v>
      </c>
      <c r="K18" s="28"/>
    </row>
    <row r="19" spans="1:11" ht="18" customHeight="1">
      <c r="A19" s="331"/>
      <c r="B19" s="331"/>
      <c r="C19" s="55" t="s">
        <v>38</v>
      </c>
      <c r="D19" s="56"/>
      <c r="E19" s="57"/>
      <c r="F19" s="42">
        <v>6005</v>
      </c>
      <c r="G19" s="43">
        <f t="shared" si="0"/>
        <v>0.81140424956930046</v>
      </c>
      <c r="H19" s="264">
        <v>6216</v>
      </c>
      <c r="I19" s="45">
        <f t="shared" si="1"/>
        <v>-3.3944658944658923</v>
      </c>
      <c r="K19" s="28"/>
    </row>
    <row r="20" spans="1:11" ht="18" customHeight="1">
      <c r="A20" s="331"/>
      <c r="B20" s="331"/>
      <c r="C20" s="55" t="s">
        <v>7</v>
      </c>
      <c r="D20" s="56"/>
      <c r="E20" s="57"/>
      <c r="F20" s="42">
        <v>59660</v>
      </c>
      <c r="G20" s="43">
        <f t="shared" si="0"/>
        <v>8.0613451339391275</v>
      </c>
      <c r="H20" s="264">
        <v>59800</v>
      </c>
      <c r="I20" s="45">
        <f t="shared" si="1"/>
        <v>-0.234113712374584</v>
      </c>
      <c r="K20" s="28"/>
    </row>
    <row r="21" spans="1:11" ht="18" customHeight="1">
      <c r="A21" s="331"/>
      <c r="B21" s="331"/>
      <c r="C21" s="58" t="s">
        <v>39</v>
      </c>
      <c r="D21" s="59"/>
      <c r="E21" s="60"/>
      <c r="F21" s="320">
        <v>152677</v>
      </c>
      <c r="G21" s="62">
        <f t="shared" si="0"/>
        <v>20.629936155119413</v>
      </c>
      <c r="H21" s="266">
        <v>169084</v>
      </c>
      <c r="I21" s="63">
        <f t="shared" si="1"/>
        <v>-9.7034610016323306</v>
      </c>
    </row>
    <row r="22" spans="1:11" ht="18" customHeight="1">
      <c r="A22" s="331"/>
      <c r="B22" s="331"/>
      <c r="C22" s="64" t="s">
        <v>40</v>
      </c>
      <c r="D22" s="65"/>
      <c r="E22" s="66"/>
      <c r="F22" s="67">
        <f>SUM(F9,F14:F21)</f>
        <v>740075</v>
      </c>
      <c r="G22" s="68">
        <f t="shared" si="0"/>
        <v>100</v>
      </c>
      <c r="H22" s="67">
        <f>SUM(H9,H14:H21)</f>
        <v>712875</v>
      </c>
      <c r="I22" s="69">
        <f t="shared" si="1"/>
        <v>3.8155356829738807</v>
      </c>
      <c r="K22" s="321">
        <f>740075-F22</f>
        <v>0</v>
      </c>
    </row>
    <row r="23" spans="1:11" ht="18" customHeight="1">
      <c r="A23" s="331"/>
      <c r="B23" s="331" t="s">
        <v>41</v>
      </c>
      <c r="C23" s="70" t="s">
        <v>25</v>
      </c>
      <c r="D23" s="14"/>
      <c r="E23" s="15"/>
      <c r="F23" s="28">
        <v>413714</v>
      </c>
      <c r="G23" s="29">
        <f t="shared" ref="G23:G40" si="2">F23/$F$40*100</f>
        <v>55.901631591392764</v>
      </c>
      <c r="H23" s="30">
        <v>398690</v>
      </c>
      <c r="I23" s="71">
        <f t="shared" si="1"/>
        <v>3.7683413178158487</v>
      </c>
      <c r="K23" s="28"/>
    </row>
    <row r="24" spans="1:11" ht="18" customHeight="1">
      <c r="A24" s="331"/>
      <c r="B24" s="331"/>
      <c r="C24" s="32"/>
      <c r="D24" s="72" t="s">
        <v>42</v>
      </c>
      <c r="E24" s="73"/>
      <c r="F24" s="42">
        <v>149811</v>
      </c>
      <c r="G24" s="43">
        <f t="shared" si="2"/>
        <v>20.24267810694862</v>
      </c>
      <c r="H24" s="44">
        <v>149486</v>
      </c>
      <c r="I24" s="45">
        <f t="shared" si="1"/>
        <v>0.21741166396853639</v>
      </c>
      <c r="K24" s="28"/>
    </row>
    <row r="25" spans="1:11" ht="18" customHeight="1">
      <c r="A25" s="331"/>
      <c r="B25" s="331"/>
      <c r="C25" s="32"/>
      <c r="D25" s="72" t="s">
        <v>43</v>
      </c>
      <c r="E25" s="73"/>
      <c r="F25" s="42">
        <v>188541</v>
      </c>
      <c r="G25" s="43">
        <f t="shared" si="2"/>
        <v>25.475931493429719</v>
      </c>
      <c r="H25" s="44">
        <v>175852</v>
      </c>
      <c r="I25" s="45">
        <f t="shared" si="1"/>
        <v>7.2157268612242031</v>
      </c>
      <c r="K25" s="28"/>
    </row>
    <row r="26" spans="1:11" ht="18" customHeight="1">
      <c r="A26" s="331"/>
      <c r="B26" s="331"/>
      <c r="C26" s="49"/>
      <c r="D26" s="72" t="s">
        <v>44</v>
      </c>
      <c r="E26" s="73"/>
      <c r="F26" s="42">
        <v>75362</v>
      </c>
      <c r="G26" s="43">
        <f t="shared" si="2"/>
        <v>10.183021991014424</v>
      </c>
      <c r="H26" s="44">
        <v>73353</v>
      </c>
      <c r="I26" s="45">
        <f t="shared" si="1"/>
        <v>2.73881095524382</v>
      </c>
      <c r="K26" s="28"/>
    </row>
    <row r="27" spans="1:11" ht="18" customHeight="1">
      <c r="A27" s="331"/>
      <c r="B27" s="331"/>
      <c r="C27" s="74" t="s">
        <v>26</v>
      </c>
      <c r="D27" s="75"/>
      <c r="E27" s="76"/>
      <c r="F27" s="28">
        <v>224765</v>
      </c>
      <c r="G27" s="29">
        <f t="shared" si="2"/>
        <v>30.370570550282068</v>
      </c>
      <c r="H27" s="30">
        <v>211833</v>
      </c>
      <c r="I27" s="71">
        <f t="shared" si="1"/>
        <v>6.1048089768827252</v>
      </c>
      <c r="K27" s="28"/>
    </row>
    <row r="28" spans="1:11" ht="18" customHeight="1">
      <c r="A28" s="331"/>
      <c r="B28" s="331"/>
      <c r="C28" s="32"/>
      <c r="D28" s="72" t="s">
        <v>45</v>
      </c>
      <c r="E28" s="73"/>
      <c r="F28" s="42">
        <v>71037</v>
      </c>
      <c r="G28" s="43">
        <f t="shared" si="2"/>
        <v>9.5986217613079745</v>
      </c>
      <c r="H28" s="44">
        <v>70146</v>
      </c>
      <c r="I28" s="45">
        <f t="shared" si="1"/>
        <v>1.2702078521940052</v>
      </c>
      <c r="K28" s="28"/>
    </row>
    <row r="29" spans="1:11" ht="18" customHeight="1">
      <c r="A29" s="331"/>
      <c r="B29" s="331"/>
      <c r="C29" s="32"/>
      <c r="D29" s="72" t="s">
        <v>46</v>
      </c>
      <c r="E29" s="73"/>
      <c r="F29" s="42">
        <v>6699</v>
      </c>
      <c r="G29" s="43">
        <f t="shared" si="2"/>
        <v>0.90517852920312136</v>
      </c>
      <c r="H29" s="44">
        <v>6528</v>
      </c>
      <c r="I29" s="45">
        <f t="shared" si="1"/>
        <v>2.6194852941176405</v>
      </c>
      <c r="K29" s="28"/>
    </row>
    <row r="30" spans="1:11" ht="18" customHeight="1">
      <c r="A30" s="331"/>
      <c r="B30" s="331"/>
      <c r="C30" s="32"/>
      <c r="D30" s="72" t="s">
        <v>47</v>
      </c>
      <c r="E30" s="73"/>
      <c r="F30" s="42">
        <v>77991</v>
      </c>
      <c r="G30" s="43">
        <f t="shared" si="2"/>
        <v>10.538256257811708</v>
      </c>
      <c r="H30" s="44">
        <v>64652</v>
      </c>
      <c r="I30" s="45">
        <f t="shared" si="1"/>
        <v>20.631999010084769</v>
      </c>
      <c r="K30" s="28"/>
    </row>
    <row r="31" spans="1:11" ht="18" customHeight="1">
      <c r="A31" s="331"/>
      <c r="B31" s="331"/>
      <c r="C31" s="32"/>
      <c r="D31" s="72" t="s">
        <v>48</v>
      </c>
      <c r="E31" s="73"/>
      <c r="F31" s="42">
        <v>36446</v>
      </c>
      <c r="G31" s="43">
        <f t="shared" si="2"/>
        <v>4.924636016619937</v>
      </c>
      <c r="H31" s="44">
        <v>36012</v>
      </c>
      <c r="I31" s="45">
        <f t="shared" si="1"/>
        <v>1.2051538376096849</v>
      </c>
      <c r="K31" s="28"/>
    </row>
    <row r="32" spans="1:11" ht="18" customHeight="1">
      <c r="A32" s="331"/>
      <c r="B32" s="331"/>
      <c r="C32" s="32"/>
      <c r="D32" s="72" t="s">
        <v>49</v>
      </c>
      <c r="E32" s="73"/>
      <c r="F32" s="42">
        <v>3126</v>
      </c>
      <c r="G32" s="43">
        <f t="shared" si="2"/>
        <v>0.42238962267337771</v>
      </c>
      <c r="H32" s="44">
        <v>3105</v>
      </c>
      <c r="I32" s="45">
        <f t="shared" si="1"/>
        <v>0.6763285024154575</v>
      </c>
      <c r="K32" s="28"/>
    </row>
    <row r="33" spans="1:11" ht="18" customHeight="1">
      <c r="A33" s="331"/>
      <c r="B33" s="331"/>
      <c r="C33" s="49"/>
      <c r="D33" s="72" t="s">
        <v>50</v>
      </c>
      <c r="E33" s="73"/>
      <c r="F33" s="42">
        <v>29468</v>
      </c>
      <c r="G33" s="43">
        <f t="shared" si="2"/>
        <v>3.9817586055467347</v>
      </c>
      <c r="H33" s="44">
        <v>31390</v>
      </c>
      <c r="I33" s="45">
        <f t="shared" si="1"/>
        <v>-6.1229690984389906</v>
      </c>
      <c r="K33" s="28"/>
    </row>
    <row r="34" spans="1:11" ht="18" customHeight="1">
      <c r="A34" s="331"/>
      <c r="B34" s="331"/>
      <c r="C34" s="74" t="s">
        <v>27</v>
      </c>
      <c r="D34" s="75"/>
      <c r="E34" s="76"/>
      <c r="F34" s="28">
        <v>101596</v>
      </c>
      <c r="G34" s="29">
        <f t="shared" si="2"/>
        <v>13.72779785832517</v>
      </c>
      <c r="H34" s="30">
        <v>102352</v>
      </c>
      <c r="I34" s="71">
        <f t="shared" si="1"/>
        <v>-0.73862748163201486</v>
      </c>
      <c r="K34" s="28"/>
    </row>
    <row r="35" spans="1:11" ht="18" customHeight="1">
      <c r="A35" s="331"/>
      <c r="B35" s="331"/>
      <c r="C35" s="32"/>
      <c r="D35" s="77" t="s">
        <v>51</v>
      </c>
      <c r="E35" s="78"/>
      <c r="F35" s="35">
        <v>101596</v>
      </c>
      <c r="G35" s="36">
        <f t="shared" si="2"/>
        <v>13.72779785832517</v>
      </c>
      <c r="H35" s="37">
        <v>102076</v>
      </c>
      <c r="I35" s="38">
        <f t="shared" si="1"/>
        <v>-0.47023786198518991</v>
      </c>
      <c r="K35" s="28"/>
    </row>
    <row r="36" spans="1:11" ht="18" customHeight="1">
      <c r="A36" s="331"/>
      <c r="B36" s="331"/>
      <c r="C36" s="32"/>
      <c r="D36" s="79"/>
      <c r="E36" s="80" t="s">
        <v>52</v>
      </c>
      <c r="F36" s="42">
        <v>39159</v>
      </c>
      <c r="G36" s="43">
        <f t="shared" si="2"/>
        <v>5.2912204844103634</v>
      </c>
      <c r="H36" s="44">
        <v>46704</v>
      </c>
      <c r="I36" s="45">
        <f t="shared" si="1"/>
        <v>-16.154933196300103</v>
      </c>
      <c r="K36" s="28"/>
    </row>
    <row r="37" spans="1:11" ht="18" customHeight="1">
      <c r="A37" s="331"/>
      <c r="B37" s="331"/>
      <c r="C37" s="32"/>
      <c r="D37" s="81"/>
      <c r="E37" s="41" t="s">
        <v>53</v>
      </c>
      <c r="F37" s="42">
        <v>62437</v>
      </c>
      <c r="G37" s="43">
        <f t="shared" si="2"/>
        <v>8.4365773739148047</v>
      </c>
      <c r="H37" s="44">
        <v>55372</v>
      </c>
      <c r="I37" s="45">
        <f t="shared" si="1"/>
        <v>12.759156252257453</v>
      </c>
      <c r="K37" s="28"/>
    </row>
    <row r="38" spans="1:11" ht="18" customHeight="1">
      <c r="A38" s="331"/>
      <c r="B38" s="331"/>
      <c r="C38" s="32"/>
      <c r="D38" s="82" t="s">
        <v>54</v>
      </c>
      <c r="E38" s="57"/>
      <c r="F38" s="42">
        <v>0</v>
      </c>
      <c r="G38" s="36">
        <f t="shared" si="2"/>
        <v>0</v>
      </c>
      <c r="H38" s="44">
        <v>275</v>
      </c>
      <c r="I38" s="45">
        <f t="shared" si="1"/>
        <v>-100</v>
      </c>
      <c r="K38" s="28"/>
    </row>
    <row r="39" spans="1:11" ht="18" customHeight="1">
      <c r="A39" s="331"/>
      <c r="B39" s="331"/>
      <c r="C39" s="18"/>
      <c r="D39" s="83" t="s">
        <v>55</v>
      </c>
      <c r="E39" s="60"/>
      <c r="F39" s="61">
        <v>0</v>
      </c>
      <c r="G39" s="62">
        <f t="shared" si="2"/>
        <v>0</v>
      </c>
      <c r="H39" s="84">
        <v>0</v>
      </c>
      <c r="I39" s="63" t="e">
        <f t="shared" si="1"/>
        <v>#DIV/0!</v>
      </c>
      <c r="K39" s="28"/>
    </row>
    <row r="40" spans="1:11" ht="18" customHeight="1">
      <c r="A40" s="331"/>
      <c r="B40" s="331"/>
      <c r="C40" s="85" t="s">
        <v>56</v>
      </c>
      <c r="D40" s="19"/>
      <c r="E40" s="20"/>
      <c r="F40" s="67">
        <f>SUM(F23,F27,F34)</f>
        <v>740075</v>
      </c>
      <c r="G40" s="86">
        <f t="shared" si="2"/>
        <v>100</v>
      </c>
      <c r="H40" s="67">
        <f>SUM(H23,H27,H34)</f>
        <v>712875</v>
      </c>
      <c r="I40" s="69">
        <f t="shared" si="1"/>
        <v>3.8155356829738807</v>
      </c>
    </row>
    <row r="41" spans="1:11" ht="18" customHeight="1">
      <c r="A41" s="87" t="s">
        <v>57</v>
      </c>
      <c r="B41" s="87"/>
    </row>
    <row r="42" spans="1:11" ht="18" customHeight="1">
      <c r="A42" s="88" t="s">
        <v>58</v>
      </c>
      <c r="B42" s="87"/>
    </row>
  </sheetData>
  <sheetProtection selectLockedCells="1" selectUnlockedCells="1"/>
  <mergeCells count="25">
    <mergeCell ref="AD2:AF2"/>
    <mergeCell ref="A1:D1"/>
    <mergeCell ref="AA1:AB1"/>
    <mergeCell ref="AA2:AA3"/>
    <mergeCell ref="AB2:AB3"/>
    <mergeCell ref="AC2:AC3"/>
    <mergeCell ref="AG2:AG3"/>
    <mergeCell ref="AH2:AH3"/>
    <mergeCell ref="AI2:AI3"/>
    <mergeCell ref="AJ2:AJ3"/>
    <mergeCell ref="AK2:AK3"/>
    <mergeCell ref="G6:I6"/>
    <mergeCell ref="F7:G7"/>
    <mergeCell ref="A9:A40"/>
    <mergeCell ref="B9:B22"/>
    <mergeCell ref="AA9:AB9"/>
    <mergeCell ref="AA10:AA11"/>
    <mergeCell ref="AB10:AB11"/>
    <mergeCell ref="AA4:AA6"/>
    <mergeCell ref="AD10:AF10"/>
    <mergeCell ref="AG10:AI10"/>
    <mergeCell ref="AJ10:AK10"/>
    <mergeCell ref="AA12:AA14"/>
    <mergeCell ref="B23:B40"/>
    <mergeCell ref="AC9:AC11"/>
  </mergeCells>
  <phoneticPr fontId="26"/>
  <printOptions horizontalCentered="1" verticalCentered="1"/>
  <pageMargins left="0" right="0" top="0.43263888888888891" bottom="0.19652777777777777" header="0.19652777777777777" footer="0.51180555555555551"/>
  <pageSetup paperSize="9" orientation="portrait" useFirstPageNumber="1" horizontalDpi="300" verticalDpi="300" r:id="rId1"/>
  <headerFooter alignWithMargins="0">
    <oddHeader>&amp;R&amp;9指定都市－1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zoomScaleNormal="100" workbookViewId="0">
      <selection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5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89" t="s">
        <v>0</v>
      </c>
      <c r="B1" s="2"/>
      <c r="C1" s="2"/>
      <c r="D1" s="2" t="s">
        <v>250</v>
      </c>
      <c r="E1" s="90"/>
      <c r="F1" s="90"/>
      <c r="G1" s="90"/>
    </row>
    <row r="2" spans="1:25" ht="15" customHeight="1"/>
    <row r="3" spans="1:25" ht="15" customHeight="1">
      <c r="A3" s="91" t="s">
        <v>59</v>
      </c>
      <c r="B3" s="91"/>
      <c r="C3" s="91"/>
      <c r="D3" s="91"/>
    </row>
    <row r="4" spans="1:25" ht="15" customHeight="1">
      <c r="A4" s="91"/>
      <c r="B4" s="91"/>
      <c r="C4" s="91"/>
      <c r="D4" s="91"/>
    </row>
    <row r="5" spans="1:25" ht="15.95" customHeight="1">
      <c r="A5" s="65" t="s">
        <v>60</v>
      </c>
      <c r="B5" s="65"/>
      <c r="C5" s="65"/>
      <c r="D5" s="65"/>
      <c r="K5" s="92"/>
      <c r="O5" s="93" t="s">
        <v>61</v>
      </c>
    </row>
    <row r="6" spans="1:25" ht="15.95" customHeight="1">
      <c r="A6" s="349" t="s">
        <v>62</v>
      </c>
      <c r="B6" s="349"/>
      <c r="C6" s="349"/>
      <c r="D6" s="349"/>
      <c r="E6" s="349"/>
      <c r="F6" s="350" t="s">
        <v>240</v>
      </c>
      <c r="G6" s="351"/>
      <c r="H6" s="352" t="s">
        <v>246</v>
      </c>
      <c r="I6" s="352"/>
      <c r="J6" s="352" t="s">
        <v>247</v>
      </c>
      <c r="K6" s="352"/>
      <c r="L6" s="352" t="s">
        <v>248</v>
      </c>
      <c r="M6" s="352"/>
      <c r="N6" s="352" t="s">
        <v>249</v>
      </c>
      <c r="O6" s="353"/>
    </row>
    <row r="7" spans="1:25" ht="15.95" customHeight="1">
      <c r="A7" s="349"/>
      <c r="B7" s="349"/>
      <c r="C7" s="349"/>
      <c r="D7" s="349"/>
      <c r="E7" s="349"/>
      <c r="F7" s="94" t="s">
        <v>63</v>
      </c>
      <c r="G7" s="95" t="s">
        <v>18</v>
      </c>
      <c r="H7" s="94" t="s">
        <v>63</v>
      </c>
      <c r="I7" s="95" t="s">
        <v>18</v>
      </c>
      <c r="J7" s="94" t="s">
        <v>63</v>
      </c>
      <c r="K7" s="95" t="s">
        <v>18</v>
      </c>
      <c r="L7" s="94" t="s">
        <v>63</v>
      </c>
      <c r="M7" s="95" t="s">
        <v>18</v>
      </c>
      <c r="N7" s="94" t="s">
        <v>63</v>
      </c>
      <c r="O7" s="322" t="s">
        <v>18</v>
      </c>
    </row>
    <row r="8" spans="1:25" ht="15.95" customHeight="1">
      <c r="A8" s="339" t="s">
        <v>64</v>
      </c>
      <c r="B8" s="25" t="s">
        <v>65</v>
      </c>
      <c r="C8" s="26"/>
      <c r="D8" s="26"/>
      <c r="E8" s="96" t="s">
        <v>66</v>
      </c>
      <c r="F8" s="97">
        <v>34824</v>
      </c>
      <c r="G8" s="98">
        <v>33734</v>
      </c>
      <c r="H8" s="97">
        <v>42775</v>
      </c>
      <c r="I8" s="98">
        <v>42551</v>
      </c>
      <c r="J8" s="97">
        <v>32683</v>
      </c>
      <c r="K8" s="98">
        <v>32177</v>
      </c>
      <c r="L8" s="97">
        <v>7196</v>
      </c>
      <c r="M8" s="99">
        <v>7311</v>
      </c>
      <c r="N8" s="97">
        <v>9472</v>
      </c>
      <c r="O8" s="323">
        <v>9450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ht="15.95" customHeight="1">
      <c r="A9" s="339"/>
      <c r="B9" s="75"/>
      <c r="C9" s="82" t="s">
        <v>67</v>
      </c>
      <c r="D9" s="56"/>
      <c r="E9" s="102" t="s">
        <v>68</v>
      </c>
      <c r="F9" s="103">
        <v>34119</v>
      </c>
      <c r="G9" s="42">
        <v>33063</v>
      </c>
      <c r="H9" s="103">
        <f>H8-H10</f>
        <v>42774</v>
      </c>
      <c r="I9" s="42">
        <f>I8-I10</f>
        <v>42550</v>
      </c>
      <c r="J9" s="103">
        <v>32679</v>
      </c>
      <c r="K9" s="42">
        <v>32173</v>
      </c>
      <c r="L9" s="103">
        <v>7196</v>
      </c>
      <c r="M9" s="104">
        <v>7311</v>
      </c>
      <c r="N9" s="103">
        <v>9471</v>
      </c>
      <c r="O9" s="274">
        <v>9449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spans="1:25" ht="15.95" customHeight="1">
      <c r="A10" s="339"/>
      <c r="B10" s="49"/>
      <c r="C10" s="82" t="s">
        <v>69</v>
      </c>
      <c r="D10" s="56"/>
      <c r="E10" s="102" t="s">
        <v>70</v>
      </c>
      <c r="F10" s="103">
        <v>705</v>
      </c>
      <c r="G10" s="42">
        <v>671</v>
      </c>
      <c r="H10" s="103">
        <v>1</v>
      </c>
      <c r="I10" s="42">
        <v>1</v>
      </c>
      <c r="J10" s="103">
        <v>4</v>
      </c>
      <c r="K10" s="42">
        <v>4</v>
      </c>
      <c r="L10" s="103">
        <v>0</v>
      </c>
      <c r="M10" s="104">
        <v>0</v>
      </c>
      <c r="N10" s="103">
        <v>1</v>
      </c>
      <c r="O10" s="274">
        <v>1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 ht="15.95" customHeight="1">
      <c r="A11" s="339"/>
      <c r="B11" s="106" t="s">
        <v>71</v>
      </c>
      <c r="C11" s="107"/>
      <c r="D11" s="107"/>
      <c r="E11" s="108" t="s">
        <v>72</v>
      </c>
      <c r="F11" s="109">
        <v>34647</v>
      </c>
      <c r="G11" s="52">
        <v>34113</v>
      </c>
      <c r="H11" s="109">
        <v>40943</v>
      </c>
      <c r="I11" s="52">
        <v>41322</v>
      </c>
      <c r="J11" s="109">
        <v>32972</v>
      </c>
      <c r="K11" s="52">
        <v>35814</v>
      </c>
      <c r="L11" s="109">
        <v>6738</v>
      </c>
      <c r="M11" s="110">
        <v>6942</v>
      </c>
      <c r="N11" s="109">
        <v>9627</v>
      </c>
      <c r="O11" s="324">
        <v>9652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</row>
    <row r="12" spans="1:25" ht="15.95" customHeight="1">
      <c r="A12" s="339"/>
      <c r="B12" s="32"/>
      <c r="C12" s="82" t="s">
        <v>73</v>
      </c>
      <c r="D12" s="56"/>
      <c r="E12" s="102" t="s">
        <v>74</v>
      </c>
      <c r="F12" s="103">
        <v>34466</v>
      </c>
      <c r="G12" s="42">
        <v>33947</v>
      </c>
      <c r="H12" s="103">
        <f>H11-H13</f>
        <v>40355</v>
      </c>
      <c r="I12" s="42">
        <f>I11-I13</f>
        <v>40781</v>
      </c>
      <c r="J12" s="103">
        <v>32951</v>
      </c>
      <c r="K12" s="42">
        <v>35790</v>
      </c>
      <c r="L12" s="109">
        <v>6728</v>
      </c>
      <c r="M12" s="104">
        <v>6932</v>
      </c>
      <c r="N12" s="103">
        <v>9615</v>
      </c>
      <c r="O12" s="274">
        <v>9640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spans="1:25" ht="15.95" customHeight="1">
      <c r="A13" s="339"/>
      <c r="B13" s="75"/>
      <c r="C13" s="33" t="s">
        <v>75</v>
      </c>
      <c r="D13" s="111"/>
      <c r="E13" s="112" t="s">
        <v>76</v>
      </c>
      <c r="F13" s="113">
        <v>171</v>
      </c>
      <c r="G13" s="114">
        <v>156</v>
      </c>
      <c r="H13" s="113">
        <v>588</v>
      </c>
      <c r="I13" s="114">
        <v>541</v>
      </c>
      <c r="J13" s="113">
        <v>11</v>
      </c>
      <c r="K13" s="114">
        <v>14</v>
      </c>
      <c r="L13" s="277">
        <v>0</v>
      </c>
      <c r="M13" s="278">
        <v>0</v>
      </c>
      <c r="N13" s="113">
        <v>12</v>
      </c>
      <c r="O13" s="325">
        <v>12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5" ht="15.95" customHeight="1">
      <c r="A14" s="339"/>
      <c r="B14" s="55" t="s">
        <v>77</v>
      </c>
      <c r="C14" s="56"/>
      <c r="D14" s="56"/>
      <c r="E14" s="102" t="s">
        <v>78</v>
      </c>
      <c r="F14" s="118">
        <f t="shared" ref="F14:O15" si="0">F9-F12</f>
        <v>-347</v>
      </c>
      <c r="G14" s="119">
        <f t="shared" si="0"/>
        <v>-884</v>
      </c>
      <c r="H14" s="118">
        <f t="shared" si="0"/>
        <v>2419</v>
      </c>
      <c r="I14" s="119">
        <f t="shared" si="0"/>
        <v>1769</v>
      </c>
      <c r="J14" s="118">
        <f t="shared" si="0"/>
        <v>-272</v>
      </c>
      <c r="K14" s="119">
        <f t="shared" si="0"/>
        <v>-3617</v>
      </c>
      <c r="L14" s="118">
        <f t="shared" si="0"/>
        <v>468</v>
      </c>
      <c r="M14" s="119">
        <f t="shared" si="0"/>
        <v>379</v>
      </c>
      <c r="N14" s="118">
        <f t="shared" si="0"/>
        <v>-144</v>
      </c>
      <c r="O14" s="276">
        <f t="shared" si="0"/>
        <v>-191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 spans="1:25" ht="15.95" customHeight="1">
      <c r="A15" s="339"/>
      <c r="B15" s="55" t="s">
        <v>79</v>
      </c>
      <c r="C15" s="56"/>
      <c r="D15" s="56"/>
      <c r="E15" s="102" t="s">
        <v>80</v>
      </c>
      <c r="F15" s="118">
        <f t="shared" si="0"/>
        <v>534</v>
      </c>
      <c r="G15" s="119">
        <f t="shared" si="0"/>
        <v>515</v>
      </c>
      <c r="H15" s="118">
        <f t="shared" si="0"/>
        <v>-587</v>
      </c>
      <c r="I15" s="119">
        <f t="shared" si="0"/>
        <v>-540</v>
      </c>
      <c r="J15" s="118">
        <f t="shared" si="0"/>
        <v>-7</v>
      </c>
      <c r="K15" s="119">
        <f t="shared" si="0"/>
        <v>-10</v>
      </c>
      <c r="L15" s="118">
        <f t="shared" si="0"/>
        <v>0</v>
      </c>
      <c r="M15" s="119">
        <f t="shared" si="0"/>
        <v>0</v>
      </c>
      <c r="N15" s="118">
        <f t="shared" si="0"/>
        <v>-11</v>
      </c>
      <c r="O15" s="276">
        <f t="shared" si="0"/>
        <v>-11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spans="1:25" ht="15.95" customHeight="1">
      <c r="A16" s="339"/>
      <c r="B16" s="55" t="s">
        <v>81</v>
      </c>
      <c r="C16" s="56"/>
      <c r="D16" s="56"/>
      <c r="E16" s="102" t="s">
        <v>82</v>
      </c>
      <c r="F16" s="113">
        <f t="shared" ref="F16:O16" si="1">F8-F11</f>
        <v>177</v>
      </c>
      <c r="G16" s="114">
        <f t="shared" si="1"/>
        <v>-379</v>
      </c>
      <c r="H16" s="113">
        <f t="shared" si="1"/>
        <v>1832</v>
      </c>
      <c r="I16" s="114">
        <f t="shared" si="1"/>
        <v>1229</v>
      </c>
      <c r="J16" s="113">
        <f t="shared" si="1"/>
        <v>-289</v>
      </c>
      <c r="K16" s="114">
        <f t="shared" si="1"/>
        <v>-3637</v>
      </c>
      <c r="L16" s="113">
        <f t="shared" si="1"/>
        <v>458</v>
      </c>
      <c r="M16" s="114">
        <f t="shared" si="1"/>
        <v>369</v>
      </c>
      <c r="N16" s="113">
        <f t="shared" si="1"/>
        <v>-155</v>
      </c>
      <c r="O16" s="325">
        <f t="shared" si="1"/>
        <v>-202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</row>
    <row r="17" spans="1:25" ht="15.95" customHeight="1">
      <c r="A17" s="339"/>
      <c r="B17" s="55" t="s">
        <v>83</v>
      </c>
      <c r="C17" s="56"/>
      <c r="D17" s="56"/>
      <c r="E17" s="120"/>
      <c r="F17" s="118">
        <v>26610</v>
      </c>
      <c r="G17" s="119">
        <v>27715</v>
      </c>
      <c r="H17" s="118">
        <v>0</v>
      </c>
      <c r="I17" s="119">
        <v>0</v>
      </c>
      <c r="J17" s="118">
        <v>0</v>
      </c>
      <c r="K17" s="119">
        <v>0</v>
      </c>
      <c r="L17" s="277">
        <v>0</v>
      </c>
      <c r="M17" s="278">
        <v>0</v>
      </c>
      <c r="N17" s="118">
        <v>2303</v>
      </c>
      <c r="O17" s="276">
        <v>2563</v>
      </c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5" ht="15.95" customHeight="1">
      <c r="A18" s="339"/>
      <c r="B18" s="64" t="s">
        <v>84</v>
      </c>
      <c r="C18" s="65"/>
      <c r="D18" s="65"/>
      <c r="E18" s="122"/>
      <c r="F18" s="123">
        <v>0</v>
      </c>
      <c r="G18" s="124">
        <v>0</v>
      </c>
      <c r="H18" s="123">
        <v>0</v>
      </c>
      <c r="I18" s="124">
        <v>0</v>
      </c>
      <c r="J18" s="123">
        <v>0</v>
      </c>
      <c r="K18" s="124">
        <v>0</v>
      </c>
      <c r="L18" s="125">
        <v>0</v>
      </c>
      <c r="M18" s="126">
        <v>0</v>
      </c>
      <c r="N18" s="123">
        <v>0</v>
      </c>
      <c r="O18" s="326">
        <v>0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</row>
    <row r="19" spans="1:25" ht="15.95" customHeight="1">
      <c r="A19" s="347" t="s">
        <v>85</v>
      </c>
      <c r="B19" s="106" t="s">
        <v>86</v>
      </c>
      <c r="C19" s="127"/>
      <c r="D19" s="127"/>
      <c r="E19" s="128"/>
      <c r="F19" s="129">
        <v>3195</v>
      </c>
      <c r="G19" s="130">
        <v>3474</v>
      </c>
      <c r="H19" s="129">
        <v>43519</v>
      </c>
      <c r="I19" s="130">
        <v>58302</v>
      </c>
      <c r="J19" s="129">
        <v>9749</v>
      </c>
      <c r="K19" s="130">
        <v>7617</v>
      </c>
      <c r="L19" s="131">
        <v>628</v>
      </c>
      <c r="M19" s="132">
        <v>767</v>
      </c>
      <c r="N19" s="129">
        <v>1041</v>
      </c>
      <c r="O19" s="327">
        <v>880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ht="15.95" customHeight="1">
      <c r="A20" s="347"/>
      <c r="B20" s="134"/>
      <c r="C20" s="82" t="s">
        <v>87</v>
      </c>
      <c r="D20" s="56"/>
      <c r="E20" s="102"/>
      <c r="F20" s="118">
        <v>1293</v>
      </c>
      <c r="G20" s="119">
        <v>1497</v>
      </c>
      <c r="H20" s="118">
        <v>32021</v>
      </c>
      <c r="I20" s="119">
        <v>40372</v>
      </c>
      <c r="J20" s="118">
        <v>8902</v>
      </c>
      <c r="K20" s="119">
        <v>7000</v>
      </c>
      <c r="L20" s="103">
        <v>488</v>
      </c>
      <c r="M20" s="104">
        <v>630</v>
      </c>
      <c r="N20" s="118">
        <v>894</v>
      </c>
      <c r="O20" s="276">
        <v>836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ht="15.95" customHeight="1">
      <c r="A21" s="347"/>
      <c r="B21" s="135" t="s">
        <v>88</v>
      </c>
      <c r="C21" s="107"/>
      <c r="D21" s="107"/>
      <c r="E21" s="108" t="s">
        <v>89</v>
      </c>
      <c r="F21" s="136">
        <v>3195</v>
      </c>
      <c r="G21" s="137">
        <v>3474</v>
      </c>
      <c r="H21" s="136">
        <f>H19</f>
        <v>43519</v>
      </c>
      <c r="I21" s="137">
        <f>I19</f>
        <v>58302</v>
      </c>
      <c r="J21" s="136">
        <v>9749</v>
      </c>
      <c r="K21" s="137">
        <v>7617</v>
      </c>
      <c r="L21" s="109">
        <v>628</v>
      </c>
      <c r="M21" s="110">
        <v>767</v>
      </c>
      <c r="N21" s="136">
        <v>1041</v>
      </c>
      <c r="O21" s="328">
        <v>880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</row>
    <row r="22" spans="1:25" ht="15.95" customHeight="1">
      <c r="A22" s="347"/>
      <c r="B22" s="106" t="s">
        <v>90</v>
      </c>
      <c r="C22" s="127"/>
      <c r="D22" s="127"/>
      <c r="E22" s="128" t="s">
        <v>91</v>
      </c>
      <c r="F22" s="129">
        <v>5072</v>
      </c>
      <c r="G22" s="130">
        <v>5391</v>
      </c>
      <c r="H22" s="129">
        <v>61822</v>
      </c>
      <c r="I22" s="130">
        <v>75767</v>
      </c>
      <c r="J22" s="129">
        <v>16424</v>
      </c>
      <c r="K22" s="130">
        <v>14191</v>
      </c>
      <c r="L22" s="131">
        <v>2222</v>
      </c>
      <c r="M22" s="132">
        <v>2512</v>
      </c>
      <c r="N22" s="129">
        <v>1267</v>
      </c>
      <c r="O22" s="327">
        <v>1143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</row>
    <row r="23" spans="1:25" ht="15.95" customHeight="1">
      <c r="A23" s="347"/>
      <c r="B23" s="74" t="s">
        <v>92</v>
      </c>
      <c r="C23" s="33" t="s">
        <v>93</v>
      </c>
      <c r="D23" s="111"/>
      <c r="E23" s="112"/>
      <c r="F23" s="113">
        <v>3633</v>
      </c>
      <c r="G23" s="114">
        <v>3525</v>
      </c>
      <c r="H23" s="113">
        <v>40219</v>
      </c>
      <c r="I23" s="114">
        <v>55142</v>
      </c>
      <c r="J23" s="113">
        <v>3248</v>
      </c>
      <c r="K23" s="114">
        <v>3154</v>
      </c>
      <c r="L23" s="115">
        <v>685</v>
      </c>
      <c r="M23" s="116">
        <v>681</v>
      </c>
      <c r="N23" s="113">
        <v>168</v>
      </c>
      <c r="O23" s="325">
        <v>211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</row>
    <row r="24" spans="1:25" ht="15.95" customHeight="1">
      <c r="A24" s="347"/>
      <c r="B24" s="55" t="s">
        <v>94</v>
      </c>
      <c r="C24" s="56"/>
      <c r="D24" s="56"/>
      <c r="E24" s="102" t="s">
        <v>95</v>
      </c>
      <c r="F24" s="118">
        <f t="shared" ref="F24:O24" si="2">F21-F22</f>
        <v>-1877</v>
      </c>
      <c r="G24" s="119">
        <f t="shared" si="2"/>
        <v>-1917</v>
      </c>
      <c r="H24" s="118">
        <f t="shared" si="2"/>
        <v>-18303</v>
      </c>
      <c r="I24" s="119">
        <f t="shared" si="2"/>
        <v>-17465</v>
      </c>
      <c r="J24" s="118">
        <f t="shared" si="2"/>
        <v>-6675</v>
      </c>
      <c r="K24" s="119">
        <f t="shared" si="2"/>
        <v>-6574</v>
      </c>
      <c r="L24" s="118">
        <f t="shared" si="2"/>
        <v>-1594</v>
      </c>
      <c r="M24" s="119">
        <f t="shared" si="2"/>
        <v>-1745</v>
      </c>
      <c r="N24" s="118">
        <f t="shared" si="2"/>
        <v>-226</v>
      </c>
      <c r="O24" s="276">
        <f t="shared" si="2"/>
        <v>-263</v>
      </c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:25" ht="15.95" customHeight="1">
      <c r="A25" s="347"/>
      <c r="B25" s="138" t="s">
        <v>96</v>
      </c>
      <c r="C25" s="111"/>
      <c r="D25" s="111"/>
      <c r="E25" s="348" t="s">
        <v>97</v>
      </c>
      <c r="F25" s="345">
        <v>1877</v>
      </c>
      <c r="G25" s="344">
        <v>1917</v>
      </c>
      <c r="H25" s="345">
        <v>18303</v>
      </c>
      <c r="I25" s="344">
        <v>17465</v>
      </c>
      <c r="J25" s="345">
        <v>6675</v>
      </c>
      <c r="K25" s="344">
        <v>6574</v>
      </c>
      <c r="L25" s="346">
        <v>1594</v>
      </c>
      <c r="M25" s="344">
        <v>1745</v>
      </c>
      <c r="N25" s="345">
        <v>51</v>
      </c>
      <c r="O25" s="341">
        <v>-243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spans="1:25" ht="15.95" customHeight="1">
      <c r="A26" s="347"/>
      <c r="B26" s="135" t="s">
        <v>98</v>
      </c>
      <c r="C26" s="107"/>
      <c r="D26" s="107"/>
      <c r="E26" s="348"/>
      <c r="F26" s="345"/>
      <c r="G26" s="344"/>
      <c r="H26" s="345"/>
      <c r="I26" s="344"/>
      <c r="J26" s="345"/>
      <c r="K26" s="344"/>
      <c r="L26" s="346"/>
      <c r="M26" s="344"/>
      <c r="N26" s="345"/>
      <c r="O26" s="341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spans="1:25" ht="15.95" customHeight="1">
      <c r="A27" s="347"/>
      <c r="B27" s="64" t="s">
        <v>99</v>
      </c>
      <c r="C27" s="65"/>
      <c r="D27" s="65"/>
      <c r="E27" s="139" t="s">
        <v>100</v>
      </c>
      <c r="F27" s="140">
        <f t="shared" ref="F27:O27" si="3">F24+F25</f>
        <v>0</v>
      </c>
      <c r="G27" s="141">
        <f t="shared" si="3"/>
        <v>0</v>
      </c>
      <c r="H27" s="140">
        <f t="shared" si="3"/>
        <v>0</v>
      </c>
      <c r="I27" s="141">
        <f t="shared" si="3"/>
        <v>0</v>
      </c>
      <c r="J27" s="140">
        <f t="shared" si="3"/>
        <v>0</v>
      </c>
      <c r="K27" s="141">
        <f t="shared" si="3"/>
        <v>0</v>
      </c>
      <c r="L27" s="140">
        <f t="shared" si="3"/>
        <v>0</v>
      </c>
      <c r="M27" s="141">
        <f t="shared" si="3"/>
        <v>0</v>
      </c>
      <c r="N27" s="140">
        <f t="shared" si="3"/>
        <v>-175</v>
      </c>
      <c r="O27" s="275">
        <f t="shared" si="3"/>
        <v>-506</v>
      </c>
      <c r="P27" s="101"/>
      <c r="Q27" s="101"/>
      <c r="R27" s="101"/>
      <c r="S27" s="101"/>
      <c r="T27" s="101"/>
      <c r="U27" s="101"/>
      <c r="V27" s="101"/>
      <c r="W27" s="101"/>
      <c r="X27" s="101"/>
      <c r="Y27" s="101"/>
    </row>
    <row r="28" spans="1:25" ht="15.95" customHeight="1">
      <c r="A28" s="142"/>
      <c r="F28" s="101"/>
      <c r="G28" s="101"/>
      <c r="H28" s="101"/>
      <c r="I28" s="101"/>
      <c r="J28" s="101"/>
      <c r="K28" s="101"/>
      <c r="L28" s="143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29" spans="1:25" ht="15.95" customHeight="1">
      <c r="A29" s="65"/>
      <c r="F29" s="101"/>
      <c r="G29" s="101"/>
      <c r="H29" s="101"/>
      <c r="I29" s="101"/>
      <c r="J29" s="144"/>
      <c r="K29" s="144"/>
      <c r="L29" s="143"/>
      <c r="M29" s="101"/>
      <c r="N29" s="101"/>
      <c r="O29" s="145" t="s">
        <v>101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44"/>
    </row>
    <row r="30" spans="1:25" ht="15.95" customHeight="1">
      <c r="A30" s="342" t="s">
        <v>102</v>
      </c>
      <c r="B30" s="342"/>
      <c r="C30" s="342"/>
      <c r="D30" s="342"/>
      <c r="E30" s="342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146"/>
      <c r="Q30" s="143"/>
      <c r="R30" s="146"/>
      <c r="S30" s="143"/>
      <c r="T30" s="146"/>
      <c r="U30" s="143"/>
      <c r="V30" s="146"/>
      <c r="W30" s="143"/>
      <c r="X30" s="146"/>
      <c r="Y30" s="143"/>
    </row>
    <row r="31" spans="1:25" ht="15.95" customHeight="1">
      <c r="A31" s="342"/>
      <c r="B31" s="342"/>
      <c r="C31" s="342"/>
      <c r="D31" s="342"/>
      <c r="E31" s="342"/>
      <c r="F31" s="94" t="s">
        <v>63</v>
      </c>
      <c r="G31" s="147" t="s">
        <v>18</v>
      </c>
      <c r="H31" s="94" t="s">
        <v>63</v>
      </c>
      <c r="I31" s="147" t="s">
        <v>18</v>
      </c>
      <c r="J31" s="94" t="s">
        <v>63</v>
      </c>
      <c r="K31" s="148" t="s">
        <v>18</v>
      </c>
      <c r="L31" s="94" t="s">
        <v>63</v>
      </c>
      <c r="M31" s="147" t="s">
        <v>18</v>
      </c>
      <c r="N31" s="94" t="s">
        <v>63</v>
      </c>
      <c r="O31" s="149" t="s">
        <v>18</v>
      </c>
      <c r="P31" s="150"/>
      <c r="Q31" s="150"/>
      <c r="R31" s="150"/>
      <c r="S31" s="150"/>
      <c r="T31" s="150"/>
      <c r="U31" s="150"/>
      <c r="V31" s="150"/>
      <c r="W31" s="150"/>
      <c r="X31" s="150"/>
      <c r="Y31" s="150"/>
    </row>
    <row r="32" spans="1:25" ht="15.95" customHeight="1">
      <c r="A32" s="339" t="s">
        <v>103</v>
      </c>
      <c r="B32" s="25" t="s">
        <v>65</v>
      </c>
      <c r="C32" s="26"/>
      <c r="D32" s="26"/>
      <c r="E32" s="151" t="s">
        <v>66</v>
      </c>
      <c r="F32" s="131"/>
      <c r="G32" s="28"/>
      <c r="H32" s="97"/>
      <c r="I32" s="99"/>
      <c r="J32" s="97"/>
      <c r="K32" s="100"/>
      <c r="L32" s="131"/>
      <c r="M32" s="28"/>
      <c r="N32" s="97"/>
      <c r="O32" s="152"/>
      <c r="P32" s="28"/>
      <c r="Q32" s="28"/>
      <c r="R32" s="28"/>
      <c r="S32" s="28"/>
      <c r="T32" s="153"/>
      <c r="U32" s="153"/>
      <c r="V32" s="28"/>
      <c r="W32" s="28"/>
      <c r="X32" s="153"/>
      <c r="Y32" s="153"/>
    </row>
    <row r="33" spans="1:25" ht="15.95" customHeight="1">
      <c r="A33" s="339"/>
      <c r="B33" s="75"/>
      <c r="C33" s="33" t="s">
        <v>104</v>
      </c>
      <c r="D33" s="111"/>
      <c r="E33" s="154"/>
      <c r="F33" s="115"/>
      <c r="G33" s="35"/>
      <c r="H33" s="115"/>
      <c r="I33" s="116"/>
      <c r="J33" s="115"/>
      <c r="K33" s="117"/>
      <c r="L33" s="115"/>
      <c r="M33" s="35"/>
      <c r="N33" s="115"/>
      <c r="O33" s="114"/>
      <c r="P33" s="28"/>
      <c r="Q33" s="28"/>
      <c r="R33" s="28"/>
      <c r="S33" s="28"/>
      <c r="T33" s="153"/>
      <c r="U33" s="153"/>
      <c r="V33" s="28"/>
      <c r="W33" s="28"/>
      <c r="X33" s="153"/>
      <c r="Y33" s="153"/>
    </row>
    <row r="34" spans="1:25" ht="15.95" customHeight="1">
      <c r="A34" s="339"/>
      <c r="B34" s="75"/>
      <c r="C34" s="81"/>
      <c r="D34" s="82" t="s">
        <v>105</v>
      </c>
      <c r="E34" s="155"/>
      <c r="F34" s="103"/>
      <c r="G34" s="42"/>
      <c r="H34" s="103"/>
      <c r="I34" s="104"/>
      <c r="J34" s="103"/>
      <c r="K34" s="105"/>
      <c r="L34" s="103"/>
      <c r="M34" s="42"/>
      <c r="N34" s="103"/>
      <c r="O34" s="119"/>
      <c r="P34" s="28"/>
      <c r="Q34" s="28"/>
      <c r="R34" s="28"/>
      <c r="S34" s="28"/>
      <c r="T34" s="153"/>
      <c r="U34" s="153"/>
      <c r="V34" s="28"/>
      <c r="W34" s="28"/>
      <c r="X34" s="153"/>
      <c r="Y34" s="153"/>
    </row>
    <row r="35" spans="1:25" ht="15.95" customHeight="1">
      <c r="A35" s="339"/>
      <c r="B35" s="49"/>
      <c r="C35" s="50" t="s">
        <v>106</v>
      </c>
      <c r="D35" s="107"/>
      <c r="E35" s="156"/>
      <c r="F35" s="109"/>
      <c r="G35" s="52"/>
      <c r="H35" s="109"/>
      <c r="I35" s="110"/>
      <c r="J35" s="157"/>
      <c r="K35" s="158"/>
      <c r="L35" s="109"/>
      <c r="M35" s="52"/>
      <c r="N35" s="109"/>
      <c r="O35" s="137"/>
      <c r="P35" s="28"/>
      <c r="Q35" s="28"/>
      <c r="R35" s="28"/>
      <c r="S35" s="28"/>
      <c r="T35" s="153"/>
      <c r="U35" s="153"/>
      <c r="V35" s="28"/>
      <c r="W35" s="28"/>
      <c r="X35" s="153"/>
      <c r="Y35" s="153"/>
    </row>
    <row r="36" spans="1:25" ht="15.95" customHeight="1">
      <c r="A36" s="339"/>
      <c r="B36" s="106" t="s">
        <v>71</v>
      </c>
      <c r="C36" s="127"/>
      <c r="D36" s="127"/>
      <c r="E36" s="151" t="s">
        <v>68</v>
      </c>
      <c r="F36" s="129"/>
      <c r="G36" s="114"/>
      <c r="H36" s="131"/>
      <c r="I36" s="132"/>
      <c r="J36" s="131"/>
      <c r="K36" s="133"/>
      <c r="L36" s="131"/>
      <c r="M36" s="28"/>
      <c r="N36" s="131"/>
      <c r="O36" s="130"/>
      <c r="P36" s="28"/>
      <c r="Q36" s="28"/>
      <c r="R36" s="28"/>
      <c r="S36" s="28"/>
      <c r="T36" s="28"/>
      <c r="U36" s="28"/>
      <c r="V36" s="28"/>
      <c r="W36" s="28"/>
      <c r="X36" s="153"/>
      <c r="Y36" s="153"/>
    </row>
    <row r="37" spans="1:25" ht="15.95" customHeight="1">
      <c r="A37" s="339"/>
      <c r="B37" s="75"/>
      <c r="C37" s="82" t="s">
        <v>107</v>
      </c>
      <c r="D37" s="56"/>
      <c r="E37" s="155"/>
      <c r="F37" s="118"/>
      <c r="G37" s="119"/>
      <c r="H37" s="103"/>
      <c r="I37" s="104"/>
      <c r="J37" s="103"/>
      <c r="K37" s="105"/>
      <c r="L37" s="103"/>
      <c r="M37" s="42"/>
      <c r="N37" s="103"/>
      <c r="O37" s="119"/>
      <c r="P37" s="28"/>
      <c r="Q37" s="28"/>
      <c r="R37" s="28"/>
      <c r="S37" s="28"/>
      <c r="T37" s="28"/>
      <c r="U37" s="28"/>
      <c r="V37" s="28"/>
      <c r="W37" s="28"/>
      <c r="X37" s="153"/>
      <c r="Y37" s="153"/>
    </row>
    <row r="38" spans="1:25" ht="15.95" customHeight="1">
      <c r="A38" s="339"/>
      <c r="B38" s="49"/>
      <c r="C38" s="82" t="s">
        <v>108</v>
      </c>
      <c r="D38" s="56"/>
      <c r="E38" s="155"/>
      <c r="F38" s="118"/>
      <c r="G38" s="119"/>
      <c r="H38" s="103"/>
      <c r="I38" s="104"/>
      <c r="J38" s="103"/>
      <c r="K38" s="158"/>
      <c r="L38" s="103"/>
      <c r="M38" s="42"/>
      <c r="N38" s="103"/>
      <c r="O38" s="119"/>
      <c r="P38" s="28"/>
      <c r="Q38" s="28"/>
      <c r="R38" s="153"/>
      <c r="S38" s="153"/>
      <c r="T38" s="28"/>
      <c r="U38" s="28"/>
      <c r="V38" s="28"/>
      <c r="W38" s="28"/>
      <c r="X38" s="153"/>
      <c r="Y38" s="153"/>
    </row>
    <row r="39" spans="1:25" ht="15.95" customHeight="1">
      <c r="A39" s="339"/>
      <c r="B39" s="85" t="s">
        <v>109</v>
      </c>
      <c r="C39" s="19"/>
      <c r="D39" s="19"/>
      <c r="E39" s="159" t="s">
        <v>110</v>
      </c>
      <c r="F39" s="140">
        <f t="shared" ref="F39:O39" si="4">F32-F36</f>
        <v>0</v>
      </c>
      <c r="G39" s="141">
        <f t="shared" si="4"/>
        <v>0</v>
      </c>
      <c r="H39" s="140">
        <f t="shared" si="4"/>
        <v>0</v>
      </c>
      <c r="I39" s="141">
        <f t="shared" si="4"/>
        <v>0</v>
      </c>
      <c r="J39" s="140">
        <f t="shared" si="4"/>
        <v>0</v>
      </c>
      <c r="K39" s="141">
        <f t="shared" si="4"/>
        <v>0</v>
      </c>
      <c r="L39" s="140">
        <f t="shared" si="4"/>
        <v>0</v>
      </c>
      <c r="M39" s="141">
        <f t="shared" si="4"/>
        <v>0</v>
      </c>
      <c r="N39" s="140">
        <f t="shared" si="4"/>
        <v>0</v>
      </c>
      <c r="O39" s="141">
        <f t="shared" si="4"/>
        <v>0</v>
      </c>
      <c r="P39" s="28"/>
      <c r="Q39" s="28"/>
      <c r="R39" s="28"/>
      <c r="S39" s="28"/>
      <c r="T39" s="28"/>
      <c r="U39" s="28"/>
      <c r="V39" s="28"/>
      <c r="W39" s="28"/>
      <c r="X39" s="153"/>
      <c r="Y39" s="153"/>
    </row>
    <row r="40" spans="1:25" ht="15.95" customHeight="1">
      <c r="A40" s="339" t="s">
        <v>111</v>
      </c>
      <c r="B40" s="106" t="s">
        <v>112</v>
      </c>
      <c r="C40" s="127"/>
      <c r="D40" s="127"/>
      <c r="E40" s="151" t="s">
        <v>72</v>
      </c>
      <c r="F40" s="129"/>
      <c r="G40" s="130"/>
      <c r="H40" s="131"/>
      <c r="I40" s="132"/>
      <c r="J40" s="131"/>
      <c r="K40" s="133"/>
      <c r="L40" s="131"/>
      <c r="M40" s="28"/>
      <c r="N40" s="131"/>
      <c r="O40" s="130"/>
      <c r="P40" s="28"/>
      <c r="Q40" s="28"/>
      <c r="R40" s="28"/>
      <c r="S40" s="28"/>
      <c r="T40" s="153"/>
      <c r="U40" s="153"/>
      <c r="V40" s="153"/>
      <c r="W40" s="153"/>
      <c r="X40" s="28"/>
      <c r="Y40" s="28"/>
    </row>
    <row r="41" spans="1:25" ht="15.95" customHeight="1">
      <c r="A41" s="339"/>
      <c r="B41" s="49"/>
      <c r="C41" s="82" t="s">
        <v>113</v>
      </c>
      <c r="D41" s="56"/>
      <c r="E41" s="155"/>
      <c r="F41" s="160"/>
      <c r="G41" s="161"/>
      <c r="H41" s="157"/>
      <c r="I41" s="158"/>
      <c r="J41" s="103"/>
      <c r="K41" s="105"/>
      <c r="L41" s="103"/>
      <c r="M41" s="42"/>
      <c r="N41" s="103"/>
      <c r="O41" s="119"/>
      <c r="P41" s="153"/>
      <c r="Q41" s="153"/>
      <c r="R41" s="153"/>
      <c r="S41" s="153"/>
      <c r="T41" s="153"/>
      <c r="U41" s="153"/>
      <c r="V41" s="153"/>
      <c r="W41" s="153"/>
      <c r="X41" s="28"/>
      <c r="Y41" s="28"/>
    </row>
    <row r="42" spans="1:25" ht="15.95" customHeight="1">
      <c r="A42" s="339"/>
      <c r="B42" s="106" t="s">
        <v>90</v>
      </c>
      <c r="C42" s="127"/>
      <c r="D42" s="127"/>
      <c r="E42" s="151" t="s">
        <v>74</v>
      </c>
      <c r="F42" s="129"/>
      <c r="G42" s="130"/>
      <c r="H42" s="131"/>
      <c r="I42" s="132"/>
      <c r="J42" s="131"/>
      <c r="K42" s="133"/>
      <c r="L42" s="131"/>
      <c r="M42" s="28"/>
      <c r="N42" s="131"/>
      <c r="O42" s="130"/>
      <c r="P42" s="28"/>
      <c r="Q42" s="28"/>
      <c r="R42" s="28"/>
      <c r="S42" s="28"/>
      <c r="T42" s="153"/>
      <c r="U42" s="153"/>
      <c r="V42" s="28"/>
      <c r="W42" s="28"/>
      <c r="X42" s="28"/>
      <c r="Y42" s="28"/>
    </row>
    <row r="43" spans="1:25" ht="15.95" customHeight="1">
      <c r="A43" s="339"/>
      <c r="B43" s="49"/>
      <c r="C43" s="82" t="s">
        <v>114</v>
      </c>
      <c r="D43" s="56"/>
      <c r="E43" s="155"/>
      <c r="F43" s="118"/>
      <c r="G43" s="119"/>
      <c r="H43" s="103"/>
      <c r="I43" s="104"/>
      <c r="J43" s="157"/>
      <c r="K43" s="158"/>
      <c r="L43" s="103"/>
      <c r="M43" s="42"/>
      <c r="N43" s="103"/>
      <c r="O43" s="119"/>
      <c r="P43" s="28"/>
      <c r="Q43" s="28"/>
      <c r="R43" s="153"/>
      <c r="S43" s="28"/>
      <c r="T43" s="153"/>
      <c r="U43" s="153"/>
      <c r="V43" s="28"/>
      <c r="W43" s="28"/>
      <c r="X43" s="153"/>
      <c r="Y43" s="153"/>
    </row>
    <row r="44" spans="1:25" ht="15.95" customHeight="1">
      <c r="A44" s="339"/>
      <c r="B44" s="64" t="s">
        <v>109</v>
      </c>
      <c r="C44" s="65"/>
      <c r="D44" s="65"/>
      <c r="E44" s="159" t="s">
        <v>115</v>
      </c>
      <c r="F44" s="123">
        <f t="shared" ref="F44:O44" si="5">F40-F42</f>
        <v>0</v>
      </c>
      <c r="G44" s="124">
        <f t="shared" si="5"/>
        <v>0</v>
      </c>
      <c r="H44" s="123">
        <f t="shared" si="5"/>
        <v>0</v>
      </c>
      <c r="I44" s="124">
        <f t="shared" si="5"/>
        <v>0</v>
      </c>
      <c r="J44" s="123">
        <f t="shared" si="5"/>
        <v>0</v>
      </c>
      <c r="K44" s="124">
        <f t="shared" si="5"/>
        <v>0</v>
      </c>
      <c r="L44" s="123">
        <f t="shared" si="5"/>
        <v>0</v>
      </c>
      <c r="M44" s="124">
        <f t="shared" si="5"/>
        <v>0</v>
      </c>
      <c r="N44" s="123">
        <f t="shared" si="5"/>
        <v>0</v>
      </c>
      <c r="O44" s="124">
        <f t="shared" si="5"/>
        <v>0</v>
      </c>
      <c r="P44" s="153"/>
      <c r="Q44" s="153"/>
      <c r="R44" s="28"/>
      <c r="S44" s="28"/>
      <c r="T44" s="153"/>
      <c r="U44" s="153"/>
      <c r="V44" s="28"/>
      <c r="W44" s="28"/>
      <c r="X44" s="28"/>
      <c r="Y44" s="28"/>
    </row>
    <row r="45" spans="1:25" ht="15.95" customHeight="1">
      <c r="A45" s="340" t="s">
        <v>116</v>
      </c>
      <c r="B45" s="162" t="s">
        <v>117</v>
      </c>
      <c r="C45" s="163"/>
      <c r="D45" s="163"/>
      <c r="E45" s="164" t="s">
        <v>118</v>
      </c>
      <c r="F45" s="165">
        <f t="shared" ref="F45:O45" si="6">F39+F44</f>
        <v>0</v>
      </c>
      <c r="G45" s="166">
        <f t="shared" si="6"/>
        <v>0</v>
      </c>
      <c r="H45" s="165">
        <f t="shared" si="6"/>
        <v>0</v>
      </c>
      <c r="I45" s="166">
        <f t="shared" si="6"/>
        <v>0</v>
      </c>
      <c r="J45" s="165">
        <f t="shared" si="6"/>
        <v>0</v>
      </c>
      <c r="K45" s="166">
        <f t="shared" si="6"/>
        <v>0</v>
      </c>
      <c r="L45" s="165">
        <f t="shared" si="6"/>
        <v>0</v>
      </c>
      <c r="M45" s="166">
        <f t="shared" si="6"/>
        <v>0</v>
      </c>
      <c r="N45" s="165">
        <f t="shared" si="6"/>
        <v>0</v>
      </c>
      <c r="O45" s="166">
        <f t="shared" si="6"/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95" customHeight="1">
      <c r="A46" s="340"/>
      <c r="B46" s="55" t="s">
        <v>32</v>
      </c>
      <c r="C46" s="56"/>
      <c r="D46" s="56"/>
      <c r="E46" s="56"/>
      <c r="F46" s="160"/>
      <c r="G46" s="161"/>
      <c r="H46" s="157"/>
      <c r="I46" s="158"/>
      <c r="J46" s="157"/>
      <c r="K46" s="158"/>
      <c r="L46" s="103"/>
      <c r="M46" s="42"/>
      <c r="N46" s="157"/>
      <c r="O46" s="121"/>
      <c r="P46" s="153"/>
      <c r="Q46" s="153"/>
      <c r="R46" s="153"/>
      <c r="S46" s="153"/>
      <c r="T46" s="153"/>
      <c r="U46" s="153"/>
      <c r="V46" s="153"/>
      <c r="W46" s="153"/>
      <c r="X46" s="153"/>
      <c r="Y46" s="153"/>
    </row>
    <row r="47" spans="1:25" ht="15.95" customHeight="1">
      <c r="A47" s="340"/>
      <c r="B47" s="55" t="s">
        <v>119</v>
      </c>
      <c r="C47" s="56"/>
      <c r="D47" s="56"/>
      <c r="E47" s="56"/>
      <c r="F47" s="118"/>
      <c r="G47" s="119"/>
      <c r="H47" s="103"/>
      <c r="I47" s="104"/>
      <c r="J47" s="103"/>
      <c r="K47" s="105"/>
      <c r="L47" s="103"/>
      <c r="M47" s="42"/>
      <c r="N47" s="103"/>
      <c r="O47" s="119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95" customHeight="1">
      <c r="A48" s="340"/>
      <c r="B48" s="64" t="s">
        <v>120</v>
      </c>
      <c r="C48" s="65"/>
      <c r="D48" s="65"/>
      <c r="E48" s="65"/>
      <c r="F48" s="167"/>
      <c r="G48" s="67"/>
      <c r="H48" s="167"/>
      <c r="I48" s="168"/>
      <c r="J48" s="167"/>
      <c r="K48" s="169"/>
      <c r="L48" s="167"/>
      <c r="M48" s="67"/>
      <c r="N48" s="167"/>
      <c r="O48" s="141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16" ht="15.95" customHeight="1">
      <c r="A49" s="10" t="s">
        <v>121</v>
      </c>
      <c r="O49" s="75"/>
      <c r="P49" s="75"/>
    </row>
    <row r="50" spans="1:16" ht="15.95" customHeight="1"/>
  </sheetData>
  <sheetProtection selectLockedCells="1" selectUnlockedCells="1"/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26"/>
  <printOptions horizontalCentered="1"/>
  <pageMargins left="0.78749999999999998" right="0.35972222222222222" top="0.27986111111111112" bottom="0.2298611111111111" header="0.19652777777777777" footer="0.51180555555555551"/>
  <pageSetup paperSize="9" scale="68" firstPageNumber="3" orientation="landscape" useFirstPageNumber="1" horizontalDpi="300" verticalDpi="300" r:id="rId1"/>
  <headerFooter alignWithMargins="0">
    <oddHeader>&amp;R&amp;9指定都市－2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2"/>
  <sheetViews>
    <sheetView zoomScaleNormal="100" workbookViewId="0">
      <selection activeCell="K15" sqref="K15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 customWidth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7" t="s">
        <v>0</v>
      </c>
      <c r="B1" s="337"/>
      <c r="C1" s="337"/>
      <c r="D1" s="337"/>
      <c r="E1" s="2" t="s">
        <v>250</v>
      </c>
      <c r="F1" s="3"/>
      <c r="AA1" s="338" t="s">
        <v>122</v>
      </c>
      <c r="AB1" s="338"/>
    </row>
    <row r="2" spans="1:38" ht="14.25">
      <c r="AA2" s="336" t="s">
        <v>0</v>
      </c>
      <c r="AB2" s="336"/>
      <c r="AC2" s="336" t="s">
        <v>2</v>
      </c>
      <c r="AD2" s="329" t="s">
        <v>3</v>
      </c>
      <c r="AE2" s="329"/>
      <c r="AF2" s="329"/>
      <c r="AG2" s="336" t="s">
        <v>4</v>
      </c>
      <c r="AH2" s="336" t="s">
        <v>5</v>
      </c>
      <c r="AI2" s="336" t="s">
        <v>6</v>
      </c>
      <c r="AJ2" s="336" t="s">
        <v>7</v>
      </c>
      <c r="AK2" s="336" t="s">
        <v>8</v>
      </c>
    </row>
    <row r="3" spans="1:38" ht="15.75">
      <c r="A3" s="170" t="s">
        <v>123</v>
      </c>
      <c r="AA3" s="336"/>
      <c r="AB3" s="336"/>
      <c r="AC3" s="336"/>
      <c r="AD3" s="6"/>
      <c r="AE3" s="4" t="s">
        <v>10</v>
      </c>
      <c r="AF3" s="4" t="s">
        <v>11</v>
      </c>
      <c r="AG3" s="336"/>
      <c r="AH3" s="336"/>
      <c r="AI3" s="336"/>
      <c r="AJ3" s="336"/>
      <c r="AK3" s="336"/>
    </row>
    <row r="4" spans="1:38" ht="14.25">
      <c r="AA4" s="7" t="str">
        <f>E1</f>
        <v>川崎市</v>
      </c>
      <c r="AB4" s="7" t="s">
        <v>124</v>
      </c>
      <c r="AC4" s="8">
        <f>SUM(F22)</f>
        <v>611470</v>
      </c>
      <c r="AD4" s="8">
        <f>F9</f>
        <v>305360</v>
      </c>
      <c r="AE4" s="8">
        <f>F10</f>
        <v>142197</v>
      </c>
      <c r="AF4" s="8">
        <f>F13</f>
        <v>119213</v>
      </c>
      <c r="AG4" s="8">
        <f>F14</f>
        <v>3262</v>
      </c>
      <c r="AH4" s="8">
        <f>F15</f>
        <v>293</v>
      </c>
      <c r="AI4" s="8">
        <f>F17</f>
        <v>106502</v>
      </c>
      <c r="AJ4" s="8">
        <f>F20</f>
        <v>46963</v>
      </c>
      <c r="AK4" s="8">
        <f>F21</f>
        <v>102329</v>
      </c>
      <c r="AL4" s="9"/>
    </row>
    <row r="5" spans="1:38" ht="14.25">
      <c r="A5" s="10" t="s">
        <v>125</v>
      </c>
      <c r="E5" s="12"/>
      <c r="AA5" s="7" t="str">
        <f>E1</f>
        <v>川崎市</v>
      </c>
      <c r="AB5" s="7" t="s">
        <v>14</v>
      </c>
      <c r="AC5" s="11"/>
      <c r="AD5" s="11">
        <f>G9</f>
        <v>49.938672379675211</v>
      </c>
      <c r="AE5" s="11">
        <f>G10</f>
        <v>23.254943006198179</v>
      </c>
      <c r="AF5" s="11">
        <f>G13</f>
        <v>19.496132271411518</v>
      </c>
      <c r="AG5" s="11">
        <f>G14</f>
        <v>0.53346852666524935</v>
      </c>
      <c r="AH5" s="11">
        <f>G15</f>
        <v>4.7917314013770092E-2</v>
      </c>
      <c r="AI5" s="11">
        <f>G17</f>
        <v>17.417371252882401</v>
      </c>
      <c r="AJ5" s="11">
        <f>G20</f>
        <v>7.6803440888351018</v>
      </c>
      <c r="AK5" s="11">
        <f>G21</f>
        <v>16.734917493908121</v>
      </c>
    </row>
    <row r="6" spans="1:38" ht="14.25">
      <c r="A6" s="12"/>
      <c r="G6" s="332" t="s">
        <v>15</v>
      </c>
      <c r="H6" s="332"/>
      <c r="I6" s="332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AA6" s="7" t="str">
        <f>E1</f>
        <v>川崎市</v>
      </c>
      <c r="AB6" s="7" t="s">
        <v>16</v>
      </c>
      <c r="AC6" s="11">
        <f>SUM(I22)</f>
        <v>0.85537470888230605</v>
      </c>
      <c r="AD6" s="11">
        <f>I9</f>
        <v>1.5362106803218811</v>
      </c>
      <c r="AE6" s="11">
        <f>I10</f>
        <v>1.7378799152881985</v>
      </c>
      <c r="AF6" s="11">
        <f>I13</f>
        <v>1.4967434336554453</v>
      </c>
      <c r="AG6" s="11">
        <f>I14</f>
        <v>-3.0321046373365079</v>
      </c>
      <c r="AH6" s="11">
        <f>I15</f>
        <v>-76.101141924959208</v>
      </c>
      <c r="AI6" s="11">
        <f>I17</f>
        <v>5.2505707142080693</v>
      </c>
      <c r="AJ6" s="11">
        <f>I20</f>
        <v>-3.6952732492566365</v>
      </c>
      <c r="AK6" s="11">
        <f>I21</f>
        <v>-4.0713589320533927</v>
      </c>
    </row>
    <row r="7" spans="1:38" ht="27" customHeight="1">
      <c r="A7" s="13"/>
      <c r="B7" s="14"/>
      <c r="C7" s="14"/>
      <c r="D7" s="14"/>
      <c r="E7" s="15"/>
      <c r="F7" s="333" t="s">
        <v>126</v>
      </c>
      <c r="G7" s="333"/>
      <c r="H7" s="172" t="s">
        <v>18</v>
      </c>
      <c r="I7" s="17" t="s">
        <v>19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38" ht="17.100000000000001" customHeight="1">
      <c r="A8" s="18"/>
      <c r="B8" s="19"/>
      <c r="C8" s="19"/>
      <c r="D8" s="19"/>
      <c r="E8" s="20"/>
      <c r="F8" s="21" t="s">
        <v>124</v>
      </c>
      <c r="G8" s="22" t="s">
        <v>14</v>
      </c>
      <c r="H8" s="174"/>
      <c r="I8" s="2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38" ht="18" customHeight="1">
      <c r="A9" s="331" t="s">
        <v>21</v>
      </c>
      <c r="B9" s="331" t="s">
        <v>22</v>
      </c>
      <c r="C9" s="25" t="s">
        <v>3</v>
      </c>
      <c r="D9" s="26"/>
      <c r="E9" s="27"/>
      <c r="F9" s="28">
        <v>305360</v>
      </c>
      <c r="G9" s="29">
        <f t="shared" ref="G9:G22" si="0">F9/$F$22*100</f>
        <v>49.938672379675211</v>
      </c>
      <c r="H9" s="132">
        <v>300740</v>
      </c>
      <c r="I9" s="176">
        <f t="shared" ref="I9:I40" si="1">(F9/H9-1)*100</f>
        <v>1.5362106803218811</v>
      </c>
      <c r="J9" s="177"/>
      <c r="K9" s="28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AA9" s="334" t="s">
        <v>122</v>
      </c>
      <c r="AB9" s="334"/>
      <c r="AC9" s="335" t="s">
        <v>23</v>
      </c>
    </row>
    <row r="10" spans="1:38" ht="18" customHeight="1">
      <c r="A10" s="331"/>
      <c r="B10" s="331"/>
      <c r="C10" s="32"/>
      <c r="D10" s="33" t="s">
        <v>24</v>
      </c>
      <c r="E10" s="34"/>
      <c r="F10" s="35">
        <v>142197</v>
      </c>
      <c r="G10" s="36">
        <f t="shared" si="0"/>
        <v>23.254943006198179</v>
      </c>
      <c r="H10" s="116">
        <v>139768</v>
      </c>
      <c r="I10" s="178">
        <f t="shared" si="1"/>
        <v>1.7378799152881985</v>
      </c>
      <c r="J10" s="177"/>
      <c r="K10" s="28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AA10" s="336" t="s">
        <v>0</v>
      </c>
      <c r="AB10" s="336"/>
      <c r="AC10" s="335"/>
      <c r="AD10" s="329" t="s">
        <v>25</v>
      </c>
      <c r="AE10" s="329"/>
      <c r="AF10" s="329"/>
      <c r="AG10" s="329" t="s">
        <v>26</v>
      </c>
      <c r="AH10" s="329"/>
      <c r="AI10" s="329"/>
      <c r="AJ10" s="329" t="s">
        <v>27</v>
      </c>
      <c r="AK10" s="329"/>
    </row>
    <row r="11" spans="1:38" ht="18" customHeight="1">
      <c r="A11" s="331"/>
      <c r="B11" s="331"/>
      <c r="C11" s="39"/>
      <c r="D11" s="40"/>
      <c r="E11" s="41" t="s">
        <v>28</v>
      </c>
      <c r="F11" s="42">
        <v>118944</v>
      </c>
      <c r="G11" s="43">
        <f t="shared" si="0"/>
        <v>19.452139925098532</v>
      </c>
      <c r="H11" s="104">
        <v>116504</v>
      </c>
      <c r="I11" s="179">
        <f t="shared" si="1"/>
        <v>2.094348691890402</v>
      </c>
      <c r="J11" s="177"/>
      <c r="K11" s="28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AA11" s="336"/>
      <c r="AB11" s="336"/>
      <c r="AC11" s="335"/>
      <c r="AD11" s="6"/>
      <c r="AE11" s="4" t="s">
        <v>29</v>
      </c>
      <c r="AF11" s="4" t="s">
        <v>30</v>
      </c>
      <c r="AG11" s="6"/>
      <c r="AH11" s="4" t="s">
        <v>31</v>
      </c>
      <c r="AI11" s="4" t="s">
        <v>32</v>
      </c>
      <c r="AJ11" s="6"/>
      <c r="AK11" s="46" t="s">
        <v>33</v>
      </c>
    </row>
    <row r="12" spans="1:38" ht="18" customHeight="1">
      <c r="A12" s="331"/>
      <c r="B12" s="331"/>
      <c r="C12" s="39"/>
      <c r="D12" s="47"/>
      <c r="E12" s="41" t="s">
        <v>34</v>
      </c>
      <c r="F12" s="42">
        <v>16372</v>
      </c>
      <c r="G12" s="43">
        <f t="shared" si="0"/>
        <v>2.6774821332199452</v>
      </c>
      <c r="H12" s="104">
        <v>16587</v>
      </c>
      <c r="I12" s="179">
        <f t="shared" si="1"/>
        <v>-1.2961958160004783</v>
      </c>
      <c r="J12" s="177"/>
      <c r="K12" s="28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AA12" s="7" t="str">
        <f>E1</f>
        <v>川崎市</v>
      </c>
      <c r="AB12" s="7" t="s">
        <v>124</v>
      </c>
      <c r="AC12" s="8">
        <f>F40</f>
        <v>606992</v>
      </c>
      <c r="AD12" s="8">
        <f>F23</f>
        <v>335914</v>
      </c>
      <c r="AE12" s="8">
        <f>F24</f>
        <v>91452</v>
      </c>
      <c r="AF12" s="8">
        <f>F26</f>
        <v>72749</v>
      </c>
      <c r="AG12" s="8">
        <f>F27</f>
        <v>193914</v>
      </c>
      <c r="AH12" s="8">
        <f>F28</f>
        <v>63792</v>
      </c>
      <c r="AI12" s="8">
        <f>F32</f>
        <v>4868</v>
      </c>
      <c r="AJ12" s="8">
        <f>F34</f>
        <v>77164</v>
      </c>
      <c r="AK12" s="8">
        <f>F35</f>
        <v>77075</v>
      </c>
      <c r="AL12" s="48"/>
    </row>
    <row r="13" spans="1:38" ht="18" customHeight="1">
      <c r="A13" s="331"/>
      <c r="B13" s="331"/>
      <c r="C13" s="49"/>
      <c r="D13" s="50" t="s">
        <v>35</v>
      </c>
      <c r="E13" s="51"/>
      <c r="F13" s="52">
        <v>119213</v>
      </c>
      <c r="G13" s="53">
        <f t="shared" si="0"/>
        <v>19.496132271411518</v>
      </c>
      <c r="H13" s="110">
        <v>117455</v>
      </c>
      <c r="I13" s="180">
        <f t="shared" si="1"/>
        <v>1.4967434336554453</v>
      </c>
      <c r="J13" s="177"/>
      <c r="K13" s="28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AA13" s="7" t="str">
        <f>E1</f>
        <v>川崎市</v>
      </c>
      <c r="AB13" s="7" t="s">
        <v>14</v>
      </c>
      <c r="AC13" s="11"/>
      <c r="AD13" s="11">
        <f>G23</f>
        <v>55.340762316472045</v>
      </c>
      <c r="AE13" s="11">
        <f>G24</f>
        <v>15.066425916651291</v>
      </c>
      <c r="AF13" s="11">
        <f>G26</f>
        <v>11.985166196589082</v>
      </c>
      <c r="AG13" s="11">
        <f>G27</f>
        <v>31.946714289479928</v>
      </c>
      <c r="AH13" s="11">
        <f>G28</f>
        <v>10.509528955900572</v>
      </c>
      <c r="AI13" s="11">
        <f>G32</f>
        <v>0.80198750560139187</v>
      </c>
      <c r="AJ13" s="11">
        <f>G34</f>
        <v>12.712523394048029</v>
      </c>
      <c r="AK13" s="11">
        <f>G35</f>
        <v>12.697860927326884</v>
      </c>
    </row>
    <row r="14" spans="1:38" ht="18" customHeight="1">
      <c r="A14" s="331"/>
      <c r="B14" s="331"/>
      <c r="C14" s="55" t="s">
        <v>4</v>
      </c>
      <c r="D14" s="56"/>
      <c r="E14" s="57"/>
      <c r="F14" s="42">
        <v>3262</v>
      </c>
      <c r="G14" s="43">
        <f t="shared" si="0"/>
        <v>0.53346852666524935</v>
      </c>
      <c r="H14" s="104">
        <v>3364</v>
      </c>
      <c r="I14" s="179">
        <f t="shared" si="1"/>
        <v>-3.0321046373365079</v>
      </c>
      <c r="J14" s="177"/>
      <c r="K14" s="28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AA14" s="7" t="str">
        <f>E1</f>
        <v>川崎市</v>
      </c>
      <c r="AB14" s="7" t="s">
        <v>16</v>
      </c>
      <c r="AC14" s="11">
        <f>I40</f>
        <v>0.72282439150663791</v>
      </c>
      <c r="AD14" s="11">
        <f>I23</f>
        <v>2.6287006202071472</v>
      </c>
      <c r="AE14" s="11">
        <f>I24</f>
        <v>-0.92089012155749383</v>
      </c>
      <c r="AF14" s="11">
        <f>I26</f>
        <v>2.9695262628979036</v>
      </c>
      <c r="AG14" s="11">
        <f>I27</f>
        <v>-2.8696222757622403</v>
      </c>
      <c r="AH14" s="11">
        <f>I28</f>
        <v>2.0933358939888569</v>
      </c>
      <c r="AI14" s="11">
        <f>I32</f>
        <v>8.7335269153451023</v>
      </c>
      <c r="AJ14" s="11">
        <f>I34</f>
        <v>1.9568463195169361</v>
      </c>
      <c r="AK14" s="11">
        <f>I35</f>
        <v>2.1523902930378647</v>
      </c>
    </row>
    <row r="15" spans="1:38" ht="18" customHeight="1">
      <c r="A15" s="331"/>
      <c r="B15" s="331"/>
      <c r="C15" s="55" t="s">
        <v>5</v>
      </c>
      <c r="D15" s="56"/>
      <c r="E15" s="57"/>
      <c r="F15" s="42">
        <v>293</v>
      </c>
      <c r="G15" s="43">
        <f t="shared" si="0"/>
        <v>4.7917314013770092E-2</v>
      </c>
      <c r="H15" s="104">
        <v>1226</v>
      </c>
      <c r="I15" s="179">
        <f t="shared" si="1"/>
        <v>-76.101141924959208</v>
      </c>
      <c r="J15" s="177"/>
      <c r="K15" s="28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38" ht="18" customHeight="1">
      <c r="A16" s="331"/>
      <c r="B16" s="331"/>
      <c r="C16" s="55" t="s">
        <v>36</v>
      </c>
      <c r="D16" s="56"/>
      <c r="E16" s="57"/>
      <c r="F16" s="42">
        <v>16600</v>
      </c>
      <c r="G16" s="43">
        <f t="shared" si="0"/>
        <v>2.7147693263774184</v>
      </c>
      <c r="H16" s="104">
        <v>16758</v>
      </c>
      <c r="I16" s="179">
        <f t="shared" si="1"/>
        <v>-0.94283327366033731</v>
      </c>
      <c r="J16" s="177"/>
      <c r="K16" s="28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ht="18" customHeight="1">
      <c r="A17" s="331"/>
      <c r="B17" s="331"/>
      <c r="C17" s="55" t="s">
        <v>6</v>
      </c>
      <c r="D17" s="56"/>
      <c r="E17" s="57"/>
      <c r="F17" s="42">
        <v>106502</v>
      </c>
      <c r="G17" s="43">
        <f t="shared" si="0"/>
        <v>17.417371252882401</v>
      </c>
      <c r="H17" s="104">
        <v>101189</v>
      </c>
      <c r="I17" s="179">
        <f t="shared" si="1"/>
        <v>5.2505707142080693</v>
      </c>
      <c r="J17" s="177"/>
      <c r="K17" s="28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ht="18" customHeight="1">
      <c r="A18" s="331"/>
      <c r="B18" s="331"/>
      <c r="C18" s="55" t="s">
        <v>37</v>
      </c>
      <c r="D18" s="56"/>
      <c r="E18" s="57"/>
      <c r="F18" s="42">
        <v>23746</v>
      </c>
      <c r="G18" s="43">
        <f t="shared" si="0"/>
        <v>3.883428459286637</v>
      </c>
      <c r="H18" s="104">
        <v>22925</v>
      </c>
      <c r="I18" s="179">
        <f t="shared" si="1"/>
        <v>3.581243184296623</v>
      </c>
      <c r="J18" s="177"/>
      <c r="K18" s="28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ht="18" customHeight="1">
      <c r="A19" s="331"/>
      <c r="B19" s="331"/>
      <c r="C19" s="55" t="s">
        <v>38</v>
      </c>
      <c r="D19" s="56"/>
      <c r="E19" s="57"/>
      <c r="F19" s="42">
        <v>6415</v>
      </c>
      <c r="G19" s="43">
        <f t="shared" si="0"/>
        <v>1.0491111583560926</v>
      </c>
      <c r="H19" s="104">
        <v>4645</v>
      </c>
      <c r="I19" s="179">
        <f t="shared" si="1"/>
        <v>38.105489773950474</v>
      </c>
      <c r="J19" s="177"/>
      <c r="K19" s="28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ht="18" customHeight="1">
      <c r="A20" s="331"/>
      <c r="B20" s="331"/>
      <c r="C20" s="55" t="s">
        <v>7</v>
      </c>
      <c r="D20" s="56"/>
      <c r="E20" s="57"/>
      <c r="F20" s="42">
        <v>46963</v>
      </c>
      <c r="G20" s="43">
        <f t="shared" si="0"/>
        <v>7.6803440888351018</v>
      </c>
      <c r="H20" s="104">
        <v>48765</v>
      </c>
      <c r="I20" s="179">
        <f t="shared" si="1"/>
        <v>-3.6952732492566365</v>
      </c>
      <c r="J20" s="177"/>
      <c r="K20" s="28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ht="18" customHeight="1">
      <c r="A21" s="331"/>
      <c r="B21" s="331"/>
      <c r="C21" s="58" t="s">
        <v>39</v>
      </c>
      <c r="D21" s="59"/>
      <c r="E21" s="60"/>
      <c r="F21" s="61">
        <v>102329</v>
      </c>
      <c r="G21" s="62">
        <f t="shared" si="0"/>
        <v>16.734917493908121</v>
      </c>
      <c r="H21" s="181">
        <v>106672</v>
      </c>
      <c r="I21" s="182">
        <f t="shared" si="1"/>
        <v>-4.0713589320533927</v>
      </c>
      <c r="J21" s="177"/>
      <c r="K21" s="28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ht="18" customHeight="1">
      <c r="A22" s="331"/>
      <c r="B22" s="331"/>
      <c r="C22" s="64" t="s">
        <v>40</v>
      </c>
      <c r="D22" s="65"/>
      <c r="E22" s="66"/>
      <c r="F22" s="67">
        <f>SUM(F9,F14:F21)</f>
        <v>611470</v>
      </c>
      <c r="G22" s="68">
        <f t="shared" si="0"/>
        <v>100</v>
      </c>
      <c r="H22" s="67">
        <f>SUM(H9,H14:H21)</f>
        <v>606284</v>
      </c>
      <c r="I22" s="183">
        <f t="shared" si="1"/>
        <v>0.85537470888230605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ht="18" customHeight="1">
      <c r="A23" s="331"/>
      <c r="B23" s="331" t="s">
        <v>41</v>
      </c>
      <c r="C23" s="70" t="s">
        <v>25</v>
      </c>
      <c r="D23" s="14"/>
      <c r="E23" s="15"/>
      <c r="F23" s="28">
        <v>335914</v>
      </c>
      <c r="G23" s="29">
        <f t="shared" ref="G23:G40" si="2">F23/$F$40*100</f>
        <v>55.340762316472045</v>
      </c>
      <c r="H23" s="132">
        <v>327310</v>
      </c>
      <c r="I23" s="184">
        <f t="shared" si="1"/>
        <v>2.6287006202071472</v>
      </c>
      <c r="J23" s="177"/>
      <c r="K23" s="28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 ht="18" customHeight="1">
      <c r="A24" s="331"/>
      <c r="B24" s="331"/>
      <c r="C24" s="32"/>
      <c r="D24" s="72" t="s">
        <v>42</v>
      </c>
      <c r="E24" s="73"/>
      <c r="F24" s="42">
        <v>91452</v>
      </c>
      <c r="G24" s="43">
        <f t="shared" si="2"/>
        <v>15.066425916651291</v>
      </c>
      <c r="H24" s="104">
        <v>92302</v>
      </c>
      <c r="I24" s="179">
        <f t="shared" si="1"/>
        <v>-0.92089012155749383</v>
      </c>
      <c r="J24" s="177"/>
      <c r="K24" s="28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</row>
    <row r="25" spans="1:25" ht="18" customHeight="1">
      <c r="A25" s="331"/>
      <c r="B25" s="331"/>
      <c r="C25" s="32"/>
      <c r="D25" s="72" t="s">
        <v>43</v>
      </c>
      <c r="E25" s="73"/>
      <c r="F25" s="42">
        <v>171713</v>
      </c>
      <c r="G25" s="43">
        <f t="shared" si="2"/>
        <v>28.289170203231674</v>
      </c>
      <c r="H25" s="104">
        <v>164357</v>
      </c>
      <c r="I25" s="179">
        <f t="shared" si="1"/>
        <v>4.4756231861131646</v>
      </c>
      <c r="J25" s="177"/>
      <c r="K25" s="28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</row>
    <row r="26" spans="1:25" ht="18" customHeight="1">
      <c r="A26" s="331"/>
      <c r="B26" s="331"/>
      <c r="C26" s="49"/>
      <c r="D26" s="72" t="s">
        <v>44</v>
      </c>
      <c r="E26" s="73"/>
      <c r="F26" s="42">
        <v>72749</v>
      </c>
      <c r="G26" s="43">
        <f t="shared" si="2"/>
        <v>11.985166196589082</v>
      </c>
      <c r="H26" s="104">
        <v>70651</v>
      </c>
      <c r="I26" s="179">
        <f t="shared" si="1"/>
        <v>2.9695262628979036</v>
      </c>
      <c r="J26" s="177"/>
      <c r="K26" s="28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</row>
    <row r="27" spans="1:25" ht="18" customHeight="1">
      <c r="A27" s="331"/>
      <c r="B27" s="331"/>
      <c r="C27" s="74" t="s">
        <v>26</v>
      </c>
      <c r="D27" s="75"/>
      <c r="E27" s="76"/>
      <c r="F27" s="28">
        <v>193914</v>
      </c>
      <c r="G27" s="29">
        <f t="shared" si="2"/>
        <v>31.946714289479928</v>
      </c>
      <c r="H27" s="132">
        <v>199643</v>
      </c>
      <c r="I27" s="184">
        <f t="shared" si="1"/>
        <v>-2.8696222757622403</v>
      </c>
      <c r="J27" s="177"/>
      <c r="K27" s="28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25" ht="18" customHeight="1">
      <c r="A28" s="331"/>
      <c r="B28" s="331"/>
      <c r="C28" s="32"/>
      <c r="D28" s="72" t="s">
        <v>45</v>
      </c>
      <c r="E28" s="73"/>
      <c r="F28" s="42">
        <v>63792</v>
      </c>
      <c r="G28" s="43">
        <f t="shared" si="2"/>
        <v>10.509528955900572</v>
      </c>
      <c r="H28" s="104">
        <v>62484</v>
      </c>
      <c r="I28" s="179">
        <f t="shared" si="1"/>
        <v>2.0933358939888569</v>
      </c>
      <c r="J28" s="177"/>
      <c r="K28" s="28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</row>
    <row r="29" spans="1:25" ht="18" customHeight="1">
      <c r="A29" s="331"/>
      <c r="B29" s="331"/>
      <c r="C29" s="32"/>
      <c r="D29" s="72" t="s">
        <v>46</v>
      </c>
      <c r="E29" s="73"/>
      <c r="F29" s="42">
        <v>5644</v>
      </c>
      <c r="G29" s="43">
        <f t="shared" si="2"/>
        <v>0.92983103566439096</v>
      </c>
      <c r="H29" s="104">
        <v>5889</v>
      </c>
      <c r="I29" s="179">
        <f t="shared" si="1"/>
        <v>-4.1602988622856163</v>
      </c>
      <c r="J29" s="177"/>
      <c r="K29" s="28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</row>
    <row r="30" spans="1:25" ht="18" customHeight="1">
      <c r="A30" s="331"/>
      <c r="B30" s="331"/>
      <c r="C30" s="32"/>
      <c r="D30" s="72" t="s">
        <v>47</v>
      </c>
      <c r="E30" s="73"/>
      <c r="F30" s="42">
        <v>50441</v>
      </c>
      <c r="G30" s="43">
        <f t="shared" si="2"/>
        <v>8.3099942009120387</v>
      </c>
      <c r="H30" s="104">
        <v>53785</v>
      </c>
      <c r="I30" s="179">
        <f t="shared" si="1"/>
        <v>-6.2173468439155943</v>
      </c>
      <c r="J30" s="177"/>
      <c r="K30" s="28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spans="1:25" ht="18" customHeight="1">
      <c r="A31" s="331"/>
      <c r="B31" s="331"/>
      <c r="C31" s="32"/>
      <c r="D31" s="72" t="s">
        <v>48</v>
      </c>
      <c r="E31" s="73"/>
      <c r="F31" s="42">
        <v>37042</v>
      </c>
      <c r="G31" s="43">
        <f t="shared" si="2"/>
        <v>6.1025515987031129</v>
      </c>
      <c r="H31" s="104">
        <v>38840</v>
      </c>
      <c r="I31" s="179">
        <f t="shared" si="1"/>
        <v>-4.6292481977342925</v>
      </c>
      <c r="J31" s="177"/>
      <c r="K31" s="28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1:25" ht="18" customHeight="1">
      <c r="A32" s="331"/>
      <c r="B32" s="331"/>
      <c r="C32" s="32"/>
      <c r="D32" s="72" t="s">
        <v>49</v>
      </c>
      <c r="E32" s="73"/>
      <c r="F32" s="42">
        <v>4868</v>
      </c>
      <c r="G32" s="43">
        <f t="shared" si="2"/>
        <v>0.80198750560139187</v>
      </c>
      <c r="H32" s="104">
        <v>4477</v>
      </c>
      <c r="I32" s="179">
        <f t="shared" si="1"/>
        <v>8.7335269153451023</v>
      </c>
      <c r="J32" s="177"/>
      <c r="K32" s="28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spans="1:25" ht="18" customHeight="1">
      <c r="A33" s="331"/>
      <c r="B33" s="331"/>
      <c r="C33" s="49"/>
      <c r="D33" s="72" t="s">
        <v>50</v>
      </c>
      <c r="E33" s="73"/>
      <c r="F33" s="42">
        <v>32127</v>
      </c>
      <c r="G33" s="43">
        <f t="shared" si="2"/>
        <v>5.2928209926984211</v>
      </c>
      <c r="H33" s="104">
        <v>34169</v>
      </c>
      <c r="I33" s="179">
        <f t="shared" si="1"/>
        <v>-5.9761772366765165</v>
      </c>
      <c r="J33" s="177"/>
      <c r="K33" s="28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1:25" ht="18" customHeight="1">
      <c r="A34" s="331"/>
      <c r="B34" s="331"/>
      <c r="C34" s="74" t="s">
        <v>27</v>
      </c>
      <c r="D34" s="75"/>
      <c r="E34" s="76"/>
      <c r="F34" s="44">
        <v>77164</v>
      </c>
      <c r="G34" s="29">
        <f t="shared" si="2"/>
        <v>12.712523394048029</v>
      </c>
      <c r="H34" s="132">
        <v>75683</v>
      </c>
      <c r="I34" s="184">
        <f t="shared" si="1"/>
        <v>1.9568463195169361</v>
      </c>
      <c r="J34" s="177"/>
      <c r="K34" s="28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spans="1:25" ht="18" customHeight="1">
      <c r="A35" s="331"/>
      <c r="B35" s="331"/>
      <c r="C35" s="32"/>
      <c r="D35" s="77" t="s">
        <v>51</v>
      </c>
      <c r="E35" s="78"/>
      <c r="F35" s="28">
        <v>77075</v>
      </c>
      <c r="G35" s="36">
        <f t="shared" si="2"/>
        <v>12.697860927326884</v>
      </c>
      <c r="H35" s="116">
        <v>75451</v>
      </c>
      <c r="I35" s="178">
        <f t="shared" si="1"/>
        <v>2.1523902930378647</v>
      </c>
      <c r="J35" s="177"/>
      <c r="K35" s="28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spans="1:25" ht="18" customHeight="1">
      <c r="A36" s="331"/>
      <c r="B36" s="331"/>
      <c r="C36" s="32"/>
      <c r="D36" s="79"/>
      <c r="E36" s="80" t="s">
        <v>52</v>
      </c>
      <c r="F36" s="42">
        <v>36463</v>
      </c>
      <c r="G36" s="43">
        <f t="shared" si="2"/>
        <v>6.0071631916071375</v>
      </c>
      <c r="H36" s="104">
        <v>32954</v>
      </c>
      <c r="I36" s="179">
        <f t="shared" si="1"/>
        <v>10.648176245675799</v>
      </c>
      <c r="J36" s="177"/>
      <c r="K36" s="28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</row>
    <row r="37" spans="1:25" ht="18" customHeight="1">
      <c r="A37" s="331"/>
      <c r="B37" s="331"/>
      <c r="C37" s="32"/>
      <c r="D37" s="81"/>
      <c r="E37" s="41" t="s">
        <v>53</v>
      </c>
      <c r="F37" s="42">
        <v>40612</v>
      </c>
      <c r="G37" s="43">
        <f t="shared" si="2"/>
        <v>6.6906977357197457</v>
      </c>
      <c r="H37" s="104">
        <v>42497</v>
      </c>
      <c r="I37" s="179">
        <f t="shared" si="1"/>
        <v>-4.4356072193331268</v>
      </c>
      <c r="J37" s="177"/>
      <c r="K37" s="28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1:25" ht="18" customHeight="1">
      <c r="A38" s="331"/>
      <c r="B38" s="331"/>
      <c r="C38" s="32"/>
      <c r="D38" s="82" t="s">
        <v>54</v>
      </c>
      <c r="E38" s="57"/>
      <c r="F38" s="42">
        <v>89</v>
      </c>
      <c r="G38" s="43">
        <f t="shared" si="2"/>
        <v>1.4662466721142948E-2</v>
      </c>
      <c r="H38" s="104">
        <v>232</v>
      </c>
      <c r="I38" s="179">
        <f t="shared" si="1"/>
        <v>-61.637931034482762</v>
      </c>
      <c r="J38" s="177"/>
      <c r="K38" s="28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</row>
    <row r="39" spans="1:25" ht="18" customHeight="1">
      <c r="A39" s="331"/>
      <c r="B39" s="331"/>
      <c r="C39" s="18"/>
      <c r="D39" s="83" t="s">
        <v>55</v>
      </c>
      <c r="E39" s="60"/>
      <c r="F39" s="61">
        <v>0</v>
      </c>
      <c r="G39" s="62">
        <f t="shared" si="2"/>
        <v>0</v>
      </c>
      <c r="H39" s="181">
        <v>0</v>
      </c>
      <c r="I39" s="182" t="e">
        <f t="shared" si="1"/>
        <v>#DIV/0!</v>
      </c>
      <c r="J39" s="177"/>
      <c r="K39" s="28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spans="1:25" ht="18" customHeight="1">
      <c r="A40" s="331"/>
      <c r="B40" s="331"/>
      <c r="C40" s="85" t="s">
        <v>56</v>
      </c>
      <c r="D40" s="19"/>
      <c r="E40" s="20"/>
      <c r="F40" s="67">
        <f>SUM(F23,F27,F34)</f>
        <v>606992</v>
      </c>
      <c r="G40" s="68">
        <f t="shared" si="2"/>
        <v>100</v>
      </c>
      <c r="H40" s="67">
        <f>SUM(H23,H27,H34)</f>
        <v>602636</v>
      </c>
      <c r="I40" s="183">
        <f t="shared" si="1"/>
        <v>0.72282439150663791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</row>
    <row r="41" spans="1:25" ht="18" customHeight="1">
      <c r="A41" s="87" t="s">
        <v>57</v>
      </c>
    </row>
    <row r="42" spans="1:25" ht="18" customHeight="1">
      <c r="A42" s="88" t="s">
        <v>58</v>
      </c>
    </row>
  </sheetData>
  <sheetProtection selectLockedCells="1" selectUnlockedCells="1"/>
  <mergeCells count="23">
    <mergeCell ref="A1:D1"/>
    <mergeCell ref="AA1:AB1"/>
    <mergeCell ref="AA2:AA3"/>
    <mergeCell ref="AB2:AB3"/>
    <mergeCell ref="AC2:AC3"/>
    <mergeCell ref="F7:G7"/>
    <mergeCell ref="AD10:AF10"/>
    <mergeCell ref="AG10:AI10"/>
    <mergeCell ref="AJ10:AK10"/>
    <mergeCell ref="G6:I6"/>
    <mergeCell ref="AH2:AH3"/>
    <mergeCell ref="AI2:AI3"/>
    <mergeCell ref="AJ2:AJ3"/>
    <mergeCell ref="AK2:AK3"/>
    <mergeCell ref="AD2:AF2"/>
    <mergeCell ref="AG2:AG3"/>
    <mergeCell ref="A9:A40"/>
    <mergeCell ref="B9:B22"/>
    <mergeCell ref="AA9:AB9"/>
    <mergeCell ref="AC9:AC11"/>
    <mergeCell ref="AA10:AA11"/>
    <mergeCell ref="AB10:AB11"/>
    <mergeCell ref="B23:B40"/>
  </mergeCells>
  <phoneticPr fontId="26"/>
  <printOptions horizontalCentered="1" verticalCentered="1"/>
  <pageMargins left="0" right="0" top="0.43263888888888891" bottom="0.19652777777777777" header="0.19652777777777777" footer="0.51180555555555551"/>
  <pageSetup paperSize="9" orientation="portrait" useFirstPageNumber="1" horizontalDpi="300" verticalDpi="300" r:id="rId1"/>
  <headerFooter alignWithMargins="0">
    <oddHeader>&amp;R&amp;9指定都市－3-1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5"/>
  <sheetViews>
    <sheetView zoomScale="80" zoomScaleNormal="80" workbookViewId="0">
      <selection activeCell="K11" sqref="K1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 customWidth="1"/>
    <col min="28" max="45" width="13.625" style="1" customWidth="1"/>
    <col min="46" max="16384" width="9" style="1"/>
  </cols>
  <sheetData>
    <row r="1" spans="1:45" ht="33.950000000000003" customHeight="1">
      <c r="A1" s="354" t="s">
        <v>0</v>
      </c>
      <c r="B1" s="354"/>
      <c r="C1" s="2" t="s">
        <v>250</v>
      </c>
      <c r="D1" s="185"/>
      <c r="E1" s="185"/>
      <c r="AA1" s="1" t="str">
        <f>C1</f>
        <v>川崎市</v>
      </c>
      <c r="AB1" s="10" t="s">
        <v>127</v>
      </c>
      <c r="AC1" s="10" t="s">
        <v>128</v>
      </c>
      <c r="AD1" s="186" t="s">
        <v>129</v>
      </c>
      <c r="AE1" s="10" t="s">
        <v>130</v>
      </c>
      <c r="AF1" s="10" t="s">
        <v>120</v>
      </c>
      <c r="AG1" s="10" t="s">
        <v>131</v>
      </c>
      <c r="AH1" s="10" t="s">
        <v>132</v>
      </c>
      <c r="AI1" s="10" t="s">
        <v>133</v>
      </c>
      <c r="AJ1" s="10" t="s">
        <v>134</v>
      </c>
      <c r="AK1" s="10" t="s">
        <v>135</v>
      </c>
      <c r="AL1" s="10" t="s">
        <v>136</v>
      </c>
      <c r="AM1" s="10" t="s">
        <v>137</v>
      </c>
      <c r="AN1" s="10" t="s">
        <v>138</v>
      </c>
      <c r="AO1" s="10" t="s">
        <v>139</v>
      </c>
      <c r="AP1" s="10" t="s">
        <v>32</v>
      </c>
      <c r="AQ1" s="10" t="s">
        <v>140</v>
      </c>
      <c r="AR1" s="10" t="s">
        <v>141</v>
      </c>
      <c r="AS1" s="10" t="s">
        <v>142</v>
      </c>
    </row>
    <row r="2" spans="1:45" ht="14.25">
      <c r="AA2" s="1" t="s">
        <v>143</v>
      </c>
      <c r="AB2" s="187">
        <f>I7</f>
        <v>611469</v>
      </c>
      <c r="AC2" s="187">
        <f>I9</f>
        <v>606992</v>
      </c>
      <c r="AD2" s="187">
        <f>I10</f>
        <v>4478</v>
      </c>
      <c r="AE2" s="187">
        <f>I11</f>
        <v>3901</v>
      </c>
      <c r="AF2" s="187">
        <f>I12</f>
        <v>577</v>
      </c>
      <c r="AG2" s="187">
        <f>I13</f>
        <v>80</v>
      </c>
      <c r="AH2" s="1">
        <f>I14</f>
        <v>0</v>
      </c>
      <c r="AI2" s="187">
        <f>I15</f>
        <v>377</v>
      </c>
      <c r="AJ2" s="187">
        <f>I25</f>
        <v>313795</v>
      </c>
      <c r="AK2" s="188">
        <f>I26</f>
        <v>1</v>
      </c>
      <c r="AL2" s="189">
        <f>I27</f>
        <v>0.2</v>
      </c>
      <c r="AM2" s="189">
        <f>I28</f>
        <v>100.4</v>
      </c>
      <c r="AN2" s="189">
        <f>I29</f>
        <v>65.2</v>
      </c>
      <c r="AO2" s="189">
        <f>I33</f>
        <v>118.3</v>
      </c>
      <c r="AP2" s="187">
        <f>I16</f>
        <v>5884</v>
      </c>
      <c r="AQ2" s="187">
        <f>I17</f>
        <v>197486</v>
      </c>
      <c r="AR2" s="187">
        <f>I18</f>
        <v>832740</v>
      </c>
      <c r="AS2" s="190">
        <f>I21</f>
        <v>3.0038562032087128</v>
      </c>
    </row>
    <row r="3" spans="1:45" ht="14.25">
      <c r="AA3" s="1" t="s">
        <v>144</v>
      </c>
      <c r="AB3" s="187">
        <f>H7</f>
        <v>606284</v>
      </c>
      <c r="AC3" s="187">
        <f>H9</f>
        <v>602636</v>
      </c>
      <c r="AD3" s="187">
        <f>H10</f>
        <v>3648</v>
      </c>
      <c r="AE3" s="187">
        <f>H11</f>
        <v>3151</v>
      </c>
      <c r="AF3" s="187">
        <f>H12</f>
        <v>497</v>
      </c>
      <c r="AG3" s="187">
        <f>H13</f>
        <v>72</v>
      </c>
      <c r="AH3" s="1">
        <f>H14</f>
        <v>0</v>
      </c>
      <c r="AI3" s="187">
        <f>H15</f>
        <v>2143</v>
      </c>
      <c r="AJ3" s="187">
        <f>H25</f>
        <v>309070</v>
      </c>
      <c r="AK3" s="188">
        <f>H26</f>
        <v>0.995</v>
      </c>
      <c r="AL3" s="189">
        <f>H27</f>
        <v>0.2</v>
      </c>
      <c r="AM3" s="189">
        <f>H28</f>
        <v>97.7</v>
      </c>
      <c r="AN3" s="189">
        <f>H29</f>
        <v>64.8</v>
      </c>
      <c r="AO3" s="189">
        <f>H33</f>
        <v>117.4</v>
      </c>
      <c r="AP3" s="187">
        <f>H16</f>
        <v>5425</v>
      </c>
      <c r="AQ3" s="187">
        <f>H17</f>
        <v>158008</v>
      </c>
      <c r="AR3" s="187">
        <f>H18</f>
        <v>844691</v>
      </c>
      <c r="AS3" s="190">
        <f>H21</f>
        <v>2.9244714231254214</v>
      </c>
    </row>
    <row r="4" spans="1:45" ht="14.25">
      <c r="A4" s="10" t="s">
        <v>145</v>
      </c>
      <c r="AP4" s="187"/>
      <c r="AQ4" s="187"/>
      <c r="AR4" s="187"/>
    </row>
    <row r="5" spans="1:45" ht="14.25">
      <c r="I5" s="92" t="s">
        <v>146</v>
      </c>
    </row>
    <row r="6" spans="1:45" s="192" customFormat="1" ht="29.25" customHeight="1">
      <c r="A6" s="336" t="s">
        <v>147</v>
      </c>
      <c r="B6" s="336"/>
      <c r="C6" s="336"/>
      <c r="D6" s="336"/>
      <c r="E6" s="191" t="s">
        <v>148</v>
      </c>
      <c r="F6" s="191" t="s">
        <v>149</v>
      </c>
      <c r="G6" s="191" t="s">
        <v>150</v>
      </c>
      <c r="H6" s="191" t="s">
        <v>151</v>
      </c>
      <c r="I6" s="191" t="s">
        <v>152</v>
      </c>
    </row>
    <row r="7" spans="1:45" ht="27" customHeight="1">
      <c r="A7" s="331" t="s">
        <v>153</v>
      </c>
      <c r="B7" s="25" t="s">
        <v>154</v>
      </c>
      <c r="C7" s="26"/>
      <c r="D7" s="96" t="s">
        <v>66</v>
      </c>
      <c r="E7" s="193">
        <v>570744</v>
      </c>
      <c r="F7" s="194">
        <v>584106</v>
      </c>
      <c r="G7" s="194">
        <v>612268</v>
      </c>
      <c r="H7" s="194">
        <v>606284</v>
      </c>
      <c r="I7" s="194">
        <v>611469</v>
      </c>
    </row>
    <row r="8" spans="1:45" ht="27" customHeight="1">
      <c r="A8" s="331"/>
      <c r="B8" s="135"/>
      <c r="C8" s="82" t="s">
        <v>155</v>
      </c>
      <c r="D8" s="102" t="s">
        <v>68</v>
      </c>
      <c r="E8" s="195">
        <v>311769</v>
      </c>
      <c r="F8" s="195">
        <v>317348</v>
      </c>
      <c r="G8" s="195">
        <v>327408</v>
      </c>
      <c r="H8" s="195">
        <v>341010</v>
      </c>
      <c r="I8" s="196">
        <v>341009</v>
      </c>
    </row>
    <row r="9" spans="1:45" ht="27" customHeight="1">
      <c r="A9" s="331"/>
      <c r="B9" s="55" t="s">
        <v>128</v>
      </c>
      <c r="C9" s="56"/>
      <c r="D9" s="155"/>
      <c r="E9" s="197">
        <v>567060</v>
      </c>
      <c r="F9" s="197">
        <v>579458</v>
      </c>
      <c r="G9" s="197">
        <v>607375</v>
      </c>
      <c r="H9" s="197">
        <v>602636</v>
      </c>
      <c r="I9" s="198">
        <v>606992</v>
      </c>
    </row>
    <row r="10" spans="1:45" ht="27" customHeight="1">
      <c r="A10" s="331"/>
      <c r="B10" s="55" t="s">
        <v>156</v>
      </c>
      <c r="C10" s="56"/>
      <c r="D10" s="155"/>
      <c r="E10" s="197">
        <v>3684</v>
      </c>
      <c r="F10" s="197">
        <v>4647</v>
      </c>
      <c r="G10" s="197">
        <v>4893</v>
      </c>
      <c r="H10" s="197">
        <v>3648</v>
      </c>
      <c r="I10" s="198">
        <v>4478</v>
      </c>
    </row>
    <row r="11" spans="1:45" ht="27" customHeight="1">
      <c r="A11" s="331"/>
      <c r="B11" s="55" t="s">
        <v>157</v>
      </c>
      <c r="C11" s="56"/>
      <c r="D11" s="155"/>
      <c r="E11" s="197">
        <v>3494</v>
      </c>
      <c r="F11" s="197">
        <v>4211</v>
      </c>
      <c r="G11" s="197">
        <v>4468</v>
      </c>
      <c r="H11" s="197">
        <v>3151</v>
      </c>
      <c r="I11" s="198">
        <v>3901</v>
      </c>
    </row>
    <row r="12" spans="1:45" ht="27" customHeight="1">
      <c r="A12" s="331"/>
      <c r="B12" s="55" t="s">
        <v>120</v>
      </c>
      <c r="C12" s="56"/>
      <c r="D12" s="155"/>
      <c r="E12" s="197">
        <v>191</v>
      </c>
      <c r="F12" s="197">
        <v>437</v>
      </c>
      <c r="G12" s="197">
        <v>425</v>
      </c>
      <c r="H12" s="197">
        <v>497</v>
      </c>
      <c r="I12" s="198">
        <v>577</v>
      </c>
    </row>
    <row r="13" spans="1:45" ht="27" customHeight="1">
      <c r="A13" s="331"/>
      <c r="B13" s="55" t="s">
        <v>131</v>
      </c>
      <c r="C13" s="56"/>
      <c r="D13" s="154"/>
      <c r="E13" s="199">
        <v>-1204</v>
      </c>
      <c r="F13" s="199">
        <v>247</v>
      </c>
      <c r="G13" s="199">
        <v>-12</v>
      </c>
      <c r="H13" s="199">
        <v>72</v>
      </c>
      <c r="I13" s="200">
        <v>80</v>
      </c>
    </row>
    <row r="14" spans="1:45" ht="27" customHeight="1">
      <c r="A14" s="331"/>
      <c r="B14" s="138" t="s">
        <v>132</v>
      </c>
      <c r="C14" s="111"/>
      <c r="D14" s="154"/>
      <c r="E14" s="199">
        <v>0</v>
      </c>
      <c r="F14" s="199">
        <v>0</v>
      </c>
      <c r="G14" s="199">
        <v>0</v>
      </c>
      <c r="H14" s="199">
        <v>0</v>
      </c>
      <c r="I14" s="200">
        <v>0</v>
      </c>
    </row>
    <row r="15" spans="1:45" ht="27" customHeight="1">
      <c r="A15" s="331"/>
      <c r="B15" s="58" t="s">
        <v>133</v>
      </c>
      <c r="C15" s="59"/>
      <c r="D15" s="201"/>
      <c r="E15" s="202">
        <v>-2708</v>
      </c>
      <c r="F15" s="202">
        <v>-1021</v>
      </c>
      <c r="G15" s="202">
        <v>267</v>
      </c>
      <c r="H15" s="202">
        <v>2143</v>
      </c>
      <c r="I15" s="203">
        <v>377</v>
      </c>
    </row>
    <row r="16" spans="1:45" ht="27" customHeight="1">
      <c r="A16" s="331"/>
      <c r="B16" s="204" t="s">
        <v>158</v>
      </c>
      <c r="C16" s="205"/>
      <c r="D16" s="206" t="s">
        <v>70</v>
      </c>
      <c r="E16" s="207">
        <v>7862</v>
      </c>
      <c r="F16" s="207">
        <v>2923</v>
      </c>
      <c r="G16" s="207">
        <v>3167</v>
      </c>
      <c r="H16" s="207">
        <v>5425</v>
      </c>
      <c r="I16" s="208">
        <v>5884</v>
      </c>
    </row>
    <row r="17" spans="1:9" ht="27" customHeight="1">
      <c r="A17" s="331"/>
      <c r="B17" s="55" t="s">
        <v>159</v>
      </c>
      <c r="C17" s="56"/>
      <c r="D17" s="102" t="s">
        <v>72</v>
      </c>
      <c r="E17" s="197">
        <v>121942</v>
      </c>
      <c r="F17" s="197">
        <v>129895</v>
      </c>
      <c r="G17" s="197">
        <v>133420</v>
      </c>
      <c r="H17" s="197">
        <v>158008</v>
      </c>
      <c r="I17" s="198">
        <v>197486</v>
      </c>
    </row>
    <row r="18" spans="1:9" ht="27" customHeight="1">
      <c r="A18" s="331"/>
      <c r="B18" s="55" t="s">
        <v>141</v>
      </c>
      <c r="C18" s="56"/>
      <c r="D18" s="102" t="s">
        <v>74</v>
      </c>
      <c r="E18" s="197">
        <v>847930</v>
      </c>
      <c r="F18" s="197">
        <v>842867</v>
      </c>
      <c r="G18" s="197">
        <v>852087</v>
      </c>
      <c r="H18" s="197">
        <v>844691</v>
      </c>
      <c r="I18" s="198">
        <v>832740</v>
      </c>
    </row>
    <row r="19" spans="1:9" ht="27" customHeight="1">
      <c r="A19" s="331"/>
      <c r="B19" s="55" t="s">
        <v>160</v>
      </c>
      <c r="C19" s="56"/>
      <c r="D19" s="102" t="s">
        <v>161</v>
      </c>
      <c r="E19" s="197">
        <f>E17+E18-E16</f>
        <v>962010</v>
      </c>
      <c r="F19" s="197">
        <f>F17+F18-F16</f>
        <v>969839</v>
      </c>
      <c r="G19" s="197">
        <f>G17+G18-G16</f>
        <v>982340</v>
      </c>
      <c r="H19" s="197">
        <f>H17+H18-H16</f>
        <v>997274</v>
      </c>
      <c r="I19" s="197">
        <f>I17+I18-I16</f>
        <v>1024342</v>
      </c>
    </row>
    <row r="20" spans="1:9" ht="27" customHeight="1">
      <c r="A20" s="331"/>
      <c r="B20" s="55" t="s">
        <v>162</v>
      </c>
      <c r="C20" s="56"/>
      <c r="D20" s="155" t="s">
        <v>163</v>
      </c>
      <c r="E20" s="209">
        <f>E18/E8</f>
        <v>2.7197380111556955</v>
      </c>
      <c r="F20" s="209">
        <f>F18/F8</f>
        <v>2.6559707324451391</v>
      </c>
      <c r="G20" s="209">
        <f>G18/G8</f>
        <v>2.6025234569711184</v>
      </c>
      <c r="H20" s="209">
        <f>H18/H8</f>
        <v>2.4770270666549368</v>
      </c>
      <c r="I20" s="209">
        <f>I18/I8</f>
        <v>2.4419883346187343</v>
      </c>
    </row>
    <row r="21" spans="1:9" ht="27" customHeight="1">
      <c r="A21" s="331"/>
      <c r="B21" s="55" t="s">
        <v>164</v>
      </c>
      <c r="C21" s="56"/>
      <c r="D21" s="155" t="s">
        <v>165</v>
      </c>
      <c r="E21" s="209">
        <f>E19/E8</f>
        <v>3.0856499523685805</v>
      </c>
      <c r="F21" s="209">
        <f>F19/F8</f>
        <v>3.0560740890126925</v>
      </c>
      <c r="G21" s="209">
        <f>G19/G8</f>
        <v>3.0003542980012705</v>
      </c>
      <c r="H21" s="209">
        <f>H19/H8</f>
        <v>2.9244714231254214</v>
      </c>
      <c r="I21" s="209">
        <f>I19/I8</f>
        <v>3.0038562032087128</v>
      </c>
    </row>
    <row r="22" spans="1:9" ht="27" customHeight="1">
      <c r="A22" s="331"/>
      <c r="B22" s="55" t="s">
        <v>166</v>
      </c>
      <c r="C22" s="56"/>
      <c r="D22" s="155" t="s">
        <v>167</v>
      </c>
      <c r="E22" s="197">
        <f>E18/E24*1000000</f>
        <v>594824.87695648998</v>
      </c>
      <c r="F22" s="197">
        <f>F18/F24*1000000</f>
        <v>591273.17062220455</v>
      </c>
      <c r="G22" s="197">
        <f>G18/G24*1000000</f>
        <v>577602.69195024716</v>
      </c>
      <c r="H22" s="197">
        <f>H18/H24*1000000</f>
        <v>572589.17864742246</v>
      </c>
      <c r="I22" s="197">
        <f>I18/I24*1000000</f>
        <v>564487.97563470504</v>
      </c>
    </row>
    <row r="23" spans="1:9" ht="27" customHeight="1">
      <c r="A23" s="331"/>
      <c r="B23" s="55" t="s">
        <v>168</v>
      </c>
      <c r="C23" s="56"/>
      <c r="D23" s="155" t="s">
        <v>169</v>
      </c>
      <c r="E23" s="197">
        <f>E19/E24*1000000</f>
        <v>674852.26360774226</v>
      </c>
      <c r="F23" s="197">
        <f>F19/F24*1000000</f>
        <v>680344.32540729223</v>
      </c>
      <c r="G23" s="197">
        <f>G19/G24*1000000</f>
        <v>665897.060288921</v>
      </c>
      <c r="H23" s="197">
        <f>H19/H24*1000000</f>
        <v>676020.34418080642</v>
      </c>
      <c r="I23" s="197">
        <f>I19/I24*1000000</f>
        <v>694368.88096837548</v>
      </c>
    </row>
    <row r="24" spans="1:9" ht="27" customHeight="1">
      <c r="A24" s="331"/>
      <c r="B24" s="58" t="s">
        <v>170</v>
      </c>
      <c r="C24" s="210"/>
      <c r="D24" s="211" t="s">
        <v>171</v>
      </c>
      <c r="E24" s="267">
        <v>1425512</v>
      </c>
      <c r="F24" s="202">
        <f>E24</f>
        <v>1425512</v>
      </c>
      <c r="G24" s="268">
        <v>1475213</v>
      </c>
      <c r="H24" s="202">
        <f>G24</f>
        <v>1475213</v>
      </c>
      <c r="I24" s="203">
        <f>H24</f>
        <v>1475213</v>
      </c>
    </row>
    <row r="25" spans="1:9" ht="27" customHeight="1">
      <c r="A25" s="331"/>
      <c r="B25" s="212" t="s">
        <v>172</v>
      </c>
      <c r="C25" s="213"/>
      <c r="D25" s="214"/>
      <c r="E25" s="195">
        <v>299202</v>
      </c>
      <c r="F25" s="195">
        <v>333206</v>
      </c>
      <c r="G25" s="195">
        <v>303847</v>
      </c>
      <c r="H25" s="195">
        <v>309070</v>
      </c>
      <c r="I25" s="215">
        <v>313795</v>
      </c>
    </row>
    <row r="26" spans="1:9" ht="27" customHeight="1">
      <c r="A26" s="331"/>
      <c r="B26" s="216" t="s">
        <v>135</v>
      </c>
      <c r="C26" s="217"/>
      <c r="D26" s="218"/>
      <c r="E26" s="219">
        <v>0.999</v>
      </c>
      <c r="F26" s="219">
        <v>0.996</v>
      </c>
      <c r="G26" s="219">
        <v>0.995</v>
      </c>
      <c r="H26" s="219">
        <v>0.995</v>
      </c>
      <c r="I26" s="220">
        <v>1</v>
      </c>
    </row>
    <row r="27" spans="1:9" ht="27" customHeight="1">
      <c r="A27" s="331"/>
      <c r="B27" s="216" t="s">
        <v>136</v>
      </c>
      <c r="C27" s="217"/>
      <c r="D27" s="218"/>
      <c r="E27" s="221">
        <v>0.1</v>
      </c>
      <c r="F27" s="221">
        <v>0.1</v>
      </c>
      <c r="G27" s="221">
        <v>0.1</v>
      </c>
      <c r="H27" s="221">
        <v>0.2</v>
      </c>
      <c r="I27" s="222">
        <v>0.2</v>
      </c>
    </row>
    <row r="28" spans="1:9" ht="27" customHeight="1">
      <c r="A28" s="331"/>
      <c r="B28" s="216" t="s">
        <v>138</v>
      </c>
      <c r="C28" s="217"/>
      <c r="D28" s="218"/>
      <c r="E28" s="221">
        <v>99.4</v>
      </c>
      <c r="F28" s="221">
        <v>97.8</v>
      </c>
      <c r="G28" s="221">
        <v>99.7</v>
      </c>
      <c r="H28" s="221">
        <v>97.7</v>
      </c>
      <c r="I28" s="222">
        <v>100.4</v>
      </c>
    </row>
    <row r="29" spans="1:9" ht="27" customHeight="1">
      <c r="A29" s="331"/>
      <c r="B29" s="223" t="s">
        <v>139</v>
      </c>
      <c r="C29" s="224"/>
      <c r="D29" s="225"/>
      <c r="E29" s="226">
        <v>65.400000000000006</v>
      </c>
      <c r="F29" s="226">
        <v>65.900000000000006</v>
      </c>
      <c r="G29" s="226">
        <v>63.9</v>
      </c>
      <c r="H29" s="226">
        <v>64.8</v>
      </c>
      <c r="I29" s="227">
        <v>65.2</v>
      </c>
    </row>
    <row r="30" spans="1:9" ht="27" customHeight="1">
      <c r="A30" s="331"/>
      <c r="B30" s="331" t="s">
        <v>173</v>
      </c>
      <c r="C30" s="162" t="s">
        <v>174</v>
      </c>
      <c r="D30" s="228"/>
      <c r="E30" s="229">
        <v>0</v>
      </c>
      <c r="F30" s="229">
        <v>0</v>
      </c>
      <c r="G30" s="229">
        <v>0</v>
      </c>
      <c r="H30" s="229">
        <v>0</v>
      </c>
      <c r="I30" s="230">
        <v>0</v>
      </c>
    </row>
    <row r="31" spans="1:9" ht="27" customHeight="1">
      <c r="A31" s="331"/>
      <c r="B31" s="331"/>
      <c r="C31" s="216" t="s">
        <v>175</v>
      </c>
      <c r="D31" s="218"/>
      <c r="E31" s="221">
        <v>0</v>
      </c>
      <c r="F31" s="221">
        <v>0</v>
      </c>
      <c r="G31" s="221">
        <v>0</v>
      </c>
      <c r="H31" s="221">
        <v>0</v>
      </c>
      <c r="I31" s="222">
        <v>0</v>
      </c>
    </row>
    <row r="32" spans="1:9" ht="27" customHeight="1">
      <c r="A32" s="331"/>
      <c r="B32" s="331"/>
      <c r="C32" s="216" t="s">
        <v>176</v>
      </c>
      <c r="D32" s="218"/>
      <c r="E32" s="269">
        <v>10.1</v>
      </c>
      <c r="F32" s="269">
        <v>9.1</v>
      </c>
      <c r="G32" s="269">
        <v>8.1999999999999993</v>
      </c>
      <c r="H32" s="270">
        <v>7.5</v>
      </c>
      <c r="I32" s="222">
        <v>7.2</v>
      </c>
    </row>
    <row r="33" spans="1:9" ht="27" customHeight="1">
      <c r="A33" s="331"/>
      <c r="B33" s="331"/>
      <c r="C33" s="223" t="s">
        <v>177</v>
      </c>
      <c r="D33" s="225"/>
      <c r="E33" s="271">
        <v>106.3</v>
      </c>
      <c r="F33" s="271">
        <v>111.5</v>
      </c>
      <c r="G33" s="271">
        <v>115.3</v>
      </c>
      <c r="H33" s="272">
        <v>117.4</v>
      </c>
      <c r="I33" s="227">
        <v>118.3</v>
      </c>
    </row>
    <row r="34" spans="1:9" ht="27" customHeight="1">
      <c r="A34" s="10" t="s">
        <v>178</v>
      </c>
      <c r="B34" s="75"/>
      <c r="C34" s="75"/>
      <c r="D34" s="75"/>
      <c r="E34" s="231"/>
      <c r="F34" s="231"/>
      <c r="G34" s="231"/>
      <c r="H34" s="231"/>
      <c r="I34" s="177"/>
    </row>
    <row r="35" spans="1:9" ht="27" customHeight="1">
      <c r="A35" s="10" t="s">
        <v>121</v>
      </c>
    </row>
  </sheetData>
  <sheetProtection selectLockedCells="1" selectUnlockedCells="1"/>
  <mergeCells count="4">
    <mergeCell ref="A1:B1"/>
    <mergeCell ref="A6:D6"/>
    <mergeCell ref="A7:A33"/>
    <mergeCell ref="B30:B33"/>
  </mergeCells>
  <phoneticPr fontId="26"/>
  <pageMargins left="0.31527777777777777" right="0.19652777777777777" top="0.98333333333333328" bottom="0.98402777777777772" header="0.51180555555555551" footer="0.51180555555555551"/>
  <pageSetup paperSize="9" scale="83" firstPageNumber="2" orientation="portrait" useFirstPageNumber="1" horizontalDpi="300" verticalDpi="300" r:id="rId1"/>
  <headerFooter alignWithMargins="0">
    <oddHeader>&amp;R&amp;9指定都市－3-2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zoomScaleNormal="100" workbookViewId="0">
      <selection activeCell="F3" sqref="F3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5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89" t="s">
        <v>0</v>
      </c>
      <c r="B1" s="2"/>
      <c r="C1" s="2"/>
      <c r="D1" s="2" t="s">
        <v>250</v>
      </c>
      <c r="E1" s="90"/>
      <c r="F1" s="90"/>
      <c r="G1" s="90"/>
    </row>
    <row r="2" spans="1:25" ht="15" customHeight="1"/>
    <row r="3" spans="1:25" ht="15" customHeight="1">
      <c r="A3" s="232" t="s">
        <v>179</v>
      </c>
      <c r="B3" s="91"/>
      <c r="C3" s="91"/>
      <c r="D3" s="91"/>
    </row>
    <row r="4" spans="1:25" ht="15" customHeight="1">
      <c r="A4" s="91"/>
      <c r="B4" s="91"/>
      <c r="C4" s="91"/>
      <c r="D4" s="91"/>
    </row>
    <row r="5" spans="1:25" ht="15.95" customHeight="1">
      <c r="A5" s="65" t="s">
        <v>180</v>
      </c>
      <c r="B5" s="65"/>
      <c r="C5" s="65"/>
      <c r="D5" s="65"/>
      <c r="K5" s="92"/>
      <c r="O5" s="93" t="s">
        <v>61</v>
      </c>
    </row>
    <row r="6" spans="1:25" ht="15.95" customHeight="1">
      <c r="A6" s="349" t="s">
        <v>62</v>
      </c>
      <c r="B6" s="349"/>
      <c r="C6" s="349"/>
      <c r="D6" s="349"/>
      <c r="E6" s="349"/>
      <c r="F6" s="350" t="s">
        <v>240</v>
      </c>
      <c r="G6" s="351"/>
      <c r="H6" s="352" t="s">
        <v>246</v>
      </c>
      <c r="I6" s="352"/>
      <c r="J6" s="352" t="s">
        <v>247</v>
      </c>
      <c r="K6" s="352"/>
      <c r="L6" s="352" t="s">
        <v>248</v>
      </c>
      <c r="M6" s="352"/>
      <c r="N6" s="352" t="s">
        <v>249</v>
      </c>
      <c r="O6" s="352"/>
    </row>
    <row r="7" spans="1:25" ht="15.95" customHeight="1">
      <c r="A7" s="349"/>
      <c r="B7" s="349"/>
      <c r="C7" s="349"/>
      <c r="D7" s="349"/>
      <c r="E7" s="349"/>
      <c r="F7" s="94" t="s">
        <v>152</v>
      </c>
      <c r="G7" s="95" t="s">
        <v>18</v>
      </c>
      <c r="H7" s="94" t="s">
        <v>152</v>
      </c>
      <c r="I7" s="95" t="s">
        <v>18</v>
      </c>
      <c r="J7" s="94" t="s">
        <v>152</v>
      </c>
      <c r="K7" s="95" t="s">
        <v>18</v>
      </c>
      <c r="L7" s="94" t="s">
        <v>152</v>
      </c>
      <c r="M7" s="95" t="s">
        <v>18</v>
      </c>
      <c r="N7" s="94" t="s">
        <v>152</v>
      </c>
      <c r="O7" s="95" t="s">
        <v>18</v>
      </c>
    </row>
    <row r="8" spans="1:25" ht="15.95" customHeight="1">
      <c r="A8" s="339" t="s">
        <v>64</v>
      </c>
      <c r="B8" s="25" t="s">
        <v>65</v>
      </c>
      <c r="C8" s="26"/>
      <c r="D8" s="26"/>
      <c r="E8" s="96" t="s">
        <v>66</v>
      </c>
      <c r="F8" s="97">
        <v>31193</v>
      </c>
      <c r="G8" s="98">
        <v>31244</v>
      </c>
      <c r="H8" s="97">
        <v>43046</v>
      </c>
      <c r="I8" s="98">
        <v>43396</v>
      </c>
      <c r="J8" s="97">
        <v>32030</v>
      </c>
      <c r="K8" s="98">
        <v>31636</v>
      </c>
      <c r="L8" s="97">
        <v>7324</v>
      </c>
      <c r="M8" s="99">
        <v>7315</v>
      </c>
      <c r="N8" s="97">
        <v>9299</v>
      </c>
      <c r="O8" s="98">
        <v>9294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ht="15.95" customHeight="1">
      <c r="A9" s="339"/>
      <c r="B9" s="75"/>
      <c r="C9" s="82" t="s">
        <v>67</v>
      </c>
      <c r="D9" s="56"/>
      <c r="E9" s="102" t="s">
        <v>68</v>
      </c>
      <c r="F9" s="103">
        <v>30547</v>
      </c>
      <c r="G9" s="42">
        <v>30646</v>
      </c>
      <c r="H9" s="103">
        <f>H8-H10</f>
        <v>43015</v>
      </c>
      <c r="I9" s="42">
        <f>I8-I10</f>
        <v>43392</v>
      </c>
      <c r="J9" s="103">
        <v>32005</v>
      </c>
      <c r="K9" s="42">
        <v>31598</v>
      </c>
      <c r="L9" s="103">
        <v>7324</v>
      </c>
      <c r="M9" s="104">
        <v>7315</v>
      </c>
      <c r="N9" s="103">
        <v>9296</v>
      </c>
      <c r="O9" s="42">
        <v>9293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spans="1:25" ht="15.95" customHeight="1">
      <c r="A10" s="339"/>
      <c r="B10" s="49"/>
      <c r="C10" s="82" t="s">
        <v>69</v>
      </c>
      <c r="D10" s="56"/>
      <c r="E10" s="102" t="s">
        <v>70</v>
      </c>
      <c r="F10" s="103">
        <v>646</v>
      </c>
      <c r="G10" s="42">
        <v>598</v>
      </c>
      <c r="H10" s="103">
        <v>31</v>
      </c>
      <c r="I10" s="42">
        <v>4</v>
      </c>
      <c r="J10" s="103">
        <v>25</v>
      </c>
      <c r="K10" s="42">
        <v>38</v>
      </c>
      <c r="L10" s="103">
        <v>0</v>
      </c>
      <c r="M10" s="104">
        <v>0</v>
      </c>
      <c r="N10" s="103">
        <v>3</v>
      </c>
      <c r="O10" s="42">
        <v>1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 ht="15.95" customHeight="1">
      <c r="A11" s="339"/>
      <c r="B11" s="106" t="s">
        <v>71</v>
      </c>
      <c r="C11" s="107"/>
      <c r="D11" s="107"/>
      <c r="E11" s="108" t="s">
        <v>72</v>
      </c>
      <c r="F11" s="109">
        <v>31858</v>
      </c>
      <c r="G11" s="52">
        <v>31562</v>
      </c>
      <c r="H11" s="109">
        <f>40463+1</f>
        <v>40464</v>
      </c>
      <c r="I11" s="52">
        <v>41588</v>
      </c>
      <c r="J11" s="109">
        <v>31122</v>
      </c>
      <c r="K11" s="52">
        <v>30263</v>
      </c>
      <c r="L11" s="109">
        <v>7147</v>
      </c>
      <c r="M11" s="110">
        <v>6572</v>
      </c>
      <c r="N11" s="109">
        <v>9045</v>
      </c>
      <c r="O11" s="52">
        <v>8907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</row>
    <row r="12" spans="1:25" ht="15.95" customHeight="1">
      <c r="A12" s="339"/>
      <c r="B12" s="32"/>
      <c r="C12" s="82" t="s">
        <v>73</v>
      </c>
      <c r="D12" s="56"/>
      <c r="E12" s="102" t="s">
        <v>74</v>
      </c>
      <c r="F12" s="103">
        <v>31697</v>
      </c>
      <c r="G12" s="42">
        <v>31378</v>
      </c>
      <c r="H12" s="103">
        <f>H11-H13</f>
        <v>39932</v>
      </c>
      <c r="I12" s="42">
        <f>I11-I13</f>
        <v>41055</v>
      </c>
      <c r="J12" s="103">
        <v>31117</v>
      </c>
      <c r="K12" s="42">
        <v>30251</v>
      </c>
      <c r="L12" s="109">
        <v>7147</v>
      </c>
      <c r="M12" s="104">
        <v>6460</v>
      </c>
      <c r="N12" s="103">
        <v>9043</v>
      </c>
      <c r="O12" s="42">
        <v>8904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spans="1:25" ht="15.95" customHeight="1">
      <c r="A13" s="339"/>
      <c r="B13" s="75"/>
      <c r="C13" s="33" t="s">
        <v>75</v>
      </c>
      <c r="D13" s="111"/>
      <c r="E13" s="112" t="s">
        <v>76</v>
      </c>
      <c r="F13" s="115">
        <v>161</v>
      </c>
      <c r="G13" s="35">
        <v>184</v>
      </c>
      <c r="H13" s="115">
        <v>532</v>
      </c>
      <c r="I13" s="35">
        <v>533</v>
      </c>
      <c r="J13" s="115">
        <v>5</v>
      </c>
      <c r="K13" s="35">
        <v>11</v>
      </c>
      <c r="L13" s="277">
        <v>0</v>
      </c>
      <c r="M13" s="278">
        <v>112</v>
      </c>
      <c r="N13" s="115">
        <v>2</v>
      </c>
      <c r="O13" s="35">
        <v>4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5" ht="15.95" customHeight="1">
      <c r="A14" s="339"/>
      <c r="B14" s="55" t="s">
        <v>77</v>
      </c>
      <c r="C14" s="56"/>
      <c r="D14" s="56"/>
      <c r="E14" s="102" t="s">
        <v>78</v>
      </c>
      <c r="F14" s="118">
        <f t="shared" ref="F14:H15" si="0">F9-F12</f>
        <v>-1150</v>
      </c>
      <c r="G14" s="119">
        <f t="shared" si="0"/>
        <v>-732</v>
      </c>
      <c r="H14" s="118">
        <f t="shared" si="0"/>
        <v>3083</v>
      </c>
      <c r="I14" s="119">
        <f t="shared" ref="I14:O15" si="1">I9-I12</f>
        <v>2337</v>
      </c>
      <c r="J14" s="118">
        <f t="shared" si="1"/>
        <v>888</v>
      </c>
      <c r="K14" s="119">
        <f t="shared" si="1"/>
        <v>1347</v>
      </c>
      <c r="L14" s="118">
        <f t="shared" si="1"/>
        <v>177</v>
      </c>
      <c r="M14" s="119">
        <f t="shared" si="1"/>
        <v>855</v>
      </c>
      <c r="N14" s="118">
        <f t="shared" si="1"/>
        <v>253</v>
      </c>
      <c r="O14" s="119">
        <f t="shared" si="1"/>
        <v>389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 spans="1:25" ht="15.95" customHeight="1">
      <c r="A15" s="339"/>
      <c r="B15" s="55" t="s">
        <v>79</v>
      </c>
      <c r="C15" s="56"/>
      <c r="D15" s="56"/>
      <c r="E15" s="102" t="s">
        <v>80</v>
      </c>
      <c r="F15" s="118">
        <f t="shared" si="0"/>
        <v>485</v>
      </c>
      <c r="G15" s="119">
        <f t="shared" si="0"/>
        <v>414</v>
      </c>
      <c r="H15" s="118">
        <f t="shared" si="0"/>
        <v>-501</v>
      </c>
      <c r="I15" s="119">
        <f t="shared" si="1"/>
        <v>-529</v>
      </c>
      <c r="J15" s="118">
        <f t="shared" si="1"/>
        <v>20</v>
      </c>
      <c r="K15" s="119">
        <f t="shared" si="1"/>
        <v>27</v>
      </c>
      <c r="L15" s="118">
        <f t="shared" si="1"/>
        <v>0</v>
      </c>
      <c r="M15" s="119">
        <f t="shared" si="1"/>
        <v>-112</v>
      </c>
      <c r="N15" s="118">
        <f t="shared" si="1"/>
        <v>1</v>
      </c>
      <c r="O15" s="119">
        <f t="shared" si="1"/>
        <v>-3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spans="1:25" ht="15.95" customHeight="1">
      <c r="A16" s="339"/>
      <c r="B16" s="55" t="s">
        <v>81</v>
      </c>
      <c r="C16" s="56"/>
      <c r="D16" s="56"/>
      <c r="E16" s="102" t="s">
        <v>82</v>
      </c>
      <c r="F16" s="118">
        <f>F8-F11</f>
        <v>-665</v>
      </c>
      <c r="G16" s="119">
        <f>G8-G11</f>
        <v>-318</v>
      </c>
      <c r="H16" s="118">
        <f>H8-H11</f>
        <v>2582</v>
      </c>
      <c r="I16" s="119">
        <f t="shared" ref="I16:O16" si="2">I8-I11</f>
        <v>1808</v>
      </c>
      <c r="J16" s="118">
        <f t="shared" si="2"/>
        <v>908</v>
      </c>
      <c r="K16" s="119">
        <f t="shared" si="2"/>
        <v>1373</v>
      </c>
      <c r="L16" s="118">
        <f t="shared" si="2"/>
        <v>177</v>
      </c>
      <c r="M16" s="119">
        <f t="shared" si="2"/>
        <v>743</v>
      </c>
      <c r="N16" s="118">
        <f t="shared" si="2"/>
        <v>254</v>
      </c>
      <c r="O16" s="119">
        <f t="shared" si="2"/>
        <v>387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</row>
    <row r="17" spans="1:25" ht="15.95" customHeight="1">
      <c r="A17" s="339"/>
      <c r="B17" s="55" t="s">
        <v>83</v>
      </c>
      <c r="C17" s="56"/>
      <c r="D17" s="56"/>
      <c r="E17" s="120"/>
      <c r="F17" s="279">
        <v>26837</v>
      </c>
      <c r="G17" s="280">
        <v>26171</v>
      </c>
      <c r="H17" s="279">
        <v>0</v>
      </c>
      <c r="I17" s="280">
        <v>0</v>
      </c>
      <c r="J17" s="277">
        <v>0</v>
      </c>
      <c r="K17" s="278">
        <v>0</v>
      </c>
      <c r="L17" s="103">
        <v>0</v>
      </c>
      <c r="M17" s="105">
        <v>0</v>
      </c>
      <c r="N17" s="279">
        <v>2294</v>
      </c>
      <c r="O17" s="280">
        <v>2548</v>
      </c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5" ht="15.95" customHeight="1">
      <c r="A18" s="339"/>
      <c r="B18" s="64" t="s">
        <v>84</v>
      </c>
      <c r="C18" s="65"/>
      <c r="D18" s="65"/>
      <c r="E18" s="122"/>
      <c r="F18" s="123">
        <v>0</v>
      </c>
      <c r="G18" s="124">
        <v>0</v>
      </c>
      <c r="H18" s="123">
        <v>0</v>
      </c>
      <c r="I18" s="124">
        <v>0</v>
      </c>
      <c r="J18" s="125">
        <v>0</v>
      </c>
      <c r="K18" s="126">
        <v>0</v>
      </c>
      <c r="L18" s="125">
        <v>0</v>
      </c>
      <c r="M18" s="126">
        <v>0</v>
      </c>
      <c r="N18" s="123">
        <v>0</v>
      </c>
      <c r="O18" s="124">
        <v>0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</row>
    <row r="19" spans="1:25" ht="15.95" customHeight="1">
      <c r="A19" s="347" t="s">
        <v>85</v>
      </c>
      <c r="B19" s="106" t="s">
        <v>86</v>
      </c>
      <c r="C19" s="127"/>
      <c r="D19" s="127"/>
      <c r="E19" s="128"/>
      <c r="F19" s="129">
        <v>3118</v>
      </c>
      <c r="G19" s="130">
        <v>2645</v>
      </c>
      <c r="H19" s="129">
        <v>54083</v>
      </c>
      <c r="I19" s="130">
        <v>47248</v>
      </c>
      <c r="J19" s="129">
        <v>5795</v>
      </c>
      <c r="K19" s="130">
        <v>7013</v>
      </c>
      <c r="L19" s="131">
        <v>283</v>
      </c>
      <c r="M19" s="132">
        <v>1405</v>
      </c>
      <c r="N19" s="129">
        <v>317</v>
      </c>
      <c r="O19" s="130">
        <v>60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ht="15.95" customHeight="1">
      <c r="A20" s="347"/>
      <c r="B20" s="134"/>
      <c r="C20" s="82" t="s">
        <v>87</v>
      </c>
      <c r="D20" s="56"/>
      <c r="E20" s="102"/>
      <c r="F20" s="118">
        <v>1267</v>
      </c>
      <c r="G20" s="119">
        <v>888</v>
      </c>
      <c r="H20" s="118">
        <v>37826</v>
      </c>
      <c r="I20" s="119">
        <v>32946</v>
      </c>
      <c r="J20" s="118">
        <v>5242</v>
      </c>
      <c r="K20" s="119">
        <v>6012</v>
      </c>
      <c r="L20" s="103">
        <v>105</v>
      </c>
      <c r="M20" s="104">
        <v>1274</v>
      </c>
      <c r="N20" s="118">
        <v>292</v>
      </c>
      <c r="O20" s="119">
        <v>43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ht="15.95" customHeight="1">
      <c r="A21" s="347"/>
      <c r="B21" s="135" t="s">
        <v>88</v>
      </c>
      <c r="C21" s="107"/>
      <c r="D21" s="107"/>
      <c r="E21" s="108" t="s">
        <v>89</v>
      </c>
      <c r="F21" s="136">
        <v>3118</v>
      </c>
      <c r="G21" s="137">
        <v>2645</v>
      </c>
      <c r="H21" s="136">
        <f>H19</f>
        <v>54083</v>
      </c>
      <c r="I21" s="137">
        <v>47248</v>
      </c>
      <c r="J21" s="136">
        <v>5795</v>
      </c>
      <c r="K21" s="137">
        <v>7013</v>
      </c>
      <c r="L21" s="109">
        <v>283</v>
      </c>
      <c r="M21" s="110">
        <v>1405</v>
      </c>
      <c r="N21" s="136">
        <v>317</v>
      </c>
      <c r="O21" s="137">
        <v>60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</row>
    <row r="22" spans="1:25" ht="15.95" customHeight="1">
      <c r="A22" s="347"/>
      <c r="B22" s="106" t="s">
        <v>90</v>
      </c>
      <c r="C22" s="127"/>
      <c r="D22" s="127"/>
      <c r="E22" s="128" t="s">
        <v>91</v>
      </c>
      <c r="F22" s="129">
        <v>5244</v>
      </c>
      <c r="G22" s="130">
        <v>4493</v>
      </c>
      <c r="H22" s="129">
        <v>71828</v>
      </c>
      <c r="I22" s="130">
        <v>65808</v>
      </c>
      <c r="J22" s="129">
        <v>11814</v>
      </c>
      <c r="K22" s="130">
        <v>14720</v>
      </c>
      <c r="L22" s="131">
        <v>2417</v>
      </c>
      <c r="M22" s="132">
        <v>4810</v>
      </c>
      <c r="N22" s="129">
        <v>749</v>
      </c>
      <c r="O22" s="130">
        <v>679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</row>
    <row r="23" spans="1:25" ht="15.95" customHeight="1">
      <c r="A23" s="347"/>
      <c r="B23" s="74" t="s">
        <v>92</v>
      </c>
      <c r="C23" s="33" t="s">
        <v>93</v>
      </c>
      <c r="D23" s="111"/>
      <c r="E23" s="112"/>
      <c r="F23" s="113">
        <v>3487</v>
      </c>
      <c r="G23" s="114">
        <v>3215</v>
      </c>
      <c r="H23" s="113">
        <v>52539</v>
      </c>
      <c r="I23" s="114">
        <v>44639</v>
      </c>
      <c r="J23" s="113">
        <v>2985</v>
      </c>
      <c r="K23" s="114">
        <v>3072</v>
      </c>
      <c r="L23" s="115">
        <v>698</v>
      </c>
      <c r="M23" s="116">
        <v>712</v>
      </c>
      <c r="N23" s="113">
        <v>389</v>
      </c>
      <c r="O23" s="114">
        <v>585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</row>
    <row r="24" spans="1:25" ht="15.95" customHeight="1">
      <c r="A24" s="347"/>
      <c r="B24" s="55" t="s">
        <v>94</v>
      </c>
      <c r="C24" s="56"/>
      <c r="D24" s="56"/>
      <c r="E24" s="102" t="s">
        <v>95</v>
      </c>
      <c r="F24" s="118">
        <f t="shared" ref="F24:O24" si="3">F21-F22</f>
        <v>-2126</v>
      </c>
      <c r="G24" s="119">
        <f t="shared" si="3"/>
        <v>-1848</v>
      </c>
      <c r="H24" s="118">
        <f t="shared" si="3"/>
        <v>-17745</v>
      </c>
      <c r="I24" s="119">
        <f t="shared" si="3"/>
        <v>-18560</v>
      </c>
      <c r="J24" s="118">
        <f t="shared" si="3"/>
        <v>-6019</v>
      </c>
      <c r="K24" s="119">
        <f t="shared" si="3"/>
        <v>-7707</v>
      </c>
      <c r="L24" s="118">
        <f t="shared" si="3"/>
        <v>-2134</v>
      </c>
      <c r="M24" s="119">
        <f t="shared" si="3"/>
        <v>-3405</v>
      </c>
      <c r="N24" s="118">
        <f t="shared" si="3"/>
        <v>-432</v>
      </c>
      <c r="O24" s="119">
        <f t="shared" si="3"/>
        <v>-619</v>
      </c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:25" ht="15.95" customHeight="1">
      <c r="A25" s="347"/>
      <c r="B25" s="138" t="s">
        <v>96</v>
      </c>
      <c r="C25" s="111"/>
      <c r="D25" s="111"/>
      <c r="E25" s="348" t="s">
        <v>97</v>
      </c>
      <c r="F25" s="345">
        <v>2126</v>
      </c>
      <c r="G25" s="344">
        <v>1848</v>
      </c>
      <c r="H25" s="345">
        <v>17745</v>
      </c>
      <c r="I25" s="344">
        <v>18560</v>
      </c>
      <c r="J25" s="345">
        <v>6019</v>
      </c>
      <c r="K25" s="344">
        <v>7707</v>
      </c>
      <c r="L25" s="346">
        <v>2134</v>
      </c>
      <c r="M25" s="344">
        <v>3405</v>
      </c>
      <c r="N25" s="345">
        <v>432</v>
      </c>
      <c r="O25" s="344">
        <v>619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spans="1:25" ht="15.95" customHeight="1">
      <c r="A26" s="347"/>
      <c r="B26" s="135" t="s">
        <v>98</v>
      </c>
      <c r="C26" s="107"/>
      <c r="D26" s="107"/>
      <c r="E26" s="348"/>
      <c r="F26" s="345"/>
      <c r="G26" s="344"/>
      <c r="H26" s="345"/>
      <c r="I26" s="344"/>
      <c r="J26" s="345"/>
      <c r="K26" s="344"/>
      <c r="L26" s="346"/>
      <c r="M26" s="344"/>
      <c r="N26" s="345"/>
      <c r="O26" s="344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spans="1:25" ht="15.95" customHeight="1">
      <c r="A27" s="347"/>
      <c r="B27" s="64" t="s">
        <v>99</v>
      </c>
      <c r="C27" s="65"/>
      <c r="D27" s="65"/>
      <c r="E27" s="139" t="s">
        <v>100</v>
      </c>
      <c r="F27" s="140">
        <f t="shared" ref="F27:O27" si="4">F24+F25</f>
        <v>0</v>
      </c>
      <c r="G27" s="141">
        <f t="shared" si="4"/>
        <v>0</v>
      </c>
      <c r="H27" s="140">
        <f t="shared" si="4"/>
        <v>0</v>
      </c>
      <c r="I27" s="141">
        <f t="shared" si="4"/>
        <v>0</v>
      </c>
      <c r="J27" s="140">
        <f t="shared" si="4"/>
        <v>0</v>
      </c>
      <c r="K27" s="141">
        <f t="shared" si="4"/>
        <v>0</v>
      </c>
      <c r="L27" s="140">
        <f t="shared" si="4"/>
        <v>0</v>
      </c>
      <c r="M27" s="141">
        <f t="shared" si="4"/>
        <v>0</v>
      </c>
      <c r="N27" s="140">
        <f t="shared" si="4"/>
        <v>0</v>
      </c>
      <c r="O27" s="141">
        <f t="shared" si="4"/>
        <v>0</v>
      </c>
      <c r="P27" s="101"/>
      <c r="Q27" s="101"/>
      <c r="R27" s="101"/>
      <c r="S27" s="101"/>
      <c r="T27" s="101"/>
      <c r="U27" s="101"/>
      <c r="V27" s="101"/>
      <c r="W27" s="101"/>
      <c r="X27" s="101"/>
      <c r="Y27" s="101"/>
    </row>
    <row r="28" spans="1:25" ht="15.95" customHeight="1">
      <c r="A28" s="142"/>
      <c r="F28" s="101"/>
      <c r="G28" s="101"/>
      <c r="H28" s="101"/>
      <c r="I28" s="101"/>
      <c r="J28" s="101"/>
      <c r="K28" s="101"/>
      <c r="L28" s="143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29" spans="1:25" ht="15.95" customHeight="1">
      <c r="A29" s="65"/>
      <c r="F29" s="101"/>
      <c r="G29" s="101"/>
      <c r="H29" s="101"/>
      <c r="I29" s="101"/>
      <c r="J29" s="144"/>
      <c r="K29" s="144"/>
      <c r="L29" s="143"/>
      <c r="M29" s="101"/>
      <c r="N29" s="101"/>
      <c r="O29" s="145" t="s">
        <v>101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44"/>
    </row>
    <row r="30" spans="1:25" ht="15.95" customHeight="1">
      <c r="A30" s="342" t="s">
        <v>102</v>
      </c>
      <c r="B30" s="342"/>
      <c r="C30" s="342"/>
      <c r="D30" s="342"/>
      <c r="E30" s="342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146"/>
      <c r="Q30" s="143"/>
      <c r="R30" s="146"/>
      <c r="S30" s="143"/>
      <c r="T30" s="146"/>
      <c r="U30" s="143"/>
      <c r="V30" s="146"/>
      <c r="W30" s="143"/>
      <c r="X30" s="146"/>
      <c r="Y30" s="143"/>
    </row>
    <row r="31" spans="1:25" ht="15.95" customHeight="1">
      <c r="A31" s="342"/>
      <c r="B31" s="342"/>
      <c r="C31" s="342"/>
      <c r="D31" s="342"/>
      <c r="E31" s="342"/>
      <c r="F31" s="94" t="s">
        <v>152</v>
      </c>
      <c r="G31" s="95" t="s">
        <v>18</v>
      </c>
      <c r="H31" s="94" t="s">
        <v>152</v>
      </c>
      <c r="I31" s="95" t="s">
        <v>18</v>
      </c>
      <c r="J31" s="94" t="s">
        <v>152</v>
      </c>
      <c r="K31" s="95" t="s">
        <v>18</v>
      </c>
      <c r="L31" s="94" t="s">
        <v>152</v>
      </c>
      <c r="M31" s="95" t="s">
        <v>18</v>
      </c>
      <c r="N31" s="94" t="s">
        <v>152</v>
      </c>
      <c r="O31" s="233" t="s">
        <v>18</v>
      </c>
      <c r="P31" s="150"/>
      <c r="Q31" s="150"/>
      <c r="R31" s="150"/>
      <c r="S31" s="150"/>
      <c r="T31" s="150"/>
      <c r="U31" s="150"/>
      <c r="V31" s="150"/>
      <c r="W31" s="150"/>
      <c r="X31" s="150"/>
      <c r="Y31" s="150"/>
    </row>
    <row r="32" spans="1:25" ht="15.95" customHeight="1">
      <c r="A32" s="339" t="s">
        <v>103</v>
      </c>
      <c r="B32" s="25" t="s">
        <v>65</v>
      </c>
      <c r="C32" s="26"/>
      <c r="D32" s="26"/>
      <c r="E32" s="151" t="s">
        <v>66</v>
      </c>
      <c r="F32" s="131"/>
      <c r="G32" s="28"/>
      <c r="H32" s="97"/>
      <c r="I32" s="99"/>
      <c r="J32" s="97"/>
      <c r="K32" s="100"/>
      <c r="L32" s="131"/>
      <c r="M32" s="28"/>
      <c r="N32" s="97"/>
      <c r="O32" s="152"/>
      <c r="P32" s="28"/>
      <c r="Q32" s="28"/>
      <c r="R32" s="28"/>
      <c r="S32" s="28"/>
      <c r="T32" s="153"/>
      <c r="U32" s="153"/>
      <c r="V32" s="28"/>
      <c r="W32" s="28"/>
      <c r="X32" s="153"/>
      <c r="Y32" s="153"/>
    </row>
    <row r="33" spans="1:25" ht="15.95" customHeight="1">
      <c r="A33" s="339"/>
      <c r="B33" s="75"/>
      <c r="C33" s="33" t="s">
        <v>104</v>
      </c>
      <c r="D33" s="111"/>
      <c r="E33" s="154"/>
      <c r="F33" s="115"/>
      <c r="G33" s="35"/>
      <c r="H33" s="115"/>
      <c r="I33" s="116"/>
      <c r="J33" s="115"/>
      <c r="K33" s="117"/>
      <c r="L33" s="115"/>
      <c r="M33" s="35"/>
      <c r="N33" s="115"/>
      <c r="O33" s="114"/>
      <c r="P33" s="28"/>
      <c r="Q33" s="28"/>
      <c r="R33" s="28"/>
      <c r="S33" s="28"/>
      <c r="T33" s="153"/>
      <c r="U33" s="153"/>
      <c r="V33" s="28"/>
      <c r="W33" s="28"/>
      <c r="X33" s="153"/>
      <c r="Y33" s="153"/>
    </row>
    <row r="34" spans="1:25" ht="15.95" customHeight="1">
      <c r="A34" s="339"/>
      <c r="B34" s="75"/>
      <c r="C34" s="81"/>
      <c r="D34" s="82" t="s">
        <v>105</v>
      </c>
      <c r="E34" s="155"/>
      <c r="F34" s="103"/>
      <c r="G34" s="42"/>
      <c r="H34" s="103"/>
      <c r="I34" s="104"/>
      <c r="J34" s="103"/>
      <c r="K34" s="105"/>
      <c r="L34" s="103"/>
      <c r="M34" s="42"/>
      <c r="N34" s="103"/>
      <c r="O34" s="119"/>
      <c r="P34" s="28"/>
      <c r="Q34" s="28"/>
      <c r="R34" s="28"/>
      <c r="S34" s="28"/>
      <c r="T34" s="153"/>
      <c r="U34" s="153"/>
      <c r="V34" s="28"/>
      <c r="W34" s="28"/>
      <c r="X34" s="153"/>
      <c r="Y34" s="153"/>
    </row>
    <row r="35" spans="1:25" ht="15.95" customHeight="1">
      <c r="A35" s="339"/>
      <c r="B35" s="49"/>
      <c r="C35" s="50" t="s">
        <v>106</v>
      </c>
      <c r="D35" s="107"/>
      <c r="E35" s="156"/>
      <c r="F35" s="109"/>
      <c r="G35" s="52"/>
      <c r="H35" s="109"/>
      <c r="I35" s="110"/>
      <c r="J35" s="157"/>
      <c r="K35" s="158"/>
      <c r="L35" s="109"/>
      <c r="M35" s="52"/>
      <c r="N35" s="109"/>
      <c r="O35" s="137"/>
      <c r="P35" s="28"/>
      <c r="Q35" s="28"/>
      <c r="R35" s="28"/>
      <c r="S35" s="28"/>
      <c r="T35" s="153"/>
      <c r="U35" s="153"/>
      <c r="V35" s="28"/>
      <c r="W35" s="28"/>
      <c r="X35" s="153"/>
      <c r="Y35" s="153"/>
    </row>
    <row r="36" spans="1:25" ht="15.95" customHeight="1">
      <c r="A36" s="339"/>
      <c r="B36" s="106" t="s">
        <v>71</v>
      </c>
      <c r="C36" s="127"/>
      <c r="D36" s="127"/>
      <c r="E36" s="151" t="s">
        <v>68</v>
      </c>
      <c r="F36" s="131"/>
      <c r="G36" s="28"/>
      <c r="H36" s="131"/>
      <c r="I36" s="132"/>
      <c r="J36" s="131"/>
      <c r="K36" s="133"/>
      <c r="L36" s="131"/>
      <c r="M36" s="28"/>
      <c r="N36" s="131"/>
      <c r="O36" s="130"/>
      <c r="P36" s="28"/>
      <c r="Q36" s="28"/>
      <c r="R36" s="28"/>
      <c r="S36" s="28"/>
      <c r="T36" s="28"/>
      <c r="U36" s="28"/>
      <c r="V36" s="28"/>
      <c r="W36" s="28"/>
      <c r="X36" s="153"/>
      <c r="Y36" s="153"/>
    </row>
    <row r="37" spans="1:25" ht="15.95" customHeight="1">
      <c r="A37" s="339"/>
      <c r="B37" s="75"/>
      <c r="C37" s="82" t="s">
        <v>107</v>
      </c>
      <c r="D37" s="56"/>
      <c r="E37" s="155"/>
      <c r="F37" s="103"/>
      <c r="G37" s="42"/>
      <c r="H37" s="103"/>
      <c r="I37" s="104"/>
      <c r="J37" s="103"/>
      <c r="K37" s="105"/>
      <c r="L37" s="103"/>
      <c r="M37" s="42"/>
      <c r="N37" s="103"/>
      <c r="O37" s="119"/>
      <c r="P37" s="28"/>
      <c r="Q37" s="28"/>
      <c r="R37" s="28"/>
      <c r="S37" s="28"/>
      <c r="T37" s="28"/>
      <c r="U37" s="28"/>
      <c r="V37" s="28"/>
      <c r="W37" s="28"/>
      <c r="X37" s="153"/>
      <c r="Y37" s="153"/>
    </row>
    <row r="38" spans="1:25" ht="15.95" customHeight="1">
      <c r="A38" s="339"/>
      <c r="B38" s="49"/>
      <c r="C38" s="82" t="s">
        <v>108</v>
      </c>
      <c r="D38" s="56"/>
      <c r="E38" s="155"/>
      <c r="F38" s="118"/>
      <c r="G38" s="119"/>
      <c r="H38" s="103"/>
      <c r="I38" s="104"/>
      <c r="J38" s="103"/>
      <c r="K38" s="158"/>
      <c r="L38" s="103"/>
      <c r="M38" s="42"/>
      <c r="N38" s="103"/>
      <c r="O38" s="119"/>
      <c r="P38" s="28"/>
      <c r="Q38" s="28"/>
      <c r="R38" s="153"/>
      <c r="S38" s="153"/>
      <c r="T38" s="28"/>
      <c r="U38" s="28"/>
      <c r="V38" s="28"/>
      <c r="W38" s="28"/>
      <c r="X38" s="153"/>
      <c r="Y38" s="153"/>
    </row>
    <row r="39" spans="1:25" ht="15.95" customHeight="1">
      <c r="A39" s="339"/>
      <c r="B39" s="85" t="s">
        <v>109</v>
      </c>
      <c r="C39" s="19"/>
      <c r="D39" s="19"/>
      <c r="E39" s="159" t="s">
        <v>110</v>
      </c>
      <c r="F39" s="140">
        <f t="shared" ref="F39:O39" si="5">F32-F36</f>
        <v>0</v>
      </c>
      <c r="G39" s="141">
        <f t="shared" si="5"/>
        <v>0</v>
      </c>
      <c r="H39" s="140">
        <f t="shared" si="5"/>
        <v>0</v>
      </c>
      <c r="I39" s="141">
        <f t="shared" si="5"/>
        <v>0</v>
      </c>
      <c r="J39" s="140">
        <f t="shared" si="5"/>
        <v>0</v>
      </c>
      <c r="K39" s="141">
        <f t="shared" si="5"/>
        <v>0</v>
      </c>
      <c r="L39" s="140">
        <f t="shared" si="5"/>
        <v>0</v>
      </c>
      <c r="M39" s="141">
        <f t="shared" si="5"/>
        <v>0</v>
      </c>
      <c r="N39" s="140">
        <f t="shared" si="5"/>
        <v>0</v>
      </c>
      <c r="O39" s="141">
        <f t="shared" si="5"/>
        <v>0</v>
      </c>
      <c r="P39" s="28"/>
      <c r="Q39" s="28"/>
      <c r="R39" s="28"/>
      <c r="S39" s="28"/>
      <c r="T39" s="28"/>
      <c r="U39" s="28"/>
      <c r="V39" s="28"/>
      <c r="W39" s="28"/>
      <c r="X39" s="153"/>
      <c r="Y39" s="153"/>
    </row>
    <row r="40" spans="1:25" ht="15.95" customHeight="1">
      <c r="A40" s="339" t="s">
        <v>111</v>
      </c>
      <c r="B40" s="106" t="s">
        <v>112</v>
      </c>
      <c r="C40" s="127"/>
      <c r="D40" s="127"/>
      <c r="E40" s="151" t="s">
        <v>72</v>
      </c>
      <c r="F40" s="129"/>
      <c r="G40" s="130"/>
      <c r="H40" s="131"/>
      <c r="I40" s="132"/>
      <c r="J40" s="131"/>
      <c r="K40" s="133"/>
      <c r="L40" s="131"/>
      <c r="M40" s="28"/>
      <c r="N40" s="131"/>
      <c r="O40" s="130"/>
      <c r="P40" s="28"/>
      <c r="Q40" s="28"/>
      <c r="R40" s="28"/>
      <c r="S40" s="28"/>
      <c r="T40" s="153"/>
      <c r="U40" s="153"/>
      <c r="V40" s="153"/>
      <c r="W40" s="153"/>
      <c r="X40" s="28"/>
      <c r="Y40" s="28"/>
    </row>
    <row r="41" spans="1:25" ht="15.95" customHeight="1">
      <c r="A41" s="339"/>
      <c r="B41" s="49"/>
      <c r="C41" s="82" t="s">
        <v>113</v>
      </c>
      <c r="D41" s="56"/>
      <c r="E41" s="155"/>
      <c r="F41" s="160"/>
      <c r="G41" s="161"/>
      <c r="H41" s="157"/>
      <c r="I41" s="158"/>
      <c r="J41" s="103"/>
      <c r="K41" s="105"/>
      <c r="L41" s="103"/>
      <c r="M41" s="42"/>
      <c r="N41" s="103"/>
      <c r="O41" s="119"/>
      <c r="P41" s="153"/>
      <c r="Q41" s="153"/>
      <c r="R41" s="153"/>
      <c r="S41" s="153"/>
      <c r="T41" s="153"/>
      <c r="U41" s="153"/>
      <c r="V41" s="153"/>
      <c r="W41" s="153"/>
      <c r="X41" s="28"/>
      <c r="Y41" s="28"/>
    </row>
    <row r="42" spans="1:25" ht="15.95" customHeight="1">
      <c r="A42" s="339"/>
      <c r="B42" s="106" t="s">
        <v>90</v>
      </c>
      <c r="C42" s="127"/>
      <c r="D42" s="127"/>
      <c r="E42" s="151" t="s">
        <v>74</v>
      </c>
      <c r="F42" s="129"/>
      <c r="G42" s="130"/>
      <c r="H42" s="131"/>
      <c r="I42" s="132"/>
      <c r="J42" s="131"/>
      <c r="K42" s="133"/>
      <c r="L42" s="131"/>
      <c r="M42" s="28"/>
      <c r="N42" s="131"/>
      <c r="O42" s="130"/>
      <c r="P42" s="28"/>
      <c r="Q42" s="28"/>
      <c r="R42" s="28"/>
      <c r="S42" s="28"/>
      <c r="T42" s="153"/>
      <c r="U42" s="153"/>
      <c r="V42" s="28"/>
      <c r="W42" s="28"/>
      <c r="X42" s="28"/>
      <c r="Y42" s="28"/>
    </row>
    <row r="43" spans="1:25" ht="15.95" customHeight="1">
      <c r="A43" s="339"/>
      <c r="B43" s="49"/>
      <c r="C43" s="82" t="s">
        <v>114</v>
      </c>
      <c r="D43" s="56"/>
      <c r="E43" s="155"/>
      <c r="F43" s="118"/>
      <c r="G43" s="119"/>
      <c r="H43" s="103"/>
      <c r="I43" s="104"/>
      <c r="J43" s="157"/>
      <c r="K43" s="158"/>
      <c r="L43" s="103"/>
      <c r="M43" s="42"/>
      <c r="N43" s="103"/>
      <c r="O43" s="119"/>
      <c r="P43" s="28"/>
      <c r="Q43" s="28"/>
      <c r="R43" s="153"/>
      <c r="S43" s="28"/>
      <c r="T43" s="153"/>
      <c r="U43" s="153"/>
      <c r="V43" s="28"/>
      <c r="W43" s="28"/>
      <c r="X43" s="153"/>
      <c r="Y43" s="153"/>
    </row>
    <row r="44" spans="1:25" ht="15.95" customHeight="1">
      <c r="A44" s="339"/>
      <c r="B44" s="64" t="s">
        <v>109</v>
      </c>
      <c r="C44" s="65"/>
      <c r="D44" s="65"/>
      <c r="E44" s="159" t="s">
        <v>115</v>
      </c>
      <c r="F44" s="123">
        <f t="shared" ref="F44:O44" si="6">F40-F42</f>
        <v>0</v>
      </c>
      <c r="G44" s="124">
        <f t="shared" si="6"/>
        <v>0</v>
      </c>
      <c r="H44" s="123">
        <f t="shared" si="6"/>
        <v>0</v>
      </c>
      <c r="I44" s="124">
        <f t="shared" si="6"/>
        <v>0</v>
      </c>
      <c r="J44" s="123">
        <f t="shared" si="6"/>
        <v>0</v>
      </c>
      <c r="K44" s="124">
        <f t="shared" si="6"/>
        <v>0</v>
      </c>
      <c r="L44" s="123">
        <f t="shared" si="6"/>
        <v>0</v>
      </c>
      <c r="M44" s="124">
        <f t="shared" si="6"/>
        <v>0</v>
      </c>
      <c r="N44" s="123">
        <f t="shared" si="6"/>
        <v>0</v>
      </c>
      <c r="O44" s="124">
        <f t="shared" si="6"/>
        <v>0</v>
      </c>
      <c r="P44" s="153"/>
      <c r="Q44" s="153"/>
      <c r="R44" s="28"/>
      <c r="S44" s="28"/>
      <c r="T44" s="153"/>
      <c r="U44" s="153"/>
      <c r="V44" s="28"/>
      <c r="W44" s="28"/>
      <c r="X44" s="28"/>
      <c r="Y44" s="28"/>
    </row>
    <row r="45" spans="1:25" ht="15.95" customHeight="1">
      <c r="A45" s="340" t="s">
        <v>116</v>
      </c>
      <c r="B45" s="162" t="s">
        <v>117</v>
      </c>
      <c r="C45" s="163"/>
      <c r="D45" s="163"/>
      <c r="E45" s="164" t="s">
        <v>118</v>
      </c>
      <c r="F45" s="165">
        <f t="shared" ref="F45:O45" si="7">F39+F44</f>
        <v>0</v>
      </c>
      <c r="G45" s="166">
        <f t="shared" si="7"/>
        <v>0</v>
      </c>
      <c r="H45" s="165">
        <f t="shared" si="7"/>
        <v>0</v>
      </c>
      <c r="I45" s="166">
        <f t="shared" si="7"/>
        <v>0</v>
      </c>
      <c r="J45" s="165">
        <f t="shared" si="7"/>
        <v>0</v>
      </c>
      <c r="K45" s="166">
        <f t="shared" si="7"/>
        <v>0</v>
      </c>
      <c r="L45" s="165">
        <f t="shared" si="7"/>
        <v>0</v>
      </c>
      <c r="M45" s="166">
        <f t="shared" si="7"/>
        <v>0</v>
      </c>
      <c r="N45" s="165">
        <f t="shared" si="7"/>
        <v>0</v>
      </c>
      <c r="O45" s="166">
        <f t="shared" si="7"/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95" customHeight="1">
      <c r="A46" s="340"/>
      <c r="B46" s="55" t="s">
        <v>32</v>
      </c>
      <c r="C46" s="56"/>
      <c r="D46" s="56"/>
      <c r="E46" s="56"/>
      <c r="F46" s="160"/>
      <c r="G46" s="161"/>
      <c r="H46" s="157"/>
      <c r="I46" s="158"/>
      <c r="J46" s="157"/>
      <c r="K46" s="158"/>
      <c r="L46" s="103"/>
      <c r="M46" s="42"/>
      <c r="N46" s="157"/>
      <c r="O46" s="121"/>
      <c r="P46" s="153"/>
      <c r="Q46" s="153"/>
      <c r="R46" s="153"/>
      <c r="S46" s="153"/>
      <c r="T46" s="153"/>
      <c r="U46" s="153"/>
      <c r="V46" s="153"/>
      <c r="W46" s="153"/>
      <c r="X46" s="153"/>
      <c r="Y46" s="153"/>
    </row>
    <row r="47" spans="1:25" ht="15.95" customHeight="1">
      <c r="A47" s="340"/>
      <c r="B47" s="55" t="s">
        <v>119</v>
      </c>
      <c r="C47" s="56"/>
      <c r="D47" s="56"/>
      <c r="E47" s="56"/>
      <c r="F47" s="103"/>
      <c r="G47" s="42"/>
      <c r="H47" s="103"/>
      <c r="I47" s="104"/>
      <c r="J47" s="103"/>
      <c r="K47" s="105"/>
      <c r="L47" s="103"/>
      <c r="M47" s="42"/>
      <c r="N47" s="103"/>
      <c r="O47" s="119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95" customHeight="1">
      <c r="A48" s="340"/>
      <c r="B48" s="64" t="s">
        <v>120</v>
      </c>
      <c r="C48" s="65"/>
      <c r="D48" s="65"/>
      <c r="E48" s="65"/>
      <c r="F48" s="167"/>
      <c r="G48" s="67"/>
      <c r="H48" s="167"/>
      <c r="I48" s="168"/>
      <c r="J48" s="167"/>
      <c r="K48" s="169"/>
      <c r="L48" s="167"/>
      <c r="M48" s="67"/>
      <c r="N48" s="167"/>
      <c r="O48" s="141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15" ht="15.95" customHeight="1">
      <c r="A49" s="10" t="s">
        <v>121</v>
      </c>
      <c r="O49" s="14"/>
    </row>
    <row r="50" spans="1:15" ht="15.95" customHeight="1"/>
  </sheetData>
  <sheetProtection selectLockedCells="1" selectUnlockedCells="1"/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26"/>
  <printOptions horizontalCentered="1"/>
  <pageMargins left="0.78749999999999998" right="0.35416666666666669" top="0.27500000000000002" bottom="0.2361111111111111" header="0.19652777777777777" footer="0.51180555555555551"/>
  <pageSetup paperSize="9" scale="69" firstPageNumber="3" orientation="landscape" useFirstPageNumber="1" horizontalDpi="300" verticalDpi="300" r:id="rId1"/>
  <headerFooter alignWithMargins="0">
    <oddHeader>&amp;R&amp;9指定都市－4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zoomScaleNormal="100" workbookViewId="0">
      <selection activeCell="I51" sqref="I5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54" t="s">
        <v>0</v>
      </c>
      <c r="B1" s="354"/>
      <c r="C1" s="2" t="s">
        <v>250</v>
      </c>
      <c r="D1" s="234"/>
    </row>
    <row r="3" spans="1:14" ht="15" customHeight="1">
      <c r="A3" s="232" t="s">
        <v>181</v>
      </c>
      <c r="B3" s="91"/>
      <c r="C3" s="91"/>
      <c r="D3" s="91"/>
      <c r="E3" s="91"/>
      <c r="F3" s="91"/>
      <c r="I3" s="91"/>
      <c r="J3" s="91"/>
    </row>
    <row r="4" spans="1:14" ht="15" customHeight="1">
      <c r="A4" s="91"/>
      <c r="B4" s="91"/>
      <c r="C4" s="91"/>
      <c r="D4" s="91"/>
      <c r="E4" s="91"/>
      <c r="F4" s="91"/>
      <c r="I4" s="91"/>
      <c r="J4" s="91"/>
    </row>
    <row r="5" spans="1:14" ht="15" customHeight="1">
      <c r="A5" s="235"/>
      <c r="B5" s="235" t="s">
        <v>182</v>
      </c>
      <c r="C5" s="235"/>
      <c r="D5" s="235"/>
      <c r="H5" s="92"/>
      <c r="L5" s="92"/>
      <c r="N5" s="93" t="s">
        <v>183</v>
      </c>
    </row>
    <row r="6" spans="1:14" ht="15" customHeight="1">
      <c r="A6" s="236"/>
      <c r="B6" s="237"/>
      <c r="C6" s="237"/>
      <c r="D6" s="237"/>
      <c r="E6" s="356" t="s">
        <v>241</v>
      </c>
      <c r="F6" s="357"/>
      <c r="G6" s="356" t="s">
        <v>242</v>
      </c>
      <c r="H6" s="357"/>
      <c r="I6" s="356" t="s">
        <v>243</v>
      </c>
      <c r="J6" s="357"/>
      <c r="K6" s="356" t="s">
        <v>244</v>
      </c>
      <c r="L6" s="357"/>
      <c r="M6" s="356" t="s">
        <v>245</v>
      </c>
      <c r="N6" s="357"/>
    </row>
    <row r="7" spans="1:14" ht="15" customHeight="1">
      <c r="A7" s="238"/>
      <c r="B7" s="239"/>
      <c r="C7" s="239"/>
      <c r="D7" s="239"/>
      <c r="E7" s="240" t="s">
        <v>152</v>
      </c>
      <c r="F7" s="241" t="s">
        <v>18</v>
      </c>
      <c r="G7" s="240" t="s">
        <v>152</v>
      </c>
      <c r="H7" s="241" t="s">
        <v>18</v>
      </c>
      <c r="I7" s="240" t="s">
        <v>152</v>
      </c>
      <c r="J7" s="241" t="s">
        <v>18</v>
      </c>
      <c r="K7" s="240" t="s">
        <v>152</v>
      </c>
      <c r="L7" s="241" t="s">
        <v>18</v>
      </c>
      <c r="M7" s="240" t="s">
        <v>152</v>
      </c>
      <c r="N7" s="242" t="s">
        <v>18</v>
      </c>
    </row>
    <row r="8" spans="1:14" ht="18" customHeight="1">
      <c r="A8" s="331" t="s">
        <v>184</v>
      </c>
      <c r="B8" s="243" t="s">
        <v>185</v>
      </c>
      <c r="C8" s="244"/>
      <c r="D8" s="244"/>
      <c r="E8" s="245">
        <v>1</v>
      </c>
      <c r="F8" s="246">
        <v>1</v>
      </c>
      <c r="G8" s="281">
        <v>1</v>
      </c>
      <c r="H8" s="282">
        <v>1</v>
      </c>
      <c r="I8" s="245">
        <v>39</v>
      </c>
      <c r="J8" s="246">
        <v>39</v>
      </c>
      <c r="K8" s="245">
        <v>9</v>
      </c>
      <c r="L8" s="247">
        <v>9</v>
      </c>
      <c r="M8" s="304">
        <v>6</v>
      </c>
      <c r="N8" s="305">
        <v>6</v>
      </c>
    </row>
    <row r="9" spans="1:14" ht="18" customHeight="1">
      <c r="A9" s="331"/>
      <c r="B9" s="331" t="s">
        <v>186</v>
      </c>
      <c r="C9" s="204" t="s">
        <v>187</v>
      </c>
      <c r="D9" s="205"/>
      <c r="E9" s="248">
        <v>20</v>
      </c>
      <c r="F9" s="249">
        <v>20</v>
      </c>
      <c r="G9" s="283">
        <v>10</v>
      </c>
      <c r="H9" s="284">
        <v>10</v>
      </c>
      <c r="I9" s="248">
        <v>140</v>
      </c>
      <c r="J9" s="249">
        <v>140</v>
      </c>
      <c r="K9" s="248">
        <v>50</v>
      </c>
      <c r="L9" s="250">
        <v>50</v>
      </c>
      <c r="M9" s="306">
        <v>100</v>
      </c>
      <c r="N9" s="307">
        <v>100</v>
      </c>
    </row>
    <row r="10" spans="1:14" ht="18" customHeight="1">
      <c r="A10" s="331"/>
      <c r="B10" s="331"/>
      <c r="C10" s="55" t="s">
        <v>188</v>
      </c>
      <c r="D10" s="56"/>
      <c r="E10" s="251">
        <v>20</v>
      </c>
      <c r="F10" s="252">
        <v>20</v>
      </c>
      <c r="G10" s="285">
        <v>10</v>
      </c>
      <c r="H10" s="286">
        <v>10</v>
      </c>
      <c r="I10" s="251">
        <v>77</v>
      </c>
      <c r="J10" s="252">
        <v>77</v>
      </c>
      <c r="K10" s="251">
        <v>40</v>
      </c>
      <c r="L10" s="253">
        <v>40</v>
      </c>
      <c r="M10" s="308">
        <v>50</v>
      </c>
      <c r="N10" s="309">
        <v>50</v>
      </c>
    </row>
    <row r="11" spans="1:14" ht="18" customHeight="1">
      <c r="A11" s="331"/>
      <c r="B11" s="331"/>
      <c r="C11" s="55" t="s">
        <v>189</v>
      </c>
      <c r="D11" s="56"/>
      <c r="E11" s="251">
        <v>0</v>
      </c>
      <c r="F11" s="252">
        <v>0</v>
      </c>
      <c r="G11" s="285">
        <v>0</v>
      </c>
      <c r="H11" s="287">
        <v>0</v>
      </c>
      <c r="I11" s="251">
        <v>0</v>
      </c>
      <c r="J11" s="252">
        <v>0</v>
      </c>
      <c r="K11" s="251">
        <v>0</v>
      </c>
      <c r="L11" s="253">
        <v>0</v>
      </c>
      <c r="M11" s="308">
        <v>0</v>
      </c>
      <c r="N11" s="309">
        <v>0</v>
      </c>
    </row>
    <row r="12" spans="1:14" ht="18" customHeight="1">
      <c r="A12" s="331"/>
      <c r="B12" s="331"/>
      <c r="C12" s="55" t="s">
        <v>190</v>
      </c>
      <c r="D12" s="56"/>
      <c r="E12" s="251">
        <v>0</v>
      </c>
      <c r="F12" s="252">
        <v>0</v>
      </c>
      <c r="G12" s="285">
        <v>0</v>
      </c>
      <c r="H12" s="287">
        <v>0</v>
      </c>
      <c r="I12" s="251">
        <v>63</v>
      </c>
      <c r="J12" s="252">
        <v>63</v>
      </c>
      <c r="K12" s="251">
        <v>10</v>
      </c>
      <c r="L12" s="253">
        <v>10</v>
      </c>
      <c r="M12" s="308">
        <v>50</v>
      </c>
      <c r="N12" s="309">
        <v>50</v>
      </c>
    </row>
    <row r="13" spans="1:14" ht="18" customHeight="1">
      <c r="A13" s="331"/>
      <c r="B13" s="331"/>
      <c r="C13" s="55" t="s">
        <v>191</v>
      </c>
      <c r="D13" s="56"/>
      <c r="E13" s="251">
        <v>0</v>
      </c>
      <c r="F13" s="252">
        <v>0</v>
      </c>
      <c r="G13" s="285">
        <v>0</v>
      </c>
      <c r="H13" s="287">
        <v>0</v>
      </c>
      <c r="I13" s="251">
        <v>0</v>
      </c>
      <c r="J13" s="252">
        <v>0</v>
      </c>
      <c r="K13" s="251">
        <v>0</v>
      </c>
      <c r="L13" s="253">
        <v>0</v>
      </c>
      <c r="M13" s="308">
        <v>0</v>
      </c>
      <c r="N13" s="309">
        <v>0</v>
      </c>
    </row>
    <row r="14" spans="1:14" ht="18" customHeight="1">
      <c r="A14" s="331"/>
      <c r="B14" s="331"/>
      <c r="C14" s="64" t="s">
        <v>116</v>
      </c>
      <c r="D14" s="65"/>
      <c r="E14" s="254">
        <v>0</v>
      </c>
      <c r="F14" s="255">
        <v>0</v>
      </c>
      <c r="G14" s="288">
        <v>0</v>
      </c>
      <c r="H14" s="289">
        <v>0</v>
      </c>
      <c r="I14" s="254">
        <v>0</v>
      </c>
      <c r="J14" s="255">
        <v>0</v>
      </c>
      <c r="K14" s="254">
        <v>0</v>
      </c>
      <c r="L14" s="256">
        <v>0</v>
      </c>
      <c r="M14" s="310">
        <v>0</v>
      </c>
      <c r="N14" s="311">
        <v>0</v>
      </c>
    </row>
    <row r="15" spans="1:14" ht="18" customHeight="1">
      <c r="A15" s="331" t="s">
        <v>192</v>
      </c>
      <c r="B15" s="331" t="s">
        <v>193</v>
      </c>
      <c r="C15" s="204" t="s">
        <v>194</v>
      </c>
      <c r="D15" s="205"/>
      <c r="E15" s="257">
        <v>12935</v>
      </c>
      <c r="F15" s="258">
        <v>11995.6</v>
      </c>
      <c r="G15" s="290">
        <v>2797</v>
      </c>
      <c r="H15" s="291">
        <v>3502</v>
      </c>
      <c r="I15" s="257">
        <v>108</v>
      </c>
      <c r="J15" s="258">
        <v>100</v>
      </c>
      <c r="K15" s="257">
        <v>276</v>
      </c>
      <c r="L15" s="166">
        <v>235</v>
      </c>
      <c r="M15" s="165">
        <v>585</v>
      </c>
      <c r="N15" s="312">
        <v>484</v>
      </c>
    </row>
    <row r="16" spans="1:14" ht="18" customHeight="1">
      <c r="A16" s="331"/>
      <c r="B16" s="331"/>
      <c r="C16" s="55" t="s">
        <v>195</v>
      </c>
      <c r="D16" s="56"/>
      <c r="E16" s="103">
        <v>448</v>
      </c>
      <c r="F16" s="104">
        <v>454.4</v>
      </c>
      <c r="G16" s="292">
        <v>10271</v>
      </c>
      <c r="H16" s="293">
        <v>9395</v>
      </c>
      <c r="I16" s="103">
        <v>47</v>
      </c>
      <c r="J16" s="104">
        <v>46</v>
      </c>
      <c r="K16" s="103">
        <v>190</v>
      </c>
      <c r="L16" s="119">
        <v>202</v>
      </c>
      <c r="M16" s="118">
        <v>2529</v>
      </c>
      <c r="N16" s="313">
        <v>2671</v>
      </c>
    </row>
    <row r="17" spans="1:15" ht="18" customHeight="1">
      <c r="A17" s="331"/>
      <c r="B17" s="331"/>
      <c r="C17" s="55" t="s">
        <v>196</v>
      </c>
      <c r="D17" s="56"/>
      <c r="E17" s="103">
        <v>0</v>
      </c>
      <c r="F17" s="104">
        <v>0</v>
      </c>
      <c r="G17" s="292">
        <v>0</v>
      </c>
      <c r="H17" s="293">
        <v>0</v>
      </c>
      <c r="I17" s="103">
        <v>0</v>
      </c>
      <c r="J17" s="104">
        <v>0</v>
      </c>
      <c r="K17" s="103">
        <v>0</v>
      </c>
      <c r="L17" s="119">
        <v>0</v>
      </c>
      <c r="M17" s="118">
        <v>0</v>
      </c>
      <c r="N17" s="313">
        <v>0</v>
      </c>
    </row>
    <row r="18" spans="1:15" ht="18" customHeight="1">
      <c r="A18" s="331"/>
      <c r="B18" s="331"/>
      <c r="C18" s="64" t="s">
        <v>197</v>
      </c>
      <c r="D18" s="65"/>
      <c r="E18" s="140">
        <v>13384</v>
      </c>
      <c r="F18" s="259">
        <v>12450.1</v>
      </c>
      <c r="G18" s="294">
        <v>13068</v>
      </c>
      <c r="H18" s="295">
        <v>12897</v>
      </c>
      <c r="I18" s="140">
        <v>154</v>
      </c>
      <c r="J18" s="259">
        <v>146</v>
      </c>
      <c r="K18" s="140">
        <v>466</v>
      </c>
      <c r="L18" s="259">
        <v>437</v>
      </c>
      <c r="M18" s="140">
        <v>3114</v>
      </c>
      <c r="N18" s="314">
        <v>3154</v>
      </c>
    </row>
    <row r="19" spans="1:15" ht="18" customHeight="1">
      <c r="A19" s="331"/>
      <c r="B19" s="331" t="s">
        <v>198</v>
      </c>
      <c r="C19" s="204" t="s">
        <v>199</v>
      </c>
      <c r="D19" s="205"/>
      <c r="E19" s="165">
        <v>1241</v>
      </c>
      <c r="F19" s="166">
        <v>2116.6</v>
      </c>
      <c r="G19" s="296">
        <v>1006</v>
      </c>
      <c r="H19" s="297">
        <v>1123</v>
      </c>
      <c r="I19" s="165">
        <v>9</v>
      </c>
      <c r="J19" s="166">
        <v>9</v>
      </c>
      <c r="K19" s="165">
        <v>111</v>
      </c>
      <c r="L19" s="166">
        <v>86</v>
      </c>
      <c r="M19" s="165">
        <v>126</v>
      </c>
      <c r="N19" s="312">
        <v>145</v>
      </c>
    </row>
    <row r="20" spans="1:15" ht="18" customHeight="1">
      <c r="A20" s="331"/>
      <c r="B20" s="331"/>
      <c r="C20" s="55" t="s">
        <v>200</v>
      </c>
      <c r="D20" s="56"/>
      <c r="E20" s="118">
        <v>10667</v>
      </c>
      <c r="F20" s="119">
        <v>8874</v>
      </c>
      <c r="G20" s="298">
        <v>2358</v>
      </c>
      <c r="H20" s="299">
        <v>2275</v>
      </c>
      <c r="I20" s="118">
        <v>6</v>
      </c>
      <c r="J20" s="119">
        <v>5</v>
      </c>
      <c r="K20" s="118">
        <v>450</v>
      </c>
      <c r="L20" s="119">
        <v>494</v>
      </c>
      <c r="M20" s="118">
        <v>427</v>
      </c>
      <c r="N20" s="313">
        <v>507</v>
      </c>
    </row>
    <row r="21" spans="1:15" ht="18" customHeight="1">
      <c r="A21" s="331"/>
      <c r="B21" s="331"/>
      <c r="C21" s="55" t="s">
        <v>201</v>
      </c>
      <c r="D21" s="56"/>
      <c r="E21" s="118">
        <v>0</v>
      </c>
      <c r="F21" s="119">
        <v>0</v>
      </c>
      <c r="G21" s="298">
        <v>0</v>
      </c>
      <c r="H21" s="299">
        <v>0</v>
      </c>
      <c r="I21" s="118">
        <v>0</v>
      </c>
      <c r="J21" s="119">
        <v>0</v>
      </c>
      <c r="K21" s="118">
        <v>0</v>
      </c>
      <c r="L21" s="119">
        <v>0</v>
      </c>
      <c r="M21" s="118">
        <v>0</v>
      </c>
      <c r="N21" s="315">
        <v>0</v>
      </c>
    </row>
    <row r="22" spans="1:15" ht="18" customHeight="1">
      <c r="A22" s="331"/>
      <c r="B22" s="331"/>
      <c r="C22" s="85" t="s">
        <v>202</v>
      </c>
      <c r="D22" s="19"/>
      <c r="E22" s="140">
        <v>11908</v>
      </c>
      <c r="F22" s="141">
        <v>10990.6</v>
      </c>
      <c r="G22" s="294">
        <v>3364</v>
      </c>
      <c r="H22" s="300">
        <v>3398</v>
      </c>
      <c r="I22" s="140">
        <v>14</v>
      </c>
      <c r="J22" s="141">
        <v>14</v>
      </c>
      <c r="K22" s="140">
        <v>560</v>
      </c>
      <c r="L22" s="141">
        <v>581</v>
      </c>
      <c r="M22" s="140">
        <v>552</v>
      </c>
      <c r="N22" s="314">
        <v>652</v>
      </c>
    </row>
    <row r="23" spans="1:15" ht="18" customHeight="1">
      <c r="A23" s="331"/>
      <c r="B23" s="331" t="s">
        <v>203</v>
      </c>
      <c r="C23" s="204" t="s">
        <v>204</v>
      </c>
      <c r="D23" s="205"/>
      <c r="E23" s="165">
        <v>20</v>
      </c>
      <c r="F23" s="166">
        <v>20</v>
      </c>
      <c r="G23" s="296">
        <v>10</v>
      </c>
      <c r="H23" s="297">
        <v>10</v>
      </c>
      <c r="I23" s="165">
        <v>140</v>
      </c>
      <c r="J23" s="166">
        <v>140</v>
      </c>
      <c r="K23" s="165">
        <v>50</v>
      </c>
      <c r="L23" s="166">
        <v>50</v>
      </c>
      <c r="M23" s="165">
        <v>100</v>
      </c>
      <c r="N23" s="312">
        <v>100</v>
      </c>
    </row>
    <row r="24" spans="1:15" ht="18" customHeight="1">
      <c r="A24" s="331"/>
      <c r="B24" s="331"/>
      <c r="C24" s="55" t="s">
        <v>205</v>
      </c>
      <c r="D24" s="56"/>
      <c r="E24" s="118">
        <v>1456</v>
      </c>
      <c r="F24" s="119">
        <v>1439.4</v>
      </c>
      <c r="G24" s="298">
        <v>9695</v>
      </c>
      <c r="H24" s="299">
        <v>9489</v>
      </c>
      <c r="I24" s="118">
        <v>0.1</v>
      </c>
      <c r="J24" s="119">
        <v>-8</v>
      </c>
      <c r="K24" s="118">
        <v>-144</v>
      </c>
      <c r="L24" s="119">
        <v>-194</v>
      </c>
      <c r="M24" s="118">
        <v>2408</v>
      </c>
      <c r="N24" s="313">
        <v>2349</v>
      </c>
    </row>
    <row r="25" spans="1:15" ht="18" customHeight="1">
      <c r="A25" s="331"/>
      <c r="B25" s="331"/>
      <c r="C25" s="55" t="s">
        <v>206</v>
      </c>
      <c r="D25" s="56"/>
      <c r="E25" s="118">
        <v>0</v>
      </c>
      <c r="F25" s="119">
        <v>0</v>
      </c>
      <c r="G25" s="298">
        <v>0</v>
      </c>
      <c r="H25" s="299">
        <v>0</v>
      </c>
      <c r="I25" s="118">
        <v>0</v>
      </c>
      <c r="J25" s="119">
        <v>0</v>
      </c>
      <c r="K25" s="118">
        <v>0</v>
      </c>
      <c r="L25" s="119">
        <v>0</v>
      </c>
      <c r="M25" s="118">
        <v>54</v>
      </c>
      <c r="N25" s="313">
        <v>54</v>
      </c>
    </row>
    <row r="26" spans="1:15" ht="18" customHeight="1">
      <c r="A26" s="331"/>
      <c r="B26" s="331"/>
      <c r="C26" s="58" t="s">
        <v>207</v>
      </c>
      <c r="D26" s="59"/>
      <c r="E26" s="260">
        <v>1476</v>
      </c>
      <c r="F26" s="141">
        <v>1459.4</v>
      </c>
      <c r="G26" s="301">
        <v>9705</v>
      </c>
      <c r="H26" s="300">
        <v>9499</v>
      </c>
      <c r="I26" s="260">
        <v>140</v>
      </c>
      <c r="J26" s="141">
        <v>132</v>
      </c>
      <c r="K26" s="260">
        <v>-94</v>
      </c>
      <c r="L26" s="141">
        <v>-144</v>
      </c>
      <c r="M26" s="260">
        <v>2562</v>
      </c>
      <c r="N26" s="316">
        <v>2503</v>
      </c>
    </row>
    <row r="27" spans="1:15" ht="18" customHeight="1">
      <c r="A27" s="331"/>
      <c r="B27" s="64" t="s">
        <v>208</v>
      </c>
      <c r="C27" s="65"/>
      <c r="D27" s="65"/>
      <c r="E27" s="261">
        <v>13384</v>
      </c>
      <c r="F27" s="141">
        <v>12450.1</v>
      </c>
      <c r="G27" s="302">
        <v>13068</v>
      </c>
      <c r="H27" s="300">
        <v>12897</v>
      </c>
      <c r="I27" s="261">
        <v>154</v>
      </c>
      <c r="J27" s="141">
        <v>146</v>
      </c>
      <c r="K27" s="140">
        <v>466</v>
      </c>
      <c r="L27" s="141">
        <v>437</v>
      </c>
      <c r="M27" s="261">
        <v>3114</v>
      </c>
      <c r="N27" s="314">
        <v>3154</v>
      </c>
    </row>
    <row r="28" spans="1:15" ht="18" customHeight="1">
      <c r="A28" s="331" t="s">
        <v>209</v>
      </c>
      <c r="B28" s="331" t="s">
        <v>210</v>
      </c>
      <c r="C28" s="204" t="s">
        <v>211</v>
      </c>
      <c r="D28" s="164" t="s">
        <v>66</v>
      </c>
      <c r="E28" s="165">
        <v>1147</v>
      </c>
      <c r="F28" s="166">
        <v>503.3</v>
      </c>
      <c r="G28" s="296">
        <v>3519</v>
      </c>
      <c r="H28" s="297">
        <v>3582</v>
      </c>
      <c r="I28" s="165">
        <v>81</v>
      </c>
      <c r="J28" s="166">
        <v>79</v>
      </c>
      <c r="K28" s="165">
        <v>399</v>
      </c>
      <c r="L28" s="166">
        <v>397</v>
      </c>
      <c r="M28" s="165">
        <v>662</v>
      </c>
      <c r="N28" s="312">
        <v>706</v>
      </c>
    </row>
    <row r="29" spans="1:15" ht="18" customHeight="1">
      <c r="A29" s="331"/>
      <c r="B29" s="331"/>
      <c r="C29" s="55" t="s">
        <v>212</v>
      </c>
      <c r="D29" s="155" t="s">
        <v>68</v>
      </c>
      <c r="E29" s="118">
        <v>1123</v>
      </c>
      <c r="F29" s="119">
        <v>485.8</v>
      </c>
      <c r="G29" s="298">
        <v>3219</v>
      </c>
      <c r="H29" s="299">
        <v>3203</v>
      </c>
      <c r="I29" s="118">
        <v>32</v>
      </c>
      <c r="J29" s="119">
        <v>33</v>
      </c>
      <c r="K29" s="118">
        <v>302</v>
      </c>
      <c r="L29" s="119">
        <v>300</v>
      </c>
      <c r="M29" s="118">
        <v>214</v>
      </c>
      <c r="N29" s="313">
        <v>224</v>
      </c>
    </row>
    <row r="30" spans="1:15" ht="18" customHeight="1">
      <c r="A30" s="331"/>
      <c r="B30" s="331"/>
      <c r="C30" s="55" t="s">
        <v>213</v>
      </c>
      <c r="D30" s="155" t="s">
        <v>70</v>
      </c>
      <c r="E30" s="118">
        <v>25</v>
      </c>
      <c r="F30" s="119">
        <v>25</v>
      </c>
      <c r="G30" s="298">
        <v>88</v>
      </c>
      <c r="H30" s="299">
        <v>95</v>
      </c>
      <c r="I30" s="118">
        <v>36</v>
      </c>
      <c r="J30" s="119">
        <v>37</v>
      </c>
      <c r="K30" s="118">
        <v>28</v>
      </c>
      <c r="L30" s="119">
        <v>28</v>
      </c>
      <c r="M30" s="118">
        <v>378</v>
      </c>
      <c r="N30" s="313">
        <v>428</v>
      </c>
    </row>
    <row r="31" spans="1:15" ht="18" customHeight="1">
      <c r="A31" s="331"/>
      <c r="B31" s="331"/>
      <c r="C31" s="85" t="s">
        <v>214</v>
      </c>
      <c r="D31" s="159" t="s">
        <v>215</v>
      </c>
      <c r="E31" s="140">
        <f t="shared" ref="E31:N31" si="0">E28-E29-E30</f>
        <v>-1</v>
      </c>
      <c r="F31" s="259">
        <f t="shared" si="0"/>
        <v>-7.5</v>
      </c>
      <c r="G31" s="294">
        <v>211</v>
      </c>
      <c r="H31" s="295">
        <f>H28-H29-H30</f>
        <v>284</v>
      </c>
      <c r="I31" s="140">
        <f t="shared" si="0"/>
        <v>13</v>
      </c>
      <c r="J31" s="259">
        <f t="shared" si="0"/>
        <v>9</v>
      </c>
      <c r="K31" s="140">
        <f t="shared" si="0"/>
        <v>69</v>
      </c>
      <c r="L31" s="181">
        <f t="shared" si="0"/>
        <v>69</v>
      </c>
      <c r="M31" s="140">
        <f t="shared" si="0"/>
        <v>70</v>
      </c>
      <c r="N31" s="317">
        <f t="shared" si="0"/>
        <v>54</v>
      </c>
      <c r="O31" s="32"/>
    </row>
    <row r="32" spans="1:15" ht="18" customHeight="1">
      <c r="A32" s="331"/>
      <c r="B32" s="331"/>
      <c r="C32" s="204" t="s">
        <v>216</v>
      </c>
      <c r="D32" s="164" t="s">
        <v>74</v>
      </c>
      <c r="E32" s="165">
        <v>18</v>
      </c>
      <c r="F32" s="166">
        <v>19</v>
      </c>
      <c r="G32" s="296">
        <v>4</v>
      </c>
      <c r="H32" s="297">
        <v>4</v>
      </c>
      <c r="I32" s="165">
        <v>0.1</v>
      </c>
      <c r="J32" s="273">
        <v>0.1</v>
      </c>
      <c r="K32" s="165">
        <v>4</v>
      </c>
      <c r="L32" s="166">
        <v>4</v>
      </c>
      <c r="M32" s="165">
        <v>7</v>
      </c>
      <c r="N32" s="312">
        <v>6</v>
      </c>
    </row>
    <row r="33" spans="1:14" ht="18" customHeight="1">
      <c r="A33" s="331"/>
      <c r="B33" s="331"/>
      <c r="C33" s="55" t="s">
        <v>217</v>
      </c>
      <c r="D33" s="155" t="s">
        <v>76</v>
      </c>
      <c r="E33" s="118">
        <v>0</v>
      </c>
      <c r="F33" s="119">
        <v>0</v>
      </c>
      <c r="G33" s="298">
        <v>9</v>
      </c>
      <c r="H33" s="299">
        <v>32</v>
      </c>
      <c r="I33" s="118">
        <v>0</v>
      </c>
      <c r="J33" s="119">
        <v>0</v>
      </c>
      <c r="K33" s="118">
        <v>10</v>
      </c>
      <c r="L33" s="119">
        <v>11</v>
      </c>
      <c r="M33" s="118">
        <v>5</v>
      </c>
      <c r="N33" s="313">
        <v>6</v>
      </c>
    </row>
    <row r="34" spans="1:14" ht="18" customHeight="1">
      <c r="A34" s="331"/>
      <c r="B34" s="331"/>
      <c r="C34" s="85" t="s">
        <v>218</v>
      </c>
      <c r="D34" s="159" t="s">
        <v>219</v>
      </c>
      <c r="E34" s="140">
        <f t="shared" ref="E34:N34" si="1">E31+E32-E33</f>
        <v>17</v>
      </c>
      <c r="F34" s="141">
        <f t="shared" si="1"/>
        <v>11.5</v>
      </c>
      <c r="G34" s="294">
        <f t="shared" si="1"/>
        <v>206</v>
      </c>
      <c r="H34" s="300">
        <f t="shared" si="1"/>
        <v>256</v>
      </c>
      <c r="I34" s="140">
        <f t="shared" si="1"/>
        <v>13.1</v>
      </c>
      <c r="J34" s="141">
        <f t="shared" si="1"/>
        <v>9.1</v>
      </c>
      <c r="K34" s="140">
        <f t="shared" si="1"/>
        <v>63</v>
      </c>
      <c r="L34" s="141">
        <f t="shared" si="1"/>
        <v>62</v>
      </c>
      <c r="M34" s="140">
        <f t="shared" si="1"/>
        <v>72</v>
      </c>
      <c r="N34" s="318">
        <f t="shared" si="1"/>
        <v>54</v>
      </c>
    </row>
    <row r="35" spans="1:14" ht="18" customHeight="1">
      <c r="A35" s="331"/>
      <c r="B35" s="331" t="s">
        <v>220</v>
      </c>
      <c r="C35" s="204" t="s">
        <v>221</v>
      </c>
      <c r="D35" s="164" t="s">
        <v>91</v>
      </c>
      <c r="E35" s="165">
        <v>0</v>
      </c>
      <c r="F35" s="166">
        <v>0</v>
      </c>
      <c r="G35" s="296">
        <v>0</v>
      </c>
      <c r="H35" s="297">
        <v>0</v>
      </c>
      <c r="I35" s="165">
        <v>0</v>
      </c>
      <c r="J35" s="166">
        <v>0.1</v>
      </c>
      <c r="K35" s="165">
        <v>0</v>
      </c>
      <c r="L35" s="166">
        <v>0</v>
      </c>
      <c r="M35" s="165">
        <v>0.1</v>
      </c>
      <c r="N35" s="312">
        <v>9</v>
      </c>
    </row>
    <row r="36" spans="1:14" ht="18" customHeight="1">
      <c r="A36" s="331"/>
      <c r="B36" s="331"/>
      <c r="C36" s="55" t="s">
        <v>220</v>
      </c>
      <c r="D36" s="155" t="s">
        <v>222</v>
      </c>
      <c r="E36" s="118">
        <v>0</v>
      </c>
      <c r="F36" s="119">
        <v>0</v>
      </c>
      <c r="G36" s="298">
        <v>0</v>
      </c>
      <c r="H36" s="299">
        <v>0.8</v>
      </c>
      <c r="I36" s="118">
        <v>0</v>
      </c>
      <c r="J36" s="119">
        <v>0</v>
      </c>
      <c r="K36" s="118">
        <v>0</v>
      </c>
      <c r="L36" s="119">
        <v>2</v>
      </c>
      <c r="M36" s="118">
        <v>0.1</v>
      </c>
      <c r="N36" s="313">
        <v>276</v>
      </c>
    </row>
    <row r="37" spans="1:14" ht="18" customHeight="1">
      <c r="A37" s="331"/>
      <c r="B37" s="331"/>
      <c r="C37" s="55" t="s">
        <v>223</v>
      </c>
      <c r="D37" s="155" t="s">
        <v>224</v>
      </c>
      <c r="E37" s="118">
        <f>E34+E35-E36</f>
        <v>17</v>
      </c>
      <c r="F37" s="119">
        <f>F34+F35-F36</f>
        <v>11.5</v>
      </c>
      <c r="G37" s="298">
        <f>G34+G35-G36</f>
        <v>206</v>
      </c>
      <c r="H37" s="299">
        <v>256</v>
      </c>
      <c r="I37" s="118">
        <f t="shared" ref="I37:N37" si="2">I34+I35-I36</f>
        <v>13.1</v>
      </c>
      <c r="J37" s="119">
        <f t="shared" si="2"/>
        <v>9.1999999999999993</v>
      </c>
      <c r="K37" s="118">
        <f t="shared" si="2"/>
        <v>63</v>
      </c>
      <c r="L37" s="119">
        <f t="shared" si="2"/>
        <v>60</v>
      </c>
      <c r="M37" s="118">
        <f t="shared" si="2"/>
        <v>72</v>
      </c>
      <c r="N37" s="119">
        <f t="shared" si="2"/>
        <v>-213</v>
      </c>
    </row>
    <row r="38" spans="1:14" ht="18" customHeight="1">
      <c r="A38" s="331"/>
      <c r="B38" s="331"/>
      <c r="C38" s="55" t="s">
        <v>225</v>
      </c>
      <c r="D38" s="155" t="s">
        <v>226</v>
      </c>
      <c r="E38" s="118">
        <v>0</v>
      </c>
      <c r="F38" s="119">
        <v>0</v>
      </c>
      <c r="G38" s="298">
        <v>0</v>
      </c>
      <c r="H38" s="299">
        <v>0</v>
      </c>
      <c r="I38" s="118">
        <v>0</v>
      </c>
      <c r="J38" s="119">
        <v>0</v>
      </c>
      <c r="K38" s="118">
        <v>0</v>
      </c>
      <c r="L38" s="119">
        <v>0</v>
      </c>
      <c r="M38" s="118">
        <v>0</v>
      </c>
      <c r="N38" s="319">
        <v>0</v>
      </c>
    </row>
    <row r="39" spans="1:14" ht="18" customHeight="1">
      <c r="A39" s="331"/>
      <c r="B39" s="331"/>
      <c r="C39" s="55" t="s">
        <v>227</v>
      </c>
      <c r="D39" s="155" t="s">
        <v>228</v>
      </c>
      <c r="E39" s="118">
        <v>0</v>
      </c>
      <c r="F39" s="119">
        <v>0</v>
      </c>
      <c r="G39" s="298">
        <v>0</v>
      </c>
      <c r="H39" s="299">
        <v>0</v>
      </c>
      <c r="I39" s="118">
        <v>0</v>
      </c>
      <c r="J39" s="119">
        <v>0</v>
      </c>
      <c r="K39" s="118">
        <v>0</v>
      </c>
      <c r="L39" s="119">
        <v>0</v>
      </c>
      <c r="M39" s="118">
        <v>0</v>
      </c>
      <c r="N39" s="319">
        <v>0</v>
      </c>
    </row>
    <row r="40" spans="1:14" ht="18" customHeight="1">
      <c r="A40" s="331"/>
      <c r="B40" s="331"/>
      <c r="C40" s="55" t="s">
        <v>229</v>
      </c>
      <c r="D40" s="155" t="s">
        <v>230</v>
      </c>
      <c r="E40" s="118">
        <v>0</v>
      </c>
      <c r="F40" s="119">
        <v>0</v>
      </c>
      <c r="G40" s="298">
        <v>0</v>
      </c>
      <c r="H40" s="299">
        <v>0</v>
      </c>
      <c r="I40" s="118">
        <v>4</v>
      </c>
      <c r="J40" s="119">
        <v>3</v>
      </c>
      <c r="K40" s="118">
        <v>14</v>
      </c>
      <c r="L40" s="119">
        <v>18</v>
      </c>
      <c r="M40" s="118">
        <v>0.1</v>
      </c>
      <c r="N40" s="319">
        <v>-27</v>
      </c>
    </row>
    <row r="41" spans="1:14" ht="18" customHeight="1">
      <c r="A41" s="331"/>
      <c r="B41" s="331"/>
      <c r="C41" s="216" t="s">
        <v>231</v>
      </c>
      <c r="D41" s="155" t="s">
        <v>232</v>
      </c>
      <c r="E41" s="118">
        <f>E34+E35-E36-E40</f>
        <v>17</v>
      </c>
      <c r="F41" s="119">
        <f>F34+F35-F36-F40</f>
        <v>11.5</v>
      </c>
      <c r="G41" s="298"/>
      <c r="H41" s="299"/>
      <c r="I41" s="118">
        <f t="shared" ref="I41:N41" si="3">I34+I35-I36-I40</f>
        <v>9.1</v>
      </c>
      <c r="J41" s="119">
        <f t="shared" si="3"/>
        <v>6.1999999999999993</v>
      </c>
      <c r="K41" s="118">
        <f t="shared" si="3"/>
        <v>49</v>
      </c>
      <c r="L41" s="119">
        <f t="shared" si="3"/>
        <v>42</v>
      </c>
      <c r="M41" s="118">
        <f t="shared" si="3"/>
        <v>71.900000000000006</v>
      </c>
      <c r="N41" s="119">
        <f t="shared" si="3"/>
        <v>-186</v>
      </c>
    </row>
    <row r="42" spans="1:14" ht="18" customHeight="1">
      <c r="A42" s="331"/>
      <c r="B42" s="331"/>
      <c r="C42" s="355" t="s">
        <v>233</v>
      </c>
      <c r="D42" s="355"/>
      <c r="E42" s="103"/>
      <c r="F42" s="42"/>
      <c r="G42" s="292">
        <f>G37+G38-G39-G40</f>
        <v>206</v>
      </c>
      <c r="H42" s="303">
        <f>H37+H38-H39-H40</f>
        <v>256</v>
      </c>
      <c r="I42" s="103"/>
      <c r="J42" s="42"/>
      <c r="K42" s="103"/>
      <c r="L42" s="42"/>
      <c r="M42" s="103"/>
      <c r="N42" s="119"/>
    </row>
    <row r="43" spans="1:14" ht="18" customHeight="1">
      <c r="A43" s="331"/>
      <c r="B43" s="331"/>
      <c r="C43" s="55" t="s">
        <v>234</v>
      </c>
      <c r="D43" s="155" t="s">
        <v>235</v>
      </c>
      <c r="E43" s="118">
        <v>0</v>
      </c>
      <c r="F43" s="119">
        <v>0</v>
      </c>
      <c r="G43" s="298">
        <v>0</v>
      </c>
      <c r="H43" s="299">
        <v>0</v>
      </c>
      <c r="I43" s="118">
        <v>-9</v>
      </c>
      <c r="J43" s="119">
        <v>-15</v>
      </c>
      <c r="K43" s="118"/>
      <c r="L43" s="119"/>
      <c r="M43" s="118">
        <v>49</v>
      </c>
      <c r="N43" s="119">
        <v>136</v>
      </c>
    </row>
    <row r="44" spans="1:14" ht="18" customHeight="1">
      <c r="A44" s="331"/>
      <c r="B44" s="331"/>
      <c r="C44" s="85" t="s">
        <v>236</v>
      </c>
      <c r="D44" s="159" t="s">
        <v>237</v>
      </c>
      <c r="E44" s="140">
        <f t="shared" ref="E44:M44" si="4">E41+E43</f>
        <v>17</v>
      </c>
      <c r="F44" s="141">
        <f t="shared" si="4"/>
        <v>11.5</v>
      </c>
      <c r="G44" s="294">
        <f t="shared" si="4"/>
        <v>0</v>
      </c>
      <c r="H44" s="300">
        <f t="shared" si="4"/>
        <v>0</v>
      </c>
      <c r="I44" s="140">
        <f t="shared" si="4"/>
        <v>9.9999999999999645E-2</v>
      </c>
      <c r="J44" s="141">
        <f t="shared" si="4"/>
        <v>-8.8000000000000007</v>
      </c>
      <c r="K44" s="140">
        <f t="shared" si="4"/>
        <v>49</v>
      </c>
      <c r="L44" s="141">
        <f t="shared" si="4"/>
        <v>42</v>
      </c>
      <c r="M44" s="140">
        <f t="shared" si="4"/>
        <v>120.9</v>
      </c>
      <c r="N44" s="141">
        <v>61</v>
      </c>
    </row>
    <row r="45" spans="1:14" ht="14.1" customHeight="1">
      <c r="A45" s="10" t="s">
        <v>238</v>
      </c>
    </row>
    <row r="46" spans="1:14" ht="14.1" customHeight="1">
      <c r="A46" s="10" t="s">
        <v>239</v>
      </c>
    </row>
  </sheetData>
  <sheetProtection selectLockedCells="1" selectUnlockedCells="1"/>
  <mergeCells count="16">
    <mergeCell ref="A1:B1"/>
    <mergeCell ref="E6:F6"/>
    <mergeCell ref="G6:H6"/>
    <mergeCell ref="K6:L6"/>
    <mergeCell ref="M6:N6"/>
    <mergeCell ref="C42:D42"/>
    <mergeCell ref="I6:J6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</mergeCells>
  <phoneticPr fontId="26"/>
  <printOptions horizontalCentered="1"/>
  <pageMargins left="0.39374999999999999" right="0.39374999999999999" top="0.27569444444444446" bottom="0.19652777777777777" header="0.27569444444444446" footer="0.51180555555555551"/>
  <pageSetup paperSize="9" scale="73" firstPageNumber="5" orientation="landscape" useFirstPageNumber="1" horizontalDpi="300" verticalDpi="300" r:id="rId1"/>
  <headerFooter alignWithMargins="0">
    <oddHeader>&amp;R&amp;9指定都市－5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16</vt:i4>
      </vt:variant>
    </vt:vector>
  </HeadingPairs>
  <TitlesOfParts>
    <vt:vector size="2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'1.普通会計予算'!__xlnm.Print_Area</vt:lpstr>
      <vt:lpstr>'2.公営企業会計予算'!__xlnm.Print_Area</vt:lpstr>
      <vt:lpstr>'3.(1)普通会計決算'!__xlnm.Print_Area</vt:lpstr>
      <vt:lpstr>'3.(2)財政指標等'!__xlnm.Print_Area</vt:lpstr>
      <vt:lpstr>'4.公営企業会計決算'!__xlnm.Print_Area</vt:lpstr>
      <vt:lpstr>'5.三セク決算'!__xlnm.Print_Area</vt:lpstr>
      <vt:lpstr>'2.公営企業会計予算'!__xlnm.Print_Titles</vt:lpstr>
      <vt:lpstr>'4.公営企業会計決算'!__xlnm.Print_Titles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02012149</dc:creator>
  <cp:lastModifiedBy>今井　貴伸</cp:lastModifiedBy>
  <cp:lastPrinted>2018-08-23T10:20:11Z</cp:lastPrinted>
  <dcterms:created xsi:type="dcterms:W3CDTF">2018-09-04T02:19:54Z</dcterms:created>
  <dcterms:modified xsi:type="dcterms:W3CDTF">2018-10-29T05:39:49Z</dcterms:modified>
</cp:coreProperties>
</file>