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server\共有\【月報別冊財政状況】\【財政状況】\平成30年度\04_HP掲載用\政令指定都市\エクセル\"/>
    </mc:Choice>
  </mc:AlternateContent>
  <xr:revisionPtr revIDLastSave="0" documentId="13_ncr:1_{EE89B77F-6DEA-428E-911B-23C7CFD00226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62913"/>
</workbook>
</file>

<file path=xl/calcChain.xml><?xml version="1.0" encoding="utf-8"?>
<calcChain xmlns="http://schemas.openxmlformats.org/spreadsheetml/2006/main">
  <c r="G24" i="8" l="1"/>
  <c r="F24" i="8"/>
  <c r="I41" i="10" l="1"/>
  <c r="I31" i="10" l="1"/>
  <c r="J24" i="6" l="1"/>
  <c r="G15" i="6"/>
  <c r="AA4" i="2" l="1"/>
  <c r="AD4" i="2"/>
  <c r="AE4" i="2"/>
  <c r="AF4" i="2"/>
  <c r="AG4" i="2"/>
  <c r="AH4" i="2"/>
  <c r="AI4" i="2"/>
  <c r="AJ4" i="2"/>
  <c r="AK4" i="2"/>
  <c r="I9" i="2"/>
  <c r="AD6" i="2" s="1"/>
  <c r="I10" i="2"/>
  <c r="AE6" i="2" s="1"/>
  <c r="I11" i="2"/>
  <c r="I12" i="2"/>
  <c r="AA12" i="2"/>
  <c r="AD12" i="2"/>
  <c r="AE12" i="2"/>
  <c r="AF12" i="2"/>
  <c r="AG12" i="2"/>
  <c r="AH12" i="2"/>
  <c r="AI12" i="2"/>
  <c r="AJ12" i="2"/>
  <c r="AK12" i="2"/>
  <c r="I13" i="2"/>
  <c r="AF6" i="2" s="1"/>
  <c r="I14" i="2"/>
  <c r="AG6" i="2" s="1"/>
  <c r="AD14" i="2"/>
  <c r="I15" i="2"/>
  <c r="AH6" i="2" s="1"/>
  <c r="I16" i="2"/>
  <c r="I17" i="2"/>
  <c r="AI6" i="2" s="1"/>
  <c r="I18" i="2"/>
  <c r="I19" i="2"/>
  <c r="I20" i="2"/>
  <c r="AJ6" i="2" s="1"/>
  <c r="I21" i="2"/>
  <c r="AK6" i="2" s="1"/>
  <c r="F22" i="2"/>
  <c r="G16" i="2" s="1"/>
  <c r="H22" i="2"/>
  <c r="I23" i="2"/>
  <c r="I24" i="2"/>
  <c r="AE14" i="2" s="1"/>
  <c r="I25" i="2"/>
  <c r="I26" i="2"/>
  <c r="AF14" i="2" s="1"/>
  <c r="I27" i="2"/>
  <c r="AG14" i="2" s="1"/>
  <c r="I28" i="2"/>
  <c r="AH14" i="2" s="1"/>
  <c r="I29" i="2"/>
  <c r="I30" i="2"/>
  <c r="I31" i="2"/>
  <c r="I32" i="2"/>
  <c r="AI14" i="2" s="1"/>
  <c r="I33" i="2"/>
  <c r="I34" i="2"/>
  <c r="AJ14" i="2" s="1"/>
  <c r="I35" i="2"/>
  <c r="AK14" i="2" s="1"/>
  <c r="I36" i="2"/>
  <c r="I37" i="2"/>
  <c r="I38" i="2"/>
  <c r="I39" i="2"/>
  <c r="F40" i="2"/>
  <c r="AC12" i="2" s="1"/>
  <c r="H40" i="2"/>
  <c r="F14" i="6"/>
  <c r="G14" i="6"/>
  <c r="H14" i="6"/>
  <c r="I14" i="6"/>
  <c r="J14" i="6"/>
  <c r="K14" i="6"/>
  <c r="L14" i="6"/>
  <c r="M14" i="6"/>
  <c r="N14" i="6"/>
  <c r="O14" i="6"/>
  <c r="F15" i="6"/>
  <c r="H15" i="6"/>
  <c r="I15" i="6"/>
  <c r="J15" i="6"/>
  <c r="K15" i="6"/>
  <c r="L15" i="6"/>
  <c r="M15" i="6"/>
  <c r="N15" i="6"/>
  <c r="O15" i="6"/>
  <c r="F16" i="6"/>
  <c r="G16" i="6"/>
  <c r="H16" i="6"/>
  <c r="I16" i="6"/>
  <c r="J16" i="6"/>
  <c r="K16" i="6"/>
  <c r="L16" i="6"/>
  <c r="M16" i="6"/>
  <c r="N16" i="6"/>
  <c r="O16" i="6"/>
  <c r="F24" i="6"/>
  <c r="F27" i="6" s="1"/>
  <c r="G24" i="6"/>
  <c r="G27" i="6" s="1"/>
  <c r="H24" i="6"/>
  <c r="H27" i="6" s="1"/>
  <c r="I24" i="6"/>
  <c r="I27" i="6" s="1"/>
  <c r="J27" i="6"/>
  <c r="K24" i="6"/>
  <c r="K27" i="6" s="1"/>
  <c r="L24" i="6"/>
  <c r="M24" i="6"/>
  <c r="M27" i="6" s="1"/>
  <c r="N24" i="6"/>
  <c r="N27" i="6" s="1"/>
  <c r="O24" i="6"/>
  <c r="O27" i="6" s="1"/>
  <c r="L27" i="6"/>
  <c r="F39" i="6"/>
  <c r="G39" i="6"/>
  <c r="H39" i="6"/>
  <c r="I39" i="6"/>
  <c r="J39" i="6"/>
  <c r="K39" i="6"/>
  <c r="L39" i="6"/>
  <c r="M39" i="6"/>
  <c r="N39" i="6"/>
  <c r="N45" i="6" s="1"/>
  <c r="O39" i="6"/>
  <c r="F44" i="6"/>
  <c r="G44" i="6"/>
  <c r="H44" i="6"/>
  <c r="I44" i="6"/>
  <c r="J44" i="6"/>
  <c r="K44" i="6"/>
  <c r="L44" i="6"/>
  <c r="M44" i="6"/>
  <c r="N44" i="6"/>
  <c r="O44" i="6"/>
  <c r="I45" i="6"/>
  <c r="M45" i="6"/>
  <c r="AA4" i="7"/>
  <c r="AD4" i="7"/>
  <c r="AE4" i="7"/>
  <c r="AF4" i="7"/>
  <c r="AG4" i="7"/>
  <c r="AH4" i="7"/>
  <c r="AI4" i="7"/>
  <c r="AJ4" i="7"/>
  <c r="AK4" i="7"/>
  <c r="AA5" i="7"/>
  <c r="AA6" i="7"/>
  <c r="I9" i="7"/>
  <c r="AD6" i="7" s="1"/>
  <c r="I10" i="7"/>
  <c r="AE6" i="7" s="1"/>
  <c r="I11" i="7"/>
  <c r="I12" i="7"/>
  <c r="AA12" i="7"/>
  <c r="AD12" i="7"/>
  <c r="AE12" i="7"/>
  <c r="AF12" i="7"/>
  <c r="AG12" i="7"/>
  <c r="AH12" i="7"/>
  <c r="AI12" i="7"/>
  <c r="AJ12" i="7"/>
  <c r="AK12" i="7"/>
  <c r="I13" i="7"/>
  <c r="AF6" i="7" s="1"/>
  <c r="AA13" i="7"/>
  <c r="I14" i="7"/>
  <c r="AG6" i="7" s="1"/>
  <c r="AA14" i="7"/>
  <c r="I15" i="7"/>
  <c r="AH6" i="7" s="1"/>
  <c r="I16" i="7"/>
  <c r="I17" i="7"/>
  <c r="AI6" i="7" s="1"/>
  <c r="I18" i="7"/>
  <c r="I19" i="7"/>
  <c r="I20" i="7"/>
  <c r="AJ6" i="7" s="1"/>
  <c r="I21" i="7"/>
  <c r="AK6" i="7" s="1"/>
  <c r="F22" i="7"/>
  <c r="G14" i="7" s="1"/>
  <c r="AG5" i="7" s="1"/>
  <c r="H22" i="7"/>
  <c r="I23" i="7"/>
  <c r="AD14" i="7" s="1"/>
  <c r="I24" i="7"/>
  <c r="AE14" i="7" s="1"/>
  <c r="I25" i="7"/>
  <c r="I26" i="7"/>
  <c r="AF14" i="7" s="1"/>
  <c r="I27" i="7"/>
  <c r="AG14" i="7" s="1"/>
  <c r="I28" i="7"/>
  <c r="AH14" i="7" s="1"/>
  <c r="I29" i="7"/>
  <c r="I30" i="7"/>
  <c r="I31" i="7"/>
  <c r="I32" i="7"/>
  <c r="AI14" i="7" s="1"/>
  <c r="I33" i="7"/>
  <c r="I34" i="7"/>
  <c r="AJ14" i="7" s="1"/>
  <c r="I35" i="7"/>
  <c r="AK14" i="7" s="1"/>
  <c r="I36" i="7"/>
  <c r="I37" i="7"/>
  <c r="I38" i="7"/>
  <c r="I39" i="7"/>
  <c r="F40" i="7"/>
  <c r="AC12" i="7" s="1"/>
  <c r="H40" i="7"/>
  <c r="AA1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E19" i="8"/>
  <c r="F19" i="8"/>
  <c r="F21" i="8" s="1"/>
  <c r="G19" i="8"/>
  <c r="G21" i="8" s="1"/>
  <c r="H19" i="8"/>
  <c r="I19" i="8"/>
  <c r="I21" i="8" s="1"/>
  <c r="AS2" i="8" s="1"/>
  <c r="E20" i="8"/>
  <c r="F20" i="8"/>
  <c r="G20" i="8"/>
  <c r="H20" i="8"/>
  <c r="I20" i="8"/>
  <c r="E21" i="8"/>
  <c r="H21" i="8"/>
  <c r="AS3" i="8" s="1"/>
  <c r="E22" i="8"/>
  <c r="G22" i="8"/>
  <c r="E23" i="8"/>
  <c r="F22" i="8"/>
  <c r="H23" i="8"/>
  <c r="F14" i="9"/>
  <c r="G14" i="9"/>
  <c r="H14" i="9"/>
  <c r="I14" i="9"/>
  <c r="J14" i="9"/>
  <c r="K14" i="9"/>
  <c r="L14" i="9"/>
  <c r="M14" i="9"/>
  <c r="N14" i="9"/>
  <c r="O14" i="9"/>
  <c r="F15" i="9"/>
  <c r="G15" i="9"/>
  <c r="H15" i="9"/>
  <c r="I15" i="9"/>
  <c r="J15" i="9"/>
  <c r="K15" i="9"/>
  <c r="L15" i="9"/>
  <c r="M15" i="9"/>
  <c r="N15" i="9"/>
  <c r="O15" i="9"/>
  <c r="F16" i="9"/>
  <c r="G16" i="9"/>
  <c r="H16" i="9"/>
  <c r="I16" i="9"/>
  <c r="J16" i="9"/>
  <c r="K16" i="9"/>
  <c r="L16" i="9"/>
  <c r="M16" i="9"/>
  <c r="N16" i="9"/>
  <c r="O16" i="9"/>
  <c r="F24" i="9"/>
  <c r="F27" i="9" s="1"/>
  <c r="G24" i="9"/>
  <c r="G27" i="9" s="1"/>
  <c r="H24" i="9"/>
  <c r="I24" i="9"/>
  <c r="I27" i="9" s="1"/>
  <c r="J24" i="9"/>
  <c r="J27" i="9" s="1"/>
  <c r="K24" i="9"/>
  <c r="K27" i="9" s="1"/>
  <c r="L24" i="9"/>
  <c r="M24" i="9"/>
  <c r="M27" i="9" s="1"/>
  <c r="N24" i="9"/>
  <c r="N27" i="9" s="1"/>
  <c r="O24" i="9"/>
  <c r="H27" i="9"/>
  <c r="L27" i="9"/>
  <c r="O27" i="9"/>
  <c r="F39" i="9"/>
  <c r="G39" i="9"/>
  <c r="H39" i="9"/>
  <c r="I39" i="9"/>
  <c r="J39" i="9"/>
  <c r="K39" i="9"/>
  <c r="L39" i="9"/>
  <c r="M39" i="9"/>
  <c r="N39" i="9"/>
  <c r="O39" i="9"/>
  <c r="F44" i="9"/>
  <c r="G44" i="9"/>
  <c r="H44" i="9"/>
  <c r="I44" i="9"/>
  <c r="J44" i="9"/>
  <c r="K44" i="9"/>
  <c r="L44" i="9"/>
  <c r="M44" i="9"/>
  <c r="M45" i="9" s="1"/>
  <c r="N44" i="9"/>
  <c r="N45" i="9" s="1"/>
  <c r="O44" i="9"/>
  <c r="E31" i="10"/>
  <c r="E34" i="10" s="1"/>
  <c r="F31" i="10"/>
  <c r="F34" i="10" s="1"/>
  <c r="G31" i="10"/>
  <c r="G34" i="10" s="1"/>
  <c r="H31" i="10"/>
  <c r="H34" i="10" s="1"/>
  <c r="I34" i="10"/>
  <c r="I37" i="10" s="1"/>
  <c r="I42" i="10" s="1"/>
  <c r="J31" i="10"/>
  <c r="J34" i="10" s="1"/>
  <c r="K31" i="10"/>
  <c r="K34" i="10" s="1"/>
  <c r="L31" i="10"/>
  <c r="M31" i="10"/>
  <c r="M34" i="10" s="1"/>
  <c r="M37" i="10" s="1"/>
  <c r="M42" i="10" s="1"/>
  <c r="N31" i="10"/>
  <c r="N34" i="10" s="1"/>
  <c r="L34" i="10"/>
  <c r="L37" i="10" s="1"/>
  <c r="L42" i="10" s="1"/>
  <c r="F45" i="9" l="1"/>
  <c r="O45" i="6"/>
  <c r="O45" i="9"/>
  <c r="J45" i="6"/>
  <c r="M41" i="10"/>
  <c r="M44" i="10" s="1"/>
  <c r="I44" i="10"/>
  <c r="H37" i="10"/>
  <c r="H42" i="10" s="1"/>
  <c r="H41" i="10"/>
  <c r="H44" i="10" s="1"/>
  <c r="E37" i="10"/>
  <c r="E42" i="10" s="1"/>
  <c r="E41" i="10"/>
  <c r="E44" i="10" s="1"/>
  <c r="L45" i="9"/>
  <c r="J45" i="9"/>
  <c r="K45" i="9"/>
  <c r="I45" i="9"/>
  <c r="H45" i="9"/>
  <c r="G45" i="9"/>
  <c r="G23" i="8"/>
  <c r="I40" i="7"/>
  <c r="AC14" i="7" s="1"/>
  <c r="G9" i="7"/>
  <c r="AD5" i="7" s="1"/>
  <c r="AC4" i="7"/>
  <c r="G22" i="7"/>
  <c r="G11" i="7"/>
  <c r="L45" i="6"/>
  <c r="K45" i="6"/>
  <c r="H45" i="6"/>
  <c r="F45" i="6"/>
  <c r="G45" i="6"/>
  <c r="G40" i="2"/>
  <c r="G11" i="2"/>
  <c r="I22" i="2"/>
  <c r="AC6" i="2" s="1"/>
  <c r="G14" i="2"/>
  <c r="AG5" i="2" s="1"/>
  <c r="G9" i="2"/>
  <c r="AD5" i="2" s="1"/>
  <c r="F41" i="10"/>
  <c r="F44" i="10" s="1"/>
  <c r="F37" i="10"/>
  <c r="F42" i="10" s="1"/>
  <c r="N41" i="10"/>
  <c r="N44" i="10" s="1"/>
  <c r="N37" i="10"/>
  <c r="N42" i="10" s="1"/>
  <c r="J41" i="10"/>
  <c r="J44" i="10" s="1"/>
  <c r="J37" i="10"/>
  <c r="J42" i="10" s="1"/>
  <c r="K41" i="10"/>
  <c r="K44" i="10" s="1"/>
  <c r="K37" i="10"/>
  <c r="K42" i="10" s="1"/>
  <c r="G37" i="10"/>
  <c r="G42" i="10" s="1"/>
  <c r="G41" i="10"/>
  <c r="G44" i="10" s="1"/>
  <c r="H22" i="8"/>
  <c r="F23" i="8"/>
  <c r="G39" i="7"/>
  <c r="G37" i="7"/>
  <c r="G35" i="7"/>
  <c r="AK13" i="7" s="1"/>
  <c r="G33" i="7"/>
  <c r="G31" i="7"/>
  <c r="G29" i="7"/>
  <c r="G27" i="7"/>
  <c r="AG13" i="7" s="1"/>
  <c r="G25" i="7"/>
  <c r="G23" i="7"/>
  <c r="AD13" i="7" s="1"/>
  <c r="G20" i="7"/>
  <c r="AJ5" i="7" s="1"/>
  <c r="G18" i="7"/>
  <c r="G16" i="7"/>
  <c r="G38" i="2"/>
  <c r="G36" i="2"/>
  <c r="G34" i="2"/>
  <c r="AJ13" i="2" s="1"/>
  <c r="G32" i="2"/>
  <c r="AI13" i="2" s="1"/>
  <c r="G30" i="2"/>
  <c r="G28" i="2"/>
  <c r="AH13" i="2" s="1"/>
  <c r="G26" i="2"/>
  <c r="AF13" i="2" s="1"/>
  <c r="G24" i="2"/>
  <c r="AE13" i="2" s="1"/>
  <c r="G21" i="2"/>
  <c r="AK5" i="2" s="1"/>
  <c r="G19" i="2"/>
  <c r="G17" i="2"/>
  <c r="AI5" i="2" s="1"/>
  <c r="G15" i="2"/>
  <c r="AH5" i="2" s="1"/>
  <c r="L41" i="10"/>
  <c r="L44" i="10" s="1"/>
  <c r="G40" i="7"/>
  <c r="I22" i="7"/>
  <c r="AC6" i="7" s="1"/>
  <c r="G13" i="7"/>
  <c r="AF5" i="7" s="1"/>
  <c r="G12" i="7"/>
  <c r="G10" i="7"/>
  <c r="AE5" i="7" s="1"/>
  <c r="I40" i="2"/>
  <c r="AC14" i="2" s="1"/>
  <c r="G22" i="2"/>
  <c r="G13" i="2"/>
  <c r="AF5" i="2" s="1"/>
  <c r="G12" i="2"/>
  <c r="G10" i="2"/>
  <c r="AE5" i="2" s="1"/>
  <c r="AC4" i="2"/>
  <c r="I24" i="8"/>
  <c r="G38" i="7"/>
  <c r="G36" i="7"/>
  <c r="G34" i="7"/>
  <c r="AJ13" i="7" s="1"/>
  <c r="G32" i="7"/>
  <c r="AI13" i="7" s="1"/>
  <c r="G30" i="7"/>
  <c r="G28" i="7"/>
  <c r="AH13" i="7" s="1"/>
  <c r="G26" i="7"/>
  <c r="AF13" i="7" s="1"/>
  <c r="G24" i="7"/>
  <c r="AE13" i="7" s="1"/>
  <c r="G21" i="7"/>
  <c r="AK5" i="7" s="1"/>
  <c r="G19" i="7"/>
  <c r="G17" i="7"/>
  <c r="AI5" i="7" s="1"/>
  <c r="G15" i="7"/>
  <c r="AH5" i="7" s="1"/>
  <c r="G39" i="2"/>
  <c r="G37" i="2"/>
  <c r="G35" i="2"/>
  <c r="AK13" i="2" s="1"/>
  <c r="G33" i="2"/>
  <c r="G31" i="2"/>
  <c r="G29" i="2"/>
  <c r="G27" i="2"/>
  <c r="AG13" i="2" s="1"/>
  <c r="G25" i="2"/>
  <c r="G23" i="2"/>
  <c r="AD13" i="2" s="1"/>
  <c r="G20" i="2"/>
  <c r="AJ5" i="2" s="1"/>
  <c r="G18" i="2"/>
  <c r="I22" i="8" l="1"/>
  <c r="I23" i="8"/>
</calcChain>
</file>

<file path=xl/sharedStrings.xml><?xml version="1.0" encoding="utf-8"?>
<sst xmlns="http://schemas.openxmlformats.org/spreadsheetml/2006/main" count="504" uniqueCount="301">
  <si>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</si>
  <si>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</si>
  <si>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</si>
  <si>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</si>
  <si>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</si>
  <si>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</si>
  <si>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</si>
  <si>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</si>
  <si>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</si>
  <si>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</si>
  <si>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</si>
  <si>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</si>
  <si>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</si>
  <si>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</si>
  <si>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</si>
  <si>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</si>
  <si>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</si>
  <si>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</si>
  <si>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</si>
  <si>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</si>
  <si>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</si>
  <si>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</si>
  <si>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</si>
  <si>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</si>
  <si>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</si>
  <si>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</si>
  <si>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</si>
  <si>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</si>
  <si>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</si>
  <si>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</si>
  <si>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</si>
  <si>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</si>
  <si>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</si>
  <si>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</si>
  <si>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</si>
  <si>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</si>
  <si>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</si>
  <si>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</si>
  <si>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</si>
  <si>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</si>
  <si>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</si>
  <si>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</si>
  <si>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</si>
  <si>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</si>
  <si>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</si>
  <si>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</si>
  <si>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</si>
  <si>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</si>
  <si>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</si>
  <si>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</si>
  <si>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</si>
  <si>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</si>
  <si>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</si>
  <si>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</si>
  <si>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</si>
  <si>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</si>
  <si>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</si>
  <si>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</si>
  <si>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</si>
  <si>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</si>
  <si>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</si>
  <si>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</si>
  <si>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</si>
  <si>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</si>
  <si>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</si>
  <si>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</si>
  <si>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</si>
  <si>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</si>
  <si>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</si>
  <si>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</si>
  <si>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</si>
  <si>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</si>
  <si>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</si>
  <si>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</si>
  <si>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</si>
  <si>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</si>
  <si>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</si>
  <si>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</si>
  <si>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</si>
  <si>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</si>
  <si>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</si>
  <si>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</si>
  <si>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</si>
  <si>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</si>
  <si>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</si>
  <si>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</si>
  <si>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</si>
  <si>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</si>
  <si>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</si>
  <si>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</si>
  <si>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</si>
  <si>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</si>
  <si>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</si>
  <si>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</si>
  <si>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</si>
  <si>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</si>
  <si>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</si>
  <si>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</si>
  <si>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</si>
  <si>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</si>
  <si>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</si>
  <si>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</si>
  <si>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</si>
  <si>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</si>
  <si>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</si>
  <si>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</si>
  <si>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</si>
  <si>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</si>
  <si>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</si>
  <si>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</si>
  <si>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</si>
  <si>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</si>
  <si>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</si>
  <si>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</si>
  <si>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</si>
  <si>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</si>
  <si>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</si>
  <si>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</si>
  <si>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</si>
  <si>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</si>
  <si>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</si>
  <si>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</si>
  <si>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</si>
  <si>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</si>
  <si>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</si>
  <si>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</si>
  <si>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</si>
  <si>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</si>
  <si>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</si>
  <si>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</si>
  <si>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</si>
  <si>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</si>
  <si>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</si>
  <si>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</si>
  <si>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</si>
  <si>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</si>
  <si>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</si>
  <si>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</si>
  <si>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</si>
  <si>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</si>
  <si>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</si>
  <si>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</si>
  <si>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</si>
  <si>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</si>
  <si>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</si>
  <si>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</si>
  <si>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</si>
  <si>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</si>
  <si>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</si>
  <si>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</si>
  <si>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</si>
  <si>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</si>
  <si>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</si>
  <si>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</si>
  <si>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</si>
  <si>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</si>
  <si>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</si>
  <si>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</si>
  <si>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</si>
  <si>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</si>
  <si>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</si>
  <si>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</si>
  <si>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</si>
  <si>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</si>
  <si>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</si>
  <si>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</si>
  <si>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</si>
  <si>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</si>
  <si>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</si>
  <si>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</si>
  <si>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</si>
  <si>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</si>
  <si>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</si>
  <si>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</si>
  <si>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</si>
  <si>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</si>
  <si>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</si>
  <si>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</si>
  <si>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</si>
  <si>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</si>
  <si>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</si>
  <si>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</si>
  <si>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</si>
  <si>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</si>
  <si>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</si>
  <si>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</si>
  <si>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</si>
  <si>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</si>
  <si>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</si>
  <si>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</si>
  <si>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</si>
  <si>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</si>
  <si>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</si>
  <si>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</si>
  <si>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</si>
  <si>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</si>
  <si>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</si>
  <si>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</si>
  <si>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</si>
  <si>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</si>
  <si>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</si>
  <si>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</si>
  <si>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</si>
  <si>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</si>
  <si>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</si>
  <si>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</si>
  <si>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</si>
  <si>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</si>
  <si>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</si>
  <si>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</si>
  <si>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</si>
  <si>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</si>
  <si>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</si>
  <si>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</si>
  <si>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</si>
  <si>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</si>
  <si>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</si>
  <si>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</si>
  <si>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</si>
  <si>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</si>
  <si>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</si>
  <si>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</si>
  <si>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</si>
  <si>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資産合計</t>
  </si>
  <si>
    <t>負債</t>
    <rPh sb="0" eb="2">
      <t>フサイ</t>
    </rPh>
    <phoneticPr fontId="8"/>
  </si>
  <si>
    <t>流動負債</t>
  </si>
  <si>
    <t>固定負債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</si>
  <si>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</si>
  <si>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</si>
  <si>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</si>
  <si>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</si>
  <si>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</si>
  <si>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</si>
  <si>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</si>
  <si>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</si>
  <si>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</si>
  <si>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</si>
  <si>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</si>
  <si>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</si>
  <si>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</si>
  <si>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</si>
  <si>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</si>
  <si>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</si>
  <si>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</si>
  <si>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</si>
  <si>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</si>
  <si>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</si>
  <si>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</si>
  <si>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</si>
  <si>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</si>
  <si>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</si>
  <si>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</si>
  <si>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</si>
  <si>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</si>
  <si>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</si>
  <si>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</si>
  <si>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</si>
  <si>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</si>
  <si>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</si>
  <si>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</si>
  <si>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</si>
  <si>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</si>
  <si>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</si>
  <si>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</si>
  <si>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</si>
  <si>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</si>
  <si>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</si>
  <si>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</si>
  <si>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</si>
  <si>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</si>
  <si>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24年度</t>
    <rPh sb="2" eb="4">
      <t>ネンド</t>
    </rPh>
    <phoneticPr fontId="7"/>
  </si>
  <si>
    <t>25年度</t>
    <rPh sb="2" eb="4">
      <t>ネンド</t>
    </rPh>
    <phoneticPr fontId="7"/>
  </si>
  <si>
    <t>28年度</t>
  </si>
  <si>
    <t>26年度</t>
    <rPh sb="2" eb="4">
      <t>ネンド</t>
    </rPh>
    <phoneticPr fontId="7"/>
  </si>
  <si>
    <t>27年度</t>
    <rPh sb="2" eb="4">
      <t>ネンド</t>
    </rPh>
    <phoneticPr fontId="7"/>
  </si>
  <si>
    <t>（1）平成30年度普通会計予算の状況</t>
    <rPh sb="9" eb="11">
      <t>フツウ</t>
    </rPh>
    <rPh sb="11" eb="13">
      <t>カイケイ</t>
    </rPh>
    <rPh sb="13" eb="15">
      <t>ヨサン</t>
    </rPh>
    <phoneticPr fontId="7"/>
  </si>
  <si>
    <t>平成30年度</t>
    <phoneticPr fontId="7"/>
  </si>
  <si>
    <t>(平成30年度予算ﾍﾞｰｽ）</t>
    <rPh sb="7" eb="9">
      <t>ヨサン</t>
    </rPh>
    <phoneticPr fontId="7"/>
  </si>
  <si>
    <t>30年度</t>
    <phoneticPr fontId="7"/>
  </si>
  <si>
    <t>（1）平成28年度普通会計決算の状況</t>
    <phoneticPr fontId="7"/>
  </si>
  <si>
    <t>平成28年度</t>
    <phoneticPr fontId="15"/>
  </si>
  <si>
    <t>28年度</t>
    <rPh sb="2" eb="4">
      <t>ネンド</t>
    </rPh>
    <phoneticPr fontId="7"/>
  </si>
  <si>
    <t>（注1）平成24年度～26年度は平成22年国勢調査、平成27年度～平成28年度は平成27年度国勢調査を基に計上している。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</si>
  <si>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(平成28年度決算ﾍﾞｰｽ）</t>
    <phoneticPr fontId="15"/>
  </si>
  <si>
    <t>28年度</t>
    <phoneticPr fontId="15"/>
  </si>
  <si>
    <t>(平成28年度決算額）</t>
    <phoneticPr fontId="15"/>
  </si>
  <si>
    <t>30年度</t>
  </si>
  <si>
    <t>さいたま市</t>
    <rPh sb="4" eb="5">
      <t>シ</t>
    </rPh>
    <phoneticPr fontId="34"/>
  </si>
  <si>
    <t>水道事業</t>
    <rPh sb="0" eb="2">
      <t>スイドウ</t>
    </rPh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</si>
  <si>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</si>
  <si>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</si>
  <si>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宅地造成事業</t>
    <rPh sb="0" eb="2">
      <t>タクチ</t>
    </rPh>
    <rPh sb="2" eb="4">
      <t>ゾウセイ</t>
    </rPh>
    <rPh sb="4" eb="6">
      <t>ジギョウ</t>
    </rPh>
    <phoneticPr fontId="7"/>
  </si>
  <si>
    <t>と畜場事業</t>
    <rPh sb="1" eb="2">
      <t>チク</t>
    </rPh>
    <rPh sb="2" eb="3">
      <t>ジョウ</t>
    </rPh>
    <rPh sb="3" eb="5">
      <t>ジギョウ</t>
    </rPh>
    <phoneticPr fontId="7"/>
  </si>
  <si>
    <t>市場事業</t>
    <rPh sb="0" eb="2">
      <t>シジョウ</t>
    </rPh>
    <rPh sb="2" eb="4">
      <t>ジギョウ</t>
    </rPh>
    <phoneticPr fontId="7"/>
  </si>
  <si>
    <t>介護サービス事業</t>
    <rPh sb="0" eb="2">
      <t>カイゴ</t>
    </rPh>
    <rPh sb="6" eb="8">
      <t>ジギョウ</t>
    </rPh>
    <phoneticPr fontId="7"/>
  </si>
  <si>
    <t>30年度</t>
    <phoneticPr fontId="7"/>
  </si>
  <si>
    <t>北浦和ターミナルビル㈱</t>
    <rPh sb="0" eb="3">
      <t>キタウラワ</t>
    </rPh>
    <phoneticPr fontId="7"/>
  </si>
  <si>
    <t>与野都市開発㈱</t>
    <rPh sb="0" eb="2">
      <t>ヨノ</t>
    </rPh>
    <rPh sb="2" eb="4">
      <t>トシ</t>
    </rPh>
    <rPh sb="4" eb="6">
      <t>カイハツ</t>
    </rPh>
    <phoneticPr fontId="7"/>
  </si>
  <si>
    <t>岩槻都市振興㈱</t>
    <rPh sb="0" eb="2">
      <t>イワツキ</t>
    </rPh>
    <rPh sb="2" eb="4">
      <t>トシ</t>
    </rPh>
    <rPh sb="4" eb="6">
      <t>シンコウ</t>
    </rPh>
    <phoneticPr fontId="7"/>
  </si>
  <si>
    <t>繰延資産</t>
    <phoneticPr fontId="34"/>
  </si>
  <si>
    <t>特別法上の引当金等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</si>
</sst>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3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2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78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" fillId="28" borderId="79" applyNumberFormat="0" applyFont="0" applyAlignment="0" applyProtection="0">
      <alignment vertical="center"/>
    </xf>
    <xf numFmtId="0" fontId="22" fillId="0" borderId="8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8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82" applyNumberFormat="0" applyFill="0" applyAlignment="0" applyProtection="0">
      <alignment vertical="center"/>
    </xf>
    <xf numFmtId="0" fontId="27" fillId="0" borderId="83" applyNumberFormat="0" applyFill="0" applyAlignment="0" applyProtection="0">
      <alignment vertical="center"/>
    </xf>
    <xf numFmtId="0" fontId="28" fillId="0" borderId="8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5" applyNumberFormat="0" applyFill="0" applyAlignment="0" applyProtection="0">
      <alignment vertical="center"/>
    </xf>
    <xf numFmtId="0" fontId="30" fillId="30" borderId="8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1" borderId="81" applyNumberFormat="0" applyAlignment="0" applyProtection="0">
      <alignment vertical="center"/>
    </xf>
    <xf numFmtId="0" fontId="2" fillId="0" borderId="0"/>
    <xf numFmtId="0" fontId="12" fillId="0" borderId="0"/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378">
    <xf numFmtId="0" fontId="0" fillId="0" borderId="0" xfId="0" applyAlignment="1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179" fontId="0" fillId="0" borderId="0" xfId="33" applyNumberFormat="1" applyFont="1" applyBorder="1" applyAlignment="1">
      <alignment vertical="center"/>
    </xf>
    <xf numFmtId="180" fontId="0" fillId="0" borderId="38" xfId="33" applyNumberFormat="1" applyFont="1" applyBorder="1" applyAlignment="1">
      <alignment vertical="center"/>
    </xf>
    <xf numFmtId="179" fontId="0" fillId="0" borderId="38" xfId="33" applyNumberFormat="1" applyFont="1" applyBorder="1" applyAlignment="1">
      <alignment vertical="center"/>
    </xf>
    <xf numFmtId="180" fontId="0" fillId="0" borderId="39" xfId="33" applyNumberFormat="1" applyFont="1" applyBorder="1" applyAlignment="1">
      <alignment vertical="center"/>
    </xf>
    <xf numFmtId="179" fontId="0" fillId="0" borderId="37" xfId="33" applyNumberFormat="1" applyFont="1" applyBorder="1" applyAlignment="1">
      <alignment vertical="center"/>
    </xf>
    <xf numFmtId="180" fontId="0" fillId="0" borderId="40" xfId="33" applyNumberFormat="1" applyFont="1" applyBorder="1" applyAlignment="1">
      <alignment vertical="center"/>
    </xf>
    <xf numFmtId="179" fontId="0" fillId="0" borderId="40" xfId="33" applyNumberFormat="1" applyFont="1" applyBorder="1" applyAlignment="1">
      <alignment vertical="center"/>
    </xf>
    <xf numFmtId="180" fontId="0" fillId="0" borderId="41" xfId="33" applyNumberFormat="1" applyFont="1" applyBorder="1" applyAlignment="1">
      <alignment vertical="center"/>
    </xf>
    <xf numFmtId="179" fontId="0" fillId="0" borderId="28" xfId="33" applyNumberFormat="1" applyFont="1" applyBorder="1" applyAlignment="1">
      <alignment vertical="center"/>
    </xf>
    <xf numFmtId="180" fontId="0" fillId="0" borderId="21" xfId="33" applyNumberFormat="1" applyFont="1" applyBorder="1" applyAlignment="1">
      <alignment vertical="center"/>
    </xf>
    <xf numFmtId="179" fontId="0" fillId="0" borderId="21" xfId="33" applyNumberFormat="1" applyFont="1" applyBorder="1" applyAlignment="1">
      <alignment vertical="center"/>
    </xf>
    <xf numFmtId="180" fontId="0" fillId="0" borderId="25" xfId="33" applyNumberFormat="1" applyFont="1" applyBorder="1" applyAlignment="1">
      <alignment vertical="center"/>
    </xf>
    <xf numFmtId="179" fontId="0" fillId="0" borderId="36" xfId="33" applyNumberFormat="1" applyFont="1" applyBorder="1" applyAlignment="1">
      <alignment vertical="center"/>
    </xf>
    <xf numFmtId="180" fontId="0" fillId="0" borderId="42" xfId="33" applyNumberFormat="1" applyFont="1" applyBorder="1" applyAlignment="1">
      <alignment vertical="center"/>
    </xf>
    <xf numFmtId="179" fontId="0" fillId="0" borderId="42" xfId="33" applyNumberFormat="1" applyFont="1" applyBorder="1" applyAlignment="1">
      <alignment vertical="center"/>
    </xf>
    <xf numFmtId="180" fontId="0" fillId="0" borderId="43" xfId="33" applyNumberFormat="1" applyFont="1" applyBorder="1" applyAlignment="1">
      <alignment vertical="center"/>
    </xf>
    <xf numFmtId="179" fontId="0" fillId="0" borderId="32" xfId="33" applyNumberFormat="1" applyFont="1" applyBorder="1" applyAlignment="1">
      <alignment vertical="center"/>
    </xf>
    <xf numFmtId="180" fontId="0" fillId="0" borderId="44" xfId="33" applyNumberFormat="1" applyFont="1" applyBorder="1" applyAlignment="1">
      <alignment vertical="center"/>
    </xf>
    <xf numFmtId="179" fontId="0" fillId="0" borderId="44" xfId="33" applyNumberFormat="1" applyFont="1" applyBorder="1" applyAlignment="1">
      <alignment vertical="center"/>
    </xf>
    <xf numFmtId="180" fontId="0" fillId="0" borderId="45" xfId="33" applyNumberFormat="1" applyFont="1" applyBorder="1" applyAlignment="1">
      <alignment vertical="center"/>
    </xf>
    <xf numFmtId="179" fontId="0" fillId="0" borderId="4" xfId="33" applyNumberFormat="1" applyFont="1" applyBorder="1" applyAlignment="1">
      <alignment vertical="center"/>
    </xf>
    <xf numFmtId="180" fontId="0" fillId="0" borderId="18" xfId="33" applyNumberFormat="1" applyFont="1" applyBorder="1" applyAlignment="1">
      <alignment vertical="center"/>
    </xf>
    <xf numFmtId="180" fontId="0" fillId="0" borderId="46" xfId="33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0" fillId="0" borderId="48" xfId="33" applyNumberFormat="1" applyFont="1" applyBorder="1" applyAlignment="1">
      <alignment vertical="center"/>
    </xf>
    <xf numFmtId="179" fontId="0" fillId="0" borderId="2" xfId="33" applyNumberFormat="1" applyFont="1" applyBorder="1" applyAlignment="1">
      <alignment vertical="center"/>
    </xf>
    <xf numFmtId="179" fontId="0" fillId="0" borderId="49" xfId="33" applyNumberFormat="1" applyFont="1" applyBorder="1" applyAlignment="1">
      <alignment vertical="center"/>
    </xf>
    <xf numFmtId="179" fontId="0" fillId="0" borderId="39" xfId="33" applyNumberFormat="1" applyFont="1" applyBorder="1" applyAlignment="1">
      <alignment vertical="center"/>
    </xf>
    <xf numFmtId="179" fontId="0" fillId="0" borderId="50" xfId="33" applyNumberFormat="1" applyFont="1" applyBorder="1" applyAlignment="1">
      <alignment vertical="center"/>
    </xf>
    <xf numFmtId="179" fontId="0" fillId="0" borderId="28" xfId="33" applyNumberFormat="1" applyFont="1" applyBorder="1" applyAlignment="1">
      <alignment vertical="center"/>
    </xf>
    <xf numFmtId="179" fontId="0" fillId="0" borderId="7" xfId="33" applyNumberFormat="1" applyFont="1" applyBorder="1" applyAlignment="1">
      <alignment vertical="center"/>
    </xf>
    <xf numFmtId="179" fontId="0" fillId="0" borderId="25" xfId="33" applyNumberFormat="1" applyFon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0" fillId="0" borderId="10" xfId="33" applyNumberFormat="1" applyFont="1" applyBorder="1" applyAlignment="1">
      <alignment vertical="center"/>
    </xf>
    <xf numFmtId="179" fontId="0" fillId="0" borderId="36" xfId="33" applyNumberFormat="1" applyFont="1" applyBorder="1" applyAlignment="1">
      <alignment vertical="center"/>
    </xf>
    <xf numFmtId="179" fontId="0" fillId="0" borderId="9" xfId="33" applyNumberFormat="1" applyFont="1" applyBorder="1" applyAlignment="1">
      <alignment vertical="center"/>
    </xf>
    <xf numFmtId="179" fontId="0" fillId="0" borderId="43" xfId="33" applyNumberFormat="1" applyFont="1" applyBorder="1" applyAlignment="1">
      <alignment vertical="center"/>
    </xf>
    <xf numFmtId="179" fontId="0" fillId="0" borderId="51" xfId="33" applyNumberFormat="1" applyFont="1" applyBorder="1" applyAlignment="1">
      <alignment vertical="center"/>
    </xf>
    <xf numFmtId="179" fontId="0" fillId="0" borderId="37" xfId="33" applyNumberFormat="1" applyFont="1" applyBorder="1" applyAlignment="1">
      <alignment vertical="center"/>
    </xf>
    <xf numFmtId="179" fontId="0" fillId="0" borderId="24" xfId="33" applyNumberFormat="1" applyFont="1" applyBorder="1" applyAlignment="1">
      <alignment vertical="center"/>
    </xf>
    <xf numFmtId="179" fontId="0" fillId="0" borderId="41" xfId="33" applyNumberFormat="1" applyFont="1" applyBorder="1" applyAlignment="1">
      <alignment vertical="center"/>
    </xf>
    <xf numFmtId="179" fontId="0" fillId="0" borderId="25" xfId="33" quotePrefix="1" applyNumberFormat="1" applyFont="1" applyBorder="1" applyAlignment="1">
      <alignment horizontal="right" vertical="center"/>
    </xf>
    <xf numFmtId="179" fontId="0" fillId="0" borderId="52" xfId="33" quotePrefix="1" applyNumberFormat="1" applyFont="1" applyBorder="1" applyAlignment="1">
      <alignment horizontal="right" vertical="center"/>
    </xf>
    <xf numFmtId="179" fontId="0" fillId="0" borderId="4" xfId="33" quotePrefix="1" applyNumberFormat="1" applyFont="1" applyBorder="1" applyAlignment="1">
      <alignment horizontal="right" vertical="center"/>
    </xf>
    <xf numFmtId="179" fontId="0" fillId="0" borderId="53" xfId="33" quotePrefix="1" applyNumberFormat="1" applyFont="1" applyBorder="1" applyAlignment="1">
      <alignment horizontal="right" vertical="center"/>
    </xf>
    <xf numFmtId="179" fontId="0" fillId="0" borderId="54" xfId="33" applyNumberFormat="1" applyFont="1" applyBorder="1" applyAlignment="1">
      <alignment vertical="center"/>
    </xf>
    <xf numFmtId="179" fontId="0" fillId="0" borderId="0" xfId="33" applyNumberFormat="1" applyFont="1" applyBorder="1" applyAlignment="1">
      <alignment vertical="center"/>
    </xf>
    <xf numFmtId="179" fontId="0" fillId="0" borderId="22" xfId="33" applyNumberFormat="1" applyFont="1" applyBorder="1" applyAlignment="1">
      <alignment vertical="center"/>
    </xf>
    <xf numFmtId="179" fontId="0" fillId="0" borderId="46" xfId="33" applyNumberFormat="1" applyFont="1" applyBorder="1" applyAlignment="1">
      <alignment vertical="center"/>
    </xf>
    <xf numFmtId="179" fontId="0" fillId="0" borderId="55" xfId="33" applyNumberFormat="1" applyFont="1" applyBorder="1" applyAlignment="1">
      <alignment vertical="center"/>
    </xf>
    <xf numFmtId="179" fontId="0" fillId="0" borderId="52" xfId="33" applyNumberFormat="1" applyFont="1" applyBorder="1" applyAlignment="1">
      <alignment vertical="center"/>
    </xf>
    <xf numFmtId="179" fontId="0" fillId="0" borderId="4" xfId="33" applyNumberFormat="1" applyFont="1" applyBorder="1" applyAlignment="1">
      <alignment vertical="center"/>
    </xf>
    <xf numFmtId="179" fontId="0" fillId="0" borderId="26" xfId="33" applyNumberFormat="1" applyFont="1" applyBorder="1" applyAlignment="1">
      <alignment vertical="center"/>
    </xf>
    <xf numFmtId="179" fontId="0" fillId="0" borderId="11" xfId="33" applyNumberFormat="1" applyFont="1" applyBorder="1" applyAlignment="1">
      <alignment vertical="center"/>
    </xf>
    <xf numFmtId="179" fontId="0" fillId="0" borderId="50" xfId="33" quotePrefix="1" applyNumberFormat="1" applyFont="1" applyBorder="1" applyAlignment="1">
      <alignment horizontal="right" vertical="center"/>
    </xf>
    <xf numFmtId="179" fontId="0" fillId="0" borderId="28" xfId="33" quotePrefix="1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9" fontId="0" fillId="0" borderId="0" xfId="33" quotePrefix="1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56" xfId="33" applyNumberFormat="1" applyFont="1" applyBorder="1" applyAlignment="1">
      <alignment vertical="center"/>
    </xf>
    <xf numFmtId="179" fontId="0" fillId="0" borderId="57" xfId="33" applyNumberFormat="1" applyFont="1" applyBorder="1" applyAlignment="1">
      <alignment vertical="center"/>
    </xf>
    <xf numFmtId="179" fontId="0" fillId="0" borderId="13" xfId="33" applyNumberFormat="1" applyFont="1" applyBorder="1" applyAlignment="1">
      <alignment vertical="center"/>
    </xf>
    <xf numFmtId="179" fontId="0" fillId="0" borderId="58" xfId="33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179" fontId="0" fillId="0" borderId="12" xfId="33" applyNumberFormat="1" applyFont="1" applyBorder="1" applyAlignment="1">
      <alignment vertical="center"/>
    </xf>
    <xf numFmtId="179" fontId="0" fillId="0" borderId="59" xfId="33" applyNumberFormat="1" applyFont="1" applyBorder="1" applyAlignment="1">
      <alignment vertical="center"/>
    </xf>
    <xf numFmtId="179" fontId="0" fillId="0" borderId="30" xfId="33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0" fillId="0" borderId="47" xfId="33" applyNumberFormat="1" applyFont="1" applyBorder="1" applyAlignment="1">
      <alignment vertical="center"/>
    </xf>
    <xf numFmtId="179" fontId="0" fillId="0" borderId="27" xfId="33" applyNumberFormat="1" applyFont="1" applyBorder="1" applyAlignment="1">
      <alignment vertical="center"/>
    </xf>
    <xf numFmtId="179" fontId="0" fillId="0" borderId="3" xfId="33" quotePrefix="1" applyNumberFormat="1" applyFont="1" applyBorder="1" applyAlignment="1">
      <alignment horizontal="right" vertical="center"/>
    </xf>
    <xf numFmtId="179" fontId="0" fillId="0" borderId="5" xfId="33" applyNumberFormat="1" applyFont="1" applyBorder="1" applyAlignment="1">
      <alignment vertical="center"/>
    </xf>
    <xf numFmtId="179" fontId="0" fillId="0" borderId="8" xfId="33" applyNumberFormat="1" applyFont="1" applyBorder="1" applyAlignment="1">
      <alignment vertical="center"/>
    </xf>
    <xf numFmtId="179" fontId="0" fillId="0" borderId="3" xfId="33" applyNumberFormat="1" applyFont="1" applyBorder="1" applyAlignment="1">
      <alignment vertical="center"/>
    </xf>
    <xf numFmtId="179" fontId="0" fillId="0" borderId="13" xfId="33" quotePrefix="1" applyNumberFormat="1" applyFont="1" applyBorder="1" applyAlignment="1">
      <alignment horizontal="right" vertical="center"/>
    </xf>
    <xf numFmtId="179" fontId="0" fillId="0" borderId="27" xfId="33" quotePrefix="1" applyNumberFormat="1" applyFont="1" applyBorder="1" applyAlignment="1">
      <alignment horizontal="right" vertical="center"/>
    </xf>
    <xf numFmtId="179" fontId="0" fillId="0" borderId="14" xfId="33" applyNumberFormat="1" applyFont="1" applyBorder="1" applyAlignment="1">
      <alignment vertical="center"/>
    </xf>
    <xf numFmtId="179" fontId="0" fillId="0" borderId="57" xfId="33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33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33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0" fillId="0" borderId="66" xfId="33" applyNumberFormat="1" applyFon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0" fillId="0" borderId="67" xfId="33" applyNumberFormat="1" applyFon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0" fillId="0" borderId="68" xfId="33" applyNumberFormat="1" applyFon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0" fillId="0" borderId="69" xfId="33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0" fillId="0" borderId="65" xfId="33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0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0" fillId="0" borderId="66" xfId="33" applyNumberFormat="1" applyFon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67" xfId="33" applyNumberFormat="1" applyFon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67" xfId="33" applyNumberFormat="1" applyFon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0" fillId="0" borderId="69" xfId="33" applyNumberFormat="1" applyFon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0" fillId="0" borderId="65" xfId="33" applyNumberFormat="1" applyFont="1" applyBorder="1" applyAlignment="1">
      <alignment vertical="center"/>
    </xf>
    <xf numFmtId="180" fontId="0" fillId="0" borderId="69" xfId="33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33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0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0" fillId="0" borderId="71" xfId="33" applyNumberFormat="1" applyFont="1" applyBorder="1" applyAlignment="1">
      <alignment horizontal="center" vertical="center"/>
    </xf>
    <xf numFmtId="179" fontId="0" fillId="0" borderId="72" xfId="33" applyNumberFormat="1" applyFont="1" applyBorder="1" applyAlignment="1">
      <alignment horizontal="center" vertical="center"/>
    </xf>
    <xf numFmtId="179" fontId="0" fillId="0" borderId="73" xfId="33" applyNumberFormat="1" applyFont="1" applyBorder="1" applyAlignment="1">
      <alignment horizontal="center" vertical="center"/>
    </xf>
    <xf numFmtId="179" fontId="0" fillId="0" borderId="10" xfId="33" applyNumberFormat="1" applyFont="1" applyBorder="1" applyAlignment="1">
      <alignment horizontal="center" vertical="center"/>
    </xf>
    <xf numFmtId="179" fontId="0" fillId="0" borderId="9" xfId="33" applyNumberFormat="1" applyFont="1" applyBorder="1" applyAlignment="1">
      <alignment horizontal="center" vertical="center"/>
    </xf>
    <xf numFmtId="179" fontId="0" fillId="0" borderId="56" xfId="33" applyNumberFormat="1" applyFont="1" applyBorder="1" applyAlignment="1">
      <alignment horizontal="center" vertical="center"/>
    </xf>
    <xf numFmtId="179" fontId="0" fillId="0" borderId="50" xfId="33" applyNumberFormat="1" applyFont="1" applyBorder="1" applyAlignment="1">
      <alignment horizontal="center" vertical="center"/>
    </xf>
    <xf numFmtId="179" fontId="0" fillId="0" borderId="7" xfId="33" applyNumberFormat="1" applyFont="1" applyBorder="1" applyAlignment="1">
      <alignment horizontal="center" vertical="center"/>
    </xf>
    <xf numFmtId="179" fontId="0" fillId="0" borderId="57" xfId="33" applyNumberFormat="1" applyFont="1" applyBorder="1" applyAlignment="1">
      <alignment horizontal="center" vertical="center"/>
    </xf>
    <xf numFmtId="179" fontId="0" fillId="0" borderId="52" xfId="33" applyNumberFormat="1" applyFont="1" applyBorder="1" applyAlignment="1">
      <alignment horizontal="center" vertical="center"/>
    </xf>
    <xf numFmtId="179" fontId="0" fillId="0" borderId="26" xfId="33" applyNumberFormat="1" applyFont="1" applyBorder="1" applyAlignment="1">
      <alignment horizontal="center" vertical="center"/>
    </xf>
    <xf numFmtId="179" fontId="0" fillId="0" borderId="13" xfId="33" applyNumberFormat="1" applyFont="1" applyBorder="1" applyAlignment="1">
      <alignment horizontal="center" vertical="center"/>
    </xf>
    <xf numFmtId="179" fontId="0" fillId="0" borderId="74" xfId="33" applyNumberFormat="1" applyFont="1" applyBorder="1" applyAlignment="1">
      <alignment vertical="center"/>
    </xf>
    <xf numFmtId="179" fontId="0" fillId="0" borderId="33" xfId="33" applyNumberFormat="1" applyFont="1" applyBorder="1" applyAlignment="1">
      <alignment vertical="center"/>
    </xf>
    <xf numFmtId="179" fontId="0" fillId="0" borderId="53" xfId="33" applyNumberFormat="1" applyFont="1" applyBorder="1" applyAlignment="1">
      <alignment vertical="center"/>
    </xf>
    <xf numFmtId="41" fontId="0" fillId="0" borderId="28" xfId="0" applyNumberFormat="1" applyFill="1" applyBorder="1" applyAlignment="1">
      <alignment horizontal="left" vertical="center"/>
    </xf>
    <xf numFmtId="179" fontId="0" fillId="0" borderId="27" xfId="33" applyNumberFormat="1" applyFont="1" applyFill="1" applyBorder="1" applyAlignment="1">
      <alignment vertical="center"/>
    </xf>
    <xf numFmtId="179" fontId="0" fillId="0" borderId="57" xfId="33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0" fillId="0" borderId="31" xfId="33" applyNumberFormat="1" applyFont="1" applyBorder="1" applyAlignment="1">
      <alignment vertical="center"/>
    </xf>
    <xf numFmtId="179" fontId="0" fillId="0" borderId="62" xfId="33" applyNumberFormat="1" applyFon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0" fillId="0" borderId="29" xfId="33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180" fontId="0" fillId="0" borderId="73" xfId="33" applyNumberFormat="1" applyFont="1" applyBorder="1" applyAlignment="1">
      <alignment vertical="center"/>
    </xf>
    <xf numFmtId="180" fontId="0" fillId="0" borderId="75" xfId="33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33" applyNumberFormat="1" applyFont="1" applyBorder="1" applyAlignment="1">
      <alignment vertical="center"/>
    </xf>
    <xf numFmtId="179" fontId="0" fillId="0" borderId="24" xfId="33" applyNumberFormat="1" applyFont="1" applyBorder="1" applyAlignment="1">
      <alignment vertical="center"/>
    </xf>
    <xf numFmtId="179" fontId="0" fillId="0" borderId="7" xfId="33" applyNumberFormat="1" applyFont="1" applyBorder="1" applyAlignment="1">
      <alignment vertical="center"/>
    </xf>
    <xf numFmtId="179" fontId="0" fillId="0" borderId="9" xfId="33" applyNumberFormat="1" applyFont="1" applyBorder="1" applyAlignment="1">
      <alignment vertical="center"/>
    </xf>
    <xf numFmtId="179" fontId="0" fillId="0" borderId="29" xfId="33" applyNumberFormat="1" applyFont="1" applyBorder="1" applyAlignment="1">
      <alignment vertical="center"/>
    </xf>
    <xf numFmtId="180" fontId="0" fillId="0" borderId="12" xfId="33" applyNumberFormat="1" applyFont="1" applyBorder="1" applyAlignment="1">
      <alignment vertical="center"/>
    </xf>
    <xf numFmtId="180" fontId="0" fillId="0" borderId="55" xfId="33" applyNumberFormat="1" applyFont="1" applyBorder="1" applyAlignment="1">
      <alignment vertical="center"/>
    </xf>
    <xf numFmtId="180" fontId="0" fillId="0" borderId="57" xfId="33" applyNumberFormat="1" applyFont="1" applyBorder="1" applyAlignment="1">
      <alignment vertical="center"/>
    </xf>
    <xf numFmtId="180" fontId="0" fillId="0" borderId="56" xfId="33" applyNumberFormat="1" applyFont="1" applyBorder="1" applyAlignment="1">
      <alignment vertical="center"/>
    </xf>
    <xf numFmtId="180" fontId="0" fillId="0" borderId="53" xfId="33" applyNumberFormat="1" applyFont="1" applyBorder="1" applyAlignment="1">
      <alignment vertical="center"/>
    </xf>
    <xf numFmtId="180" fontId="0" fillId="0" borderId="13" xfId="33" applyNumberFormat="1" applyFont="1" applyBorder="1" applyAlignment="1">
      <alignment vertical="center"/>
    </xf>
    <xf numFmtId="180" fontId="0" fillId="0" borderId="59" xfId="33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0" fillId="0" borderId="5" xfId="33" applyNumberFormat="1" applyFont="1" applyBorder="1" applyAlignment="1">
      <alignment vertical="center"/>
    </xf>
    <xf numFmtId="179" fontId="0" fillId="0" borderId="54" xfId="33" applyNumberFormat="1" applyFont="1" applyBorder="1" applyAlignment="1">
      <alignment vertical="center"/>
    </xf>
    <xf numFmtId="179" fontId="0" fillId="0" borderId="50" xfId="33" applyNumberFormat="1" applyFont="1" applyBorder="1" applyAlignment="1">
      <alignment vertical="center"/>
    </xf>
    <xf numFmtId="179" fontId="0" fillId="0" borderId="12" xfId="33" applyNumberFormat="1" applyFont="1" applyBorder="1" applyAlignment="1">
      <alignment vertical="center"/>
    </xf>
    <xf numFmtId="179" fontId="0" fillId="0" borderId="55" xfId="33" applyNumberFormat="1" applyFont="1" applyBorder="1" applyAlignment="1">
      <alignment vertical="center"/>
    </xf>
    <xf numFmtId="179" fontId="0" fillId="0" borderId="57" xfId="33" applyNumberFormat="1" applyFont="1" applyBorder="1" applyAlignment="1">
      <alignment vertical="center"/>
    </xf>
    <xf numFmtId="179" fontId="0" fillId="0" borderId="59" xfId="33" applyNumberFormat="1" applyFont="1" applyBorder="1" applyAlignment="1">
      <alignment vertical="center"/>
    </xf>
    <xf numFmtId="179" fontId="0" fillId="0" borderId="48" xfId="33" applyNumberFormat="1" applyFont="1" applyBorder="1" applyAlignment="1">
      <alignment vertical="center"/>
    </xf>
    <xf numFmtId="179" fontId="0" fillId="0" borderId="51" xfId="33" applyNumberFormat="1" applyFont="1" applyBorder="1" applyAlignment="1">
      <alignment vertical="center"/>
    </xf>
    <xf numFmtId="179" fontId="0" fillId="0" borderId="10" xfId="33" applyNumberFormat="1" applyFont="1" applyBorder="1" applyAlignment="1">
      <alignment vertical="center"/>
    </xf>
    <xf numFmtId="179" fontId="0" fillId="0" borderId="3" xfId="33" applyNumberFormat="1" applyFont="1" applyBorder="1" applyAlignment="1">
      <alignment vertical="center"/>
    </xf>
    <xf numFmtId="179" fontId="0" fillId="0" borderId="25" xfId="33" applyNumberFormat="1" applyFont="1" applyBorder="1" applyAlignment="1">
      <alignment vertical="center"/>
    </xf>
    <xf numFmtId="179" fontId="0" fillId="0" borderId="52" xfId="33" applyNumberFormat="1" applyFont="1" applyBorder="1" applyAlignment="1">
      <alignment vertical="center"/>
    </xf>
    <xf numFmtId="179" fontId="0" fillId="0" borderId="11" xfId="33" applyNumberFormat="1" applyFont="1" applyBorder="1" applyAlignment="1">
      <alignment vertical="center"/>
    </xf>
    <xf numFmtId="179" fontId="0" fillId="0" borderId="26" xfId="33" applyNumberFormat="1" applyFont="1" applyBorder="1" applyAlignment="1">
      <alignment vertical="center"/>
    </xf>
    <xf numFmtId="179" fontId="0" fillId="0" borderId="14" xfId="33" applyNumberFormat="1" applyFont="1" applyBorder="1" applyAlignment="1">
      <alignment vertical="center"/>
    </xf>
    <xf numFmtId="179" fontId="0" fillId="0" borderId="27" xfId="33" applyNumberFormat="1" applyFont="1" applyBorder="1" applyAlignment="1">
      <alignment vertical="center"/>
    </xf>
    <xf numFmtId="179" fontId="0" fillId="0" borderId="50" xfId="33" applyNumberFormat="1" applyFont="1" applyFill="1" applyBorder="1" applyAlignment="1">
      <alignment vertical="center"/>
    </xf>
    <xf numFmtId="179" fontId="0" fillId="0" borderId="27" xfId="33" applyNumberFormat="1" applyFont="1" applyFill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179" fontId="0" fillId="0" borderId="28" xfId="33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9" fontId="0" fillId="0" borderId="51" xfId="33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55" xfId="33" applyNumberFormat="1" applyFon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81" fontId="9" fillId="0" borderId="5" xfId="33" applyNumberFormat="1" applyFont="1" applyBorder="1" applyAlignment="1">
      <alignment vertical="center" textRotation="255"/>
    </xf>
    <xf numFmtId="0" fontId="12" fillId="0" borderId="5" xfId="43" applyFont="1" applyBorder="1" applyAlignment="1">
      <alignment vertical="center"/>
    </xf>
    <xf numFmtId="0" fontId="12" fillId="0" borderId="3" xfId="4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39" xfId="0" applyNumberFormat="1" applyFont="1" applyBorder="1" applyAlignment="1">
      <alignment horizontal="distributed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" xfId="42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81" fontId="9" fillId="0" borderId="76" xfId="33" applyNumberFormat="1" applyFont="1" applyBorder="1" applyAlignment="1">
      <alignment vertical="center" textRotation="255"/>
    </xf>
    <xf numFmtId="181" fontId="9" fillId="0" borderId="77" xfId="33" applyNumberFormat="1" applyFont="1" applyBorder="1" applyAlignment="1">
      <alignment vertical="center" textRotation="255"/>
    </xf>
    <xf numFmtId="181" fontId="9" fillId="0" borderId="61" xfId="33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0" fillId="0" borderId="47" xfId="33" applyNumberFormat="1" applyFon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2" fillId="0" borderId="77" xfId="43" applyFont="1" applyBorder="1" applyAlignment="1">
      <alignment vertical="center" textRotation="255"/>
    </xf>
    <xf numFmtId="0" fontId="12" fillId="0" borderId="61" xfId="43" applyFont="1" applyBorder="1" applyAlignment="1">
      <alignment vertical="center" textRotation="255"/>
    </xf>
    <xf numFmtId="0" fontId="12" fillId="0" borderId="77" xfId="43" applyFont="1" applyBorder="1" applyAlignment="1">
      <alignment vertical="center"/>
    </xf>
    <xf numFmtId="0" fontId="12" fillId="0" borderId="61" xfId="43" applyFont="1" applyBorder="1" applyAlignment="1">
      <alignment vertical="center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center" vertical="center" textRotation="255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 xr:uid="{00000000-0005-0000-0000-00002A000000}"/>
    <cellStyle name="標準_Ｈ１０決算ベース" xfId="42" xr:uid="{00000000-0005-0000-0000-00002B000000}"/>
    <cellStyle name="標準_地方債公営企業" xfId="43" xr:uid="{00000000-0005-0000-0000-00002C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16" t="s">
        <v>0</v>
      </c>
      <c r="B1" s="316"/>
      <c r="C1" s="316"/>
      <c r="D1" s="316"/>
      <c r="E1" s="76" t="s">
        <v>287</v>
      </c>
      <c r="F1" s="2"/>
      <c r="AA1" s="322" t="s">
        <v>105</v>
      </c>
      <c r="AB1" s="322"/>
    </row>
    <row r="2" spans="1:38">
      <c r="AA2" s="323" t="s">
        <v>106</v>
      </c>
      <c r="AB2" s="323"/>
      <c r="AC2" s="324" t="s">
        <v>107</v>
      </c>
      <c r="AD2" s="326" t="s">
        <v>108</v>
      </c>
      <c r="AE2" s="327"/>
      <c r="AF2" s="328"/>
      <c r="AG2" s="323" t="s">
        <v>109</v>
      </c>
      <c r="AH2" s="323" t="s">
        <v>110</v>
      </c>
      <c r="AI2" s="323" t="s">
        <v>111</v>
      </c>
      <c r="AJ2" s="323" t="s">
        <v>112</v>
      </c>
      <c r="AK2" s="323" t="s">
        <v>113</v>
      </c>
    </row>
    <row r="3" spans="1:38" ht="14.25">
      <c r="A3" s="22" t="s">
        <v>104</v>
      </c>
      <c r="AA3" s="323"/>
      <c r="AB3" s="323"/>
      <c r="AC3" s="325"/>
      <c r="AD3" s="171"/>
      <c r="AE3" s="170" t="s">
        <v>126</v>
      </c>
      <c r="AF3" s="170" t="s">
        <v>127</v>
      </c>
      <c r="AG3" s="323"/>
      <c r="AH3" s="323"/>
      <c r="AI3" s="323"/>
      <c r="AJ3" s="323"/>
      <c r="AK3" s="323"/>
    </row>
    <row r="4" spans="1:38">
      <c r="AA4" s="324" t="str">
        <f>E1</f>
        <v>さいたま市</v>
      </c>
      <c r="AB4" s="172" t="s">
        <v>114</v>
      </c>
      <c r="AC4" s="173">
        <f>F22</f>
        <v>557789</v>
      </c>
      <c r="AD4" s="173">
        <f>F9</f>
        <v>260388</v>
      </c>
      <c r="AE4" s="173">
        <f>F10</f>
        <v>145822</v>
      </c>
      <c r="AF4" s="173">
        <f>F13</f>
        <v>83709</v>
      </c>
      <c r="AG4" s="173">
        <f>F14</f>
        <v>2944</v>
      </c>
      <c r="AH4" s="173">
        <f>F15</f>
        <v>6218</v>
      </c>
      <c r="AI4" s="173">
        <f>F17</f>
        <v>96765</v>
      </c>
      <c r="AJ4" s="173">
        <f>F20</f>
        <v>69973</v>
      </c>
      <c r="AK4" s="173">
        <f>F21</f>
        <v>89563</v>
      </c>
      <c r="AL4" s="174"/>
    </row>
    <row r="5" spans="1:38">
      <c r="A5" s="21" t="s">
        <v>275</v>
      </c>
      <c r="AA5" s="330"/>
      <c r="AB5" s="172" t="s">
        <v>115</v>
      </c>
      <c r="AC5" s="175"/>
      <c r="AD5" s="175">
        <f>G9</f>
        <v>46.682168346812148</v>
      </c>
      <c r="AE5" s="175">
        <f>G10</f>
        <v>26.142860472329144</v>
      </c>
      <c r="AF5" s="175">
        <f>G13</f>
        <v>15.007287701980498</v>
      </c>
      <c r="AG5" s="175">
        <f>G14</f>
        <v>0.52779814589387741</v>
      </c>
      <c r="AH5" s="175">
        <f>G15</f>
        <v>1.1147584480870005</v>
      </c>
      <c r="AI5" s="175">
        <f>G17</f>
        <v>17.347957740292479</v>
      </c>
      <c r="AJ5" s="175">
        <f>G20</f>
        <v>12.544707765839771</v>
      </c>
      <c r="AK5" s="175">
        <f>G21</f>
        <v>16.056788498876813</v>
      </c>
    </row>
    <row r="6" spans="1:38" ht="14.25">
      <c r="A6" s="3"/>
      <c r="G6" s="320" t="s">
        <v>128</v>
      </c>
      <c r="H6" s="321"/>
      <c r="I6" s="321"/>
      <c r="AA6" s="325"/>
      <c r="AB6" s="172" t="s">
        <v>116</v>
      </c>
      <c r="AC6" s="175">
        <f>I22</f>
        <v>4.635924333490915</v>
      </c>
      <c r="AD6" s="175">
        <f>I9</f>
        <v>12.502916396629949</v>
      </c>
      <c r="AE6" s="175">
        <f>I10</f>
        <v>24.947089720410954</v>
      </c>
      <c r="AF6" s="175">
        <f>I13</f>
        <v>0.51633665149677377</v>
      </c>
      <c r="AG6" s="175">
        <f>I14</f>
        <v>4.8059807760769013</v>
      </c>
      <c r="AH6" s="175">
        <f>I15</f>
        <v>-8.2484875313560515</v>
      </c>
      <c r="AI6" s="175">
        <f>I17</f>
        <v>4.3918700239497621</v>
      </c>
      <c r="AJ6" s="175">
        <f>I20</f>
        <v>14.230442732140535</v>
      </c>
      <c r="AK6" s="175">
        <f>I21</f>
        <v>-17.067456826704941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17" t="s">
        <v>80</v>
      </c>
      <c r="B9" s="317" t="s">
        <v>81</v>
      </c>
      <c r="C9" s="47" t="s">
        <v>3</v>
      </c>
      <c r="D9" s="48"/>
      <c r="E9" s="49"/>
      <c r="F9" s="77">
        <v>260388</v>
      </c>
      <c r="G9" s="78">
        <f t="shared" ref="G9:G22" si="0">F9/$F$22*100</f>
        <v>46.682168346812148</v>
      </c>
      <c r="H9" s="79">
        <v>231450</v>
      </c>
      <c r="I9" s="80">
        <f t="shared" ref="I9:I21" si="1">(F9/H9-1)*100</f>
        <v>12.502916396629949</v>
      </c>
      <c r="AA9" s="332" t="s">
        <v>105</v>
      </c>
      <c r="AB9" s="333"/>
      <c r="AC9" s="334" t="s">
        <v>117</v>
      </c>
    </row>
    <row r="10" spans="1:38" ht="18" customHeight="1">
      <c r="A10" s="318"/>
      <c r="B10" s="318"/>
      <c r="C10" s="8"/>
      <c r="D10" s="50" t="s">
        <v>22</v>
      </c>
      <c r="E10" s="30"/>
      <c r="F10" s="81">
        <v>145822</v>
      </c>
      <c r="G10" s="82">
        <f t="shared" si="0"/>
        <v>26.142860472329144</v>
      </c>
      <c r="H10" s="83">
        <v>116707</v>
      </c>
      <c r="I10" s="84">
        <f t="shared" si="1"/>
        <v>24.947089720410954</v>
      </c>
      <c r="AA10" s="323" t="s">
        <v>106</v>
      </c>
      <c r="AB10" s="323"/>
      <c r="AC10" s="334"/>
      <c r="AD10" s="326" t="s">
        <v>118</v>
      </c>
      <c r="AE10" s="327"/>
      <c r="AF10" s="328"/>
      <c r="AG10" s="326" t="s">
        <v>119</v>
      </c>
      <c r="AH10" s="331"/>
      <c r="AI10" s="329"/>
      <c r="AJ10" s="326" t="s">
        <v>120</v>
      </c>
      <c r="AK10" s="329"/>
    </row>
    <row r="11" spans="1:38" ht="18" customHeight="1">
      <c r="A11" s="318"/>
      <c r="B11" s="318"/>
      <c r="C11" s="34"/>
      <c r="D11" s="35"/>
      <c r="E11" s="33" t="s">
        <v>23</v>
      </c>
      <c r="F11" s="315">
        <v>120858</v>
      </c>
      <c r="G11" s="86">
        <f t="shared" si="0"/>
        <v>21.667332987921956</v>
      </c>
      <c r="H11" s="87">
        <v>92099</v>
      </c>
      <c r="I11" s="88">
        <f t="shared" si="1"/>
        <v>31.226180523132708</v>
      </c>
      <c r="AA11" s="323"/>
      <c r="AB11" s="323"/>
      <c r="AC11" s="332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8"/>
      <c r="B12" s="318"/>
      <c r="C12" s="34"/>
      <c r="D12" s="36"/>
      <c r="E12" s="33" t="s">
        <v>24</v>
      </c>
      <c r="F12" s="315">
        <v>17041</v>
      </c>
      <c r="G12" s="86">
        <f>F12/$F$22*100</f>
        <v>3.0550978954407491</v>
      </c>
      <c r="H12" s="87">
        <v>16669</v>
      </c>
      <c r="I12" s="88">
        <f t="shared" si="1"/>
        <v>2.2316875637410805</v>
      </c>
      <c r="AA12" s="324" t="str">
        <f>E1</f>
        <v>さいたま市</v>
      </c>
      <c r="AB12" s="172" t="s">
        <v>114</v>
      </c>
      <c r="AC12" s="173">
        <f>F40</f>
        <v>557789</v>
      </c>
      <c r="AD12" s="173">
        <f>F23</f>
        <v>304655</v>
      </c>
      <c r="AE12" s="173">
        <f>F24</f>
        <v>124372</v>
      </c>
      <c r="AF12" s="173">
        <f>F26</f>
        <v>52465</v>
      </c>
      <c r="AG12" s="173">
        <f>F27</f>
        <v>157653</v>
      </c>
      <c r="AH12" s="173">
        <f>F28</f>
        <v>73729</v>
      </c>
      <c r="AI12" s="173">
        <f>F32</f>
        <v>1620</v>
      </c>
      <c r="AJ12" s="173">
        <f>F34</f>
        <v>95481</v>
      </c>
      <c r="AK12" s="173">
        <f>F35</f>
        <v>95481</v>
      </c>
      <c r="AL12" s="177"/>
    </row>
    <row r="13" spans="1:38" ht="18" customHeight="1">
      <c r="A13" s="318"/>
      <c r="B13" s="318"/>
      <c r="C13" s="11"/>
      <c r="D13" s="31" t="s">
        <v>25</v>
      </c>
      <c r="E13" s="32"/>
      <c r="F13" s="89">
        <v>83709</v>
      </c>
      <c r="G13" s="90">
        <f t="shared" si="0"/>
        <v>15.007287701980498</v>
      </c>
      <c r="H13" s="91">
        <v>83279</v>
      </c>
      <c r="I13" s="92">
        <f t="shared" si="1"/>
        <v>0.51633665149677377</v>
      </c>
      <c r="AA13" s="330"/>
      <c r="AB13" s="172" t="s">
        <v>115</v>
      </c>
      <c r="AC13" s="175"/>
      <c r="AD13" s="175">
        <f>G23</f>
        <v>54.618323416202188</v>
      </c>
      <c r="AE13" s="175">
        <f>G24</f>
        <v>22.297320312878167</v>
      </c>
      <c r="AF13" s="175">
        <f>G26</f>
        <v>9.4058864552725137</v>
      </c>
      <c r="AG13" s="175">
        <f>G27</f>
        <v>28.26391341528786</v>
      </c>
      <c r="AH13" s="175">
        <f>G28</f>
        <v>13.218080672082094</v>
      </c>
      <c r="AI13" s="175">
        <f>G32</f>
        <v>0.29043240365084289</v>
      </c>
      <c r="AJ13" s="175">
        <f>G34</f>
        <v>17.117763168509956</v>
      </c>
      <c r="AK13" s="175">
        <f>G35</f>
        <v>17.117763168509956</v>
      </c>
    </row>
    <row r="14" spans="1:38" ht="18" customHeight="1">
      <c r="A14" s="318"/>
      <c r="B14" s="318"/>
      <c r="C14" s="52" t="s">
        <v>4</v>
      </c>
      <c r="D14" s="53"/>
      <c r="E14" s="54"/>
      <c r="F14" s="85">
        <v>2944</v>
      </c>
      <c r="G14" s="86">
        <f t="shared" si="0"/>
        <v>0.52779814589387741</v>
      </c>
      <c r="H14" s="87">
        <v>2809</v>
      </c>
      <c r="I14" s="88">
        <f t="shared" si="1"/>
        <v>4.8059807760769013</v>
      </c>
      <c r="AA14" s="325"/>
      <c r="AB14" s="172" t="s">
        <v>116</v>
      </c>
      <c r="AC14" s="175">
        <f>I40</f>
        <v>4.635924333490915</v>
      </c>
      <c r="AD14" s="175">
        <f>I23</f>
        <v>3.9668157976459728</v>
      </c>
      <c r="AE14" s="175">
        <f>I24</f>
        <v>1.4561087227846325</v>
      </c>
      <c r="AF14" s="175">
        <f>I26</f>
        <v>-1.0225064614107549</v>
      </c>
      <c r="AG14" s="175">
        <f>I27</f>
        <v>7.2998260737100473E-2</v>
      </c>
      <c r="AH14" s="175">
        <f>I28</f>
        <v>0.31429426651066183</v>
      </c>
      <c r="AI14" s="175">
        <f>I32</f>
        <v>-18.387909319899244</v>
      </c>
      <c r="AJ14" s="175">
        <f>I34</f>
        <v>15.724726386852028</v>
      </c>
      <c r="AK14" s="175">
        <f>I35</f>
        <v>15.724726386852028</v>
      </c>
    </row>
    <row r="15" spans="1:38" ht="18" customHeight="1">
      <c r="A15" s="318"/>
      <c r="B15" s="318"/>
      <c r="C15" s="52" t="s">
        <v>5</v>
      </c>
      <c r="D15" s="53"/>
      <c r="E15" s="54"/>
      <c r="F15" s="85">
        <v>6218</v>
      </c>
      <c r="G15" s="86">
        <f t="shared" si="0"/>
        <v>1.1147584480870005</v>
      </c>
      <c r="H15" s="87">
        <v>6777</v>
      </c>
      <c r="I15" s="88">
        <f t="shared" si="1"/>
        <v>-8.2484875313560515</v>
      </c>
    </row>
    <row r="16" spans="1:38" ht="18" customHeight="1">
      <c r="A16" s="318"/>
      <c r="B16" s="318"/>
      <c r="C16" s="52" t="s">
        <v>26</v>
      </c>
      <c r="D16" s="53"/>
      <c r="E16" s="54"/>
      <c r="F16" s="85">
        <v>8850</v>
      </c>
      <c r="G16" s="86">
        <f t="shared" si="0"/>
        <v>1.5866214643888641</v>
      </c>
      <c r="H16" s="87">
        <v>8919</v>
      </c>
      <c r="I16" s="88">
        <f t="shared" si="1"/>
        <v>-0.77362933064244466</v>
      </c>
    </row>
    <row r="17" spans="1:9" ht="18" customHeight="1">
      <c r="A17" s="318"/>
      <c r="B17" s="318"/>
      <c r="C17" s="52" t="s">
        <v>6</v>
      </c>
      <c r="D17" s="53"/>
      <c r="E17" s="54"/>
      <c r="F17" s="85">
        <v>96765</v>
      </c>
      <c r="G17" s="86">
        <f t="shared" si="0"/>
        <v>17.347957740292479</v>
      </c>
      <c r="H17" s="87">
        <v>92694</v>
      </c>
      <c r="I17" s="88">
        <f t="shared" si="1"/>
        <v>4.3918700239497621</v>
      </c>
    </row>
    <row r="18" spans="1:9" ht="18" customHeight="1">
      <c r="A18" s="318"/>
      <c r="B18" s="318"/>
      <c r="C18" s="52" t="s">
        <v>27</v>
      </c>
      <c r="D18" s="53"/>
      <c r="E18" s="54"/>
      <c r="F18" s="85">
        <v>21833</v>
      </c>
      <c r="G18" s="86">
        <f t="shared" si="0"/>
        <v>3.9142041166104029</v>
      </c>
      <c r="H18" s="87">
        <v>19609</v>
      </c>
      <c r="I18" s="88">
        <f t="shared" si="1"/>
        <v>11.34173083788057</v>
      </c>
    </row>
    <row r="19" spans="1:9" ht="18" customHeight="1">
      <c r="A19" s="318"/>
      <c r="B19" s="318"/>
      <c r="C19" s="52" t="s">
        <v>28</v>
      </c>
      <c r="D19" s="53"/>
      <c r="E19" s="54"/>
      <c r="F19" s="85">
        <v>1255</v>
      </c>
      <c r="G19" s="86">
        <f t="shared" si="0"/>
        <v>0.22499547319864682</v>
      </c>
      <c r="H19" s="87">
        <v>1567</v>
      </c>
      <c r="I19" s="88">
        <f t="shared" si="1"/>
        <v>-19.910657306955969</v>
      </c>
    </row>
    <row r="20" spans="1:9" ht="18" customHeight="1">
      <c r="A20" s="318"/>
      <c r="B20" s="318"/>
      <c r="C20" s="52" t="s">
        <v>7</v>
      </c>
      <c r="D20" s="53"/>
      <c r="E20" s="54"/>
      <c r="F20" s="85">
        <v>69973</v>
      </c>
      <c r="G20" s="86">
        <f t="shared" si="0"/>
        <v>12.544707765839771</v>
      </c>
      <c r="H20" s="87">
        <v>61256</v>
      </c>
      <c r="I20" s="88">
        <f t="shared" si="1"/>
        <v>14.230442732140535</v>
      </c>
    </row>
    <row r="21" spans="1:9" ht="18" customHeight="1">
      <c r="A21" s="318"/>
      <c r="B21" s="318"/>
      <c r="C21" s="57" t="s">
        <v>8</v>
      </c>
      <c r="D21" s="58"/>
      <c r="E21" s="56"/>
      <c r="F21" s="93">
        <v>89563</v>
      </c>
      <c r="G21" s="94">
        <f t="shared" si="0"/>
        <v>16.056788498876813</v>
      </c>
      <c r="H21" s="95">
        <v>107995</v>
      </c>
      <c r="I21" s="96">
        <f t="shared" si="1"/>
        <v>-17.067456826704941</v>
      </c>
    </row>
    <row r="22" spans="1:9" ht="18" customHeight="1">
      <c r="A22" s="318"/>
      <c r="B22" s="319"/>
      <c r="C22" s="59" t="s">
        <v>9</v>
      </c>
      <c r="D22" s="37"/>
      <c r="E22" s="60"/>
      <c r="F22" s="97">
        <f>SUM(F9,F14:F21)</f>
        <v>557789</v>
      </c>
      <c r="G22" s="98">
        <f t="shared" si="0"/>
        <v>100</v>
      </c>
      <c r="H22" s="97">
        <f>SUM(H9,H14:H21)</f>
        <v>533076</v>
      </c>
      <c r="I22" s="277">
        <f t="shared" ref="I22:I40" si="2">(F22/H22-1)*100</f>
        <v>4.635924333490915</v>
      </c>
    </row>
    <row r="23" spans="1:9" ht="18" customHeight="1">
      <c r="A23" s="318"/>
      <c r="B23" s="317" t="s">
        <v>82</v>
      </c>
      <c r="C23" s="4" t="s">
        <v>10</v>
      </c>
      <c r="D23" s="5"/>
      <c r="E23" s="23"/>
      <c r="F23" s="77">
        <v>304655</v>
      </c>
      <c r="G23" s="78">
        <f t="shared" ref="G23:G37" si="3">F23/$F$40*100</f>
        <v>54.618323416202188</v>
      </c>
      <c r="H23" s="79">
        <v>293031</v>
      </c>
      <c r="I23" s="99">
        <f t="shared" si="2"/>
        <v>3.9668157976459728</v>
      </c>
    </row>
    <row r="24" spans="1:9" ht="18" customHeight="1">
      <c r="A24" s="318"/>
      <c r="B24" s="318"/>
      <c r="C24" s="8"/>
      <c r="D24" s="10" t="s">
        <v>11</v>
      </c>
      <c r="E24" s="38"/>
      <c r="F24" s="85">
        <v>124372</v>
      </c>
      <c r="G24" s="86">
        <f t="shared" si="3"/>
        <v>22.297320312878167</v>
      </c>
      <c r="H24" s="87">
        <v>122587</v>
      </c>
      <c r="I24" s="88">
        <f t="shared" si="2"/>
        <v>1.4561087227846325</v>
      </c>
    </row>
    <row r="25" spans="1:9" ht="18" customHeight="1">
      <c r="A25" s="318"/>
      <c r="B25" s="318"/>
      <c r="C25" s="8"/>
      <c r="D25" s="10" t="s">
        <v>29</v>
      </c>
      <c r="E25" s="38"/>
      <c r="F25" s="85">
        <v>127818</v>
      </c>
      <c r="G25" s="86">
        <f t="shared" si="3"/>
        <v>22.915116648051502</v>
      </c>
      <c r="H25" s="87">
        <v>117437</v>
      </c>
      <c r="I25" s="88">
        <f t="shared" si="2"/>
        <v>8.8396331650161244</v>
      </c>
    </row>
    <row r="26" spans="1:9" ht="18" customHeight="1">
      <c r="A26" s="318"/>
      <c r="B26" s="318"/>
      <c r="C26" s="11"/>
      <c r="D26" s="10" t="s">
        <v>12</v>
      </c>
      <c r="E26" s="38"/>
      <c r="F26" s="85">
        <v>52465</v>
      </c>
      <c r="G26" s="86">
        <f t="shared" si="3"/>
        <v>9.4058864552725137</v>
      </c>
      <c r="H26" s="87">
        <v>53007</v>
      </c>
      <c r="I26" s="88">
        <f t="shared" si="2"/>
        <v>-1.0225064614107549</v>
      </c>
    </row>
    <row r="27" spans="1:9" ht="18" customHeight="1">
      <c r="A27" s="318"/>
      <c r="B27" s="318"/>
      <c r="C27" s="8" t="s">
        <v>13</v>
      </c>
      <c r="D27" s="14"/>
      <c r="E27" s="25"/>
      <c r="F27" s="77">
        <v>157653</v>
      </c>
      <c r="G27" s="78">
        <f t="shared" si="3"/>
        <v>28.26391341528786</v>
      </c>
      <c r="H27" s="79">
        <v>157538</v>
      </c>
      <c r="I27" s="99">
        <f t="shared" si="2"/>
        <v>7.2998260737100473E-2</v>
      </c>
    </row>
    <row r="28" spans="1:9" ht="18" customHeight="1">
      <c r="A28" s="318"/>
      <c r="B28" s="318"/>
      <c r="C28" s="8"/>
      <c r="D28" s="10" t="s">
        <v>14</v>
      </c>
      <c r="E28" s="38"/>
      <c r="F28" s="85">
        <v>73729</v>
      </c>
      <c r="G28" s="86">
        <f t="shared" si="3"/>
        <v>13.218080672082094</v>
      </c>
      <c r="H28" s="87">
        <v>73498</v>
      </c>
      <c r="I28" s="88">
        <f t="shared" si="2"/>
        <v>0.31429426651066183</v>
      </c>
    </row>
    <row r="29" spans="1:9" ht="18" customHeight="1">
      <c r="A29" s="318"/>
      <c r="B29" s="318"/>
      <c r="C29" s="8"/>
      <c r="D29" s="10" t="s">
        <v>30</v>
      </c>
      <c r="E29" s="38"/>
      <c r="F29" s="85">
        <v>6690</v>
      </c>
      <c r="G29" s="86">
        <f t="shared" si="3"/>
        <v>1.1993782595210734</v>
      </c>
      <c r="H29" s="87">
        <v>6322</v>
      </c>
      <c r="I29" s="88">
        <f t="shared" si="2"/>
        <v>5.8209427396393565</v>
      </c>
    </row>
    <row r="30" spans="1:9" ht="18" customHeight="1">
      <c r="A30" s="318"/>
      <c r="B30" s="318"/>
      <c r="C30" s="8"/>
      <c r="D30" s="10" t="s">
        <v>31</v>
      </c>
      <c r="E30" s="38"/>
      <c r="F30" s="85">
        <v>22391</v>
      </c>
      <c r="G30" s="86">
        <f t="shared" si="3"/>
        <v>4.0142419445345823</v>
      </c>
      <c r="H30" s="87">
        <v>21210</v>
      </c>
      <c r="I30" s="88">
        <f t="shared" si="2"/>
        <v>5.5681282413955646</v>
      </c>
    </row>
    <row r="31" spans="1:9" ht="18" customHeight="1">
      <c r="A31" s="318"/>
      <c r="B31" s="318"/>
      <c r="C31" s="8"/>
      <c r="D31" s="10" t="s">
        <v>32</v>
      </c>
      <c r="E31" s="38"/>
      <c r="F31" s="85">
        <v>32306</v>
      </c>
      <c r="G31" s="86">
        <f t="shared" si="3"/>
        <v>5.7917958224346489</v>
      </c>
      <c r="H31" s="87">
        <v>32511</v>
      </c>
      <c r="I31" s="88">
        <f t="shared" si="2"/>
        <v>-0.63055581187905219</v>
      </c>
    </row>
    <row r="32" spans="1:9" ht="18" customHeight="1">
      <c r="A32" s="318"/>
      <c r="B32" s="318"/>
      <c r="C32" s="8"/>
      <c r="D32" s="10" t="s">
        <v>15</v>
      </c>
      <c r="E32" s="38"/>
      <c r="F32" s="85">
        <v>1620</v>
      </c>
      <c r="G32" s="86">
        <f t="shared" si="3"/>
        <v>0.29043240365084289</v>
      </c>
      <c r="H32" s="87">
        <v>1985</v>
      </c>
      <c r="I32" s="88">
        <f t="shared" si="2"/>
        <v>-18.387909319899244</v>
      </c>
    </row>
    <row r="33" spans="1:9" ht="18" customHeight="1">
      <c r="A33" s="318"/>
      <c r="B33" s="318"/>
      <c r="C33" s="11"/>
      <c r="D33" s="10" t="s">
        <v>33</v>
      </c>
      <c r="E33" s="38"/>
      <c r="F33" s="85">
        <v>20713</v>
      </c>
      <c r="G33" s="86">
        <f t="shared" si="3"/>
        <v>3.7134113437159928</v>
      </c>
      <c r="H33" s="87">
        <v>21807</v>
      </c>
      <c r="I33" s="88">
        <f t="shared" si="2"/>
        <v>-5.0167377447608574</v>
      </c>
    </row>
    <row r="34" spans="1:9" ht="18" customHeight="1">
      <c r="A34" s="318"/>
      <c r="B34" s="318"/>
      <c r="C34" s="8" t="s">
        <v>16</v>
      </c>
      <c r="D34" s="14"/>
      <c r="E34" s="25"/>
      <c r="F34" s="118">
        <v>95481</v>
      </c>
      <c r="G34" s="78">
        <f t="shared" si="3"/>
        <v>17.117763168509956</v>
      </c>
      <c r="H34" s="79">
        <v>82507</v>
      </c>
      <c r="I34" s="99">
        <f t="shared" si="2"/>
        <v>15.724726386852028</v>
      </c>
    </row>
    <row r="35" spans="1:9" ht="18" customHeight="1">
      <c r="A35" s="318"/>
      <c r="B35" s="318"/>
      <c r="C35" s="8"/>
      <c r="D35" s="39" t="s">
        <v>17</v>
      </c>
      <c r="E35" s="40"/>
      <c r="F35" s="77">
        <v>95481</v>
      </c>
      <c r="G35" s="82">
        <f t="shared" si="3"/>
        <v>17.117763168509956</v>
      </c>
      <c r="H35" s="83">
        <v>82507</v>
      </c>
      <c r="I35" s="84">
        <f t="shared" si="2"/>
        <v>15.724726386852028</v>
      </c>
    </row>
    <row r="36" spans="1:9" ht="18" customHeight="1">
      <c r="A36" s="318"/>
      <c r="B36" s="318"/>
      <c r="C36" s="8"/>
      <c r="D36" s="41"/>
      <c r="E36" s="159" t="s">
        <v>103</v>
      </c>
      <c r="F36" s="81">
        <v>36887</v>
      </c>
      <c r="G36" s="86">
        <f t="shared" si="3"/>
        <v>6.6130741194250868</v>
      </c>
      <c r="H36" s="87">
        <v>29715</v>
      </c>
      <c r="I36" s="88">
        <f>(F36/H36-1)*100</f>
        <v>24.135958270233893</v>
      </c>
    </row>
    <row r="37" spans="1:9" ht="18" customHeight="1">
      <c r="A37" s="318"/>
      <c r="B37" s="318"/>
      <c r="C37" s="8"/>
      <c r="D37" s="12"/>
      <c r="E37" s="33" t="s">
        <v>34</v>
      </c>
      <c r="F37" s="85">
        <v>58594</v>
      </c>
      <c r="G37" s="86">
        <f t="shared" si="3"/>
        <v>10.504689049084869</v>
      </c>
      <c r="H37" s="87">
        <v>52792</v>
      </c>
      <c r="I37" s="88">
        <f t="shared" si="2"/>
        <v>10.990301560842553</v>
      </c>
    </row>
    <row r="38" spans="1:9" ht="18" customHeight="1">
      <c r="A38" s="318"/>
      <c r="B38" s="318"/>
      <c r="C38" s="8"/>
      <c r="D38" s="61" t="s">
        <v>35</v>
      </c>
      <c r="E38" s="54"/>
      <c r="F38" s="87">
        <v>0</v>
      </c>
      <c r="G38" s="82">
        <f>F38/$F$40*100</f>
        <v>0</v>
      </c>
      <c r="H38" s="87">
        <v>0</v>
      </c>
      <c r="I38" s="88" t="e">
        <f t="shared" si="2"/>
        <v>#DIV/0!</v>
      </c>
    </row>
    <row r="39" spans="1:9" ht="18" customHeight="1">
      <c r="A39" s="318"/>
      <c r="B39" s="318"/>
      <c r="C39" s="6"/>
      <c r="D39" s="55" t="s">
        <v>36</v>
      </c>
      <c r="E39" s="56"/>
      <c r="F39" s="156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19"/>
      <c r="B40" s="319"/>
      <c r="C40" s="6" t="s">
        <v>18</v>
      </c>
      <c r="D40" s="7"/>
      <c r="E40" s="24"/>
      <c r="F40" s="97">
        <f>SUM(F23,F27,F34)</f>
        <v>557789</v>
      </c>
      <c r="G40" s="278">
        <f>F40/$F$40*100</f>
        <v>100</v>
      </c>
      <c r="H40" s="97">
        <f>SUM(H23,H27,H34)</f>
        <v>533076</v>
      </c>
      <c r="I40" s="277">
        <f t="shared" si="2"/>
        <v>4.635924333490915</v>
      </c>
    </row>
    <row r="41" spans="1:9" ht="18" customHeight="1">
      <c r="A41" s="157" t="s">
        <v>19</v>
      </c>
      <c r="B41" s="157"/>
    </row>
    <row r="42" spans="1:9" ht="18" customHeight="1">
      <c r="A42" s="158" t="s">
        <v>20</v>
      </c>
      <c r="B42" s="157"/>
    </row>
    <row r="52" spans="10:10">
      <c r="J52" s="14"/>
    </row>
    <row r="53" spans="10:10">
      <c r="J53" s="14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34"/>
  <printOptions horizontalCentered="1" verticalCentered="1"/>
  <pageMargins left="0" right="0" top="0.43307086614173229" bottom="0.19685039370078741" header="0.19685039370078741" footer="0.31496062992125984"/>
  <pageSetup paperSize="9" scale="97" orientation="portrait" useFirstPageNumber="1" horizontalDpi="300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287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277</v>
      </c>
      <c r="B5" s="37"/>
      <c r="C5" s="37"/>
      <c r="D5" s="37"/>
      <c r="K5" s="46"/>
      <c r="O5" s="46" t="s">
        <v>44</v>
      </c>
    </row>
    <row r="6" spans="1:25" ht="15.95" customHeight="1">
      <c r="A6" s="356" t="s">
        <v>45</v>
      </c>
      <c r="B6" s="357"/>
      <c r="C6" s="357"/>
      <c r="D6" s="357"/>
      <c r="E6" s="358"/>
      <c r="F6" s="341" t="s">
        <v>288</v>
      </c>
      <c r="G6" s="342"/>
      <c r="H6" s="341" t="s">
        <v>289</v>
      </c>
      <c r="I6" s="342"/>
      <c r="J6" s="341" t="s">
        <v>290</v>
      </c>
      <c r="K6" s="342"/>
      <c r="L6" s="335"/>
      <c r="M6" s="336"/>
      <c r="N6" s="335"/>
      <c r="O6" s="336"/>
    </row>
    <row r="7" spans="1:25" ht="15.95" customHeight="1">
      <c r="A7" s="359"/>
      <c r="B7" s="360"/>
      <c r="C7" s="360"/>
      <c r="D7" s="360"/>
      <c r="E7" s="361"/>
      <c r="F7" s="178" t="s">
        <v>286</v>
      </c>
      <c r="G7" s="51" t="s">
        <v>1</v>
      </c>
      <c r="H7" s="178" t="s">
        <v>278</v>
      </c>
      <c r="I7" s="51" t="s">
        <v>1</v>
      </c>
      <c r="J7" s="178" t="s">
        <v>278</v>
      </c>
      <c r="K7" s="51" t="s">
        <v>1</v>
      </c>
      <c r="L7" s="178" t="s">
        <v>278</v>
      </c>
      <c r="M7" s="51" t="s">
        <v>1</v>
      </c>
      <c r="N7" s="178" t="s">
        <v>278</v>
      </c>
      <c r="O7" s="293" t="s">
        <v>1</v>
      </c>
    </row>
    <row r="8" spans="1:25" ht="15.95" customHeight="1">
      <c r="A8" s="362" t="s">
        <v>84</v>
      </c>
      <c r="B8" s="47" t="s">
        <v>46</v>
      </c>
      <c r="C8" s="48"/>
      <c r="D8" s="48"/>
      <c r="E8" s="100" t="s">
        <v>37</v>
      </c>
      <c r="F8" s="113">
        <v>32607</v>
      </c>
      <c r="G8" s="114">
        <v>32560</v>
      </c>
      <c r="H8" s="113">
        <v>17474</v>
      </c>
      <c r="I8" s="115">
        <v>16227</v>
      </c>
      <c r="J8" s="113">
        <v>25841</v>
      </c>
      <c r="K8" s="116">
        <v>25813</v>
      </c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63"/>
      <c r="B9" s="14"/>
      <c r="C9" s="61" t="s">
        <v>47</v>
      </c>
      <c r="D9" s="53"/>
      <c r="E9" s="101" t="s">
        <v>38</v>
      </c>
      <c r="F9" s="117">
        <v>32605</v>
      </c>
      <c r="G9" s="118">
        <v>32559</v>
      </c>
      <c r="H9" s="117">
        <v>17474</v>
      </c>
      <c r="I9" s="119">
        <v>16164</v>
      </c>
      <c r="J9" s="117">
        <v>25839</v>
      </c>
      <c r="K9" s="120">
        <v>25811</v>
      </c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63"/>
      <c r="B10" s="11"/>
      <c r="C10" s="61" t="s">
        <v>48</v>
      </c>
      <c r="D10" s="53"/>
      <c r="E10" s="101" t="s">
        <v>39</v>
      </c>
      <c r="F10" s="117">
        <v>2</v>
      </c>
      <c r="G10" s="118">
        <v>1</v>
      </c>
      <c r="H10" s="117">
        <v>0</v>
      </c>
      <c r="I10" s="119">
        <v>63</v>
      </c>
      <c r="J10" s="121">
        <v>2</v>
      </c>
      <c r="K10" s="122">
        <v>2</v>
      </c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63"/>
      <c r="B11" s="66" t="s">
        <v>49</v>
      </c>
      <c r="C11" s="67"/>
      <c r="D11" s="67"/>
      <c r="E11" s="103" t="s">
        <v>40</v>
      </c>
      <c r="F11" s="123">
        <v>28075</v>
      </c>
      <c r="G11" s="124">
        <v>27791</v>
      </c>
      <c r="H11" s="123">
        <v>17474</v>
      </c>
      <c r="I11" s="125">
        <v>16227</v>
      </c>
      <c r="J11" s="123">
        <v>24318</v>
      </c>
      <c r="K11" s="126">
        <v>25077</v>
      </c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63"/>
      <c r="B12" s="8"/>
      <c r="C12" s="61" t="s">
        <v>50</v>
      </c>
      <c r="D12" s="53"/>
      <c r="E12" s="101" t="s">
        <v>41</v>
      </c>
      <c r="F12" s="117">
        <v>28073</v>
      </c>
      <c r="G12" s="118">
        <v>27789</v>
      </c>
      <c r="H12" s="123">
        <v>17474</v>
      </c>
      <c r="I12" s="119">
        <v>16138</v>
      </c>
      <c r="J12" s="123">
        <v>24317</v>
      </c>
      <c r="K12" s="120">
        <v>24548</v>
      </c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63"/>
      <c r="B13" s="14"/>
      <c r="C13" s="50" t="s">
        <v>51</v>
      </c>
      <c r="D13" s="68"/>
      <c r="E13" s="104" t="s">
        <v>42</v>
      </c>
      <c r="F13" s="160">
        <v>2</v>
      </c>
      <c r="G13" s="139">
        <v>2</v>
      </c>
      <c r="H13" s="121">
        <v>0</v>
      </c>
      <c r="I13" s="122">
        <v>89</v>
      </c>
      <c r="J13" s="121">
        <v>1</v>
      </c>
      <c r="K13" s="122">
        <v>529</v>
      </c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63"/>
      <c r="B14" s="52" t="s">
        <v>52</v>
      </c>
      <c r="C14" s="53"/>
      <c r="D14" s="53"/>
      <c r="E14" s="101" t="s">
        <v>88</v>
      </c>
      <c r="F14" s="161">
        <f t="shared" ref="F14:O14" si="0">F9-F12</f>
        <v>4532</v>
      </c>
      <c r="G14" s="150">
        <f t="shared" si="0"/>
        <v>4770</v>
      </c>
      <c r="H14" s="161">
        <f t="shared" si="0"/>
        <v>0</v>
      </c>
      <c r="I14" s="150">
        <f t="shared" si="0"/>
        <v>26</v>
      </c>
      <c r="J14" s="161">
        <f t="shared" si="0"/>
        <v>1522</v>
      </c>
      <c r="K14" s="150">
        <f t="shared" si="0"/>
        <v>1263</v>
      </c>
      <c r="L14" s="161">
        <f t="shared" si="0"/>
        <v>0</v>
      </c>
      <c r="M14" s="150">
        <f t="shared" si="0"/>
        <v>0</v>
      </c>
      <c r="N14" s="161">
        <f t="shared" si="0"/>
        <v>0</v>
      </c>
      <c r="O14" s="15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63"/>
      <c r="B15" s="52" t="s">
        <v>53</v>
      </c>
      <c r="C15" s="53"/>
      <c r="D15" s="53"/>
      <c r="E15" s="101" t="s">
        <v>89</v>
      </c>
      <c r="F15" s="161">
        <f t="shared" ref="F15:O15" si="1">F10-F13</f>
        <v>0</v>
      </c>
      <c r="G15" s="150">
        <f>G10-G13</f>
        <v>-1</v>
      </c>
      <c r="H15" s="161">
        <f t="shared" si="1"/>
        <v>0</v>
      </c>
      <c r="I15" s="150">
        <f t="shared" si="1"/>
        <v>-26</v>
      </c>
      <c r="J15" s="161">
        <f t="shared" si="1"/>
        <v>1</v>
      </c>
      <c r="K15" s="150">
        <f t="shared" si="1"/>
        <v>-527</v>
      </c>
      <c r="L15" s="161">
        <f t="shared" si="1"/>
        <v>0</v>
      </c>
      <c r="M15" s="150">
        <f t="shared" si="1"/>
        <v>0</v>
      </c>
      <c r="N15" s="161">
        <f t="shared" si="1"/>
        <v>0</v>
      </c>
      <c r="O15" s="150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63"/>
      <c r="B16" s="52" t="s">
        <v>54</v>
      </c>
      <c r="C16" s="53"/>
      <c r="D16" s="53"/>
      <c r="E16" s="101" t="s">
        <v>90</v>
      </c>
      <c r="F16" s="160">
        <f t="shared" ref="F16:O16" si="2">F8-F11</f>
        <v>4532</v>
      </c>
      <c r="G16" s="139">
        <f t="shared" si="2"/>
        <v>4769</v>
      </c>
      <c r="H16" s="160">
        <f t="shared" si="2"/>
        <v>0</v>
      </c>
      <c r="I16" s="139">
        <f t="shared" si="2"/>
        <v>0</v>
      </c>
      <c r="J16" s="160">
        <f t="shared" si="2"/>
        <v>1523</v>
      </c>
      <c r="K16" s="139">
        <f t="shared" si="2"/>
        <v>736</v>
      </c>
      <c r="L16" s="160">
        <f t="shared" si="2"/>
        <v>0</v>
      </c>
      <c r="M16" s="139">
        <f t="shared" si="2"/>
        <v>0</v>
      </c>
      <c r="N16" s="160">
        <f t="shared" si="2"/>
        <v>0</v>
      </c>
      <c r="O16" s="139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63"/>
      <c r="B17" s="52" t="s">
        <v>55</v>
      </c>
      <c r="C17" s="53"/>
      <c r="D17" s="53"/>
      <c r="E17" s="43"/>
      <c r="F17" s="161">
        <v>0</v>
      </c>
      <c r="G17" s="150">
        <v>0</v>
      </c>
      <c r="H17" s="121">
        <v>0</v>
      </c>
      <c r="I17" s="122">
        <v>0</v>
      </c>
      <c r="J17" s="117">
        <v>0</v>
      </c>
      <c r="K17" s="120">
        <v>0</v>
      </c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64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63" t="s">
        <v>85</v>
      </c>
      <c r="B19" s="66" t="s">
        <v>57</v>
      </c>
      <c r="C19" s="69"/>
      <c r="D19" s="69"/>
      <c r="E19" s="105"/>
      <c r="F19" s="163">
        <v>3502</v>
      </c>
      <c r="G19" s="155">
        <v>3691</v>
      </c>
      <c r="H19" s="135">
        <v>13048</v>
      </c>
      <c r="I19" s="137">
        <v>5439</v>
      </c>
      <c r="J19" s="135">
        <v>16191</v>
      </c>
      <c r="K19" s="138">
        <v>18799</v>
      </c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63"/>
      <c r="B20" s="13"/>
      <c r="C20" s="61" t="s">
        <v>58</v>
      </c>
      <c r="D20" s="53"/>
      <c r="E20" s="101"/>
      <c r="F20" s="161">
        <v>2882</v>
      </c>
      <c r="G20" s="150">
        <v>2882</v>
      </c>
      <c r="H20" s="117">
        <v>12918</v>
      </c>
      <c r="I20" s="119">
        <v>5318</v>
      </c>
      <c r="J20" s="117">
        <v>13898</v>
      </c>
      <c r="K20" s="122">
        <v>15783</v>
      </c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63"/>
      <c r="B21" s="26" t="s">
        <v>59</v>
      </c>
      <c r="C21" s="67"/>
      <c r="D21" s="67"/>
      <c r="E21" s="103" t="s">
        <v>91</v>
      </c>
      <c r="F21" s="295">
        <v>3502</v>
      </c>
      <c r="G21" s="149">
        <v>3691</v>
      </c>
      <c r="H21" s="296">
        <v>13048</v>
      </c>
      <c r="I21" s="125">
        <v>5439</v>
      </c>
      <c r="J21" s="296">
        <v>16191</v>
      </c>
      <c r="K21" s="126">
        <v>18799</v>
      </c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63"/>
      <c r="B22" s="66" t="s">
        <v>60</v>
      </c>
      <c r="C22" s="69"/>
      <c r="D22" s="69"/>
      <c r="E22" s="105" t="s">
        <v>92</v>
      </c>
      <c r="F22" s="163">
        <v>18795</v>
      </c>
      <c r="G22" s="155">
        <v>17371</v>
      </c>
      <c r="H22" s="135">
        <v>15010</v>
      </c>
      <c r="I22" s="137">
        <v>6507</v>
      </c>
      <c r="J22" s="135">
        <v>26895</v>
      </c>
      <c r="K22" s="138">
        <v>29371</v>
      </c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63"/>
      <c r="B23" s="8" t="s">
        <v>61</v>
      </c>
      <c r="C23" s="50" t="s">
        <v>62</v>
      </c>
      <c r="D23" s="68"/>
      <c r="E23" s="104"/>
      <c r="F23" s="160">
        <v>4748</v>
      </c>
      <c r="G23" s="139">
        <v>4667</v>
      </c>
      <c r="H23" s="127">
        <v>198</v>
      </c>
      <c r="I23" s="129">
        <v>183</v>
      </c>
      <c r="J23" s="127">
        <v>11889</v>
      </c>
      <c r="K23" s="130">
        <v>11688</v>
      </c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63"/>
      <c r="B24" s="52" t="s">
        <v>93</v>
      </c>
      <c r="C24" s="53"/>
      <c r="D24" s="53"/>
      <c r="E24" s="101" t="s">
        <v>94</v>
      </c>
      <c r="F24" s="161">
        <f t="shared" ref="F24:O24" si="3">F21-F22</f>
        <v>-15293</v>
      </c>
      <c r="G24" s="150">
        <f t="shared" si="3"/>
        <v>-13680</v>
      </c>
      <c r="H24" s="161">
        <f t="shared" si="3"/>
        <v>-1962</v>
      </c>
      <c r="I24" s="150">
        <f t="shared" si="3"/>
        <v>-1068</v>
      </c>
      <c r="J24" s="161">
        <f t="shared" si="3"/>
        <v>-10704</v>
      </c>
      <c r="K24" s="150">
        <f t="shared" si="3"/>
        <v>-10572</v>
      </c>
      <c r="L24" s="161">
        <f t="shared" si="3"/>
        <v>0</v>
      </c>
      <c r="M24" s="150">
        <f t="shared" si="3"/>
        <v>0</v>
      </c>
      <c r="N24" s="161">
        <f t="shared" si="3"/>
        <v>0</v>
      </c>
      <c r="O24" s="150">
        <f t="shared" si="3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63"/>
      <c r="B25" s="112" t="s">
        <v>63</v>
      </c>
      <c r="C25" s="68"/>
      <c r="D25" s="68"/>
      <c r="E25" s="365" t="s">
        <v>95</v>
      </c>
      <c r="F25" s="367">
        <v>15293</v>
      </c>
      <c r="G25" s="345">
        <v>13680</v>
      </c>
      <c r="H25" s="343">
        <v>1962</v>
      </c>
      <c r="I25" s="345">
        <v>1068</v>
      </c>
      <c r="J25" s="343">
        <v>10704</v>
      </c>
      <c r="K25" s="345">
        <v>10572</v>
      </c>
      <c r="L25" s="343"/>
      <c r="M25" s="345"/>
      <c r="N25" s="343"/>
      <c r="O25" s="345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63"/>
      <c r="B26" s="26" t="s">
        <v>64</v>
      </c>
      <c r="C26" s="67"/>
      <c r="D26" s="67"/>
      <c r="E26" s="366"/>
      <c r="F26" s="368"/>
      <c r="G26" s="346"/>
      <c r="H26" s="344"/>
      <c r="I26" s="346"/>
      <c r="J26" s="344"/>
      <c r="K26" s="346"/>
      <c r="L26" s="344"/>
      <c r="M26" s="346"/>
      <c r="N26" s="344"/>
      <c r="O26" s="346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64"/>
      <c r="B27" s="59" t="s">
        <v>96</v>
      </c>
      <c r="C27" s="37"/>
      <c r="D27" s="37"/>
      <c r="E27" s="106" t="s">
        <v>97</v>
      </c>
      <c r="F27" s="165">
        <f t="shared" ref="F27:O27" si="4">F24+F25</f>
        <v>0</v>
      </c>
      <c r="G27" s="151">
        <f t="shared" si="4"/>
        <v>0</v>
      </c>
      <c r="H27" s="165">
        <f t="shared" si="4"/>
        <v>0</v>
      </c>
      <c r="I27" s="151">
        <f t="shared" si="4"/>
        <v>0</v>
      </c>
      <c r="J27" s="165">
        <f t="shared" si="4"/>
        <v>0</v>
      </c>
      <c r="K27" s="151">
        <f t="shared" si="4"/>
        <v>0</v>
      </c>
      <c r="L27" s="165">
        <f t="shared" si="4"/>
        <v>0</v>
      </c>
      <c r="M27" s="151">
        <f t="shared" si="4"/>
        <v>0</v>
      </c>
      <c r="N27" s="165">
        <f t="shared" si="4"/>
        <v>0</v>
      </c>
      <c r="O27" s="151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50" t="s">
        <v>65</v>
      </c>
      <c r="B30" s="351"/>
      <c r="C30" s="351"/>
      <c r="D30" s="351"/>
      <c r="E30" s="352"/>
      <c r="F30" s="337" t="s">
        <v>291</v>
      </c>
      <c r="G30" s="338"/>
      <c r="H30" s="337" t="s">
        <v>292</v>
      </c>
      <c r="I30" s="338"/>
      <c r="J30" s="337" t="s">
        <v>293</v>
      </c>
      <c r="K30" s="338"/>
      <c r="L30" s="337" t="s">
        <v>294</v>
      </c>
      <c r="M30" s="338"/>
      <c r="N30" s="339"/>
      <c r="O30" s="34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53"/>
      <c r="B31" s="354"/>
      <c r="C31" s="354"/>
      <c r="D31" s="354"/>
      <c r="E31" s="355"/>
      <c r="F31" s="178" t="s">
        <v>278</v>
      </c>
      <c r="G31" s="74" t="s">
        <v>1</v>
      </c>
      <c r="H31" s="178" t="s">
        <v>278</v>
      </c>
      <c r="I31" s="74" t="s">
        <v>1</v>
      </c>
      <c r="J31" s="178" t="s">
        <v>278</v>
      </c>
      <c r="K31" s="75" t="s">
        <v>1</v>
      </c>
      <c r="L31" s="178" t="s">
        <v>295</v>
      </c>
      <c r="M31" s="74" t="s">
        <v>1</v>
      </c>
      <c r="N31" s="178" t="s">
        <v>278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62" t="s">
        <v>86</v>
      </c>
      <c r="B32" s="47" t="s">
        <v>46</v>
      </c>
      <c r="C32" s="48"/>
      <c r="D32" s="48"/>
      <c r="E32" s="16" t="s">
        <v>37</v>
      </c>
      <c r="F32" s="135">
        <v>616</v>
      </c>
      <c r="G32" s="136">
        <v>956</v>
      </c>
      <c r="H32" s="113">
        <v>259</v>
      </c>
      <c r="I32" s="115">
        <v>239</v>
      </c>
      <c r="J32" s="113">
        <v>122</v>
      </c>
      <c r="K32" s="298">
        <v>118</v>
      </c>
      <c r="L32" s="302">
        <v>195</v>
      </c>
      <c r="M32" s="136">
        <v>195</v>
      </c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69"/>
      <c r="B33" s="14"/>
      <c r="C33" s="50" t="s">
        <v>66</v>
      </c>
      <c r="D33" s="68"/>
      <c r="E33" s="108"/>
      <c r="F33" s="127">
        <v>561</v>
      </c>
      <c r="G33" s="128">
        <v>882</v>
      </c>
      <c r="H33" s="127">
        <v>109</v>
      </c>
      <c r="I33" s="129">
        <v>136</v>
      </c>
      <c r="J33" s="127">
        <v>43</v>
      </c>
      <c r="K33" s="299">
        <v>50</v>
      </c>
      <c r="L33" s="303">
        <v>0</v>
      </c>
      <c r="M33" s="128">
        <v>0</v>
      </c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69"/>
      <c r="B34" s="14"/>
      <c r="C34" s="12"/>
      <c r="D34" s="61" t="s">
        <v>67</v>
      </c>
      <c r="E34" s="102"/>
      <c r="F34" s="117">
        <v>561</v>
      </c>
      <c r="G34" s="118">
        <v>882</v>
      </c>
      <c r="H34" s="117">
        <v>102</v>
      </c>
      <c r="I34" s="119">
        <v>127</v>
      </c>
      <c r="J34" s="117">
        <v>19</v>
      </c>
      <c r="K34" s="300">
        <v>22</v>
      </c>
      <c r="L34" s="297">
        <v>0</v>
      </c>
      <c r="M34" s="118">
        <v>0</v>
      </c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69"/>
      <c r="B35" s="11"/>
      <c r="C35" s="31" t="s">
        <v>68</v>
      </c>
      <c r="D35" s="67"/>
      <c r="E35" s="109"/>
      <c r="F35" s="123">
        <v>55</v>
      </c>
      <c r="G35" s="124">
        <v>74</v>
      </c>
      <c r="H35" s="123">
        <v>150</v>
      </c>
      <c r="I35" s="125">
        <v>103</v>
      </c>
      <c r="J35" s="144">
        <v>79</v>
      </c>
      <c r="K35" s="169">
        <v>68</v>
      </c>
      <c r="L35" s="304">
        <v>195</v>
      </c>
      <c r="M35" s="124">
        <v>195</v>
      </c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69"/>
      <c r="B36" s="66" t="s">
        <v>49</v>
      </c>
      <c r="C36" s="69"/>
      <c r="D36" s="69"/>
      <c r="E36" s="16" t="s">
        <v>38</v>
      </c>
      <c r="F36" s="163">
        <v>55</v>
      </c>
      <c r="G36" s="139">
        <v>74</v>
      </c>
      <c r="H36" s="135">
        <v>259</v>
      </c>
      <c r="I36" s="137">
        <v>239</v>
      </c>
      <c r="J36" s="135">
        <v>122</v>
      </c>
      <c r="K36" s="301">
        <v>118</v>
      </c>
      <c r="L36" s="296">
        <v>195</v>
      </c>
      <c r="M36" s="136">
        <v>195</v>
      </c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69"/>
      <c r="B37" s="14"/>
      <c r="C37" s="61" t="s">
        <v>69</v>
      </c>
      <c r="D37" s="53"/>
      <c r="E37" s="102"/>
      <c r="F37" s="161">
        <v>37</v>
      </c>
      <c r="G37" s="150">
        <v>48</v>
      </c>
      <c r="H37" s="117">
        <v>259</v>
      </c>
      <c r="I37" s="119">
        <v>239</v>
      </c>
      <c r="J37" s="117">
        <v>122</v>
      </c>
      <c r="K37" s="300">
        <v>118</v>
      </c>
      <c r="L37" s="297">
        <v>0</v>
      </c>
      <c r="M37" s="118">
        <v>0</v>
      </c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69"/>
      <c r="B38" s="11"/>
      <c r="C38" s="61" t="s">
        <v>70</v>
      </c>
      <c r="D38" s="53"/>
      <c r="E38" s="102"/>
      <c r="F38" s="161">
        <v>18</v>
      </c>
      <c r="G38" s="150">
        <v>26</v>
      </c>
      <c r="H38" s="117">
        <v>0</v>
      </c>
      <c r="I38" s="119">
        <v>0</v>
      </c>
      <c r="J38" s="117">
        <v>0</v>
      </c>
      <c r="K38" s="169">
        <v>0</v>
      </c>
      <c r="L38" s="297">
        <v>195</v>
      </c>
      <c r="M38" s="118">
        <v>195</v>
      </c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70"/>
      <c r="B39" s="6" t="s">
        <v>71</v>
      </c>
      <c r="C39" s="7"/>
      <c r="D39" s="7"/>
      <c r="E39" s="110" t="s">
        <v>98</v>
      </c>
      <c r="F39" s="165">
        <f t="shared" ref="F39:O39" si="5">F32-F36</f>
        <v>561</v>
      </c>
      <c r="G39" s="151">
        <f t="shared" si="5"/>
        <v>882</v>
      </c>
      <c r="H39" s="165">
        <f t="shared" si="5"/>
        <v>0</v>
      </c>
      <c r="I39" s="151">
        <f t="shared" si="5"/>
        <v>0</v>
      </c>
      <c r="J39" s="165">
        <f t="shared" si="5"/>
        <v>0</v>
      </c>
      <c r="K39" s="151">
        <f t="shared" si="5"/>
        <v>0</v>
      </c>
      <c r="L39" s="305">
        <f t="shared" si="5"/>
        <v>0</v>
      </c>
      <c r="M39" s="151">
        <f t="shared" si="5"/>
        <v>0</v>
      </c>
      <c r="N39" s="165">
        <f t="shared" si="5"/>
        <v>0</v>
      </c>
      <c r="O39" s="151">
        <f t="shared" si="5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62" t="s">
        <v>87</v>
      </c>
      <c r="B40" s="66" t="s">
        <v>72</v>
      </c>
      <c r="C40" s="69"/>
      <c r="D40" s="69"/>
      <c r="E40" s="16" t="s">
        <v>40</v>
      </c>
      <c r="F40" s="163">
        <v>1799</v>
      </c>
      <c r="G40" s="155">
        <v>1878</v>
      </c>
      <c r="H40" s="135">
        <v>0</v>
      </c>
      <c r="I40" s="137">
        <v>0</v>
      </c>
      <c r="J40" s="296">
        <v>0</v>
      </c>
      <c r="K40" s="281">
        <v>0</v>
      </c>
      <c r="L40" s="296">
        <v>0</v>
      </c>
      <c r="M40" s="281">
        <v>0</v>
      </c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71"/>
      <c r="B41" s="11"/>
      <c r="C41" s="61" t="s">
        <v>73</v>
      </c>
      <c r="D41" s="53"/>
      <c r="E41" s="102"/>
      <c r="F41" s="167">
        <v>48</v>
      </c>
      <c r="G41" s="169">
        <v>180</v>
      </c>
      <c r="H41" s="144">
        <v>0</v>
      </c>
      <c r="I41" s="145">
        <v>0</v>
      </c>
      <c r="J41" s="144">
        <v>0</v>
      </c>
      <c r="K41" s="145">
        <v>0</v>
      </c>
      <c r="L41" s="144">
        <v>0</v>
      </c>
      <c r="M41" s="145">
        <v>0</v>
      </c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71"/>
      <c r="B42" s="66" t="s">
        <v>60</v>
      </c>
      <c r="C42" s="69"/>
      <c r="D42" s="69"/>
      <c r="E42" s="16" t="s">
        <v>41</v>
      </c>
      <c r="F42" s="163">
        <v>2360</v>
      </c>
      <c r="G42" s="155">
        <v>2760</v>
      </c>
      <c r="H42" s="135">
        <v>0</v>
      </c>
      <c r="I42" s="137">
        <v>0</v>
      </c>
      <c r="J42" s="296">
        <v>0</v>
      </c>
      <c r="K42" s="281">
        <v>0</v>
      </c>
      <c r="L42" s="296">
        <v>0</v>
      </c>
      <c r="M42" s="281">
        <v>0</v>
      </c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71"/>
      <c r="B43" s="11"/>
      <c r="C43" s="61" t="s">
        <v>74</v>
      </c>
      <c r="D43" s="53"/>
      <c r="E43" s="102"/>
      <c r="F43" s="161">
        <v>1098</v>
      </c>
      <c r="G43" s="150">
        <v>1471</v>
      </c>
      <c r="H43" s="117">
        <v>0</v>
      </c>
      <c r="I43" s="119">
        <v>0</v>
      </c>
      <c r="J43" s="297">
        <v>0</v>
      </c>
      <c r="K43" s="283">
        <v>0</v>
      </c>
      <c r="L43" s="297">
        <v>0</v>
      </c>
      <c r="M43" s="283">
        <v>0</v>
      </c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72"/>
      <c r="B44" s="59" t="s">
        <v>71</v>
      </c>
      <c r="C44" s="37"/>
      <c r="D44" s="37"/>
      <c r="E44" s="110" t="s">
        <v>99</v>
      </c>
      <c r="F44" s="162">
        <f t="shared" ref="F44:O44" si="6">F40-F42</f>
        <v>-561</v>
      </c>
      <c r="G44" s="166">
        <f t="shared" si="6"/>
        <v>-882</v>
      </c>
      <c r="H44" s="162">
        <f t="shared" si="6"/>
        <v>0</v>
      </c>
      <c r="I44" s="166">
        <f t="shared" si="6"/>
        <v>0</v>
      </c>
      <c r="J44" s="162">
        <f t="shared" si="6"/>
        <v>0</v>
      </c>
      <c r="K44" s="166">
        <f t="shared" si="6"/>
        <v>0</v>
      </c>
      <c r="L44" s="162">
        <f t="shared" si="6"/>
        <v>0</v>
      </c>
      <c r="M44" s="166">
        <f t="shared" si="6"/>
        <v>0</v>
      </c>
      <c r="N44" s="162">
        <f t="shared" si="6"/>
        <v>0</v>
      </c>
      <c r="O44" s="166">
        <f t="shared" si="6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47" t="s">
        <v>79</v>
      </c>
      <c r="B45" s="20" t="s">
        <v>75</v>
      </c>
      <c r="C45" s="9"/>
      <c r="D45" s="9"/>
      <c r="E45" s="111" t="s">
        <v>100</v>
      </c>
      <c r="F45" s="168">
        <f t="shared" ref="F45:O45" si="7">F39+F44</f>
        <v>0</v>
      </c>
      <c r="G45" s="152">
        <f t="shared" si="7"/>
        <v>0</v>
      </c>
      <c r="H45" s="168">
        <f t="shared" si="7"/>
        <v>0</v>
      </c>
      <c r="I45" s="152">
        <f t="shared" si="7"/>
        <v>0</v>
      </c>
      <c r="J45" s="168">
        <f t="shared" si="7"/>
        <v>0</v>
      </c>
      <c r="K45" s="152">
        <f t="shared" si="7"/>
        <v>0</v>
      </c>
      <c r="L45" s="168">
        <f t="shared" si="7"/>
        <v>0</v>
      </c>
      <c r="M45" s="152">
        <f t="shared" si="7"/>
        <v>0</v>
      </c>
      <c r="N45" s="168">
        <f t="shared" si="7"/>
        <v>0</v>
      </c>
      <c r="O45" s="152">
        <f t="shared" si="7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48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0</v>
      </c>
      <c r="J46" s="144">
        <v>0</v>
      </c>
      <c r="K46" s="145">
        <v>0</v>
      </c>
      <c r="L46" s="144">
        <v>0</v>
      </c>
      <c r="M46" s="145">
        <v>0</v>
      </c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48"/>
      <c r="B47" s="52" t="s">
        <v>77</v>
      </c>
      <c r="C47" s="53"/>
      <c r="D47" s="53"/>
      <c r="E47" s="53"/>
      <c r="F47" s="161">
        <v>0</v>
      </c>
      <c r="G47" s="150">
        <v>0</v>
      </c>
      <c r="H47" s="117">
        <v>0</v>
      </c>
      <c r="I47" s="119">
        <v>0</v>
      </c>
      <c r="J47" s="117">
        <v>0</v>
      </c>
      <c r="K47" s="120">
        <v>0</v>
      </c>
      <c r="L47" s="297">
        <v>0</v>
      </c>
      <c r="M47" s="306">
        <v>0</v>
      </c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49"/>
      <c r="B48" s="59" t="s">
        <v>78</v>
      </c>
      <c r="C48" s="37"/>
      <c r="D48" s="37"/>
      <c r="E48" s="37"/>
      <c r="F48" s="140">
        <v>0</v>
      </c>
      <c r="G48" s="141">
        <v>0</v>
      </c>
      <c r="H48" s="140">
        <v>0</v>
      </c>
      <c r="I48" s="142">
        <v>0</v>
      </c>
      <c r="J48" s="140">
        <v>0</v>
      </c>
      <c r="K48" s="143">
        <v>0</v>
      </c>
      <c r="L48" s="307">
        <v>0</v>
      </c>
      <c r="M48" s="308">
        <v>0</v>
      </c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34"/>
  <printOptions horizontalCentered="1"/>
  <pageMargins left="0.78740157480314965" right="0.36" top="0.28000000000000003" bottom="0.23" header="0.19685039370078741" footer="0.19685039370078741"/>
  <pageSetup paperSize="9" scale="75" firstPageNumber="3" orientation="landscape" useFirstPageNumber="1" horizontalDpi="300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30" activePane="bottomRight" state="frozen"/>
      <selection activeCell="G21" sqref="G21"/>
      <selection pane="topRight" activeCell="G21" sqref="G21"/>
      <selection pane="bottomLeft" activeCell="G21" sqref="G21"/>
      <selection pane="bottomRight" activeCell="F53" sqref="F53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16" t="s">
        <v>0</v>
      </c>
      <c r="B1" s="316"/>
      <c r="C1" s="316"/>
      <c r="D1" s="316"/>
      <c r="E1" s="76" t="s">
        <v>287</v>
      </c>
      <c r="F1" s="2"/>
      <c r="AA1" s="322" t="s">
        <v>129</v>
      </c>
      <c r="AB1" s="322"/>
    </row>
    <row r="2" spans="1:38">
      <c r="AA2" s="323" t="s">
        <v>106</v>
      </c>
      <c r="AB2" s="323"/>
      <c r="AC2" s="324" t="s">
        <v>107</v>
      </c>
      <c r="AD2" s="326" t="s">
        <v>108</v>
      </c>
      <c r="AE2" s="327"/>
      <c r="AF2" s="328"/>
      <c r="AG2" s="323" t="s">
        <v>109</v>
      </c>
      <c r="AH2" s="323" t="s">
        <v>110</v>
      </c>
      <c r="AI2" s="323" t="s">
        <v>111</v>
      </c>
      <c r="AJ2" s="323" t="s">
        <v>112</v>
      </c>
      <c r="AK2" s="323" t="s">
        <v>113</v>
      </c>
    </row>
    <row r="3" spans="1:38" ht="14.25">
      <c r="A3" s="22" t="s">
        <v>130</v>
      </c>
      <c r="AA3" s="323"/>
      <c r="AB3" s="323"/>
      <c r="AC3" s="325"/>
      <c r="AD3" s="171"/>
      <c r="AE3" s="170" t="s">
        <v>126</v>
      </c>
      <c r="AF3" s="170" t="s">
        <v>127</v>
      </c>
      <c r="AG3" s="323"/>
      <c r="AH3" s="323"/>
      <c r="AI3" s="323"/>
      <c r="AJ3" s="323"/>
      <c r="AK3" s="323"/>
    </row>
    <row r="4" spans="1:38">
      <c r="AA4" s="172" t="str">
        <f>E1</f>
        <v>さいたま市</v>
      </c>
      <c r="AB4" s="172" t="s">
        <v>131</v>
      </c>
      <c r="AC4" s="173">
        <f>SUM(F22)</f>
        <v>462254</v>
      </c>
      <c r="AD4" s="173">
        <f>F9</f>
        <v>230091</v>
      </c>
      <c r="AE4" s="173">
        <f>F10</f>
        <v>115948</v>
      </c>
      <c r="AF4" s="173">
        <f>F13</f>
        <v>82735</v>
      </c>
      <c r="AG4" s="173">
        <f>F14</f>
        <v>2950</v>
      </c>
      <c r="AH4" s="173">
        <f>F15</f>
        <v>5794</v>
      </c>
      <c r="AI4" s="173">
        <f>F17</f>
        <v>75920</v>
      </c>
      <c r="AJ4" s="173">
        <f>F20</f>
        <v>43991</v>
      </c>
      <c r="AK4" s="173">
        <f>F21</f>
        <v>74442</v>
      </c>
      <c r="AL4" s="174"/>
    </row>
    <row r="5" spans="1:38" ht="14.25">
      <c r="A5" s="21" t="s">
        <v>279</v>
      </c>
      <c r="E5" s="3"/>
      <c r="AA5" s="172" t="str">
        <f>E1</f>
        <v>さいたま市</v>
      </c>
      <c r="AB5" s="172" t="s">
        <v>115</v>
      </c>
      <c r="AC5" s="175"/>
      <c r="AD5" s="175">
        <f>G9</f>
        <v>49.775880792810881</v>
      </c>
      <c r="AE5" s="175">
        <f>G10</f>
        <v>25.083179377571639</v>
      </c>
      <c r="AF5" s="175">
        <f>G13</f>
        <v>17.898168539374456</v>
      </c>
      <c r="AG5" s="175">
        <f>G14</f>
        <v>0.63817727915821176</v>
      </c>
      <c r="AH5" s="175">
        <f>G15</f>
        <v>1.253423442522942</v>
      </c>
      <c r="AI5" s="175">
        <f>G17</f>
        <v>16.423870858878452</v>
      </c>
      <c r="AJ5" s="175">
        <f>G20</f>
        <v>9.5166293855758948</v>
      </c>
      <c r="AK5" s="175">
        <f>G21</f>
        <v>16.104133225456135</v>
      </c>
    </row>
    <row r="6" spans="1:38" ht="14.25">
      <c r="A6" s="3"/>
      <c r="G6" s="320" t="s">
        <v>132</v>
      </c>
      <c r="H6" s="321"/>
      <c r="I6" s="321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さいたま市</v>
      </c>
      <c r="AB6" s="172" t="s">
        <v>116</v>
      </c>
      <c r="AC6" s="175">
        <f>SUM(I22)</f>
        <v>0.42646934222045907</v>
      </c>
      <c r="AD6" s="175">
        <f>I9</f>
        <v>1.8543439190445321</v>
      </c>
      <c r="AE6" s="175">
        <f>I10</f>
        <v>1.9000580036208303</v>
      </c>
      <c r="AF6" s="175">
        <f>I13</f>
        <v>1.9896204435349674</v>
      </c>
      <c r="AG6" s="175">
        <f>I14</f>
        <v>-2.0259050149452063</v>
      </c>
      <c r="AH6" s="175">
        <f>I15</f>
        <v>-7.6800509878903744</v>
      </c>
      <c r="AI6" s="175">
        <f>I17</f>
        <v>-0.55407830449418771</v>
      </c>
      <c r="AJ6" s="175">
        <f>I20</f>
        <v>2.2523360141323057</v>
      </c>
      <c r="AK6" s="175">
        <f>I21</f>
        <v>-4.9174883768456574</v>
      </c>
    </row>
    <row r="7" spans="1:38" ht="27" customHeight="1">
      <c r="A7" s="19"/>
      <c r="B7" s="5"/>
      <c r="C7" s="5"/>
      <c r="D7" s="5"/>
      <c r="E7" s="23"/>
      <c r="F7" s="62" t="s">
        <v>280</v>
      </c>
      <c r="G7" s="63"/>
      <c r="H7" s="279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0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38" ht="18" customHeight="1">
      <c r="A9" s="317" t="s">
        <v>80</v>
      </c>
      <c r="B9" s="317" t="s">
        <v>81</v>
      </c>
      <c r="C9" s="47" t="s">
        <v>3</v>
      </c>
      <c r="D9" s="48"/>
      <c r="E9" s="49"/>
      <c r="F9" s="77">
        <v>230091</v>
      </c>
      <c r="G9" s="78">
        <f t="shared" ref="G9:G22" si="0">F9/$F$22*100</f>
        <v>49.775880792810881</v>
      </c>
      <c r="H9" s="281">
        <v>225902</v>
      </c>
      <c r="I9" s="286">
        <f t="shared" ref="I9:I40" si="1">(F9/H9-1)*100</f>
        <v>1.8543439190445321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32" t="s">
        <v>129</v>
      </c>
      <c r="AB9" s="333"/>
      <c r="AC9" s="334" t="s">
        <v>117</v>
      </c>
    </row>
    <row r="10" spans="1:38" ht="18" customHeight="1">
      <c r="A10" s="318"/>
      <c r="B10" s="318"/>
      <c r="C10" s="8"/>
      <c r="D10" s="50" t="s">
        <v>22</v>
      </c>
      <c r="E10" s="30"/>
      <c r="F10" s="81">
        <v>115948</v>
      </c>
      <c r="G10" s="82">
        <f t="shared" si="0"/>
        <v>25.083179377571639</v>
      </c>
      <c r="H10" s="282">
        <v>113786</v>
      </c>
      <c r="I10" s="287">
        <f t="shared" si="1"/>
        <v>1.9000580036208303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23" t="s">
        <v>106</v>
      </c>
      <c r="AB10" s="323"/>
      <c r="AC10" s="334"/>
      <c r="AD10" s="326" t="s">
        <v>118</v>
      </c>
      <c r="AE10" s="327"/>
      <c r="AF10" s="328"/>
      <c r="AG10" s="326" t="s">
        <v>119</v>
      </c>
      <c r="AH10" s="331"/>
      <c r="AI10" s="329"/>
      <c r="AJ10" s="326" t="s">
        <v>120</v>
      </c>
      <c r="AK10" s="329"/>
    </row>
    <row r="11" spans="1:38" ht="18" customHeight="1">
      <c r="A11" s="318"/>
      <c r="B11" s="318"/>
      <c r="C11" s="34"/>
      <c r="D11" s="35"/>
      <c r="E11" s="33" t="s">
        <v>23</v>
      </c>
      <c r="F11" s="85">
        <v>92273</v>
      </c>
      <c r="G11" s="86">
        <f t="shared" si="0"/>
        <v>19.961536298225653</v>
      </c>
      <c r="H11" s="283">
        <v>89719</v>
      </c>
      <c r="I11" s="288">
        <f t="shared" si="1"/>
        <v>2.8466657006877005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23"/>
      <c r="AB11" s="323"/>
      <c r="AC11" s="332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8"/>
      <c r="B12" s="318"/>
      <c r="C12" s="34"/>
      <c r="D12" s="36"/>
      <c r="E12" s="33" t="s">
        <v>24</v>
      </c>
      <c r="F12" s="85">
        <v>16898</v>
      </c>
      <c r="G12" s="86">
        <f>F12/$F$22*100</f>
        <v>3.655565987530665</v>
      </c>
      <c r="H12" s="283">
        <v>17630</v>
      </c>
      <c r="I12" s="288">
        <f>(F12/H12-1)*100</f>
        <v>-4.1520136131593883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さいたま市</v>
      </c>
      <c r="AB12" s="172" t="s">
        <v>131</v>
      </c>
      <c r="AC12" s="173">
        <f>F40</f>
        <v>452231</v>
      </c>
      <c r="AD12" s="173">
        <f>F23</f>
        <v>241756</v>
      </c>
      <c r="AE12" s="173">
        <f>F24</f>
        <v>74194</v>
      </c>
      <c r="AF12" s="173">
        <f>F26</f>
        <v>49922</v>
      </c>
      <c r="AG12" s="173">
        <f>F27</f>
        <v>150163</v>
      </c>
      <c r="AH12" s="173">
        <f>F28</f>
        <v>66115</v>
      </c>
      <c r="AI12" s="173">
        <f>F32</f>
        <v>1665</v>
      </c>
      <c r="AJ12" s="173">
        <f>F34</f>
        <v>60312</v>
      </c>
      <c r="AK12" s="173">
        <f>F35</f>
        <v>60312</v>
      </c>
      <c r="AL12" s="177"/>
    </row>
    <row r="13" spans="1:38" ht="18" customHeight="1">
      <c r="A13" s="318"/>
      <c r="B13" s="318"/>
      <c r="C13" s="11"/>
      <c r="D13" s="31" t="s">
        <v>25</v>
      </c>
      <c r="E13" s="32"/>
      <c r="F13" s="89">
        <v>82735</v>
      </c>
      <c r="G13" s="90">
        <f>F13/$F$22*100</f>
        <v>17.898168539374456</v>
      </c>
      <c r="H13" s="284">
        <v>81121</v>
      </c>
      <c r="I13" s="289">
        <f>(F13/H13-1)*100</f>
        <v>1.9896204435349674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さいたま市</v>
      </c>
      <c r="AB13" s="172" t="s">
        <v>115</v>
      </c>
      <c r="AC13" s="175"/>
      <c r="AD13" s="175">
        <f>G23</f>
        <v>53.458520092607543</v>
      </c>
      <c r="AE13" s="175">
        <f>G24</f>
        <v>16.406217176619915</v>
      </c>
      <c r="AF13" s="175">
        <f>G26</f>
        <v>11.039048627803046</v>
      </c>
      <c r="AG13" s="175">
        <f>G27</f>
        <v>33.204932877224252</v>
      </c>
      <c r="AH13" s="175">
        <f>G28</f>
        <v>14.61974079618602</v>
      </c>
      <c r="AI13" s="175">
        <f>G32</f>
        <v>0.36817467179383989</v>
      </c>
      <c r="AJ13" s="175">
        <f>G34</f>
        <v>13.336547030168211</v>
      </c>
      <c r="AK13" s="175">
        <f>G35</f>
        <v>13.336547030168211</v>
      </c>
    </row>
    <row r="14" spans="1:38" ht="18" customHeight="1">
      <c r="A14" s="318"/>
      <c r="B14" s="318"/>
      <c r="C14" s="52" t="s">
        <v>4</v>
      </c>
      <c r="D14" s="53"/>
      <c r="E14" s="54"/>
      <c r="F14" s="81">
        <v>2950</v>
      </c>
      <c r="G14" s="86">
        <f t="shared" si="0"/>
        <v>0.63817727915821176</v>
      </c>
      <c r="H14" s="283">
        <v>3011</v>
      </c>
      <c r="I14" s="288">
        <f t="shared" si="1"/>
        <v>-2.0259050149452063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さいたま市</v>
      </c>
      <c r="AB14" s="172" t="s">
        <v>116</v>
      </c>
      <c r="AC14" s="175">
        <f>I40</f>
        <v>0.62278609444810229</v>
      </c>
      <c r="AD14" s="175">
        <f>I23</f>
        <v>3.6911859318035534</v>
      </c>
      <c r="AE14" s="175">
        <f>I24</f>
        <v>-1.1800745871070828</v>
      </c>
      <c r="AF14" s="175">
        <f>I26</f>
        <v>6.6458738330734235</v>
      </c>
      <c r="AG14" s="175">
        <f>I27</f>
        <v>-1.0901210660132499</v>
      </c>
      <c r="AH14" s="175">
        <f>I28</f>
        <v>2.3737264253197443</v>
      </c>
      <c r="AI14" s="175">
        <f>I32</f>
        <v>99.401197604790426</v>
      </c>
      <c r="AJ14" s="175">
        <f>I34</f>
        <v>-6.4408041697691765</v>
      </c>
      <c r="AK14" s="175">
        <f>I35</f>
        <v>-6.4408041697691765</v>
      </c>
    </row>
    <row r="15" spans="1:38" ht="18" customHeight="1">
      <c r="A15" s="318"/>
      <c r="B15" s="318"/>
      <c r="C15" s="52" t="s">
        <v>5</v>
      </c>
      <c r="D15" s="53"/>
      <c r="E15" s="54"/>
      <c r="F15" s="85">
        <v>5794</v>
      </c>
      <c r="G15" s="86">
        <f t="shared" si="0"/>
        <v>1.253423442522942</v>
      </c>
      <c r="H15" s="283">
        <v>6276</v>
      </c>
      <c r="I15" s="288">
        <f t="shared" si="1"/>
        <v>-7.6800509878903744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38" ht="18" customHeight="1">
      <c r="A16" s="318"/>
      <c r="B16" s="318"/>
      <c r="C16" s="52" t="s">
        <v>26</v>
      </c>
      <c r="D16" s="53"/>
      <c r="E16" s="54"/>
      <c r="F16" s="85">
        <v>8412</v>
      </c>
      <c r="G16" s="86">
        <f t="shared" si="0"/>
        <v>1.8197787363657207</v>
      </c>
      <c r="H16" s="283">
        <v>8268</v>
      </c>
      <c r="I16" s="288">
        <f t="shared" si="1"/>
        <v>1.7416545718432541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18"/>
      <c r="B17" s="318"/>
      <c r="C17" s="52" t="s">
        <v>6</v>
      </c>
      <c r="D17" s="53"/>
      <c r="E17" s="54"/>
      <c r="F17" s="85">
        <v>75920</v>
      </c>
      <c r="G17" s="86">
        <f t="shared" si="0"/>
        <v>16.423870858878452</v>
      </c>
      <c r="H17" s="283">
        <v>76343</v>
      </c>
      <c r="I17" s="288">
        <f t="shared" si="1"/>
        <v>-0.55407830449418771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18"/>
      <c r="B18" s="318"/>
      <c r="C18" s="52" t="s">
        <v>27</v>
      </c>
      <c r="D18" s="53"/>
      <c r="E18" s="54"/>
      <c r="F18" s="85">
        <v>19652</v>
      </c>
      <c r="G18" s="86">
        <f t="shared" si="0"/>
        <v>4.251342335599043</v>
      </c>
      <c r="H18" s="283">
        <v>18256</v>
      </c>
      <c r="I18" s="288">
        <f t="shared" si="1"/>
        <v>7.646801051709029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18"/>
      <c r="B19" s="318"/>
      <c r="C19" s="52" t="s">
        <v>28</v>
      </c>
      <c r="D19" s="53"/>
      <c r="E19" s="54"/>
      <c r="F19" s="85">
        <v>1002</v>
      </c>
      <c r="G19" s="86">
        <f t="shared" si="0"/>
        <v>0.21676394363272142</v>
      </c>
      <c r="H19" s="283">
        <v>921</v>
      </c>
      <c r="I19" s="288">
        <f t="shared" si="1"/>
        <v>8.7947882736156391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18"/>
      <c r="B20" s="318"/>
      <c r="C20" s="52" t="s">
        <v>7</v>
      </c>
      <c r="D20" s="53"/>
      <c r="E20" s="54"/>
      <c r="F20" s="85">
        <v>43991</v>
      </c>
      <c r="G20" s="86">
        <f>F20/$F$22*100</f>
        <v>9.5166293855758948</v>
      </c>
      <c r="H20" s="283">
        <v>43022</v>
      </c>
      <c r="I20" s="288">
        <f>(F20/H20-1)*100</f>
        <v>2.2523360141323057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18"/>
      <c r="B21" s="318"/>
      <c r="C21" s="57" t="s">
        <v>8</v>
      </c>
      <c r="D21" s="58"/>
      <c r="E21" s="56"/>
      <c r="F21" s="93">
        <v>74442</v>
      </c>
      <c r="G21" s="94">
        <f t="shared" si="0"/>
        <v>16.104133225456135</v>
      </c>
      <c r="H21" s="285">
        <v>78292</v>
      </c>
      <c r="I21" s="290">
        <f t="shared" si="1"/>
        <v>-4.9174883768456574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18"/>
      <c r="B22" s="319"/>
      <c r="C22" s="59" t="s">
        <v>9</v>
      </c>
      <c r="D22" s="37"/>
      <c r="E22" s="60"/>
      <c r="F22" s="97">
        <f>SUM(F9,F14:F21)</f>
        <v>462254</v>
      </c>
      <c r="G22" s="98">
        <f t="shared" si="0"/>
        <v>100</v>
      </c>
      <c r="H22" s="97">
        <f>SUM(H9,H14:H21)</f>
        <v>460291</v>
      </c>
      <c r="I22" s="291">
        <f t="shared" si="1"/>
        <v>0.42646934222045907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18"/>
      <c r="B23" s="317" t="s">
        <v>82</v>
      </c>
      <c r="C23" s="4" t="s">
        <v>10</v>
      </c>
      <c r="D23" s="5"/>
      <c r="E23" s="23"/>
      <c r="F23" s="77">
        <v>241756</v>
      </c>
      <c r="G23" s="78">
        <f t="shared" ref="G23:G40" si="2">F23/$F$40*100</f>
        <v>53.458520092607543</v>
      </c>
      <c r="H23" s="281">
        <v>233150</v>
      </c>
      <c r="I23" s="292">
        <f t="shared" si="1"/>
        <v>3.6911859318035534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18"/>
      <c r="B24" s="318"/>
      <c r="C24" s="8"/>
      <c r="D24" s="10" t="s">
        <v>11</v>
      </c>
      <c r="E24" s="38"/>
      <c r="F24" s="85">
        <v>74194</v>
      </c>
      <c r="G24" s="86">
        <f t="shared" si="2"/>
        <v>16.406217176619915</v>
      </c>
      <c r="H24" s="283">
        <v>75080</v>
      </c>
      <c r="I24" s="288">
        <f t="shared" si="1"/>
        <v>-1.1800745871070828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18"/>
      <c r="B25" s="318"/>
      <c r="C25" s="8"/>
      <c r="D25" s="10" t="s">
        <v>29</v>
      </c>
      <c r="E25" s="38"/>
      <c r="F25" s="85">
        <v>117640</v>
      </c>
      <c r="G25" s="86">
        <f t="shared" si="2"/>
        <v>26.01325428818458</v>
      </c>
      <c r="H25" s="283">
        <v>111259</v>
      </c>
      <c r="I25" s="288">
        <f t="shared" si="1"/>
        <v>5.7352663604742116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18"/>
      <c r="B26" s="318"/>
      <c r="C26" s="11"/>
      <c r="D26" s="10" t="s">
        <v>12</v>
      </c>
      <c r="E26" s="38"/>
      <c r="F26" s="85">
        <v>49922</v>
      </c>
      <c r="G26" s="86">
        <f t="shared" si="2"/>
        <v>11.039048627803046</v>
      </c>
      <c r="H26" s="283">
        <v>46811</v>
      </c>
      <c r="I26" s="288">
        <f t="shared" si="1"/>
        <v>6.6458738330734235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18"/>
      <c r="B27" s="318"/>
      <c r="C27" s="8" t="s">
        <v>13</v>
      </c>
      <c r="D27" s="14"/>
      <c r="E27" s="25"/>
      <c r="F27" s="77">
        <v>150163</v>
      </c>
      <c r="G27" s="78">
        <f t="shared" si="2"/>
        <v>33.204932877224252</v>
      </c>
      <c r="H27" s="281">
        <v>151818</v>
      </c>
      <c r="I27" s="292">
        <f t="shared" si="1"/>
        <v>-1.0901210660132499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18"/>
      <c r="B28" s="318"/>
      <c r="C28" s="8"/>
      <c r="D28" s="10" t="s">
        <v>14</v>
      </c>
      <c r="E28" s="38"/>
      <c r="F28" s="85">
        <v>66115</v>
      </c>
      <c r="G28" s="86">
        <f t="shared" si="2"/>
        <v>14.61974079618602</v>
      </c>
      <c r="H28" s="283">
        <v>64582</v>
      </c>
      <c r="I28" s="288">
        <f t="shared" si="1"/>
        <v>2.3737264253197443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18"/>
      <c r="B29" s="318"/>
      <c r="C29" s="8"/>
      <c r="D29" s="10" t="s">
        <v>30</v>
      </c>
      <c r="E29" s="38"/>
      <c r="F29" s="85">
        <v>6645</v>
      </c>
      <c r="G29" s="86">
        <f t="shared" si="2"/>
        <v>1.4693817982402799</v>
      </c>
      <c r="H29" s="283">
        <v>7515</v>
      </c>
      <c r="I29" s="288">
        <f t="shared" si="1"/>
        <v>-11.576846307385225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18"/>
      <c r="B30" s="318"/>
      <c r="C30" s="8"/>
      <c r="D30" s="10" t="s">
        <v>31</v>
      </c>
      <c r="E30" s="38"/>
      <c r="F30" s="85">
        <v>21753</v>
      </c>
      <c r="G30" s="86">
        <f t="shared" si="2"/>
        <v>4.8101523336524918</v>
      </c>
      <c r="H30" s="283">
        <v>22248</v>
      </c>
      <c r="I30" s="288">
        <f t="shared" si="1"/>
        <v>-2.2249190938511298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18"/>
      <c r="B31" s="318"/>
      <c r="C31" s="8"/>
      <c r="D31" s="10" t="s">
        <v>32</v>
      </c>
      <c r="E31" s="38"/>
      <c r="F31" s="85">
        <v>32397</v>
      </c>
      <c r="G31" s="86">
        <f t="shared" si="2"/>
        <v>7.1638167219850031</v>
      </c>
      <c r="H31" s="283">
        <v>34224</v>
      </c>
      <c r="I31" s="288">
        <f t="shared" si="1"/>
        <v>-5.3383590462833137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18"/>
      <c r="B32" s="318"/>
      <c r="C32" s="8"/>
      <c r="D32" s="10" t="s">
        <v>15</v>
      </c>
      <c r="E32" s="38"/>
      <c r="F32" s="85">
        <v>1665</v>
      </c>
      <c r="G32" s="86">
        <f t="shared" si="2"/>
        <v>0.36817467179383989</v>
      </c>
      <c r="H32" s="283">
        <v>835</v>
      </c>
      <c r="I32" s="288">
        <f t="shared" si="1"/>
        <v>99.401197604790426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18"/>
      <c r="B33" s="318"/>
      <c r="C33" s="11"/>
      <c r="D33" s="10" t="s">
        <v>33</v>
      </c>
      <c r="E33" s="38"/>
      <c r="F33" s="85">
        <v>21588</v>
      </c>
      <c r="G33" s="86">
        <f t="shared" si="2"/>
        <v>4.7736665553666162</v>
      </c>
      <c r="H33" s="283">
        <v>22414</v>
      </c>
      <c r="I33" s="288">
        <f t="shared" si="1"/>
        <v>-3.6851967520299844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18"/>
      <c r="B34" s="318"/>
      <c r="C34" s="8" t="s">
        <v>16</v>
      </c>
      <c r="D34" s="14"/>
      <c r="E34" s="25"/>
      <c r="F34" s="118">
        <v>60312</v>
      </c>
      <c r="G34" s="78">
        <f t="shared" si="2"/>
        <v>13.336547030168211</v>
      </c>
      <c r="H34" s="281">
        <v>64464</v>
      </c>
      <c r="I34" s="292">
        <f t="shared" si="1"/>
        <v>-6.4408041697691765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18"/>
      <c r="B35" s="318"/>
      <c r="C35" s="8"/>
      <c r="D35" s="39" t="s">
        <v>17</v>
      </c>
      <c r="E35" s="40"/>
      <c r="F35" s="77">
        <v>60312</v>
      </c>
      <c r="G35" s="82">
        <f t="shared" si="2"/>
        <v>13.336547030168211</v>
      </c>
      <c r="H35" s="282">
        <v>64464</v>
      </c>
      <c r="I35" s="287">
        <f t="shared" si="1"/>
        <v>-6.4408041697691765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18"/>
      <c r="B36" s="318"/>
      <c r="C36" s="8"/>
      <c r="D36" s="41"/>
      <c r="E36" s="159" t="s">
        <v>103</v>
      </c>
      <c r="F36" s="85">
        <v>17248</v>
      </c>
      <c r="G36" s="86">
        <f t="shared" si="2"/>
        <v>3.8139800234835737</v>
      </c>
      <c r="H36" s="283">
        <v>25381</v>
      </c>
      <c r="I36" s="288">
        <f t="shared" si="1"/>
        <v>-32.04365470233639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18"/>
      <c r="B37" s="318"/>
      <c r="C37" s="8"/>
      <c r="D37" s="12"/>
      <c r="E37" s="33" t="s">
        <v>34</v>
      </c>
      <c r="F37" s="85">
        <v>43064</v>
      </c>
      <c r="G37" s="86">
        <f t="shared" si="2"/>
        <v>9.5225670066846373</v>
      </c>
      <c r="H37" s="283">
        <v>39083</v>
      </c>
      <c r="I37" s="288">
        <f t="shared" si="1"/>
        <v>10.186014379653564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18"/>
      <c r="B38" s="318"/>
      <c r="C38" s="8"/>
      <c r="D38" s="61" t="s">
        <v>35</v>
      </c>
      <c r="E38" s="54"/>
      <c r="F38" s="283">
        <v>0</v>
      </c>
      <c r="G38" s="86">
        <f t="shared" si="2"/>
        <v>0</v>
      </c>
      <c r="H38" s="283">
        <v>0</v>
      </c>
      <c r="I38" s="288" t="e">
        <f t="shared" si="1"/>
        <v>#DIV/0!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18"/>
      <c r="B39" s="318"/>
      <c r="C39" s="6"/>
      <c r="D39" s="55" t="s">
        <v>36</v>
      </c>
      <c r="E39" s="56"/>
      <c r="F39" s="285">
        <v>0</v>
      </c>
      <c r="G39" s="94">
        <f t="shared" si="2"/>
        <v>0</v>
      </c>
      <c r="H39" s="285">
        <v>0</v>
      </c>
      <c r="I39" s="290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19"/>
      <c r="B40" s="319"/>
      <c r="C40" s="6" t="s">
        <v>18</v>
      </c>
      <c r="D40" s="7"/>
      <c r="E40" s="24"/>
      <c r="F40" s="97">
        <f>SUM(F23,F27,F34)</f>
        <v>452231</v>
      </c>
      <c r="G40" s="98">
        <f t="shared" si="2"/>
        <v>100</v>
      </c>
      <c r="H40" s="97">
        <f>SUM(H23,H27,H34)</f>
        <v>449432</v>
      </c>
      <c r="I40" s="291">
        <f t="shared" si="1"/>
        <v>0.62278609444810229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25" ht="18" customHeight="1">
      <c r="A41" s="157" t="s">
        <v>19</v>
      </c>
    </row>
    <row r="42" spans="1:25" ht="18" customHeight="1">
      <c r="A42" s="158" t="s">
        <v>20</v>
      </c>
    </row>
    <row r="52" spans="26:26">
      <c r="Z52" s="14"/>
    </row>
    <row r="53" spans="26:26">
      <c r="Z53" s="14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34"/>
  <printOptions horizontalCentered="1" verticalCentered="1"/>
  <pageMargins left="0" right="0" top="0.43307086614173229" bottom="0.19685039370078741" header="0.19685039370078741" footer="0.31496062992125984"/>
  <pageSetup paperSize="9" orientation="portrait" useFirstPageNumber="1" horizontalDpi="300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21" sqref="G21"/>
      <selection pane="topRight" activeCell="G21" sqref="G21"/>
      <selection pane="bottomLeft" activeCell="G21" sqref="G21"/>
      <selection pane="bottomRight" activeCell="M22" sqref="M22"/>
    </sheetView>
  </sheetViews>
  <sheetFormatPr defaultColWidth="9"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85" t="s">
        <v>0</v>
      </c>
      <c r="B1" s="185"/>
      <c r="C1" s="76" t="s">
        <v>287</v>
      </c>
      <c r="D1" s="186"/>
      <c r="E1" s="186"/>
      <c r="AA1" s="1" t="str">
        <f>C1</f>
        <v>さいたま市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8">
        <f>I7</f>
        <v>462254</v>
      </c>
      <c r="AC2" s="188">
        <f>I9</f>
        <v>452231</v>
      </c>
      <c r="AD2" s="188">
        <f>I10</f>
        <v>10024</v>
      </c>
      <c r="AE2" s="188">
        <f>I11</f>
        <v>7644</v>
      </c>
      <c r="AF2" s="188">
        <f>I12</f>
        <v>2380</v>
      </c>
      <c r="AG2" s="188">
        <f>I13</f>
        <v>-2580</v>
      </c>
      <c r="AH2" s="1">
        <f>I14</f>
        <v>334</v>
      </c>
      <c r="AI2" s="188">
        <f>I15</f>
        <v>-2242</v>
      </c>
      <c r="AJ2" s="188">
        <f>I25</f>
        <v>255313</v>
      </c>
      <c r="AK2" s="189">
        <f>I26</f>
        <v>0.97899999999999998</v>
      </c>
      <c r="AL2" s="190">
        <f>I27</f>
        <v>0.9</v>
      </c>
      <c r="AM2" s="190">
        <f>I28</f>
        <v>95.7</v>
      </c>
      <c r="AN2" s="190">
        <f>I29</f>
        <v>61.6</v>
      </c>
      <c r="AO2" s="190">
        <f>I33</f>
        <v>5.4</v>
      </c>
      <c r="AP2" s="188">
        <f>I16</f>
        <v>44435</v>
      </c>
      <c r="AQ2" s="188">
        <f>I17</f>
        <v>104768</v>
      </c>
      <c r="AR2" s="188">
        <f>I18</f>
        <v>432798</v>
      </c>
      <c r="AS2" s="191">
        <f>I21</f>
        <v>1.6901824089497604</v>
      </c>
    </row>
    <row r="3" spans="1:45">
      <c r="AA3" s="1" t="s">
        <v>152</v>
      </c>
      <c r="AB3" s="188">
        <f>H7</f>
        <v>460291</v>
      </c>
      <c r="AC3" s="188">
        <f>H9</f>
        <v>449432</v>
      </c>
      <c r="AD3" s="188">
        <f>H10</f>
        <v>10859</v>
      </c>
      <c r="AE3" s="188">
        <f>H11</f>
        <v>5899</v>
      </c>
      <c r="AF3" s="188">
        <f>H12</f>
        <v>4960</v>
      </c>
      <c r="AG3" s="188">
        <f>H13</f>
        <v>-879</v>
      </c>
      <c r="AH3" s="1">
        <f>H14</f>
        <v>0</v>
      </c>
      <c r="AI3" s="188">
        <f>H15</f>
        <v>-858</v>
      </c>
      <c r="AJ3" s="188">
        <f>H25</f>
        <v>250687</v>
      </c>
      <c r="AK3" s="189">
        <f>H26</f>
        <v>0.97599999999999998</v>
      </c>
      <c r="AL3" s="190">
        <f>H27</f>
        <v>2</v>
      </c>
      <c r="AM3" s="190">
        <f>H28</f>
        <v>99.6</v>
      </c>
      <c r="AN3" s="190">
        <f>H29</f>
        <v>61.1</v>
      </c>
      <c r="AO3" s="190">
        <f>H33</f>
        <v>9.6999999999999993</v>
      </c>
      <c r="AP3" s="188">
        <f>H16</f>
        <v>43690</v>
      </c>
      <c r="AQ3" s="188">
        <f>H17</f>
        <v>89925</v>
      </c>
      <c r="AR3" s="188">
        <f>H18</f>
        <v>435171</v>
      </c>
      <c r="AS3" s="191">
        <f>H21</f>
        <v>1.6327758539406252</v>
      </c>
    </row>
    <row r="4" spans="1:45">
      <c r="A4" s="21" t="s">
        <v>153</v>
      </c>
      <c r="AP4" s="188"/>
      <c r="AQ4" s="188"/>
      <c r="AR4" s="188"/>
    </row>
    <row r="5" spans="1:45">
      <c r="I5" s="192" t="s">
        <v>154</v>
      </c>
    </row>
    <row r="6" spans="1:45" s="179" customFormat="1" ht="29.25" customHeight="1">
      <c r="A6" s="193" t="s">
        <v>155</v>
      </c>
      <c r="B6" s="194"/>
      <c r="C6" s="194"/>
      <c r="D6" s="195"/>
      <c r="E6" s="170" t="s">
        <v>270</v>
      </c>
      <c r="F6" s="170" t="s">
        <v>271</v>
      </c>
      <c r="G6" s="170" t="s">
        <v>273</v>
      </c>
      <c r="H6" s="170" t="s">
        <v>274</v>
      </c>
      <c r="I6" s="170" t="s">
        <v>281</v>
      </c>
    </row>
    <row r="7" spans="1:45" ht="27" customHeight="1">
      <c r="A7" s="317" t="s">
        <v>156</v>
      </c>
      <c r="B7" s="47" t="s">
        <v>157</v>
      </c>
      <c r="C7" s="48"/>
      <c r="D7" s="100" t="s">
        <v>158</v>
      </c>
      <c r="E7" s="196">
        <v>439927</v>
      </c>
      <c r="F7" s="197">
        <v>448841</v>
      </c>
      <c r="G7" s="197">
        <v>464259</v>
      </c>
      <c r="H7" s="197">
        <v>460291</v>
      </c>
      <c r="I7" s="197">
        <v>462254</v>
      </c>
    </row>
    <row r="8" spans="1:45" ht="27" customHeight="1">
      <c r="A8" s="318"/>
      <c r="B8" s="26"/>
      <c r="C8" s="61" t="s">
        <v>159</v>
      </c>
      <c r="D8" s="101" t="s">
        <v>38</v>
      </c>
      <c r="E8" s="198">
        <v>290959</v>
      </c>
      <c r="F8" s="198">
        <v>293917</v>
      </c>
      <c r="G8" s="198">
        <v>292528</v>
      </c>
      <c r="H8" s="198">
        <v>294839</v>
      </c>
      <c r="I8" s="199">
        <v>291762</v>
      </c>
    </row>
    <row r="9" spans="1:45" ht="27" customHeight="1">
      <c r="A9" s="318"/>
      <c r="B9" s="52" t="s">
        <v>160</v>
      </c>
      <c r="C9" s="53"/>
      <c r="D9" s="102"/>
      <c r="E9" s="200">
        <v>427807</v>
      </c>
      <c r="F9" s="200">
        <v>433500</v>
      </c>
      <c r="G9" s="200">
        <v>452417</v>
      </c>
      <c r="H9" s="200">
        <v>449432</v>
      </c>
      <c r="I9" s="201">
        <v>452231</v>
      </c>
    </row>
    <row r="10" spans="1:45" ht="27" customHeight="1">
      <c r="A10" s="318"/>
      <c r="B10" s="52" t="s">
        <v>161</v>
      </c>
      <c r="C10" s="53"/>
      <c r="D10" s="102"/>
      <c r="E10" s="200">
        <v>12120</v>
      </c>
      <c r="F10" s="200">
        <v>15341</v>
      </c>
      <c r="G10" s="200">
        <v>11842</v>
      </c>
      <c r="H10" s="200">
        <v>10859</v>
      </c>
      <c r="I10" s="201">
        <v>10024</v>
      </c>
    </row>
    <row r="11" spans="1:45" ht="27" customHeight="1">
      <c r="A11" s="318"/>
      <c r="B11" s="52" t="s">
        <v>162</v>
      </c>
      <c r="C11" s="53"/>
      <c r="D11" s="102"/>
      <c r="E11" s="200">
        <v>7631</v>
      </c>
      <c r="F11" s="200">
        <v>9252</v>
      </c>
      <c r="G11" s="200">
        <v>6002</v>
      </c>
      <c r="H11" s="200">
        <v>5899</v>
      </c>
      <c r="I11" s="201">
        <v>7644</v>
      </c>
    </row>
    <row r="12" spans="1:45" ht="27" customHeight="1">
      <c r="A12" s="318"/>
      <c r="B12" s="52" t="s">
        <v>163</v>
      </c>
      <c r="C12" s="53"/>
      <c r="D12" s="102"/>
      <c r="E12" s="200">
        <v>4489</v>
      </c>
      <c r="F12" s="200">
        <v>6089</v>
      </c>
      <c r="G12" s="200">
        <v>5839</v>
      </c>
      <c r="H12" s="200">
        <v>4960</v>
      </c>
      <c r="I12" s="201">
        <v>2380</v>
      </c>
    </row>
    <row r="13" spans="1:45" ht="27" customHeight="1">
      <c r="A13" s="318"/>
      <c r="B13" s="52" t="s">
        <v>164</v>
      </c>
      <c r="C13" s="53"/>
      <c r="D13" s="108"/>
      <c r="E13" s="202">
        <v>-2043</v>
      </c>
      <c r="F13" s="202">
        <v>1600</v>
      </c>
      <c r="G13" s="202">
        <v>-250</v>
      </c>
      <c r="H13" s="202">
        <v>-879</v>
      </c>
      <c r="I13" s="203">
        <v>-2580</v>
      </c>
    </row>
    <row r="14" spans="1:45" ht="27" customHeight="1">
      <c r="A14" s="318"/>
      <c r="B14" s="112" t="s">
        <v>165</v>
      </c>
      <c r="C14" s="68"/>
      <c r="D14" s="108"/>
      <c r="E14" s="202">
        <v>0</v>
      </c>
      <c r="F14" s="202">
        <v>920</v>
      </c>
      <c r="G14" s="202">
        <v>548</v>
      </c>
      <c r="H14" s="202">
        <v>0</v>
      </c>
      <c r="I14" s="203">
        <v>334</v>
      </c>
    </row>
    <row r="15" spans="1:45" ht="27" customHeight="1">
      <c r="A15" s="318"/>
      <c r="B15" s="57" t="s">
        <v>166</v>
      </c>
      <c r="C15" s="58"/>
      <c r="D15" s="204"/>
      <c r="E15" s="205">
        <v>-2033</v>
      </c>
      <c r="F15" s="205">
        <v>6542</v>
      </c>
      <c r="G15" s="205">
        <v>320</v>
      </c>
      <c r="H15" s="205">
        <v>-858</v>
      </c>
      <c r="I15" s="206">
        <v>-2242</v>
      </c>
    </row>
    <row r="16" spans="1:45" ht="27" customHeight="1">
      <c r="A16" s="318"/>
      <c r="B16" s="207" t="s">
        <v>167</v>
      </c>
      <c r="C16" s="208"/>
      <c r="D16" s="209" t="s">
        <v>39</v>
      </c>
      <c r="E16" s="210">
        <v>35670</v>
      </c>
      <c r="F16" s="210">
        <v>40217</v>
      </c>
      <c r="G16" s="210">
        <v>42913</v>
      </c>
      <c r="H16" s="210">
        <v>43690</v>
      </c>
      <c r="I16" s="211">
        <v>44435</v>
      </c>
    </row>
    <row r="17" spans="1:9" ht="27" customHeight="1">
      <c r="A17" s="318"/>
      <c r="B17" s="52" t="s">
        <v>168</v>
      </c>
      <c r="C17" s="53"/>
      <c r="D17" s="101" t="s">
        <v>40</v>
      </c>
      <c r="E17" s="200">
        <v>97491</v>
      </c>
      <c r="F17" s="200">
        <v>101945</v>
      </c>
      <c r="G17" s="200">
        <v>85584</v>
      </c>
      <c r="H17" s="200">
        <v>89925</v>
      </c>
      <c r="I17" s="201">
        <v>104768</v>
      </c>
    </row>
    <row r="18" spans="1:9" ht="27" customHeight="1">
      <c r="A18" s="318"/>
      <c r="B18" s="52" t="s">
        <v>169</v>
      </c>
      <c r="C18" s="53"/>
      <c r="D18" s="101" t="s">
        <v>41</v>
      </c>
      <c r="E18" s="200">
        <v>418671</v>
      </c>
      <c r="F18" s="200">
        <v>424585</v>
      </c>
      <c r="G18" s="200">
        <v>434978</v>
      </c>
      <c r="H18" s="200">
        <v>435171</v>
      </c>
      <c r="I18" s="201">
        <v>432798</v>
      </c>
    </row>
    <row r="19" spans="1:9" ht="27" customHeight="1">
      <c r="A19" s="318"/>
      <c r="B19" s="52" t="s">
        <v>170</v>
      </c>
      <c r="C19" s="53"/>
      <c r="D19" s="101" t="s">
        <v>171</v>
      </c>
      <c r="E19" s="200">
        <f>E17+E18-E16</f>
        <v>480492</v>
      </c>
      <c r="F19" s="200">
        <f>F17+F18-F16</f>
        <v>486313</v>
      </c>
      <c r="G19" s="200">
        <f>G17+G18-G16</f>
        <v>477649</v>
      </c>
      <c r="H19" s="200">
        <f>H17+H18-H16</f>
        <v>481406</v>
      </c>
      <c r="I19" s="200">
        <f>I17+I18-I16</f>
        <v>493131</v>
      </c>
    </row>
    <row r="20" spans="1:9" ht="27" customHeight="1">
      <c r="A20" s="318"/>
      <c r="B20" s="52" t="s">
        <v>172</v>
      </c>
      <c r="C20" s="53"/>
      <c r="D20" s="102" t="s">
        <v>173</v>
      </c>
      <c r="E20" s="212">
        <f>E18/E8</f>
        <v>1.4389346952663433</v>
      </c>
      <c r="F20" s="212">
        <f>F18/F8</f>
        <v>1.4445744887162022</v>
      </c>
      <c r="G20" s="212">
        <f>G18/G8</f>
        <v>1.4869619318492588</v>
      </c>
      <c r="H20" s="212">
        <f>H18/H8</f>
        <v>1.4759614569307318</v>
      </c>
      <c r="I20" s="212">
        <f>I18/I8</f>
        <v>1.4833939992185412</v>
      </c>
    </row>
    <row r="21" spans="1:9" ht="27" customHeight="1">
      <c r="A21" s="318"/>
      <c r="B21" s="52" t="s">
        <v>174</v>
      </c>
      <c r="C21" s="53"/>
      <c r="D21" s="102" t="s">
        <v>175</v>
      </c>
      <c r="E21" s="212">
        <f>E19/E8</f>
        <v>1.6514079303269533</v>
      </c>
      <c r="F21" s="212">
        <f>F19/F8</f>
        <v>1.6545929633195766</v>
      </c>
      <c r="G21" s="212">
        <f>G19/G8</f>
        <v>1.6328317289285128</v>
      </c>
      <c r="H21" s="212">
        <f>H19/H8</f>
        <v>1.6327758539406252</v>
      </c>
      <c r="I21" s="212">
        <f>I19/I8</f>
        <v>1.6901824089497604</v>
      </c>
    </row>
    <row r="22" spans="1:9" ht="27" customHeight="1">
      <c r="A22" s="318"/>
      <c r="B22" s="52" t="s">
        <v>176</v>
      </c>
      <c r="C22" s="53"/>
      <c r="D22" s="102" t="s">
        <v>177</v>
      </c>
      <c r="E22" s="200">
        <f>E18/E24*1000000</f>
        <v>342489.6558832624</v>
      </c>
      <c r="F22" s="200">
        <f>F18/F24*1000000</f>
        <v>347327.54488176864</v>
      </c>
      <c r="G22" s="200">
        <f>G18/G24*1000000</f>
        <v>355829.43537238002</v>
      </c>
      <c r="H22" s="200">
        <f>H18/H24*1000000</f>
        <v>344286.57438137819</v>
      </c>
      <c r="I22" s="200">
        <f>I18/I24*1000000</f>
        <v>342409.16977259907</v>
      </c>
    </row>
    <row r="23" spans="1:9" ht="27" customHeight="1">
      <c r="A23" s="318"/>
      <c r="B23" s="52" t="s">
        <v>178</v>
      </c>
      <c r="C23" s="53"/>
      <c r="D23" s="102" t="s">
        <v>179</v>
      </c>
      <c r="E23" s="200">
        <f>E19/E24*1000000</f>
        <v>393061.71130711352</v>
      </c>
      <c r="F23" s="200">
        <f>F19/F24*1000000</f>
        <v>397823.52257872414</v>
      </c>
      <c r="G23" s="200">
        <f>G19/G24*1000000</f>
        <v>390736.02337631315</v>
      </c>
      <c r="H23" s="200">
        <f>H19/H24*1000000</f>
        <v>380865.50488576153</v>
      </c>
      <c r="I23" s="200">
        <f>I19/I24*1000000</f>
        <v>390141.76659580582</v>
      </c>
    </row>
    <row r="24" spans="1:9" ht="27" customHeight="1">
      <c r="A24" s="318"/>
      <c r="B24" s="213" t="s">
        <v>180</v>
      </c>
      <c r="C24" s="214"/>
      <c r="D24" s="215" t="s">
        <v>181</v>
      </c>
      <c r="E24" s="205">
        <v>1222434</v>
      </c>
      <c r="F24" s="205">
        <f>E24</f>
        <v>1222434</v>
      </c>
      <c r="G24" s="205">
        <f>F24</f>
        <v>1222434</v>
      </c>
      <c r="H24" s="205">
        <v>1263979</v>
      </c>
      <c r="I24" s="206">
        <f>H24</f>
        <v>1263979</v>
      </c>
    </row>
    <row r="25" spans="1:9" ht="27" customHeight="1">
      <c r="A25" s="318"/>
      <c r="B25" s="11" t="s">
        <v>182</v>
      </c>
      <c r="C25" s="216"/>
      <c r="D25" s="217"/>
      <c r="E25" s="198">
        <v>249129</v>
      </c>
      <c r="F25" s="198">
        <v>249057</v>
      </c>
      <c r="G25" s="198">
        <v>249296</v>
      </c>
      <c r="H25" s="198">
        <v>250687</v>
      </c>
      <c r="I25" s="218">
        <v>255313</v>
      </c>
    </row>
    <row r="26" spans="1:9" ht="27" customHeight="1">
      <c r="A26" s="318"/>
      <c r="B26" s="219" t="s">
        <v>183</v>
      </c>
      <c r="C26" s="220"/>
      <c r="D26" s="221"/>
      <c r="E26" s="222">
        <v>0.97299999999999998</v>
      </c>
      <c r="F26" s="222">
        <v>0.97099999999999997</v>
      </c>
      <c r="G26" s="222">
        <v>0.97199999999999998</v>
      </c>
      <c r="H26" s="222">
        <v>0.97599999999999998</v>
      </c>
      <c r="I26" s="223">
        <v>0.97899999999999998</v>
      </c>
    </row>
    <row r="27" spans="1:9" ht="27" customHeight="1">
      <c r="A27" s="318"/>
      <c r="B27" s="219" t="s">
        <v>184</v>
      </c>
      <c r="C27" s="220"/>
      <c r="D27" s="221"/>
      <c r="E27" s="224">
        <v>1.8</v>
      </c>
      <c r="F27" s="224">
        <v>2.4</v>
      </c>
      <c r="G27" s="224">
        <v>2.2999999999999998</v>
      </c>
      <c r="H27" s="224">
        <v>2</v>
      </c>
      <c r="I27" s="225">
        <v>0.9</v>
      </c>
    </row>
    <row r="28" spans="1:9" ht="27" customHeight="1">
      <c r="A28" s="318"/>
      <c r="B28" s="219" t="s">
        <v>185</v>
      </c>
      <c r="C28" s="220"/>
      <c r="D28" s="221"/>
      <c r="E28" s="224">
        <v>92.8</v>
      </c>
      <c r="F28" s="224">
        <v>94.5</v>
      </c>
      <c r="G28" s="224">
        <v>96.7</v>
      </c>
      <c r="H28" s="224">
        <v>99.6</v>
      </c>
      <c r="I28" s="225">
        <v>95.7</v>
      </c>
    </row>
    <row r="29" spans="1:9" ht="27" customHeight="1">
      <c r="A29" s="318"/>
      <c r="B29" s="226" t="s">
        <v>186</v>
      </c>
      <c r="C29" s="227"/>
      <c r="D29" s="228"/>
      <c r="E29" s="229">
        <v>62.2</v>
      </c>
      <c r="F29" s="229">
        <v>62.2</v>
      </c>
      <c r="G29" s="229">
        <v>61.3</v>
      </c>
      <c r="H29" s="229">
        <v>61.1</v>
      </c>
      <c r="I29" s="230">
        <v>61.6</v>
      </c>
    </row>
    <row r="30" spans="1:9" ht="27" customHeight="1">
      <c r="A30" s="318"/>
      <c r="B30" s="317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18"/>
      <c r="B31" s="318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18"/>
      <c r="B32" s="318"/>
      <c r="C32" s="219" t="s">
        <v>190</v>
      </c>
      <c r="D32" s="221"/>
      <c r="E32" s="224">
        <v>5.4</v>
      </c>
      <c r="F32" s="224">
        <v>5.5</v>
      </c>
      <c r="G32" s="224">
        <v>5.2</v>
      </c>
      <c r="H32" s="224">
        <v>5</v>
      </c>
      <c r="I32" s="225">
        <v>5</v>
      </c>
    </row>
    <row r="33" spans="1:9" ht="27" customHeight="1">
      <c r="A33" s="319"/>
      <c r="B33" s="319"/>
      <c r="C33" s="226" t="s">
        <v>191</v>
      </c>
      <c r="D33" s="228"/>
      <c r="E33" s="229">
        <v>34.1</v>
      </c>
      <c r="F33" s="229">
        <v>25.7</v>
      </c>
      <c r="G33" s="229">
        <v>26.9</v>
      </c>
      <c r="H33" s="229">
        <v>9.6999999999999993</v>
      </c>
      <c r="I33" s="234">
        <v>5.4</v>
      </c>
    </row>
    <row r="34" spans="1:9" ht="27" customHeight="1">
      <c r="A34" s="1" t="s">
        <v>282</v>
      </c>
      <c r="B34" s="14"/>
      <c r="C34" s="14"/>
      <c r="D34" s="14"/>
      <c r="E34" s="235"/>
      <c r="F34" s="235"/>
      <c r="G34" s="235"/>
      <c r="H34" s="235"/>
      <c r="I34" s="236"/>
    </row>
    <row r="35" spans="1:9" ht="27" customHeight="1">
      <c r="A35" s="27" t="s">
        <v>192</v>
      </c>
    </row>
    <row r="36" spans="1:9">
      <c r="A36" s="237"/>
    </row>
  </sheetData>
  <mergeCells count="2">
    <mergeCell ref="A7:A33"/>
    <mergeCell ref="B30:B33"/>
  </mergeCells>
  <phoneticPr fontId="34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300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"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287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356" t="s">
        <v>45</v>
      </c>
      <c r="B6" s="357"/>
      <c r="C6" s="357"/>
      <c r="D6" s="357"/>
      <c r="E6" s="358"/>
      <c r="F6" s="341" t="s">
        <v>288</v>
      </c>
      <c r="G6" s="342"/>
      <c r="H6" s="341" t="s">
        <v>289</v>
      </c>
      <c r="I6" s="342"/>
      <c r="J6" s="341" t="s">
        <v>290</v>
      </c>
      <c r="K6" s="342"/>
      <c r="L6" s="335"/>
      <c r="M6" s="336"/>
      <c r="N6" s="335"/>
      <c r="O6" s="336"/>
    </row>
    <row r="7" spans="1:25" ht="15.95" customHeight="1">
      <c r="A7" s="359"/>
      <c r="B7" s="360"/>
      <c r="C7" s="360"/>
      <c r="D7" s="360"/>
      <c r="E7" s="361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293" t="s">
        <v>1</v>
      </c>
    </row>
    <row r="8" spans="1:25" ht="15.95" customHeight="1">
      <c r="A8" s="362" t="s">
        <v>84</v>
      </c>
      <c r="B8" s="47" t="s">
        <v>46</v>
      </c>
      <c r="C8" s="48"/>
      <c r="D8" s="48"/>
      <c r="E8" s="100" t="s">
        <v>37</v>
      </c>
      <c r="F8" s="113">
        <v>30510</v>
      </c>
      <c r="G8" s="114">
        <v>30219</v>
      </c>
      <c r="H8" s="113">
        <v>15891</v>
      </c>
      <c r="I8" s="115">
        <v>14953</v>
      </c>
      <c r="J8" s="113">
        <v>24101</v>
      </c>
      <c r="K8" s="116">
        <v>23749</v>
      </c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63"/>
      <c r="B9" s="14"/>
      <c r="C9" s="61" t="s">
        <v>47</v>
      </c>
      <c r="D9" s="53"/>
      <c r="E9" s="101" t="s">
        <v>38</v>
      </c>
      <c r="F9" s="117">
        <v>30509</v>
      </c>
      <c r="G9" s="118">
        <v>30218</v>
      </c>
      <c r="H9" s="117">
        <v>15751</v>
      </c>
      <c r="I9" s="119">
        <v>14953</v>
      </c>
      <c r="J9" s="117">
        <v>24100</v>
      </c>
      <c r="K9" s="120">
        <v>23741</v>
      </c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63"/>
      <c r="B10" s="11"/>
      <c r="C10" s="61" t="s">
        <v>48</v>
      </c>
      <c r="D10" s="53"/>
      <c r="E10" s="101" t="s">
        <v>39</v>
      </c>
      <c r="F10" s="117">
        <v>1</v>
      </c>
      <c r="G10" s="118">
        <v>1</v>
      </c>
      <c r="H10" s="117">
        <v>140</v>
      </c>
      <c r="I10" s="119">
        <v>0</v>
      </c>
      <c r="J10" s="121">
        <v>1</v>
      </c>
      <c r="K10" s="122">
        <v>8</v>
      </c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63"/>
      <c r="B11" s="66" t="s">
        <v>49</v>
      </c>
      <c r="C11" s="67"/>
      <c r="D11" s="67"/>
      <c r="E11" s="103" t="s">
        <v>40</v>
      </c>
      <c r="F11" s="123">
        <v>24254</v>
      </c>
      <c r="G11" s="124">
        <v>24481</v>
      </c>
      <c r="H11" s="123">
        <v>15771</v>
      </c>
      <c r="I11" s="125">
        <v>14482</v>
      </c>
      <c r="J11" s="123">
        <v>22872</v>
      </c>
      <c r="K11" s="126">
        <v>23147</v>
      </c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63"/>
      <c r="B12" s="8"/>
      <c r="C12" s="61" t="s">
        <v>50</v>
      </c>
      <c r="D12" s="53"/>
      <c r="E12" s="101" t="s">
        <v>41</v>
      </c>
      <c r="F12" s="117">
        <v>24251</v>
      </c>
      <c r="G12" s="118">
        <v>24479</v>
      </c>
      <c r="H12" s="123">
        <v>15631</v>
      </c>
      <c r="I12" s="119">
        <v>14482</v>
      </c>
      <c r="J12" s="123">
        <v>22867</v>
      </c>
      <c r="K12" s="120">
        <v>23118</v>
      </c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63"/>
      <c r="B13" s="14"/>
      <c r="C13" s="50" t="s">
        <v>51</v>
      </c>
      <c r="D13" s="68"/>
      <c r="E13" s="104" t="s">
        <v>42</v>
      </c>
      <c r="F13" s="127">
        <v>3</v>
      </c>
      <c r="G13" s="128">
        <v>2</v>
      </c>
      <c r="H13" s="121">
        <v>140</v>
      </c>
      <c r="I13" s="122">
        <v>0</v>
      </c>
      <c r="J13" s="121">
        <v>5</v>
      </c>
      <c r="K13" s="122">
        <v>29</v>
      </c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63"/>
      <c r="B14" s="52" t="s">
        <v>52</v>
      </c>
      <c r="C14" s="53"/>
      <c r="D14" s="53"/>
      <c r="E14" s="101" t="s">
        <v>194</v>
      </c>
      <c r="F14" s="161">
        <f>F9-F12</f>
        <v>6258</v>
      </c>
      <c r="G14" s="150">
        <f t="shared" ref="F14:O15" si="0">G9-G12</f>
        <v>5739</v>
      </c>
      <c r="H14" s="161">
        <f t="shared" si="0"/>
        <v>120</v>
      </c>
      <c r="I14" s="150">
        <f t="shared" si="0"/>
        <v>471</v>
      </c>
      <c r="J14" s="161">
        <f t="shared" si="0"/>
        <v>1233</v>
      </c>
      <c r="K14" s="150">
        <f t="shared" si="0"/>
        <v>623</v>
      </c>
      <c r="L14" s="161">
        <f t="shared" si="0"/>
        <v>0</v>
      </c>
      <c r="M14" s="150">
        <f t="shared" si="0"/>
        <v>0</v>
      </c>
      <c r="N14" s="161">
        <f t="shared" si="0"/>
        <v>0</v>
      </c>
      <c r="O14" s="15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63"/>
      <c r="B15" s="52" t="s">
        <v>53</v>
      </c>
      <c r="C15" s="53"/>
      <c r="D15" s="53"/>
      <c r="E15" s="101" t="s">
        <v>195</v>
      </c>
      <c r="F15" s="161">
        <f t="shared" si="0"/>
        <v>-2</v>
      </c>
      <c r="G15" s="150">
        <f t="shared" si="0"/>
        <v>-1</v>
      </c>
      <c r="H15" s="161">
        <f t="shared" si="0"/>
        <v>0</v>
      </c>
      <c r="I15" s="150">
        <f t="shared" si="0"/>
        <v>0</v>
      </c>
      <c r="J15" s="161">
        <f t="shared" si="0"/>
        <v>-4</v>
      </c>
      <c r="K15" s="150">
        <f t="shared" si="0"/>
        <v>-21</v>
      </c>
      <c r="L15" s="161">
        <f t="shared" si="0"/>
        <v>0</v>
      </c>
      <c r="M15" s="150">
        <f t="shared" si="0"/>
        <v>0</v>
      </c>
      <c r="N15" s="161">
        <f t="shared" si="0"/>
        <v>0</v>
      </c>
      <c r="O15" s="15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63"/>
      <c r="B16" s="52" t="s">
        <v>54</v>
      </c>
      <c r="C16" s="53"/>
      <c r="D16" s="53"/>
      <c r="E16" s="101" t="s">
        <v>196</v>
      </c>
      <c r="F16" s="161">
        <f t="shared" ref="F16:O16" si="1">F8-F11</f>
        <v>6256</v>
      </c>
      <c r="G16" s="150">
        <f t="shared" si="1"/>
        <v>5738</v>
      </c>
      <c r="H16" s="161">
        <f t="shared" si="1"/>
        <v>120</v>
      </c>
      <c r="I16" s="150">
        <f t="shared" si="1"/>
        <v>471</v>
      </c>
      <c r="J16" s="161">
        <f t="shared" si="1"/>
        <v>1229</v>
      </c>
      <c r="K16" s="150">
        <f t="shared" si="1"/>
        <v>602</v>
      </c>
      <c r="L16" s="161">
        <f t="shared" si="1"/>
        <v>0</v>
      </c>
      <c r="M16" s="150">
        <f t="shared" si="1"/>
        <v>0</v>
      </c>
      <c r="N16" s="161">
        <f t="shared" si="1"/>
        <v>0</v>
      </c>
      <c r="O16" s="150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63"/>
      <c r="B17" s="52" t="s">
        <v>55</v>
      </c>
      <c r="C17" s="53"/>
      <c r="D17" s="53"/>
      <c r="E17" s="43"/>
      <c r="F17" s="239">
        <v>0</v>
      </c>
      <c r="G17" s="240">
        <v>0</v>
      </c>
      <c r="H17" s="239">
        <v>0</v>
      </c>
      <c r="I17" s="240">
        <v>0</v>
      </c>
      <c r="J17" s="239">
        <v>0</v>
      </c>
      <c r="K17" s="240">
        <v>0</v>
      </c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64"/>
      <c r="B18" s="59" t="s">
        <v>56</v>
      </c>
      <c r="C18" s="37"/>
      <c r="D18" s="37"/>
      <c r="E18" s="15"/>
      <c r="F18" s="162">
        <v>0</v>
      </c>
      <c r="G18" s="166">
        <v>0</v>
      </c>
      <c r="H18" s="162">
        <v>0</v>
      </c>
      <c r="I18" s="166">
        <v>0</v>
      </c>
      <c r="J18" s="162">
        <v>0</v>
      </c>
      <c r="K18" s="166">
        <v>0</v>
      </c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63" t="s">
        <v>85</v>
      </c>
      <c r="B19" s="66" t="s">
        <v>57</v>
      </c>
      <c r="C19" s="69"/>
      <c r="D19" s="69"/>
      <c r="E19" s="105"/>
      <c r="F19" s="163">
        <v>2135</v>
      </c>
      <c r="G19" s="155">
        <v>2537</v>
      </c>
      <c r="H19" s="135">
        <v>1824</v>
      </c>
      <c r="I19" s="137">
        <v>851</v>
      </c>
      <c r="J19" s="135">
        <v>14819</v>
      </c>
      <c r="K19" s="138">
        <v>20689</v>
      </c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63"/>
      <c r="B20" s="13"/>
      <c r="C20" s="61" t="s">
        <v>58</v>
      </c>
      <c r="D20" s="53"/>
      <c r="E20" s="101"/>
      <c r="F20" s="161">
        <v>1300</v>
      </c>
      <c r="G20" s="150">
        <v>1429</v>
      </c>
      <c r="H20" s="117">
        <v>1504</v>
      </c>
      <c r="I20" s="119">
        <v>289</v>
      </c>
      <c r="J20" s="117">
        <v>12018</v>
      </c>
      <c r="K20" s="122">
        <v>16661</v>
      </c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63"/>
      <c r="B21" s="26" t="s">
        <v>59</v>
      </c>
      <c r="C21" s="67"/>
      <c r="D21" s="67"/>
      <c r="E21" s="103" t="s">
        <v>197</v>
      </c>
      <c r="F21" s="164">
        <v>2135</v>
      </c>
      <c r="G21" s="149">
        <v>2537</v>
      </c>
      <c r="H21" s="123">
        <v>1824</v>
      </c>
      <c r="I21" s="125">
        <v>410</v>
      </c>
      <c r="J21" s="123">
        <v>12137</v>
      </c>
      <c r="K21" s="126">
        <v>17830</v>
      </c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63"/>
      <c r="B22" s="66" t="s">
        <v>60</v>
      </c>
      <c r="C22" s="69"/>
      <c r="D22" s="69"/>
      <c r="E22" s="105" t="s">
        <v>198</v>
      </c>
      <c r="F22" s="163">
        <v>17062</v>
      </c>
      <c r="G22" s="155">
        <v>14173</v>
      </c>
      <c r="H22" s="135">
        <v>3187</v>
      </c>
      <c r="I22" s="137">
        <v>1522</v>
      </c>
      <c r="J22" s="135">
        <v>24943</v>
      </c>
      <c r="K22" s="138">
        <v>28472</v>
      </c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63"/>
      <c r="B23" s="8" t="s">
        <v>61</v>
      </c>
      <c r="C23" s="50" t="s">
        <v>62</v>
      </c>
      <c r="D23" s="68"/>
      <c r="E23" s="104"/>
      <c r="F23" s="160">
        <v>4677</v>
      </c>
      <c r="G23" s="139">
        <v>4686</v>
      </c>
      <c r="H23" s="127">
        <v>212</v>
      </c>
      <c r="I23" s="129">
        <v>214</v>
      </c>
      <c r="J23" s="127">
        <v>11640</v>
      </c>
      <c r="K23" s="130">
        <v>13316</v>
      </c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63"/>
      <c r="B24" s="52" t="s">
        <v>199</v>
      </c>
      <c r="C24" s="53"/>
      <c r="D24" s="53"/>
      <c r="E24" s="101" t="s">
        <v>200</v>
      </c>
      <c r="F24" s="161">
        <f>F21-F22</f>
        <v>-14927</v>
      </c>
      <c r="G24" s="150">
        <f t="shared" ref="G24:O24" si="2">G21-G22</f>
        <v>-11636</v>
      </c>
      <c r="H24" s="161">
        <f t="shared" si="2"/>
        <v>-1363</v>
      </c>
      <c r="I24" s="150">
        <f t="shared" si="2"/>
        <v>-1112</v>
      </c>
      <c r="J24" s="161">
        <f t="shared" si="2"/>
        <v>-12806</v>
      </c>
      <c r="K24" s="150">
        <f t="shared" si="2"/>
        <v>-10642</v>
      </c>
      <c r="L24" s="161">
        <f t="shared" si="2"/>
        <v>0</v>
      </c>
      <c r="M24" s="150">
        <f t="shared" si="2"/>
        <v>0</v>
      </c>
      <c r="N24" s="161">
        <f t="shared" si="2"/>
        <v>0</v>
      </c>
      <c r="O24" s="150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63"/>
      <c r="B25" s="112" t="s">
        <v>63</v>
      </c>
      <c r="C25" s="68"/>
      <c r="D25" s="68"/>
      <c r="E25" s="365" t="s">
        <v>201</v>
      </c>
      <c r="F25" s="367">
        <v>14927</v>
      </c>
      <c r="G25" s="345">
        <v>11636</v>
      </c>
      <c r="H25" s="343">
        <v>1363</v>
      </c>
      <c r="I25" s="345">
        <v>1112</v>
      </c>
      <c r="J25" s="343">
        <v>12806</v>
      </c>
      <c r="K25" s="345">
        <v>10642</v>
      </c>
      <c r="L25" s="343"/>
      <c r="M25" s="345"/>
      <c r="N25" s="343"/>
      <c r="O25" s="345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63"/>
      <c r="B26" s="26" t="s">
        <v>64</v>
      </c>
      <c r="C26" s="67"/>
      <c r="D26" s="67"/>
      <c r="E26" s="366"/>
      <c r="F26" s="368"/>
      <c r="G26" s="346"/>
      <c r="H26" s="344"/>
      <c r="I26" s="346"/>
      <c r="J26" s="344"/>
      <c r="K26" s="346"/>
      <c r="L26" s="344"/>
      <c r="M26" s="346"/>
      <c r="N26" s="344"/>
      <c r="O26" s="346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64"/>
      <c r="B27" s="59" t="s">
        <v>202</v>
      </c>
      <c r="C27" s="37"/>
      <c r="D27" s="37"/>
      <c r="E27" s="106" t="s">
        <v>203</v>
      </c>
      <c r="F27" s="165">
        <f t="shared" ref="F27:O27" si="3">F24+F25</f>
        <v>0</v>
      </c>
      <c r="G27" s="151">
        <f t="shared" si="3"/>
        <v>0</v>
      </c>
      <c r="H27" s="165">
        <f t="shared" si="3"/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 t="shared" si="3"/>
        <v>0</v>
      </c>
      <c r="O27" s="151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50" t="s">
        <v>65</v>
      </c>
      <c r="B30" s="351"/>
      <c r="C30" s="351"/>
      <c r="D30" s="351"/>
      <c r="E30" s="352"/>
      <c r="F30" s="337" t="s">
        <v>291</v>
      </c>
      <c r="G30" s="338"/>
      <c r="H30" s="337" t="s">
        <v>292</v>
      </c>
      <c r="I30" s="338"/>
      <c r="J30" s="337" t="s">
        <v>293</v>
      </c>
      <c r="K30" s="338"/>
      <c r="L30" s="337" t="s">
        <v>294</v>
      </c>
      <c r="M30" s="338"/>
      <c r="N30" s="339"/>
      <c r="O30" s="34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53"/>
      <c r="B31" s="354"/>
      <c r="C31" s="354"/>
      <c r="D31" s="354"/>
      <c r="E31" s="355"/>
      <c r="F31" s="178" t="s">
        <v>284</v>
      </c>
      <c r="G31" s="51" t="s">
        <v>1</v>
      </c>
      <c r="H31" s="178" t="s">
        <v>284</v>
      </c>
      <c r="I31" s="51" t="s">
        <v>1</v>
      </c>
      <c r="J31" s="178" t="s">
        <v>284</v>
      </c>
      <c r="K31" s="51" t="s">
        <v>1</v>
      </c>
      <c r="L31" s="178" t="s">
        <v>284</v>
      </c>
      <c r="M31" s="51" t="s">
        <v>1</v>
      </c>
      <c r="N31" s="178" t="s">
        <v>284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62" t="s">
        <v>86</v>
      </c>
      <c r="B32" s="47" t="s">
        <v>46</v>
      </c>
      <c r="C32" s="48"/>
      <c r="D32" s="48"/>
      <c r="E32" s="16" t="s">
        <v>37</v>
      </c>
      <c r="F32" s="135">
        <v>112</v>
      </c>
      <c r="G32" s="136">
        <v>888</v>
      </c>
      <c r="H32" s="113">
        <v>188</v>
      </c>
      <c r="I32" s="115">
        <v>204</v>
      </c>
      <c r="J32" s="113">
        <v>90</v>
      </c>
      <c r="K32" s="116">
        <v>88</v>
      </c>
      <c r="L32" s="135">
        <v>199</v>
      </c>
      <c r="M32" s="136">
        <v>185</v>
      </c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69"/>
      <c r="B33" s="14"/>
      <c r="C33" s="50" t="s">
        <v>66</v>
      </c>
      <c r="D33" s="68"/>
      <c r="E33" s="108"/>
      <c r="F33" s="127">
        <v>38</v>
      </c>
      <c r="G33" s="128">
        <v>796</v>
      </c>
      <c r="H33" s="127">
        <v>94</v>
      </c>
      <c r="I33" s="129">
        <v>106</v>
      </c>
      <c r="J33" s="127">
        <v>34</v>
      </c>
      <c r="K33" s="130">
        <v>46</v>
      </c>
      <c r="L33" s="127">
        <v>0</v>
      </c>
      <c r="M33" s="128">
        <v>0</v>
      </c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69"/>
      <c r="B34" s="14"/>
      <c r="C34" s="12"/>
      <c r="D34" s="61" t="s">
        <v>67</v>
      </c>
      <c r="E34" s="102"/>
      <c r="F34" s="117">
        <v>37</v>
      </c>
      <c r="G34" s="118">
        <v>794</v>
      </c>
      <c r="H34" s="117">
        <v>89</v>
      </c>
      <c r="I34" s="119">
        <v>98</v>
      </c>
      <c r="J34" s="117">
        <v>17</v>
      </c>
      <c r="K34" s="120">
        <v>19</v>
      </c>
      <c r="L34" s="117">
        <v>0</v>
      </c>
      <c r="M34" s="118">
        <v>0</v>
      </c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69"/>
      <c r="B35" s="11"/>
      <c r="C35" s="31" t="s">
        <v>68</v>
      </c>
      <c r="D35" s="67"/>
      <c r="E35" s="109"/>
      <c r="F35" s="123">
        <v>74</v>
      </c>
      <c r="G35" s="124">
        <v>92</v>
      </c>
      <c r="H35" s="123">
        <v>94</v>
      </c>
      <c r="I35" s="125">
        <v>98</v>
      </c>
      <c r="J35" s="144">
        <v>56</v>
      </c>
      <c r="K35" s="145">
        <v>42</v>
      </c>
      <c r="L35" s="123">
        <v>199</v>
      </c>
      <c r="M35" s="124">
        <v>185</v>
      </c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69"/>
      <c r="B36" s="66" t="s">
        <v>49</v>
      </c>
      <c r="C36" s="69"/>
      <c r="D36" s="69"/>
      <c r="E36" s="16" t="s">
        <v>38</v>
      </c>
      <c r="F36" s="135">
        <v>78</v>
      </c>
      <c r="G36" s="136">
        <v>96</v>
      </c>
      <c r="H36" s="135">
        <v>188</v>
      </c>
      <c r="I36" s="137">
        <v>204</v>
      </c>
      <c r="J36" s="135">
        <v>90</v>
      </c>
      <c r="K36" s="138">
        <v>144</v>
      </c>
      <c r="L36" s="135">
        <v>199</v>
      </c>
      <c r="M36" s="136">
        <v>185</v>
      </c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69"/>
      <c r="B37" s="14"/>
      <c r="C37" s="61" t="s">
        <v>69</v>
      </c>
      <c r="D37" s="53"/>
      <c r="E37" s="102"/>
      <c r="F37" s="117">
        <v>42</v>
      </c>
      <c r="G37" s="118">
        <v>49</v>
      </c>
      <c r="H37" s="117">
        <v>188</v>
      </c>
      <c r="I37" s="119">
        <v>204</v>
      </c>
      <c r="J37" s="117">
        <v>90</v>
      </c>
      <c r="K37" s="120">
        <v>144</v>
      </c>
      <c r="L37" s="117">
        <v>199</v>
      </c>
      <c r="M37" s="118">
        <v>185</v>
      </c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69"/>
      <c r="B38" s="11"/>
      <c r="C38" s="61" t="s">
        <v>70</v>
      </c>
      <c r="D38" s="53"/>
      <c r="E38" s="102"/>
      <c r="F38" s="161">
        <v>36</v>
      </c>
      <c r="G38" s="150">
        <v>47</v>
      </c>
      <c r="H38" s="117">
        <v>0</v>
      </c>
      <c r="I38" s="119">
        <v>0</v>
      </c>
      <c r="J38" s="117">
        <v>0</v>
      </c>
      <c r="K38" s="145">
        <v>0</v>
      </c>
      <c r="L38" s="117">
        <v>0</v>
      </c>
      <c r="M38" s="118">
        <v>0</v>
      </c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70"/>
      <c r="B39" s="6" t="s">
        <v>71</v>
      </c>
      <c r="C39" s="7"/>
      <c r="D39" s="7"/>
      <c r="E39" s="110" t="s">
        <v>205</v>
      </c>
      <c r="F39" s="165">
        <f t="shared" ref="F39:O39" si="4">F32-F36</f>
        <v>34</v>
      </c>
      <c r="G39" s="151">
        <f t="shared" si="4"/>
        <v>792</v>
      </c>
      <c r="H39" s="165">
        <f t="shared" si="4"/>
        <v>0</v>
      </c>
      <c r="I39" s="151">
        <f t="shared" si="4"/>
        <v>0</v>
      </c>
      <c r="J39" s="165">
        <f t="shared" si="4"/>
        <v>0</v>
      </c>
      <c r="K39" s="151">
        <f t="shared" si="4"/>
        <v>-56</v>
      </c>
      <c r="L39" s="165">
        <f t="shared" si="4"/>
        <v>0</v>
      </c>
      <c r="M39" s="151">
        <f t="shared" si="4"/>
        <v>0</v>
      </c>
      <c r="N39" s="165">
        <f t="shared" si="4"/>
        <v>0</v>
      </c>
      <c r="O39" s="151">
        <f t="shared" si="4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62" t="s">
        <v>87</v>
      </c>
      <c r="B40" s="66" t="s">
        <v>72</v>
      </c>
      <c r="C40" s="69"/>
      <c r="D40" s="69"/>
      <c r="E40" s="16" t="s">
        <v>40</v>
      </c>
      <c r="F40" s="163">
        <v>2624</v>
      </c>
      <c r="G40" s="155">
        <v>1932</v>
      </c>
      <c r="H40" s="135">
        <v>0</v>
      </c>
      <c r="I40" s="137">
        <v>0</v>
      </c>
      <c r="J40" s="296">
        <v>0</v>
      </c>
      <c r="K40" s="281">
        <v>0</v>
      </c>
      <c r="L40" s="296">
        <v>0</v>
      </c>
      <c r="M40" s="281">
        <v>0</v>
      </c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71"/>
      <c r="B41" s="11"/>
      <c r="C41" s="61" t="s">
        <v>73</v>
      </c>
      <c r="D41" s="53"/>
      <c r="E41" s="102"/>
      <c r="F41" s="167">
        <v>24</v>
      </c>
      <c r="G41" s="169">
        <v>77</v>
      </c>
      <c r="H41" s="144">
        <v>0</v>
      </c>
      <c r="I41" s="145">
        <v>0</v>
      </c>
      <c r="J41" s="144">
        <v>0</v>
      </c>
      <c r="K41" s="145">
        <v>0</v>
      </c>
      <c r="L41" s="144">
        <v>0</v>
      </c>
      <c r="M41" s="145">
        <v>0</v>
      </c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71"/>
      <c r="B42" s="66" t="s">
        <v>60</v>
      </c>
      <c r="C42" s="69"/>
      <c r="D42" s="69"/>
      <c r="E42" s="16" t="s">
        <v>41</v>
      </c>
      <c r="F42" s="163">
        <v>2669</v>
      </c>
      <c r="G42" s="155">
        <v>2571</v>
      </c>
      <c r="H42" s="135">
        <v>0</v>
      </c>
      <c r="I42" s="137">
        <v>0</v>
      </c>
      <c r="J42" s="296">
        <v>0</v>
      </c>
      <c r="K42" s="281">
        <v>0</v>
      </c>
      <c r="L42" s="296">
        <v>0</v>
      </c>
      <c r="M42" s="281">
        <v>0</v>
      </c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71"/>
      <c r="B43" s="11"/>
      <c r="C43" s="61" t="s">
        <v>74</v>
      </c>
      <c r="D43" s="53"/>
      <c r="E43" s="102"/>
      <c r="F43" s="161">
        <v>1557</v>
      </c>
      <c r="G43" s="150">
        <v>1599</v>
      </c>
      <c r="H43" s="117">
        <v>0</v>
      </c>
      <c r="I43" s="119">
        <v>0</v>
      </c>
      <c r="J43" s="297">
        <v>0</v>
      </c>
      <c r="K43" s="283">
        <v>0</v>
      </c>
      <c r="L43" s="297">
        <v>0</v>
      </c>
      <c r="M43" s="283">
        <v>0</v>
      </c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72"/>
      <c r="B44" s="59" t="s">
        <v>71</v>
      </c>
      <c r="C44" s="37"/>
      <c r="D44" s="37"/>
      <c r="E44" s="110" t="s">
        <v>206</v>
      </c>
      <c r="F44" s="162">
        <f t="shared" ref="F44:O44" si="5">F40-F42</f>
        <v>-45</v>
      </c>
      <c r="G44" s="166">
        <f t="shared" si="5"/>
        <v>-639</v>
      </c>
      <c r="H44" s="162">
        <f t="shared" si="5"/>
        <v>0</v>
      </c>
      <c r="I44" s="166">
        <f t="shared" si="5"/>
        <v>0</v>
      </c>
      <c r="J44" s="162">
        <f t="shared" si="5"/>
        <v>0</v>
      </c>
      <c r="K44" s="166">
        <f t="shared" si="5"/>
        <v>0</v>
      </c>
      <c r="L44" s="162">
        <f t="shared" si="5"/>
        <v>0</v>
      </c>
      <c r="M44" s="166">
        <f t="shared" si="5"/>
        <v>0</v>
      </c>
      <c r="N44" s="162">
        <f t="shared" si="5"/>
        <v>0</v>
      </c>
      <c r="O44" s="166">
        <f t="shared" si="5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47" t="s">
        <v>79</v>
      </c>
      <c r="B45" s="20" t="s">
        <v>75</v>
      </c>
      <c r="C45" s="9"/>
      <c r="D45" s="9"/>
      <c r="E45" s="111" t="s">
        <v>207</v>
      </c>
      <c r="F45" s="168">
        <f t="shared" ref="F45:O45" si="6">F39+F44</f>
        <v>-11</v>
      </c>
      <c r="G45" s="152">
        <f t="shared" si="6"/>
        <v>153</v>
      </c>
      <c r="H45" s="168">
        <f t="shared" si="6"/>
        <v>0</v>
      </c>
      <c r="I45" s="152">
        <f t="shared" si="6"/>
        <v>0</v>
      </c>
      <c r="J45" s="168">
        <f t="shared" si="6"/>
        <v>0</v>
      </c>
      <c r="K45" s="152">
        <f t="shared" si="6"/>
        <v>-56</v>
      </c>
      <c r="L45" s="168">
        <f t="shared" si="6"/>
        <v>0</v>
      </c>
      <c r="M45" s="152">
        <f t="shared" si="6"/>
        <v>0</v>
      </c>
      <c r="N45" s="168">
        <f t="shared" si="6"/>
        <v>0</v>
      </c>
      <c r="O45" s="152">
        <f t="shared" si="6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48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0</v>
      </c>
      <c r="J46" s="144">
        <v>0</v>
      </c>
      <c r="K46" s="145">
        <v>0</v>
      </c>
      <c r="L46" s="144">
        <v>0</v>
      </c>
      <c r="M46" s="145">
        <v>0</v>
      </c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48"/>
      <c r="B47" s="52" t="s">
        <v>77</v>
      </c>
      <c r="C47" s="53"/>
      <c r="D47" s="53"/>
      <c r="E47" s="53"/>
      <c r="F47" s="117">
        <v>410</v>
      </c>
      <c r="G47" s="118">
        <v>392</v>
      </c>
      <c r="H47" s="117">
        <v>0</v>
      </c>
      <c r="I47" s="119">
        <v>0</v>
      </c>
      <c r="J47" s="297">
        <v>0</v>
      </c>
      <c r="K47" s="283">
        <v>0</v>
      </c>
      <c r="L47" s="297">
        <v>0</v>
      </c>
      <c r="M47" s="283">
        <v>0</v>
      </c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49"/>
      <c r="B48" s="59" t="s">
        <v>78</v>
      </c>
      <c r="C48" s="37"/>
      <c r="D48" s="37"/>
      <c r="E48" s="37"/>
      <c r="F48" s="140">
        <v>47</v>
      </c>
      <c r="G48" s="141">
        <v>0</v>
      </c>
      <c r="H48" s="140">
        <v>0</v>
      </c>
      <c r="I48" s="142">
        <v>0</v>
      </c>
      <c r="J48" s="307">
        <v>0</v>
      </c>
      <c r="K48" s="309">
        <v>0</v>
      </c>
      <c r="L48" s="307">
        <v>0</v>
      </c>
      <c r="M48" s="309">
        <v>0</v>
      </c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34"/>
  <printOptions horizontalCentered="1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300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J29" sqref="J29"/>
    </sheetView>
  </sheetViews>
  <sheetFormatPr defaultColWidth="9"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85" t="s">
        <v>0</v>
      </c>
      <c r="B1" s="185"/>
      <c r="C1" s="241" t="s">
        <v>287</v>
      </c>
      <c r="D1" s="242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285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376" t="s">
        <v>296</v>
      </c>
      <c r="F6" s="377"/>
      <c r="G6" s="376" t="s">
        <v>297</v>
      </c>
      <c r="H6" s="377"/>
      <c r="I6" s="376" t="s">
        <v>298</v>
      </c>
      <c r="J6" s="377"/>
      <c r="K6" s="376"/>
      <c r="L6" s="377"/>
      <c r="M6" s="376"/>
      <c r="N6" s="377"/>
    </row>
    <row r="7" spans="1:14" ht="15" customHeight="1">
      <c r="A7" s="246"/>
      <c r="B7" s="247"/>
      <c r="C7" s="247"/>
      <c r="D7" s="247"/>
      <c r="E7" s="248" t="s">
        <v>284</v>
      </c>
      <c r="F7" s="35" t="s">
        <v>1</v>
      </c>
      <c r="G7" s="248" t="s">
        <v>272</v>
      </c>
      <c r="H7" s="35" t="s">
        <v>1</v>
      </c>
      <c r="I7" s="248" t="s">
        <v>272</v>
      </c>
      <c r="J7" s="35" t="s">
        <v>1</v>
      </c>
      <c r="K7" s="248" t="s">
        <v>272</v>
      </c>
      <c r="L7" s="35" t="s">
        <v>1</v>
      </c>
      <c r="M7" s="248" t="s">
        <v>272</v>
      </c>
      <c r="N7" s="294" t="s">
        <v>1</v>
      </c>
    </row>
    <row r="8" spans="1:14" ht="18" customHeight="1">
      <c r="A8" s="375" t="s">
        <v>211</v>
      </c>
      <c r="B8" s="249" t="s">
        <v>212</v>
      </c>
      <c r="C8" s="250"/>
      <c r="D8" s="250"/>
      <c r="E8" s="251">
        <v>7</v>
      </c>
      <c r="F8" s="252">
        <v>7</v>
      </c>
      <c r="G8" s="251">
        <v>1</v>
      </c>
      <c r="H8" s="253">
        <v>1</v>
      </c>
      <c r="I8" s="251">
        <v>1</v>
      </c>
      <c r="J8" s="252">
        <v>1</v>
      </c>
      <c r="K8" s="251"/>
      <c r="L8" s="253"/>
      <c r="M8" s="251"/>
      <c r="N8" s="253"/>
    </row>
    <row r="9" spans="1:14" ht="18" customHeight="1">
      <c r="A9" s="318"/>
      <c r="B9" s="375" t="s">
        <v>213</v>
      </c>
      <c r="C9" s="207" t="s">
        <v>214</v>
      </c>
      <c r="D9" s="208"/>
      <c r="E9" s="254">
        <v>80</v>
      </c>
      <c r="F9" s="255">
        <v>80</v>
      </c>
      <c r="G9" s="254">
        <v>500</v>
      </c>
      <c r="H9" s="256">
        <v>500</v>
      </c>
      <c r="I9" s="254">
        <v>500</v>
      </c>
      <c r="J9" s="255">
        <v>500</v>
      </c>
      <c r="K9" s="254"/>
      <c r="L9" s="256"/>
      <c r="M9" s="254"/>
      <c r="N9" s="256"/>
    </row>
    <row r="10" spans="1:14" ht="18" customHeight="1">
      <c r="A10" s="318"/>
      <c r="B10" s="318"/>
      <c r="C10" s="52" t="s">
        <v>215</v>
      </c>
      <c r="D10" s="53"/>
      <c r="E10" s="257">
        <v>67</v>
      </c>
      <c r="F10" s="258">
        <v>67</v>
      </c>
      <c r="G10" s="257">
        <v>500</v>
      </c>
      <c r="H10" s="259">
        <v>500</v>
      </c>
      <c r="I10" s="257">
        <v>500</v>
      </c>
      <c r="J10" s="258">
        <v>500</v>
      </c>
      <c r="K10" s="257"/>
      <c r="L10" s="259"/>
      <c r="M10" s="257"/>
      <c r="N10" s="259"/>
    </row>
    <row r="11" spans="1:14" ht="18" customHeight="1">
      <c r="A11" s="318"/>
      <c r="B11" s="318"/>
      <c r="C11" s="52" t="s">
        <v>216</v>
      </c>
      <c r="D11" s="53"/>
      <c r="E11" s="257">
        <v>0</v>
      </c>
      <c r="F11" s="258">
        <v>0</v>
      </c>
      <c r="G11" s="257">
        <v>0</v>
      </c>
      <c r="H11" s="259">
        <v>0</v>
      </c>
      <c r="I11" s="257">
        <v>0</v>
      </c>
      <c r="J11" s="258">
        <v>0</v>
      </c>
      <c r="K11" s="257"/>
      <c r="L11" s="259"/>
      <c r="M11" s="257"/>
      <c r="N11" s="259"/>
    </row>
    <row r="12" spans="1:14" ht="18" customHeight="1">
      <c r="A12" s="318"/>
      <c r="B12" s="318"/>
      <c r="C12" s="52" t="s">
        <v>217</v>
      </c>
      <c r="D12" s="53"/>
      <c r="E12" s="257">
        <v>13</v>
      </c>
      <c r="F12" s="258">
        <v>13</v>
      </c>
      <c r="G12" s="257">
        <v>0</v>
      </c>
      <c r="H12" s="259">
        <v>0</v>
      </c>
      <c r="I12" s="257">
        <v>0</v>
      </c>
      <c r="J12" s="258">
        <v>0</v>
      </c>
      <c r="K12" s="257"/>
      <c r="L12" s="259"/>
      <c r="M12" s="257"/>
      <c r="N12" s="259"/>
    </row>
    <row r="13" spans="1:14" ht="18" customHeight="1">
      <c r="A13" s="318"/>
      <c r="B13" s="318"/>
      <c r="C13" s="52" t="s">
        <v>218</v>
      </c>
      <c r="D13" s="53"/>
      <c r="E13" s="257">
        <v>0</v>
      </c>
      <c r="F13" s="258">
        <v>0</v>
      </c>
      <c r="G13" s="257">
        <v>0</v>
      </c>
      <c r="H13" s="259">
        <v>0</v>
      </c>
      <c r="I13" s="257">
        <v>0</v>
      </c>
      <c r="J13" s="258">
        <v>0</v>
      </c>
      <c r="K13" s="257"/>
      <c r="L13" s="259"/>
      <c r="M13" s="257"/>
      <c r="N13" s="259"/>
    </row>
    <row r="14" spans="1:14" ht="18" customHeight="1">
      <c r="A14" s="319"/>
      <c r="B14" s="319"/>
      <c r="C14" s="59" t="s">
        <v>79</v>
      </c>
      <c r="D14" s="37"/>
      <c r="E14" s="260">
        <v>0</v>
      </c>
      <c r="F14" s="261">
        <v>0</v>
      </c>
      <c r="G14" s="260">
        <v>0</v>
      </c>
      <c r="H14" s="262">
        <v>0</v>
      </c>
      <c r="I14" s="260">
        <v>0</v>
      </c>
      <c r="J14" s="261">
        <v>0</v>
      </c>
      <c r="K14" s="260"/>
      <c r="L14" s="262"/>
      <c r="M14" s="260"/>
      <c r="N14" s="262"/>
    </row>
    <row r="15" spans="1:14" ht="18" customHeight="1">
      <c r="A15" s="317" t="s">
        <v>219</v>
      </c>
      <c r="B15" s="375" t="s">
        <v>220</v>
      </c>
      <c r="C15" s="207" t="s">
        <v>221</v>
      </c>
      <c r="D15" s="208"/>
      <c r="E15" s="263">
        <v>308</v>
      </c>
      <c r="F15" s="264">
        <v>291</v>
      </c>
      <c r="G15" s="263">
        <v>573</v>
      </c>
      <c r="H15" s="152">
        <v>558</v>
      </c>
      <c r="I15" s="263">
        <v>440</v>
      </c>
      <c r="J15" s="264">
        <v>394</v>
      </c>
      <c r="K15" s="263"/>
      <c r="L15" s="152"/>
      <c r="M15" s="263"/>
      <c r="N15" s="152"/>
    </row>
    <row r="16" spans="1:14" ht="18" customHeight="1">
      <c r="A16" s="318"/>
      <c r="B16" s="318"/>
      <c r="C16" s="52" t="s">
        <v>222</v>
      </c>
      <c r="D16" s="53"/>
      <c r="E16" s="117">
        <v>617</v>
      </c>
      <c r="F16" s="119">
        <v>647</v>
      </c>
      <c r="G16" s="117">
        <v>2252</v>
      </c>
      <c r="H16" s="150">
        <v>2339</v>
      </c>
      <c r="I16" s="117">
        <v>948</v>
      </c>
      <c r="J16" s="119">
        <v>984</v>
      </c>
      <c r="K16" s="117"/>
      <c r="L16" s="150"/>
      <c r="M16" s="117"/>
      <c r="N16" s="150"/>
    </row>
    <row r="17" spans="1:15" ht="18" customHeight="1">
      <c r="A17" s="318"/>
      <c r="B17" s="318"/>
      <c r="C17" s="314" t="s">
        <v>299</v>
      </c>
      <c r="D17" s="53"/>
      <c r="E17" s="312">
        <v>0</v>
      </c>
      <c r="F17" s="119">
        <v>0</v>
      </c>
      <c r="G17" s="117">
        <v>0</v>
      </c>
      <c r="H17" s="150">
        <v>0</v>
      </c>
      <c r="I17" s="117">
        <v>0</v>
      </c>
      <c r="J17" s="119">
        <v>0</v>
      </c>
      <c r="K17" s="117"/>
      <c r="L17" s="150"/>
      <c r="M17" s="117"/>
      <c r="N17" s="150"/>
    </row>
    <row r="18" spans="1:15" ht="18" customHeight="1">
      <c r="A18" s="318"/>
      <c r="B18" s="319"/>
      <c r="C18" s="59" t="s">
        <v>223</v>
      </c>
      <c r="D18" s="37"/>
      <c r="E18" s="165">
        <v>925</v>
      </c>
      <c r="F18" s="265">
        <v>938</v>
      </c>
      <c r="G18" s="165">
        <v>2825</v>
      </c>
      <c r="H18" s="265">
        <v>2897</v>
      </c>
      <c r="I18" s="165">
        <v>1388</v>
      </c>
      <c r="J18" s="265">
        <v>1378</v>
      </c>
      <c r="K18" s="165"/>
      <c r="L18" s="265"/>
      <c r="M18" s="165"/>
      <c r="N18" s="265"/>
    </row>
    <row r="19" spans="1:15" ht="18" customHeight="1">
      <c r="A19" s="318"/>
      <c r="B19" s="375" t="s">
        <v>224</v>
      </c>
      <c r="C19" s="207" t="s">
        <v>225</v>
      </c>
      <c r="D19" s="208"/>
      <c r="E19" s="168">
        <v>71</v>
      </c>
      <c r="F19" s="152">
        <v>28</v>
      </c>
      <c r="G19" s="168">
        <v>152</v>
      </c>
      <c r="H19" s="152">
        <v>213</v>
      </c>
      <c r="I19" s="168">
        <v>52</v>
      </c>
      <c r="J19" s="152">
        <v>57</v>
      </c>
      <c r="K19" s="168"/>
      <c r="L19" s="152"/>
      <c r="M19" s="168"/>
      <c r="N19" s="152"/>
    </row>
    <row r="20" spans="1:15" ht="18" customHeight="1">
      <c r="A20" s="318"/>
      <c r="B20" s="318"/>
      <c r="C20" s="52" t="s">
        <v>226</v>
      </c>
      <c r="D20" s="53"/>
      <c r="E20" s="161">
        <v>345</v>
      </c>
      <c r="F20" s="150">
        <v>428</v>
      </c>
      <c r="G20" s="161">
        <v>2208</v>
      </c>
      <c r="H20" s="150">
        <v>2292</v>
      </c>
      <c r="I20" s="161">
        <v>724</v>
      </c>
      <c r="J20" s="150">
        <v>773</v>
      </c>
      <c r="K20" s="161"/>
      <c r="L20" s="150"/>
      <c r="M20" s="161"/>
      <c r="N20" s="150"/>
    </row>
    <row r="21" spans="1:15" s="269" customFormat="1" ht="18" customHeight="1">
      <c r="A21" s="318"/>
      <c r="B21" s="318"/>
      <c r="C21" s="314" t="s">
        <v>300</v>
      </c>
      <c r="D21" s="266"/>
      <c r="E21" s="313">
        <v>0</v>
      </c>
      <c r="F21" s="268">
        <v>0</v>
      </c>
      <c r="G21" s="267">
        <v>0</v>
      </c>
      <c r="H21" s="268">
        <v>0</v>
      </c>
      <c r="I21" s="267">
        <v>0</v>
      </c>
      <c r="J21" s="268">
        <v>0</v>
      </c>
      <c r="K21" s="267"/>
      <c r="L21" s="268"/>
      <c r="M21" s="267"/>
      <c r="N21" s="268"/>
    </row>
    <row r="22" spans="1:15" ht="18" customHeight="1">
      <c r="A22" s="318"/>
      <c r="B22" s="319"/>
      <c r="C22" s="6" t="s">
        <v>227</v>
      </c>
      <c r="D22" s="7"/>
      <c r="E22" s="165">
        <v>416</v>
      </c>
      <c r="F22" s="151">
        <v>456</v>
      </c>
      <c r="G22" s="165">
        <v>2360</v>
      </c>
      <c r="H22" s="151">
        <v>2505</v>
      </c>
      <c r="I22" s="165">
        <v>776</v>
      </c>
      <c r="J22" s="151">
        <v>830</v>
      </c>
      <c r="K22" s="165"/>
      <c r="L22" s="151"/>
      <c r="M22" s="165"/>
      <c r="N22" s="151"/>
    </row>
    <row r="23" spans="1:15" ht="18" customHeight="1">
      <c r="A23" s="318"/>
      <c r="B23" s="375" t="s">
        <v>228</v>
      </c>
      <c r="C23" s="207" t="s">
        <v>229</v>
      </c>
      <c r="D23" s="208"/>
      <c r="E23" s="168">
        <v>80</v>
      </c>
      <c r="F23" s="152">
        <v>80</v>
      </c>
      <c r="G23" s="168">
        <v>250</v>
      </c>
      <c r="H23" s="152">
        <v>250</v>
      </c>
      <c r="I23" s="168">
        <v>250</v>
      </c>
      <c r="J23" s="152">
        <v>250</v>
      </c>
      <c r="K23" s="168"/>
      <c r="L23" s="152"/>
      <c r="M23" s="168"/>
      <c r="N23" s="152"/>
    </row>
    <row r="24" spans="1:15" ht="18" customHeight="1">
      <c r="A24" s="318"/>
      <c r="B24" s="318"/>
      <c r="C24" s="52" t="s">
        <v>230</v>
      </c>
      <c r="D24" s="53"/>
      <c r="E24" s="161">
        <v>429</v>
      </c>
      <c r="F24" s="150">
        <v>402</v>
      </c>
      <c r="G24" s="161">
        <v>215</v>
      </c>
      <c r="H24" s="150">
        <v>142</v>
      </c>
      <c r="I24" s="161">
        <v>362</v>
      </c>
      <c r="J24" s="150">
        <v>298</v>
      </c>
      <c r="K24" s="161"/>
      <c r="L24" s="150"/>
      <c r="M24" s="161"/>
      <c r="N24" s="150"/>
    </row>
    <row r="25" spans="1:15" ht="18" customHeight="1">
      <c r="A25" s="318"/>
      <c r="B25" s="318"/>
      <c r="C25" s="52" t="s">
        <v>231</v>
      </c>
      <c r="D25" s="53"/>
      <c r="E25" s="161">
        <v>0</v>
      </c>
      <c r="F25" s="150">
        <v>0</v>
      </c>
      <c r="G25" s="161">
        <v>0</v>
      </c>
      <c r="H25" s="150">
        <v>0</v>
      </c>
      <c r="I25" s="161">
        <v>0</v>
      </c>
      <c r="J25" s="150">
        <v>0</v>
      </c>
      <c r="K25" s="161"/>
      <c r="L25" s="150"/>
      <c r="M25" s="161"/>
      <c r="N25" s="150"/>
    </row>
    <row r="26" spans="1:15" ht="18" customHeight="1">
      <c r="A26" s="318"/>
      <c r="B26" s="319"/>
      <c r="C26" s="57" t="s">
        <v>232</v>
      </c>
      <c r="D26" s="58"/>
      <c r="E26" s="270">
        <v>509</v>
      </c>
      <c r="F26" s="151">
        <v>482</v>
      </c>
      <c r="G26" s="270">
        <v>465</v>
      </c>
      <c r="H26" s="151">
        <v>392</v>
      </c>
      <c r="I26" s="142">
        <v>612</v>
      </c>
      <c r="J26" s="151">
        <v>548</v>
      </c>
      <c r="K26" s="270"/>
      <c r="L26" s="151"/>
      <c r="M26" s="270"/>
      <c r="N26" s="151"/>
    </row>
    <row r="27" spans="1:15" ht="18" customHeight="1">
      <c r="A27" s="319"/>
      <c r="B27" s="59" t="s">
        <v>233</v>
      </c>
      <c r="C27" s="37"/>
      <c r="D27" s="37"/>
      <c r="E27" s="271">
        <v>925</v>
      </c>
      <c r="F27" s="151">
        <v>938</v>
      </c>
      <c r="G27" s="165">
        <v>2825</v>
      </c>
      <c r="H27" s="151">
        <v>2897</v>
      </c>
      <c r="I27" s="271">
        <v>1388</v>
      </c>
      <c r="J27" s="151">
        <v>1378</v>
      </c>
      <c r="K27" s="165"/>
      <c r="L27" s="151"/>
      <c r="M27" s="165"/>
      <c r="N27" s="151"/>
    </row>
    <row r="28" spans="1:15" ht="18" customHeight="1">
      <c r="A28" s="375" t="s">
        <v>234</v>
      </c>
      <c r="B28" s="375" t="s">
        <v>235</v>
      </c>
      <c r="C28" s="207" t="s">
        <v>236</v>
      </c>
      <c r="D28" s="272" t="s">
        <v>37</v>
      </c>
      <c r="E28" s="168">
        <v>220</v>
      </c>
      <c r="F28" s="152">
        <v>229</v>
      </c>
      <c r="G28" s="168">
        <v>446</v>
      </c>
      <c r="H28" s="152">
        <v>441</v>
      </c>
      <c r="I28" s="168">
        <v>413</v>
      </c>
      <c r="J28" s="152">
        <v>422</v>
      </c>
      <c r="K28" s="168"/>
      <c r="L28" s="152"/>
      <c r="M28" s="168"/>
      <c r="N28" s="152"/>
    </row>
    <row r="29" spans="1:15" ht="18" customHeight="1">
      <c r="A29" s="318"/>
      <c r="B29" s="318"/>
      <c r="C29" s="52" t="s">
        <v>237</v>
      </c>
      <c r="D29" s="273" t="s">
        <v>38</v>
      </c>
      <c r="E29" s="161">
        <v>180</v>
      </c>
      <c r="F29" s="150">
        <v>191</v>
      </c>
      <c r="G29" s="161">
        <v>265</v>
      </c>
      <c r="H29" s="150">
        <v>260</v>
      </c>
      <c r="I29" s="161">
        <v>329</v>
      </c>
      <c r="J29" s="150">
        <v>325</v>
      </c>
      <c r="K29" s="161"/>
      <c r="L29" s="150"/>
      <c r="M29" s="161"/>
      <c r="N29" s="150"/>
    </row>
    <row r="30" spans="1:15" ht="18" customHeight="1">
      <c r="A30" s="318"/>
      <c r="B30" s="318"/>
      <c r="C30" s="52" t="s">
        <v>238</v>
      </c>
      <c r="D30" s="273" t="s">
        <v>239</v>
      </c>
      <c r="E30" s="161">
        <v>0</v>
      </c>
      <c r="F30" s="150">
        <v>0</v>
      </c>
      <c r="G30" s="117">
        <v>69</v>
      </c>
      <c r="H30" s="150">
        <v>62</v>
      </c>
      <c r="I30" s="161">
        <v>0</v>
      </c>
      <c r="J30" s="150">
        <v>0</v>
      </c>
      <c r="K30" s="161"/>
      <c r="L30" s="150"/>
      <c r="M30" s="161"/>
      <c r="N30" s="150"/>
    </row>
    <row r="31" spans="1:15" ht="18" customHeight="1">
      <c r="A31" s="318"/>
      <c r="B31" s="318"/>
      <c r="C31" s="6" t="s">
        <v>240</v>
      </c>
      <c r="D31" s="274" t="s">
        <v>241</v>
      </c>
      <c r="E31" s="165">
        <f t="shared" ref="E31:N31" si="0">E28-E29-E30</f>
        <v>40</v>
      </c>
      <c r="F31" s="265">
        <f t="shared" si="0"/>
        <v>38</v>
      </c>
      <c r="G31" s="165">
        <f t="shared" si="0"/>
        <v>112</v>
      </c>
      <c r="H31" s="265">
        <f t="shared" si="0"/>
        <v>119</v>
      </c>
      <c r="I31" s="165">
        <f>I28-I29-I30</f>
        <v>84</v>
      </c>
      <c r="J31" s="275">
        <f t="shared" si="0"/>
        <v>97</v>
      </c>
      <c r="K31" s="165">
        <f t="shared" si="0"/>
        <v>0</v>
      </c>
      <c r="L31" s="275">
        <f t="shared" si="0"/>
        <v>0</v>
      </c>
      <c r="M31" s="165">
        <f t="shared" si="0"/>
        <v>0</v>
      </c>
      <c r="N31" s="265">
        <f t="shared" si="0"/>
        <v>0</v>
      </c>
      <c r="O31" s="8"/>
    </row>
    <row r="32" spans="1:15" ht="18" customHeight="1">
      <c r="A32" s="318"/>
      <c r="B32" s="318"/>
      <c r="C32" s="207" t="s">
        <v>242</v>
      </c>
      <c r="D32" s="272" t="s">
        <v>243</v>
      </c>
      <c r="E32" s="168">
        <v>0</v>
      </c>
      <c r="F32" s="152">
        <v>0</v>
      </c>
      <c r="G32" s="168">
        <v>2</v>
      </c>
      <c r="H32" s="152">
        <v>2</v>
      </c>
      <c r="I32" s="168">
        <v>1</v>
      </c>
      <c r="J32" s="152">
        <v>1</v>
      </c>
      <c r="K32" s="168"/>
      <c r="L32" s="152"/>
      <c r="M32" s="168"/>
      <c r="N32" s="152"/>
    </row>
    <row r="33" spans="1:14" ht="18" customHeight="1">
      <c r="A33" s="318"/>
      <c r="B33" s="318"/>
      <c r="C33" s="52" t="s">
        <v>244</v>
      </c>
      <c r="D33" s="273" t="s">
        <v>245</v>
      </c>
      <c r="E33" s="161">
        <v>1</v>
      </c>
      <c r="F33" s="150">
        <v>2</v>
      </c>
      <c r="G33" s="161">
        <v>9</v>
      </c>
      <c r="H33" s="150">
        <v>12</v>
      </c>
      <c r="I33" s="161">
        <v>1</v>
      </c>
      <c r="J33" s="150">
        <v>1</v>
      </c>
      <c r="K33" s="161"/>
      <c r="L33" s="150"/>
      <c r="M33" s="161"/>
      <c r="N33" s="150"/>
    </row>
    <row r="34" spans="1:14" ht="18" customHeight="1">
      <c r="A34" s="318"/>
      <c r="B34" s="319"/>
      <c r="C34" s="6" t="s">
        <v>246</v>
      </c>
      <c r="D34" s="274" t="s">
        <v>247</v>
      </c>
      <c r="E34" s="165">
        <f t="shared" ref="E34:N34" si="1">E31+E32-E33</f>
        <v>39</v>
      </c>
      <c r="F34" s="151">
        <f t="shared" si="1"/>
        <v>36</v>
      </c>
      <c r="G34" s="165">
        <f t="shared" si="1"/>
        <v>105</v>
      </c>
      <c r="H34" s="151">
        <f>H31+H32-H33</f>
        <v>109</v>
      </c>
      <c r="I34" s="165">
        <f t="shared" si="1"/>
        <v>84</v>
      </c>
      <c r="J34" s="151">
        <f t="shared" si="1"/>
        <v>97</v>
      </c>
      <c r="K34" s="165">
        <f t="shared" si="1"/>
        <v>0</v>
      </c>
      <c r="L34" s="151">
        <f t="shared" si="1"/>
        <v>0</v>
      </c>
      <c r="M34" s="165">
        <f t="shared" si="1"/>
        <v>0</v>
      </c>
      <c r="N34" s="151">
        <f t="shared" si="1"/>
        <v>0</v>
      </c>
    </row>
    <row r="35" spans="1:14" ht="18" customHeight="1">
      <c r="A35" s="318"/>
      <c r="B35" s="375" t="s">
        <v>248</v>
      </c>
      <c r="C35" s="207" t="s">
        <v>249</v>
      </c>
      <c r="D35" s="272" t="s">
        <v>250</v>
      </c>
      <c r="E35" s="310">
        <v>0</v>
      </c>
      <c r="F35" s="152">
        <v>0</v>
      </c>
      <c r="G35" s="168">
        <v>0</v>
      </c>
      <c r="H35" s="152">
        <v>0</v>
      </c>
      <c r="I35" s="168">
        <v>0</v>
      </c>
      <c r="J35" s="152">
        <v>0</v>
      </c>
      <c r="K35" s="168"/>
      <c r="L35" s="152"/>
      <c r="M35" s="168"/>
      <c r="N35" s="152"/>
    </row>
    <row r="36" spans="1:14" ht="18" customHeight="1">
      <c r="A36" s="318"/>
      <c r="B36" s="318"/>
      <c r="C36" s="52" t="s">
        <v>251</v>
      </c>
      <c r="D36" s="273" t="s">
        <v>252</v>
      </c>
      <c r="E36" s="311">
        <v>0</v>
      </c>
      <c r="F36" s="150">
        <v>0</v>
      </c>
      <c r="G36" s="161">
        <v>0</v>
      </c>
      <c r="H36" s="150">
        <v>0</v>
      </c>
      <c r="I36" s="161">
        <v>5</v>
      </c>
      <c r="J36" s="150">
        <v>0</v>
      </c>
      <c r="K36" s="161"/>
      <c r="L36" s="150"/>
      <c r="M36" s="161"/>
      <c r="N36" s="150"/>
    </row>
    <row r="37" spans="1:14" ht="18" customHeight="1">
      <c r="A37" s="318"/>
      <c r="B37" s="318"/>
      <c r="C37" s="52" t="s">
        <v>253</v>
      </c>
      <c r="D37" s="273" t="s">
        <v>254</v>
      </c>
      <c r="E37" s="311">
        <f t="shared" ref="E37:N37" si="2">E34+E35-E36</f>
        <v>39</v>
      </c>
      <c r="F37" s="150">
        <f t="shared" si="2"/>
        <v>36</v>
      </c>
      <c r="G37" s="161">
        <f t="shared" si="2"/>
        <v>105</v>
      </c>
      <c r="H37" s="150">
        <f t="shared" si="2"/>
        <v>109</v>
      </c>
      <c r="I37" s="161">
        <f t="shared" si="2"/>
        <v>79</v>
      </c>
      <c r="J37" s="150">
        <f t="shared" si="2"/>
        <v>97</v>
      </c>
      <c r="K37" s="161">
        <f t="shared" si="2"/>
        <v>0</v>
      </c>
      <c r="L37" s="150">
        <f t="shared" si="2"/>
        <v>0</v>
      </c>
      <c r="M37" s="161">
        <f t="shared" si="2"/>
        <v>0</v>
      </c>
      <c r="N37" s="150">
        <f t="shared" si="2"/>
        <v>0</v>
      </c>
    </row>
    <row r="38" spans="1:14" ht="18" customHeight="1">
      <c r="A38" s="318"/>
      <c r="B38" s="318"/>
      <c r="C38" s="52" t="s">
        <v>255</v>
      </c>
      <c r="D38" s="273" t="s">
        <v>256</v>
      </c>
      <c r="E38" s="311">
        <v>0</v>
      </c>
      <c r="F38" s="150">
        <v>0</v>
      </c>
      <c r="G38" s="311">
        <v>0</v>
      </c>
      <c r="H38" s="300">
        <v>0</v>
      </c>
      <c r="I38" s="311">
        <v>0</v>
      </c>
      <c r="J38" s="300">
        <v>0</v>
      </c>
      <c r="K38" s="161"/>
      <c r="L38" s="150"/>
      <c r="M38" s="161"/>
      <c r="N38" s="150"/>
    </row>
    <row r="39" spans="1:14" ht="18" customHeight="1">
      <c r="A39" s="318"/>
      <c r="B39" s="318"/>
      <c r="C39" s="52" t="s">
        <v>257</v>
      </c>
      <c r="D39" s="273" t="s">
        <v>258</v>
      </c>
      <c r="E39" s="311">
        <v>0</v>
      </c>
      <c r="F39" s="150">
        <v>0</v>
      </c>
      <c r="G39" s="311">
        <v>0</v>
      </c>
      <c r="H39" s="300">
        <v>0</v>
      </c>
      <c r="I39" s="311">
        <v>0</v>
      </c>
      <c r="J39" s="300">
        <v>0</v>
      </c>
      <c r="K39" s="161"/>
      <c r="L39" s="150"/>
      <c r="M39" s="161"/>
      <c r="N39" s="150"/>
    </row>
    <row r="40" spans="1:14" ht="18" customHeight="1">
      <c r="A40" s="318"/>
      <c r="B40" s="318"/>
      <c r="C40" s="52" t="s">
        <v>259</v>
      </c>
      <c r="D40" s="273" t="s">
        <v>260</v>
      </c>
      <c r="E40" s="311">
        <v>12</v>
      </c>
      <c r="F40" s="150">
        <v>12</v>
      </c>
      <c r="G40" s="161">
        <v>32</v>
      </c>
      <c r="H40" s="150">
        <v>36</v>
      </c>
      <c r="I40" s="161">
        <v>16</v>
      </c>
      <c r="J40" s="150">
        <v>17</v>
      </c>
      <c r="K40" s="161"/>
      <c r="L40" s="150"/>
      <c r="M40" s="161"/>
      <c r="N40" s="150"/>
    </row>
    <row r="41" spans="1:14" ht="18" customHeight="1">
      <c r="A41" s="318"/>
      <c r="B41" s="318"/>
      <c r="C41" s="219" t="s">
        <v>261</v>
      </c>
      <c r="D41" s="273" t="s">
        <v>262</v>
      </c>
      <c r="E41" s="311">
        <f t="shared" ref="E41:N41" si="3">E34+E35-E36-E40</f>
        <v>27</v>
      </c>
      <c r="F41" s="150">
        <f t="shared" si="3"/>
        <v>24</v>
      </c>
      <c r="G41" s="161">
        <f t="shared" si="3"/>
        <v>73</v>
      </c>
      <c r="H41" s="150">
        <f>H34+H35-H36-H40</f>
        <v>73</v>
      </c>
      <c r="I41" s="161">
        <f>I34+I35-I36-I40</f>
        <v>63</v>
      </c>
      <c r="J41" s="150">
        <f t="shared" si="3"/>
        <v>80</v>
      </c>
      <c r="K41" s="161">
        <f t="shared" si="3"/>
        <v>0</v>
      </c>
      <c r="L41" s="150">
        <f t="shared" si="3"/>
        <v>0</v>
      </c>
      <c r="M41" s="161">
        <f t="shared" si="3"/>
        <v>0</v>
      </c>
      <c r="N41" s="150">
        <f t="shared" si="3"/>
        <v>0</v>
      </c>
    </row>
    <row r="42" spans="1:14" ht="18" customHeight="1">
      <c r="A42" s="318"/>
      <c r="B42" s="318"/>
      <c r="C42" s="373" t="s">
        <v>263</v>
      </c>
      <c r="D42" s="374"/>
      <c r="E42" s="297">
        <f t="shared" ref="E42:N42" si="4">E37+E38-E39-E40</f>
        <v>27</v>
      </c>
      <c r="F42" s="118">
        <f t="shared" si="4"/>
        <v>24</v>
      </c>
      <c r="G42" s="117">
        <f t="shared" si="4"/>
        <v>73</v>
      </c>
      <c r="H42" s="118">
        <f>H37+H38-H39-H40</f>
        <v>73</v>
      </c>
      <c r="I42" s="117">
        <f t="shared" si="4"/>
        <v>63</v>
      </c>
      <c r="J42" s="118">
        <f t="shared" si="4"/>
        <v>80</v>
      </c>
      <c r="K42" s="117">
        <f t="shared" si="4"/>
        <v>0</v>
      </c>
      <c r="L42" s="118">
        <f t="shared" si="4"/>
        <v>0</v>
      </c>
      <c r="M42" s="117">
        <f t="shared" si="4"/>
        <v>0</v>
      </c>
      <c r="N42" s="150">
        <f t="shared" si="4"/>
        <v>0</v>
      </c>
    </row>
    <row r="43" spans="1:14" ht="18" customHeight="1">
      <c r="A43" s="318"/>
      <c r="B43" s="318"/>
      <c r="C43" s="52" t="s">
        <v>264</v>
      </c>
      <c r="D43" s="273" t="s">
        <v>265</v>
      </c>
      <c r="E43" s="311">
        <v>0</v>
      </c>
      <c r="F43" s="150">
        <v>0</v>
      </c>
      <c r="G43" s="161">
        <v>0</v>
      </c>
      <c r="H43" s="150">
        <v>0</v>
      </c>
      <c r="I43" s="161">
        <v>0</v>
      </c>
      <c r="J43" s="150">
        <v>0</v>
      </c>
      <c r="K43" s="161"/>
      <c r="L43" s="150"/>
      <c r="M43" s="161"/>
      <c r="N43" s="150"/>
    </row>
    <row r="44" spans="1:14" ht="18" customHeight="1">
      <c r="A44" s="319"/>
      <c r="B44" s="319"/>
      <c r="C44" s="6" t="s">
        <v>266</v>
      </c>
      <c r="D44" s="110" t="s">
        <v>267</v>
      </c>
      <c r="E44" s="305">
        <f t="shared" ref="E44:N44" si="5">E41+E43</f>
        <v>27</v>
      </c>
      <c r="F44" s="151">
        <f t="shared" si="5"/>
        <v>24</v>
      </c>
      <c r="G44" s="165">
        <f t="shared" si="5"/>
        <v>73</v>
      </c>
      <c r="H44" s="151">
        <f t="shared" si="5"/>
        <v>73</v>
      </c>
      <c r="I44" s="165">
        <f t="shared" si="5"/>
        <v>63</v>
      </c>
      <c r="J44" s="151">
        <f t="shared" si="5"/>
        <v>80</v>
      </c>
      <c r="K44" s="165">
        <f t="shared" si="5"/>
        <v>0</v>
      </c>
      <c r="L44" s="151">
        <f t="shared" si="5"/>
        <v>0</v>
      </c>
      <c r="M44" s="165">
        <f t="shared" si="5"/>
        <v>0</v>
      </c>
      <c r="N44" s="151">
        <f t="shared" si="5"/>
        <v>0</v>
      </c>
    </row>
    <row r="45" spans="1:14" ht="14.1" customHeight="1">
      <c r="A45" s="27" t="s">
        <v>268</v>
      </c>
    </row>
    <row r="46" spans="1:14" ht="14.1" customHeight="1">
      <c r="A46" s="27" t="s">
        <v>269</v>
      </c>
    </row>
    <row r="47" spans="1:14">
      <c r="A47" s="27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34"/>
  <printOptions horizontalCentered="1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300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　菜穂子</dc:creator>
  <cp:keywords/>
  <dc:description/>
  <cp:lastModifiedBy>今井　貴伸</cp:lastModifiedBy>
  <cp:revision>0</cp:revision>
  <cp:lastPrinted>2018-08-22T23:55:12Z</cp:lastPrinted>
  <dcterms:created xsi:type="dcterms:W3CDTF">1601-01-01T00:00:00Z</dcterms:created>
  <dcterms:modified xsi:type="dcterms:W3CDTF">2018-10-29T05:37:36Z</dcterms:modified>
  <cp:category/>
</cp:coreProperties>
</file>