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<sst xmlns="http://schemas.openxmlformats.org/spreadsheetml/2006/main" count="517" uniqueCount="303">
  <si>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</si>
  <si>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</si>
  <si>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</si>
  <si>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</si>
  <si>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</si>
  <si>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</si>
  <si>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</si>
  <si>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</si>
  <si>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</si>
  <si>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</si>
  <si>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</si>
  <si>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</si>
  <si>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</si>
  <si>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</si>
  <si>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</si>
  <si>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</si>
  <si>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</si>
  <si>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</si>
  <si>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</si>
  <si>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</si>
  <si>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</si>
  <si>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</si>
  <si>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</si>
  <si>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</si>
  <si>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</si>
  <si>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</si>
  <si>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</si>
  <si>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</si>
  <si>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</si>
  <si>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</si>
  <si>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</si>
  <si>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</si>
  <si>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</si>
  <si>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</si>
  <si>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</si>
  <si>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</si>
  <si>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</si>
  <si>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</si>
  <si>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</si>
  <si>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</si>
  <si>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</si>
  <si>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</si>
  <si>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</si>
  <si>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</si>
  <si>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</si>
  <si>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</si>
  <si>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</si>
  <si>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</si>
  <si>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</si>
  <si>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</si>
  <si>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</si>
  <si>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</si>
  <si>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</si>
  <si>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</si>
  <si>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</si>
  <si>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</si>
  <si>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</si>
  <si>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</si>
  <si>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</si>
  <si>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</si>
  <si>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</si>
  <si>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</si>
  <si>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</si>
  <si>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</si>
  <si>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</si>
  <si>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</si>
  <si>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</si>
  <si>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</si>
  <si>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</si>
  <si>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</si>
  <si>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</si>
  <si>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</si>
  <si>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</si>
  <si>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</si>
  <si>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</si>
  <si>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</si>
  <si>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</si>
  <si>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</si>
  <si>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</si>
  <si>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</si>
  <si>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</si>
  <si>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</si>
  <si>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</si>
  <si>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</si>
  <si>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</si>
  <si>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</si>
  <si>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</si>
  <si>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</si>
  <si>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</si>
  <si>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</si>
  <si>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</si>
  <si>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</si>
  <si>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</si>
  <si>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</si>
  <si>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</si>
  <si>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</si>
  <si>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</si>
  <si>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</si>
  <si>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</si>
  <si>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</si>
  <si>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</si>
  <si>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</si>
  <si>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</si>
  <si>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</si>
  <si>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</si>
  <si>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</si>
  <si>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</si>
  <si>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</si>
  <si>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</si>
  <si>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</si>
  <si>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</si>
  <si>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</si>
  <si>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</si>
  <si>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</si>
  <si>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</si>
  <si>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</si>
  <si>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</si>
  <si>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</si>
  <si>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</si>
  <si>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</si>
  <si>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</si>
  <si>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</si>
  <si>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</si>
  <si>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</si>
  <si>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</si>
  <si>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</si>
  <si>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</si>
  <si>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</si>
  <si>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</si>
  <si>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</si>
  <si>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</si>
  <si>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</si>
  <si>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</si>
  <si>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</si>
  <si>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</si>
  <si>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</si>
  <si>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</si>
  <si>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</si>
  <si>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</si>
  <si>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</si>
  <si>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</si>
  <si>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</si>
  <si>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</si>
  <si>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</si>
  <si>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</si>
  <si>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</si>
  <si>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</si>
  <si>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</si>
  <si>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</si>
  <si>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</si>
  <si>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</si>
  <si>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</si>
  <si>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</si>
  <si>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</si>
  <si>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</si>
  <si>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</si>
  <si>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</si>
  <si>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</si>
  <si>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</si>
  <si>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</si>
  <si>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</si>
  <si>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</si>
  <si>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</si>
  <si>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</si>
  <si>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</si>
  <si>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</si>
  <si>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</si>
  <si>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</si>
  <si>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</si>
  <si>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</si>
  <si>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</si>
  <si>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</si>
  <si>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</si>
  <si>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</si>
  <si>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</si>
  <si>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</si>
  <si>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</si>
  <si>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</si>
  <si>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</si>
  <si>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</si>
  <si>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</si>
  <si>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</si>
  <si>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</si>
  <si>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</si>
  <si>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</si>
  <si>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</si>
  <si>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</si>
  <si>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</si>
  <si>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</si>
  <si>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</si>
  <si>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</si>
  <si>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</si>
  <si>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</si>
  <si>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</si>
  <si>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</si>
  <si>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</si>
  <si>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</si>
  <si>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</si>
  <si>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</si>
  <si>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</si>
  <si>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</si>
  <si>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</si>
  <si>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</si>
  <si>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</si>
  <si>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</si>
  <si>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</si>
  <si>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</si>
  <si>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</si>
  <si>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</si>
  <si>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</si>
  <si>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</si>
  <si>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</si>
  <si>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</si>
  <si>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</si>
  <si>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</si>
  <si>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</si>
  <si>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</si>
  <si>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</si>
  <si>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</si>
  <si>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</si>
  <si>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</si>
  <si>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</si>
  <si>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</si>
  <si>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</si>
  <si>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</si>
  <si>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</si>
  <si>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</si>
  <si>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</si>
  <si>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</si>
  <si>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</si>
  <si>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</si>
  <si>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</si>
  <si>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</si>
  <si>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</si>
  <si>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</si>
  <si>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</si>
  <si>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</si>
  <si>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</si>
  <si>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</si>
  <si>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</si>
  <si>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</si>
  <si>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</si>
  <si>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</si>
  <si>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</si>
  <si>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</si>
  <si>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</si>
  <si>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</si>
  <si>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</si>
  <si>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</si>
  <si>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</si>
  <si>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</si>
  <si>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</si>
  <si>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</si>
  <si>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</si>
  <si>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</si>
  <si>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</si>
  <si>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</si>
  <si>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</si>
  <si>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</si>
  <si>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</si>
  <si>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</si>
  <si>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</si>
  <si>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</si>
  <si>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</si>
  <si>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</si>
  <si>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</si>
  <si>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</si>
  <si>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</si>
  <si>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</si>
  <si>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</si>
  <si>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</si>
  <si>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</si>
  <si>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</si>
  <si>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</si>
  <si>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</si>
  <si>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</si>
  <si>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</si>
  <si>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</si>
  <si>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</si>
  <si>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</si>
  <si>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</si>
  <si>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</si>
  <si>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</si>
  <si>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</si>
  <si>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</si>
  <si>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</si>
  <si>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</si>
  <si>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</si>
  <si>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</si>
  <si>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下水道事業</t>
  </si>
  <si>
    <t>自動車運送事業</t>
  </si>
  <si>
    <t>高速鉄道事業</t>
  </si>
  <si>
    <t>水道事業</t>
  </si>
  <si>
    <t>ガス事業</t>
  </si>
  <si>
    <t>病院事業</t>
  </si>
  <si>
    <t>仙台市</t>
  </si>
  <si>
    <t xml:space="preserve">                －</t>
  </si>
  <si>
    <t>仙台市土地開発公社</t>
  </si>
  <si>
    <t>株式会社仙台市環境整備公社</t>
  </si>
  <si>
    <t>仙台交通株式会社</t>
  </si>
  <si>
    <t>仙台ガスサービス株式会社</t>
  </si>
  <si>
    <t>仙台ガスエンジニアリング株式会社</t>
  </si>
  <si>
    <t>28年度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</si>
</sst>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214" fontId="0" fillId="0" borderId="59" xfId="48" applyNumberFormat="1" applyFont="1" applyBorder="1" applyAlignment="1">
      <alignment vertical="center"/>
    </xf>
    <xf numFmtId="214" fontId="0" fillId="33" borderId="46" xfId="48" applyNumberFormat="1" applyFont="1" applyFill="1" applyBorder="1" applyAlignment="1">
      <alignment vertical="center"/>
    </xf>
    <xf numFmtId="214" fontId="0" fillId="33" borderId="37" xfId="48" applyNumberFormat="1" applyFont="1" applyFill="1" applyBorder="1" applyAlignment="1">
      <alignment vertical="center"/>
    </xf>
    <xf numFmtId="214" fontId="0" fillId="33" borderId="45" xfId="48" applyNumberFormat="1" applyFont="1" applyFill="1" applyBorder="1" applyAlignment="1">
      <alignment vertical="center"/>
    </xf>
    <xf numFmtId="214" fontId="0" fillId="0" borderId="24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29" xfId="48" applyNumberFormat="1" applyBorder="1" applyAlignment="1">
      <alignment vertical="center"/>
    </xf>
    <xf numFmtId="214" fontId="0" fillId="33" borderId="19" xfId="48" applyNumberFormat="1" applyFill="1" applyBorder="1" applyAlignment="1">
      <alignment vertical="center"/>
    </xf>
    <xf numFmtId="214" fontId="0" fillId="0" borderId="32" xfId="0" applyNumberFormat="1" applyBorder="1" applyAlignment="1" quotePrefix="1">
      <alignment horizontal="right" vertical="center"/>
    </xf>
    <xf numFmtId="214" fontId="0" fillId="33" borderId="59" xfId="48" applyNumberFormat="1" applyFill="1" applyBorder="1" applyAlignment="1">
      <alignment vertical="center"/>
    </xf>
    <xf numFmtId="214" fontId="0" fillId="0" borderId="25" xfId="48" applyNumberFormat="1" applyFont="1" applyBorder="1" applyAlignment="1" quotePrefix="1">
      <alignment horizontal="right" vertical="center"/>
    </xf>
    <xf numFmtId="214" fontId="0" fillId="33" borderId="61" xfId="48" applyNumberFormat="1" applyFont="1" applyFill="1" applyBorder="1" applyAlignment="1" quotePrefix="1">
      <alignment horizontal="right" vertical="center"/>
    </xf>
    <xf numFmtId="214" fontId="0" fillId="0" borderId="26" xfId="48" applyNumberFormat="1" applyBorder="1" applyAlignment="1">
      <alignment vertical="center"/>
    </xf>
    <xf numFmtId="214" fontId="0" fillId="0" borderId="28" xfId="48" applyNumberFormat="1" applyBorder="1" applyAlignment="1">
      <alignment vertical="center"/>
    </xf>
    <xf numFmtId="214" fontId="0" fillId="0" borderId="29" xfId="48" applyNumberFormat="1" applyFont="1" applyBorder="1" applyAlignment="1">
      <alignment vertical="center"/>
    </xf>
    <xf numFmtId="214" fontId="0" fillId="33" borderId="63" xfId="48" applyNumberFormat="1" applyFill="1" applyBorder="1" applyAlignment="1">
      <alignment vertical="center"/>
    </xf>
    <xf numFmtId="214" fontId="0" fillId="33" borderId="60" xfId="48" applyNumberFormat="1" applyFill="1" applyBorder="1" applyAlignment="1">
      <alignment vertical="center"/>
    </xf>
    <xf numFmtId="214" fontId="0" fillId="33" borderId="36" xfId="48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centerContinuous" vertical="center" shrinkToFit="1"/>
    </xf>
    <xf numFmtId="41" fontId="0" fillId="0" borderId="15" xfId="0" applyNumberFormat="1" applyFill="1" applyBorder="1" applyAlignment="1">
      <alignment horizontal="centerContinuous" vertical="center" shrinkToFit="1"/>
    </xf>
    <xf numFmtId="214" fontId="0" fillId="0" borderId="71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17" xfId="48" applyNumberFormat="1" applyBorder="1" applyAlignment="1">
      <alignment horizontal="center" vertical="center"/>
    </xf>
    <xf numFmtId="214" fontId="0" fillId="0" borderId="51" xfId="48" applyNumberFormat="1" applyBorder="1" applyAlignment="1">
      <alignment horizontal="center" vertical="center"/>
    </xf>
    <xf numFmtId="214" fontId="0" fillId="0" borderId="36" xfId="48" applyNumberFormat="1" applyBorder="1" applyAlignment="1">
      <alignment horizontal="center" vertical="center"/>
    </xf>
    <xf numFmtId="214" fontId="0" fillId="0" borderId="30" xfId="48" applyNumberFormat="1" applyBorder="1" applyAlignment="1">
      <alignment horizontal="center" vertical="center"/>
    </xf>
    <xf numFmtId="214" fontId="0" fillId="0" borderId="12" xfId="48" applyNumberFormat="1" applyBorder="1" applyAlignment="1">
      <alignment horizontal="center" vertical="center"/>
    </xf>
    <xf numFmtId="214" fontId="0" fillId="0" borderId="27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vertical="center"/>
    </xf>
    <xf numFmtId="214" fontId="0" fillId="0" borderId="30" xfId="48" applyNumberFormat="1" applyBorder="1" applyAlignment="1">
      <alignment vertical="center"/>
    </xf>
    <xf numFmtId="214" fontId="0" fillId="0" borderId="27" xfId="48" applyNumberFormat="1" applyBorder="1" applyAlignment="1">
      <alignment vertical="center"/>
    </xf>
    <xf numFmtId="214" fontId="0" fillId="0" borderId="30" xfId="48" applyNumberFormat="1" applyFill="1" applyBorder="1" applyAlignment="1">
      <alignment vertical="center"/>
    </xf>
    <xf numFmtId="214" fontId="0" fillId="0" borderId="80" xfId="48" applyNumberFormat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3" xfId="0" applyNumberFormat="1" applyBorder="1" applyAlignment="1">
      <alignment horizontal="center" vertical="center"/>
    </xf>
    <xf numFmtId="41" fontId="0" fillId="0" borderId="8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17" fontId="10" fillId="0" borderId="83" xfId="48" applyNumberFormat="1" applyFont="1" applyBorder="1" applyAlignment="1">
      <alignment vertical="center" textRotation="255"/>
    </xf>
    <xf numFmtId="0" fontId="13" fillId="0" borderId="84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4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4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28" xfId="48" applyNumberFormat="1" applyBorder="1" applyAlignment="1">
      <alignment vertical="center"/>
    </xf>
    <xf numFmtId="214" fontId="0" fillId="0" borderId="29" xfId="0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45" xfId="0" applyNumberFormat="1" applyBorder="1" applyAlignment="1">
      <alignment vertical="center"/>
    </xf>
    <xf numFmtId="214" fontId="0" fillId="33" borderId="60" xfId="48" applyNumberFormat="1" applyFill="1" applyBorder="1" applyAlignment="1">
      <alignment vertical="center"/>
    </xf>
    <xf numFmtId="214" fontId="0" fillId="33" borderId="19" xfId="0" applyNumberFormat="1" applyFill="1" applyBorder="1" applyAlignment="1">
      <alignment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3" xfId="0" applyBorder="1" applyAlignment="1">
      <alignment horizontal="center" vertical="center" textRotation="255"/>
    </xf>
    <xf numFmtId="41" fontId="0" fillId="0" borderId="23" xfId="0" applyNumberFormat="1" applyFill="1" applyBorder="1" applyAlignment="1">
      <alignment horizontal="center" vertical="center" shrinkToFit="1"/>
    </xf>
    <xf numFmtId="41" fontId="0" fillId="0" borderId="79" xfId="0" applyNumberFormat="1" applyFill="1" applyBorder="1" applyAlignment="1">
      <alignment horizontal="center" vertical="center" shrinkToFit="1"/>
    </xf>
    <xf numFmtId="214" fontId="0" fillId="0" borderId="76" xfId="0" applyNumberFormat="1" applyFont="1" applyFill="1" applyBorder="1" applyAlignment="1">
      <alignment vertical="center"/>
    </xf>
    <xf numFmtId="218" fontId="0" fillId="0" borderId="76" xfId="0" applyNumberFormat="1" applyFont="1" applyFill="1" applyBorder="1" applyAlignment="1">
      <alignment vertical="center"/>
    </xf>
    <xf numFmtId="214" fontId="0" fillId="0" borderId="78" xfId="0" applyNumberFormat="1" applyFont="1" applyFill="1" applyBorder="1" applyAlignment="1">
      <alignment vertical="center"/>
    </xf>
    <xf numFmtId="214" fontId="0" fillId="0" borderId="78" xfId="48" applyNumberFormat="1" applyFont="1" applyFill="1" applyBorder="1" applyAlignment="1">
      <alignment horizontal="right" vertical="center"/>
    </xf>
    <xf numFmtId="214" fontId="0" fillId="0" borderId="75" xfId="0" applyNumberFormat="1" applyFont="1" applyFill="1" applyBorder="1" applyAlignment="1">
      <alignment vertical="center"/>
    </xf>
    <xf numFmtId="214" fontId="0" fillId="0" borderId="75" xfId="48" applyNumberFormat="1" applyFont="1" applyFill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47" xfId="48" applyNumberFormat="1" applyFont="1" applyFill="1" applyBorder="1" applyAlignment="1">
      <alignment vertical="center"/>
    </xf>
    <xf numFmtId="214" fontId="0" fillId="0" borderId="49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33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E3" sqref="E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15" t="s">
        <v>0</v>
      </c>
      <c r="B1" s="315"/>
      <c r="C1" s="315"/>
      <c r="D1" s="315"/>
      <c r="E1" s="76" t="s">
        <v>295</v>
      </c>
      <c r="F1" s="2"/>
      <c r="AA1" s="331" t="s">
        <v>105</v>
      </c>
      <c r="AB1" s="331"/>
    </row>
    <row r="2" spans="27:37" ht="13.5">
      <c r="AA2" s="330" t="s">
        <v>106</v>
      </c>
      <c r="AB2" s="330"/>
      <c r="AC2" s="324" t="s">
        <v>107</v>
      </c>
      <c r="AD2" s="321" t="s">
        <v>108</v>
      </c>
      <c r="AE2" s="332"/>
      <c r="AF2" s="333"/>
      <c r="AG2" s="330" t="s">
        <v>109</v>
      </c>
      <c r="AH2" s="330" t="s">
        <v>110</v>
      </c>
      <c r="AI2" s="330" t="s">
        <v>111</v>
      </c>
      <c r="AJ2" s="330" t="s">
        <v>112</v>
      </c>
      <c r="AK2" s="330" t="s">
        <v>113</v>
      </c>
    </row>
    <row r="3" spans="1:37" ht="14.25">
      <c r="A3" s="22" t="s">
        <v>104</v>
      </c>
      <c r="AA3" s="330"/>
      <c r="AB3" s="330"/>
      <c r="AC3" s="326"/>
      <c r="AD3" s="170"/>
      <c r="AE3" s="169" t="s">
        <v>126</v>
      </c>
      <c r="AF3" s="169" t="s">
        <v>127</v>
      </c>
      <c r="AG3" s="330"/>
      <c r="AH3" s="330"/>
      <c r="AI3" s="330"/>
      <c r="AJ3" s="330"/>
      <c r="AK3" s="330"/>
    </row>
    <row r="4" spans="27:38" ht="13.5">
      <c r="AA4" s="324" t="str">
        <f>E1</f>
        <v>仙台市</v>
      </c>
      <c r="AB4" s="171" t="s">
        <v>114</v>
      </c>
      <c r="AC4" s="172">
        <f>F22</f>
        <v>538791</v>
      </c>
      <c r="AD4" s="172">
        <f>F9</f>
        <v>211308</v>
      </c>
      <c r="AE4" s="172">
        <f>F10</f>
        <v>109947</v>
      </c>
      <c r="AF4" s="172">
        <f>F13</f>
        <v>72028</v>
      </c>
      <c r="AG4" s="172">
        <f>F14</f>
        <v>2939</v>
      </c>
      <c r="AH4" s="172">
        <f>F15</f>
        <v>22391</v>
      </c>
      <c r="AI4" s="172">
        <f>F17</f>
        <v>85215</v>
      </c>
      <c r="AJ4" s="172">
        <f>F20</f>
        <v>55986</v>
      </c>
      <c r="AK4" s="172">
        <f>F21</f>
        <v>116197</v>
      </c>
      <c r="AL4" s="173"/>
    </row>
    <row r="5" spans="1:37" ht="13.5">
      <c r="A5" s="21" t="s">
        <v>277</v>
      </c>
      <c r="AA5" s="325"/>
      <c r="AB5" s="171" t="s">
        <v>115</v>
      </c>
      <c r="AC5" s="174"/>
      <c r="AD5" s="174">
        <f>G9</f>
        <v>39.21891791065552</v>
      </c>
      <c r="AE5" s="174">
        <f>G10</f>
        <v>20.40624286597215</v>
      </c>
      <c r="AF5" s="174">
        <f>G13</f>
        <v>13.368448990424858</v>
      </c>
      <c r="AG5" s="174">
        <f>G14</f>
        <v>0.5454805295559874</v>
      </c>
      <c r="AH5" s="174">
        <f>G15</f>
        <v>4.155785824187857</v>
      </c>
      <c r="AI5" s="174">
        <f>G17</f>
        <v>15.815965745530269</v>
      </c>
      <c r="AJ5" s="174">
        <f>G20</f>
        <v>10.391042166628619</v>
      </c>
      <c r="AK5" s="174">
        <f>G21</f>
        <v>21.56624739462983</v>
      </c>
    </row>
    <row r="6" spans="1:37" ht="14.25">
      <c r="A6" s="3"/>
      <c r="G6" s="319" t="s">
        <v>128</v>
      </c>
      <c r="H6" s="320"/>
      <c r="I6" s="320"/>
      <c r="AA6" s="326"/>
      <c r="AB6" s="171" t="s">
        <v>116</v>
      </c>
      <c r="AC6" s="174">
        <f>I22</f>
        <v>-1.3071344703595944</v>
      </c>
      <c r="AD6" s="174">
        <f>I9</f>
        <v>11.849926688933476</v>
      </c>
      <c r="AE6" s="174">
        <f>I10</f>
        <v>22.601975958429055</v>
      </c>
      <c r="AF6" s="174">
        <f>I13</f>
        <v>3.0148741418764224</v>
      </c>
      <c r="AG6" s="174">
        <f>I14</f>
        <v>3.050490883590462</v>
      </c>
      <c r="AH6" s="174">
        <f>I15</f>
        <v>-23.336871297976515</v>
      </c>
      <c r="AI6" s="174">
        <f>I17</f>
        <v>1.6982528164980026</v>
      </c>
      <c r="AJ6" s="174">
        <f>I20</f>
        <v>-3.7131309656892264</v>
      </c>
      <c r="AK6" s="174">
        <f>I21</f>
        <v>-16.600035887313837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16" t="s">
        <v>80</v>
      </c>
      <c r="B9" s="316" t="s">
        <v>81</v>
      </c>
      <c r="C9" s="47" t="s">
        <v>3</v>
      </c>
      <c r="D9" s="48"/>
      <c r="E9" s="49"/>
      <c r="F9" s="77">
        <v>211308</v>
      </c>
      <c r="G9" s="78">
        <f aca="true" t="shared" si="0" ref="G9:G22">F9/$F$22*100</f>
        <v>39.21891791065552</v>
      </c>
      <c r="H9" s="79">
        <v>188921</v>
      </c>
      <c r="I9" s="80">
        <f aca="true" t="shared" si="1" ref="I9:I21">(F9/H9-1)*100</f>
        <v>11.849926688933476</v>
      </c>
      <c r="AA9" s="327" t="s">
        <v>105</v>
      </c>
      <c r="AB9" s="328"/>
      <c r="AC9" s="329" t="s">
        <v>117</v>
      </c>
    </row>
    <row r="10" spans="1:37" ht="18" customHeight="1">
      <c r="A10" s="317"/>
      <c r="B10" s="317"/>
      <c r="C10" s="8"/>
      <c r="D10" s="50" t="s">
        <v>22</v>
      </c>
      <c r="E10" s="30"/>
      <c r="F10" s="81">
        <v>109947</v>
      </c>
      <c r="G10" s="82">
        <f t="shared" si="0"/>
        <v>20.40624286597215</v>
      </c>
      <c r="H10" s="83">
        <v>89678</v>
      </c>
      <c r="I10" s="84">
        <f t="shared" si="1"/>
        <v>22.601975958429055</v>
      </c>
      <c r="AA10" s="330" t="s">
        <v>106</v>
      </c>
      <c r="AB10" s="330"/>
      <c r="AC10" s="329"/>
      <c r="AD10" s="321" t="s">
        <v>118</v>
      </c>
      <c r="AE10" s="332"/>
      <c r="AF10" s="333"/>
      <c r="AG10" s="321" t="s">
        <v>119</v>
      </c>
      <c r="AH10" s="322"/>
      <c r="AI10" s="323"/>
      <c r="AJ10" s="321" t="s">
        <v>120</v>
      </c>
      <c r="AK10" s="323"/>
    </row>
    <row r="11" spans="1:37" ht="18" customHeight="1">
      <c r="A11" s="317"/>
      <c r="B11" s="317"/>
      <c r="C11" s="34"/>
      <c r="D11" s="35"/>
      <c r="E11" s="33" t="s">
        <v>23</v>
      </c>
      <c r="F11" s="85">
        <v>81903</v>
      </c>
      <c r="G11" s="86">
        <f t="shared" si="0"/>
        <v>15.201256145703992</v>
      </c>
      <c r="H11" s="87">
        <v>64470</v>
      </c>
      <c r="I11" s="88">
        <f t="shared" si="1"/>
        <v>27.04048394602141</v>
      </c>
      <c r="AA11" s="330"/>
      <c r="AB11" s="330"/>
      <c r="AC11" s="327"/>
      <c r="AD11" s="170"/>
      <c r="AE11" s="169" t="s">
        <v>121</v>
      </c>
      <c r="AF11" s="169" t="s">
        <v>122</v>
      </c>
      <c r="AG11" s="170"/>
      <c r="AH11" s="169" t="s">
        <v>123</v>
      </c>
      <c r="AI11" s="169" t="s">
        <v>124</v>
      </c>
      <c r="AJ11" s="170"/>
      <c r="AK11" s="175" t="s">
        <v>125</v>
      </c>
    </row>
    <row r="12" spans="1:38" ht="18" customHeight="1">
      <c r="A12" s="317"/>
      <c r="B12" s="317"/>
      <c r="C12" s="34"/>
      <c r="D12" s="36"/>
      <c r="E12" s="33" t="s">
        <v>24</v>
      </c>
      <c r="F12" s="85">
        <v>20819</v>
      </c>
      <c r="G12" s="86">
        <f>F12/$F$22*100</f>
        <v>3.8640214851398778</v>
      </c>
      <c r="H12" s="87">
        <v>18281</v>
      </c>
      <c r="I12" s="88">
        <f t="shared" si="1"/>
        <v>13.883266779716653</v>
      </c>
      <c r="AA12" s="324" t="str">
        <f>E1</f>
        <v>仙台市</v>
      </c>
      <c r="AB12" s="171" t="s">
        <v>114</v>
      </c>
      <c r="AC12" s="172">
        <f>F40</f>
        <v>538791</v>
      </c>
      <c r="AD12" s="172">
        <f>F23</f>
        <v>287542</v>
      </c>
      <c r="AE12" s="172">
        <f>F24</f>
        <v>114207</v>
      </c>
      <c r="AF12" s="172">
        <f>F26</f>
        <v>59316</v>
      </c>
      <c r="AG12" s="172">
        <f>F27</f>
        <v>175048</v>
      </c>
      <c r="AH12" s="172">
        <f>F28</f>
        <v>67296</v>
      </c>
      <c r="AI12" s="172">
        <f>F32</f>
        <v>7007</v>
      </c>
      <c r="AJ12" s="172">
        <f>F34</f>
        <v>76201</v>
      </c>
      <c r="AK12" s="172">
        <f>F35</f>
        <v>75120</v>
      </c>
      <c r="AL12" s="176"/>
    </row>
    <row r="13" spans="1:37" ht="18" customHeight="1">
      <c r="A13" s="317"/>
      <c r="B13" s="317"/>
      <c r="C13" s="11"/>
      <c r="D13" s="31" t="s">
        <v>25</v>
      </c>
      <c r="E13" s="32"/>
      <c r="F13" s="89">
        <v>72028</v>
      </c>
      <c r="G13" s="90">
        <f t="shared" si="0"/>
        <v>13.368448990424858</v>
      </c>
      <c r="H13" s="91">
        <v>69920</v>
      </c>
      <c r="I13" s="92">
        <f t="shared" si="1"/>
        <v>3.0148741418764224</v>
      </c>
      <c r="AA13" s="325"/>
      <c r="AB13" s="171" t="s">
        <v>115</v>
      </c>
      <c r="AC13" s="174"/>
      <c r="AD13" s="174">
        <f>G23</f>
        <v>53.36800354868585</v>
      </c>
      <c r="AE13" s="174">
        <f>G24</f>
        <v>21.196901952705225</v>
      </c>
      <c r="AF13" s="174">
        <f>G26</f>
        <v>11.00909257949743</v>
      </c>
      <c r="AG13" s="174">
        <f>G27</f>
        <v>32.48903563719513</v>
      </c>
      <c r="AH13" s="174">
        <f>G28</f>
        <v>12.490186361687556</v>
      </c>
      <c r="AI13" s="174">
        <f>G32</f>
        <v>1.300504277168698</v>
      </c>
      <c r="AJ13" s="174">
        <f>G34</f>
        <v>14.142960814119018</v>
      </c>
      <c r="AK13" s="174">
        <f>G35</f>
        <v>13.942326430842385</v>
      </c>
    </row>
    <row r="14" spans="1:37" ht="18" customHeight="1">
      <c r="A14" s="317"/>
      <c r="B14" s="317"/>
      <c r="C14" s="52" t="s">
        <v>4</v>
      </c>
      <c r="D14" s="53"/>
      <c r="E14" s="54"/>
      <c r="F14" s="85">
        <v>2939</v>
      </c>
      <c r="G14" s="86">
        <f t="shared" si="0"/>
        <v>0.5454805295559874</v>
      </c>
      <c r="H14" s="87">
        <v>2852</v>
      </c>
      <c r="I14" s="88">
        <f t="shared" si="1"/>
        <v>3.050490883590462</v>
      </c>
      <c r="AA14" s="326"/>
      <c r="AB14" s="171" t="s">
        <v>116</v>
      </c>
      <c r="AC14" s="174">
        <f>I40</f>
        <v>-1.3071344703595944</v>
      </c>
      <c r="AD14" s="174">
        <f>I23</f>
        <v>1.846427394989525</v>
      </c>
      <c r="AE14" s="174">
        <f>I24</f>
        <v>-1.1785167302650335</v>
      </c>
      <c r="AF14" s="174">
        <f>I26</f>
        <v>1.4538364177470564</v>
      </c>
      <c r="AG14" s="174">
        <f>I27</f>
        <v>-4.51076550456313</v>
      </c>
      <c r="AH14" s="174">
        <f>I28</f>
        <v>1.1012123852590872</v>
      </c>
      <c r="AI14" s="174">
        <f>I32</f>
        <v>24.59103840682788</v>
      </c>
      <c r="AJ14" s="174">
        <f>I34</f>
        <v>-5.082148951806776</v>
      </c>
      <c r="AK14" s="174">
        <f>I35</f>
        <v>-4.051499514637513</v>
      </c>
    </row>
    <row r="15" spans="1:9" ht="18" customHeight="1">
      <c r="A15" s="317"/>
      <c r="B15" s="317"/>
      <c r="C15" s="52" t="s">
        <v>5</v>
      </c>
      <c r="D15" s="53"/>
      <c r="E15" s="54"/>
      <c r="F15" s="85">
        <v>22391</v>
      </c>
      <c r="G15" s="86">
        <f t="shared" si="0"/>
        <v>4.155785824187857</v>
      </c>
      <c r="H15" s="87">
        <v>29207</v>
      </c>
      <c r="I15" s="88">
        <f t="shared" si="1"/>
        <v>-23.336871297976515</v>
      </c>
    </row>
    <row r="16" spans="1:9" ht="18" customHeight="1">
      <c r="A16" s="317"/>
      <c r="B16" s="317"/>
      <c r="C16" s="52" t="s">
        <v>26</v>
      </c>
      <c r="D16" s="53"/>
      <c r="E16" s="54"/>
      <c r="F16" s="85">
        <v>16095</v>
      </c>
      <c r="G16" s="86">
        <f t="shared" si="0"/>
        <v>2.987243662199257</v>
      </c>
      <c r="H16" s="87">
        <v>16075</v>
      </c>
      <c r="I16" s="88">
        <f t="shared" si="1"/>
        <v>0.12441679626749025</v>
      </c>
    </row>
    <row r="17" spans="1:9" ht="18" customHeight="1">
      <c r="A17" s="317"/>
      <c r="B17" s="317"/>
      <c r="C17" s="52" t="s">
        <v>6</v>
      </c>
      <c r="D17" s="53"/>
      <c r="E17" s="54"/>
      <c r="F17" s="85">
        <v>85215</v>
      </c>
      <c r="G17" s="86">
        <f t="shared" si="0"/>
        <v>15.815965745530269</v>
      </c>
      <c r="H17" s="87">
        <v>83792</v>
      </c>
      <c r="I17" s="88">
        <f t="shared" si="1"/>
        <v>1.6982528164980026</v>
      </c>
    </row>
    <row r="18" spans="1:9" ht="18" customHeight="1">
      <c r="A18" s="317"/>
      <c r="B18" s="317"/>
      <c r="C18" s="52" t="s">
        <v>27</v>
      </c>
      <c r="D18" s="53"/>
      <c r="E18" s="54"/>
      <c r="F18" s="85">
        <v>23005</v>
      </c>
      <c r="G18" s="86">
        <f t="shared" si="0"/>
        <v>4.269744669083188</v>
      </c>
      <c r="H18" s="87">
        <v>23916</v>
      </c>
      <c r="I18" s="88">
        <f t="shared" si="1"/>
        <v>-3.8091654122763052</v>
      </c>
    </row>
    <row r="19" spans="1:9" ht="18" customHeight="1">
      <c r="A19" s="317"/>
      <c r="B19" s="317"/>
      <c r="C19" s="52" t="s">
        <v>28</v>
      </c>
      <c r="D19" s="53"/>
      <c r="E19" s="54"/>
      <c r="F19" s="85">
        <v>5655</v>
      </c>
      <c r="G19" s="86">
        <f t="shared" si="0"/>
        <v>1.0495720975294687</v>
      </c>
      <c r="H19" s="87">
        <v>3694</v>
      </c>
      <c r="I19" s="88">
        <f t="shared" si="1"/>
        <v>53.086085544125616</v>
      </c>
    </row>
    <row r="20" spans="1:9" ht="18" customHeight="1">
      <c r="A20" s="317"/>
      <c r="B20" s="317"/>
      <c r="C20" s="52" t="s">
        <v>7</v>
      </c>
      <c r="D20" s="53"/>
      <c r="E20" s="54"/>
      <c r="F20" s="85">
        <v>55986</v>
      </c>
      <c r="G20" s="86">
        <f t="shared" si="0"/>
        <v>10.391042166628619</v>
      </c>
      <c r="H20" s="87">
        <v>58145</v>
      </c>
      <c r="I20" s="88">
        <f t="shared" si="1"/>
        <v>-3.7131309656892264</v>
      </c>
    </row>
    <row r="21" spans="1:9" ht="18" customHeight="1">
      <c r="A21" s="317"/>
      <c r="B21" s="317"/>
      <c r="C21" s="57" t="s">
        <v>8</v>
      </c>
      <c r="D21" s="58"/>
      <c r="E21" s="56"/>
      <c r="F21" s="93">
        <v>116197</v>
      </c>
      <c r="G21" s="94">
        <f t="shared" si="0"/>
        <v>21.56624739462983</v>
      </c>
      <c r="H21" s="95">
        <v>139325</v>
      </c>
      <c r="I21" s="96">
        <f t="shared" si="1"/>
        <v>-16.600035887313837</v>
      </c>
    </row>
    <row r="22" spans="1:9" ht="18" customHeight="1">
      <c r="A22" s="317"/>
      <c r="B22" s="318"/>
      <c r="C22" s="59" t="s">
        <v>9</v>
      </c>
      <c r="D22" s="37"/>
      <c r="E22" s="60"/>
      <c r="F22" s="97">
        <f>SUM(F9,F14:F21)</f>
        <v>538791</v>
      </c>
      <c r="G22" s="98">
        <f t="shared" si="0"/>
        <v>100</v>
      </c>
      <c r="H22" s="97">
        <f>SUM(H9,H14:H21)</f>
        <v>545927</v>
      </c>
      <c r="I22" s="264">
        <f aca="true" t="shared" si="2" ref="I22:I40">(F22/H22-1)*100</f>
        <v>-1.3071344703595944</v>
      </c>
    </row>
    <row r="23" spans="1:9" ht="18" customHeight="1">
      <c r="A23" s="317"/>
      <c r="B23" s="316" t="s">
        <v>82</v>
      </c>
      <c r="C23" s="4" t="s">
        <v>10</v>
      </c>
      <c r="D23" s="5"/>
      <c r="E23" s="23"/>
      <c r="F23" s="77">
        <v>287542</v>
      </c>
      <c r="G23" s="78">
        <f aca="true" t="shared" si="3" ref="G23:G37">F23/$F$40*100</f>
        <v>53.36800354868585</v>
      </c>
      <c r="H23" s="79">
        <v>282329</v>
      </c>
      <c r="I23" s="99">
        <f t="shared" si="2"/>
        <v>1.846427394989525</v>
      </c>
    </row>
    <row r="24" spans="1:9" ht="18" customHeight="1">
      <c r="A24" s="317"/>
      <c r="B24" s="317"/>
      <c r="C24" s="8"/>
      <c r="D24" s="10" t="s">
        <v>11</v>
      </c>
      <c r="E24" s="38"/>
      <c r="F24" s="85">
        <v>114207</v>
      </c>
      <c r="G24" s="86">
        <f t="shared" si="3"/>
        <v>21.196901952705225</v>
      </c>
      <c r="H24" s="87">
        <v>115569</v>
      </c>
      <c r="I24" s="88">
        <f t="shared" si="2"/>
        <v>-1.1785167302650335</v>
      </c>
    </row>
    <row r="25" spans="1:9" ht="18" customHeight="1">
      <c r="A25" s="317"/>
      <c r="B25" s="317"/>
      <c r="C25" s="8"/>
      <c r="D25" s="10" t="s">
        <v>29</v>
      </c>
      <c r="E25" s="38"/>
      <c r="F25" s="85">
        <v>114019</v>
      </c>
      <c r="G25" s="86">
        <f t="shared" si="3"/>
        <v>21.1620090164832</v>
      </c>
      <c r="H25" s="87">
        <v>108294</v>
      </c>
      <c r="I25" s="88">
        <f t="shared" si="2"/>
        <v>5.2865348034055515</v>
      </c>
    </row>
    <row r="26" spans="1:9" ht="18" customHeight="1">
      <c r="A26" s="317"/>
      <c r="B26" s="317"/>
      <c r="C26" s="11"/>
      <c r="D26" s="10" t="s">
        <v>12</v>
      </c>
      <c r="E26" s="38"/>
      <c r="F26" s="85">
        <v>59316</v>
      </c>
      <c r="G26" s="86">
        <f t="shared" si="3"/>
        <v>11.00909257949743</v>
      </c>
      <c r="H26" s="87">
        <v>58466</v>
      </c>
      <c r="I26" s="88">
        <f t="shared" si="2"/>
        <v>1.4538364177470564</v>
      </c>
    </row>
    <row r="27" spans="1:9" ht="18" customHeight="1">
      <c r="A27" s="317"/>
      <c r="B27" s="317"/>
      <c r="C27" s="8" t="s">
        <v>13</v>
      </c>
      <c r="D27" s="14"/>
      <c r="E27" s="25"/>
      <c r="F27" s="77">
        <v>175048</v>
      </c>
      <c r="G27" s="78">
        <f t="shared" si="3"/>
        <v>32.48903563719513</v>
      </c>
      <c r="H27" s="79">
        <v>183317</v>
      </c>
      <c r="I27" s="99">
        <f t="shared" si="2"/>
        <v>-4.51076550456313</v>
      </c>
    </row>
    <row r="28" spans="1:9" ht="18" customHeight="1">
      <c r="A28" s="317"/>
      <c r="B28" s="317"/>
      <c r="C28" s="8"/>
      <c r="D28" s="10" t="s">
        <v>14</v>
      </c>
      <c r="E28" s="38"/>
      <c r="F28" s="85">
        <v>67296</v>
      </c>
      <c r="G28" s="86">
        <f t="shared" si="3"/>
        <v>12.490186361687556</v>
      </c>
      <c r="H28" s="87">
        <v>66563</v>
      </c>
      <c r="I28" s="88">
        <f t="shared" si="2"/>
        <v>1.1012123852590872</v>
      </c>
    </row>
    <row r="29" spans="1:9" ht="18" customHeight="1">
      <c r="A29" s="317"/>
      <c r="B29" s="317"/>
      <c r="C29" s="8"/>
      <c r="D29" s="10" t="s">
        <v>30</v>
      </c>
      <c r="E29" s="38"/>
      <c r="F29" s="85">
        <v>10510</v>
      </c>
      <c r="G29" s="86">
        <f t="shared" si="3"/>
        <v>1.9506636153907544</v>
      </c>
      <c r="H29" s="87">
        <v>10687</v>
      </c>
      <c r="I29" s="88">
        <f t="shared" si="2"/>
        <v>-1.6562178347525047</v>
      </c>
    </row>
    <row r="30" spans="1:9" ht="18" customHeight="1">
      <c r="A30" s="317"/>
      <c r="B30" s="317"/>
      <c r="C30" s="8"/>
      <c r="D30" s="10" t="s">
        <v>31</v>
      </c>
      <c r="E30" s="38"/>
      <c r="F30" s="85">
        <v>37835</v>
      </c>
      <c r="G30" s="86">
        <f t="shared" si="3"/>
        <v>7.022203414682131</v>
      </c>
      <c r="H30" s="87">
        <v>41594</v>
      </c>
      <c r="I30" s="88">
        <f t="shared" si="2"/>
        <v>-9.037361157859303</v>
      </c>
    </row>
    <row r="31" spans="1:9" ht="18" customHeight="1">
      <c r="A31" s="317"/>
      <c r="B31" s="317"/>
      <c r="C31" s="8"/>
      <c r="D31" s="10" t="s">
        <v>32</v>
      </c>
      <c r="E31" s="38"/>
      <c r="F31" s="85">
        <v>31159</v>
      </c>
      <c r="G31" s="86">
        <f t="shared" si="3"/>
        <v>5.783132977351143</v>
      </c>
      <c r="H31" s="387">
        <v>33679</v>
      </c>
      <c r="I31" s="88">
        <f t="shared" si="2"/>
        <v>-7.482407434900084</v>
      </c>
    </row>
    <row r="32" spans="1:9" ht="18" customHeight="1">
      <c r="A32" s="317"/>
      <c r="B32" s="317"/>
      <c r="C32" s="8"/>
      <c r="D32" s="10" t="s">
        <v>15</v>
      </c>
      <c r="E32" s="38"/>
      <c r="F32" s="85">
        <v>7007</v>
      </c>
      <c r="G32" s="86">
        <f t="shared" si="3"/>
        <v>1.300504277168698</v>
      </c>
      <c r="H32" s="387">
        <v>5624</v>
      </c>
      <c r="I32" s="88">
        <f t="shared" si="2"/>
        <v>24.59103840682788</v>
      </c>
    </row>
    <row r="33" spans="1:9" ht="18" customHeight="1">
      <c r="A33" s="317"/>
      <c r="B33" s="317"/>
      <c r="C33" s="11"/>
      <c r="D33" s="10" t="s">
        <v>33</v>
      </c>
      <c r="E33" s="38"/>
      <c r="F33" s="85">
        <v>20941</v>
      </c>
      <c r="G33" s="86">
        <f t="shared" si="3"/>
        <v>3.886664773539276</v>
      </c>
      <c r="H33" s="387">
        <v>24870</v>
      </c>
      <c r="I33" s="88">
        <f t="shared" si="2"/>
        <v>-15.798150381986332</v>
      </c>
    </row>
    <row r="34" spans="1:9" ht="18" customHeight="1">
      <c r="A34" s="317"/>
      <c r="B34" s="317"/>
      <c r="C34" s="8" t="s">
        <v>16</v>
      </c>
      <c r="D34" s="14"/>
      <c r="E34" s="25"/>
      <c r="F34" s="77">
        <v>76201</v>
      </c>
      <c r="G34" s="78">
        <f t="shared" si="3"/>
        <v>14.142960814119018</v>
      </c>
      <c r="H34" s="388">
        <v>80281</v>
      </c>
      <c r="I34" s="99">
        <f t="shared" si="2"/>
        <v>-5.082148951806776</v>
      </c>
    </row>
    <row r="35" spans="1:9" ht="18" customHeight="1">
      <c r="A35" s="317"/>
      <c r="B35" s="317"/>
      <c r="C35" s="8"/>
      <c r="D35" s="39" t="s">
        <v>17</v>
      </c>
      <c r="E35" s="40"/>
      <c r="F35" s="81">
        <v>75120</v>
      </c>
      <c r="G35" s="82">
        <f t="shared" si="3"/>
        <v>13.942326430842385</v>
      </c>
      <c r="H35" s="389">
        <v>78292</v>
      </c>
      <c r="I35" s="84">
        <f t="shared" si="2"/>
        <v>-4.051499514637513</v>
      </c>
    </row>
    <row r="36" spans="1:9" ht="18" customHeight="1">
      <c r="A36" s="317"/>
      <c r="B36" s="317"/>
      <c r="C36" s="8"/>
      <c r="D36" s="41"/>
      <c r="E36" s="158" t="s">
        <v>103</v>
      </c>
      <c r="F36" s="85">
        <v>35991</v>
      </c>
      <c r="G36" s="86">
        <f t="shared" si="3"/>
        <v>6.6799556785469685</v>
      </c>
      <c r="H36" s="387">
        <v>40078</v>
      </c>
      <c r="I36" s="88">
        <f>(F36/H36-1)*100</f>
        <v>-10.19761465142971</v>
      </c>
    </row>
    <row r="37" spans="1:9" ht="18" customHeight="1">
      <c r="A37" s="317"/>
      <c r="B37" s="317"/>
      <c r="C37" s="8"/>
      <c r="D37" s="12"/>
      <c r="E37" s="33" t="s">
        <v>34</v>
      </c>
      <c r="F37" s="85">
        <v>39129</v>
      </c>
      <c r="G37" s="86">
        <f t="shared" si="3"/>
        <v>7.262370752295418</v>
      </c>
      <c r="H37" s="387">
        <v>38214</v>
      </c>
      <c r="I37" s="88">
        <f t="shared" si="2"/>
        <v>2.3944104254985055</v>
      </c>
    </row>
    <row r="38" spans="1:9" ht="18" customHeight="1">
      <c r="A38" s="317"/>
      <c r="B38" s="317"/>
      <c r="C38" s="8"/>
      <c r="D38" s="61" t="s">
        <v>35</v>
      </c>
      <c r="E38" s="54"/>
      <c r="F38" s="85">
        <v>1081</v>
      </c>
      <c r="G38" s="82">
        <f>F38/$F$40*100</f>
        <v>0.20063438327663233</v>
      </c>
      <c r="H38" s="387">
        <v>1989</v>
      </c>
      <c r="I38" s="88">
        <f t="shared" si="2"/>
        <v>-45.65108094519859</v>
      </c>
    </row>
    <row r="39" spans="1:9" ht="18" customHeight="1">
      <c r="A39" s="317"/>
      <c r="B39" s="317"/>
      <c r="C39" s="6"/>
      <c r="D39" s="55" t="s">
        <v>36</v>
      </c>
      <c r="E39" s="56"/>
      <c r="F39" s="93">
        <v>0</v>
      </c>
      <c r="G39" s="94">
        <f>F39/$F$40*100</f>
        <v>0</v>
      </c>
      <c r="H39" s="155">
        <v>0</v>
      </c>
      <c r="I39" s="96" t="e">
        <f t="shared" si="2"/>
        <v>#DIV/0!</v>
      </c>
    </row>
    <row r="40" spans="1:9" ht="18" customHeight="1">
      <c r="A40" s="318"/>
      <c r="B40" s="318"/>
      <c r="C40" s="6" t="s">
        <v>18</v>
      </c>
      <c r="D40" s="7"/>
      <c r="E40" s="24"/>
      <c r="F40" s="97">
        <f>SUM(F23,F27,F34)</f>
        <v>538791</v>
      </c>
      <c r="G40" s="265">
        <f>F40/$F$40*100</f>
        <v>100</v>
      </c>
      <c r="H40" s="97">
        <f>SUM(H23,H27,H34)</f>
        <v>545927</v>
      </c>
      <c r="I40" s="264">
        <f t="shared" si="2"/>
        <v>-1.3071344703595944</v>
      </c>
    </row>
    <row r="41" spans="1:2" ht="18" customHeight="1">
      <c r="A41" s="156" t="s">
        <v>19</v>
      </c>
      <c r="B41" s="156"/>
    </row>
    <row r="42" spans="1:2" ht="18" customHeight="1">
      <c r="A42" s="157" t="s">
        <v>20</v>
      </c>
      <c r="B42" s="156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L13" sqref="L1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76" t="s">
        <v>295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279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59" t="s">
        <v>45</v>
      </c>
      <c r="B6" s="360"/>
      <c r="C6" s="360"/>
      <c r="D6" s="360"/>
      <c r="E6" s="361"/>
      <c r="F6" s="334" t="s">
        <v>289</v>
      </c>
      <c r="G6" s="335"/>
      <c r="H6" s="334" t="s">
        <v>290</v>
      </c>
      <c r="I6" s="335"/>
      <c r="J6" s="334" t="s">
        <v>291</v>
      </c>
      <c r="K6" s="335"/>
      <c r="L6" s="334" t="s">
        <v>292</v>
      </c>
      <c r="M6" s="335"/>
      <c r="N6" s="334" t="s">
        <v>293</v>
      </c>
      <c r="O6" s="335"/>
      <c r="P6" s="358" t="s">
        <v>294</v>
      </c>
      <c r="Q6" s="335"/>
    </row>
    <row r="7" spans="1:17" ht="15.75" customHeight="1">
      <c r="A7" s="362"/>
      <c r="B7" s="363"/>
      <c r="C7" s="363"/>
      <c r="D7" s="363"/>
      <c r="E7" s="364"/>
      <c r="F7" s="177" t="s">
        <v>288</v>
      </c>
      <c r="G7" s="51" t="s">
        <v>1</v>
      </c>
      <c r="H7" s="177" t="s">
        <v>280</v>
      </c>
      <c r="I7" s="51" t="s">
        <v>1</v>
      </c>
      <c r="J7" s="177" t="s">
        <v>280</v>
      </c>
      <c r="K7" s="51" t="s">
        <v>1</v>
      </c>
      <c r="L7" s="177" t="s">
        <v>280</v>
      </c>
      <c r="M7" s="51" t="s">
        <v>1</v>
      </c>
      <c r="N7" s="177" t="s">
        <v>280</v>
      </c>
      <c r="O7" s="280" t="s">
        <v>1</v>
      </c>
      <c r="P7" s="177" t="s">
        <v>280</v>
      </c>
      <c r="Q7" s="280" t="s">
        <v>1</v>
      </c>
    </row>
    <row r="8" spans="1:25" ht="15.75" customHeight="1">
      <c r="A8" s="342" t="s">
        <v>84</v>
      </c>
      <c r="B8" s="47" t="s">
        <v>46</v>
      </c>
      <c r="C8" s="48"/>
      <c r="D8" s="48"/>
      <c r="E8" s="100" t="s">
        <v>37</v>
      </c>
      <c r="F8" s="112">
        <v>38693</v>
      </c>
      <c r="G8" s="113">
        <v>37992</v>
      </c>
      <c r="H8" s="112">
        <v>10012</v>
      </c>
      <c r="I8" s="286">
        <v>10255</v>
      </c>
      <c r="J8" s="112">
        <v>23669</v>
      </c>
      <c r="K8" s="115">
        <v>23577</v>
      </c>
      <c r="L8" s="112">
        <v>27590</v>
      </c>
      <c r="M8" s="114">
        <v>27458</v>
      </c>
      <c r="N8" s="112">
        <v>37750</v>
      </c>
      <c r="O8" s="115">
        <v>36653</v>
      </c>
      <c r="P8" s="112">
        <v>16344</v>
      </c>
      <c r="Q8" s="115">
        <v>16178</v>
      </c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65"/>
      <c r="B9" s="14"/>
      <c r="C9" s="61" t="s">
        <v>47</v>
      </c>
      <c r="D9" s="53"/>
      <c r="E9" s="101" t="s">
        <v>38</v>
      </c>
      <c r="F9" s="116">
        <v>35410</v>
      </c>
      <c r="G9" s="149">
        <v>35285</v>
      </c>
      <c r="H9" s="287">
        <v>10012</v>
      </c>
      <c r="I9" s="287">
        <v>10255</v>
      </c>
      <c r="J9" s="116">
        <v>23669</v>
      </c>
      <c r="K9" s="119">
        <v>23577</v>
      </c>
      <c r="L9" s="116">
        <v>27588</v>
      </c>
      <c r="M9" s="118">
        <v>27456</v>
      </c>
      <c r="N9" s="116">
        <v>37747</v>
      </c>
      <c r="O9" s="119">
        <v>36650</v>
      </c>
      <c r="P9" s="116">
        <v>16343</v>
      </c>
      <c r="Q9" s="119">
        <v>16099</v>
      </c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65"/>
      <c r="B10" s="11"/>
      <c r="C10" s="61" t="s">
        <v>48</v>
      </c>
      <c r="D10" s="53"/>
      <c r="E10" s="101" t="s">
        <v>39</v>
      </c>
      <c r="F10" s="116">
        <v>3283</v>
      </c>
      <c r="G10" s="149">
        <v>2707</v>
      </c>
      <c r="H10" s="287">
        <v>0.1</v>
      </c>
      <c r="I10" s="287">
        <v>0.1</v>
      </c>
      <c r="J10" s="120">
        <v>0</v>
      </c>
      <c r="K10" s="121">
        <v>0</v>
      </c>
      <c r="L10" s="116">
        <v>2</v>
      </c>
      <c r="M10" s="118">
        <v>2</v>
      </c>
      <c r="N10" s="116">
        <v>3</v>
      </c>
      <c r="O10" s="119">
        <v>3</v>
      </c>
      <c r="P10" s="116">
        <v>1</v>
      </c>
      <c r="Q10" s="119">
        <v>79</v>
      </c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65"/>
      <c r="B11" s="66" t="s">
        <v>49</v>
      </c>
      <c r="C11" s="67"/>
      <c r="D11" s="67"/>
      <c r="E11" s="103" t="s">
        <v>40</v>
      </c>
      <c r="F11" s="122">
        <v>38413</v>
      </c>
      <c r="G11" s="148">
        <v>37654</v>
      </c>
      <c r="H11" s="288">
        <v>10845</v>
      </c>
      <c r="I11" s="288">
        <v>11177</v>
      </c>
      <c r="J11" s="289">
        <v>26257</v>
      </c>
      <c r="K11" s="125">
        <v>27823</v>
      </c>
      <c r="L11" s="122">
        <v>26613</v>
      </c>
      <c r="M11" s="124">
        <v>26555</v>
      </c>
      <c r="N11" s="122">
        <v>35413</v>
      </c>
      <c r="O11" s="125">
        <v>35217</v>
      </c>
      <c r="P11" s="122">
        <v>17993</v>
      </c>
      <c r="Q11" s="125">
        <v>17722</v>
      </c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65"/>
      <c r="B12" s="8"/>
      <c r="C12" s="61" t="s">
        <v>50</v>
      </c>
      <c r="D12" s="53"/>
      <c r="E12" s="101" t="s">
        <v>41</v>
      </c>
      <c r="F12" s="116">
        <v>33871</v>
      </c>
      <c r="G12" s="149">
        <v>34265</v>
      </c>
      <c r="H12" s="288">
        <v>10795</v>
      </c>
      <c r="I12" s="288">
        <v>11127</v>
      </c>
      <c r="J12" s="289">
        <v>26207</v>
      </c>
      <c r="K12" s="119">
        <v>27773</v>
      </c>
      <c r="L12" s="116">
        <v>26539</v>
      </c>
      <c r="M12" s="118">
        <v>26481</v>
      </c>
      <c r="N12" s="116">
        <v>35141</v>
      </c>
      <c r="O12" s="119">
        <v>35089</v>
      </c>
      <c r="P12" s="116">
        <v>17893</v>
      </c>
      <c r="Q12" s="119">
        <v>17622</v>
      </c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65"/>
      <c r="B13" s="14"/>
      <c r="C13" s="50" t="s">
        <v>51</v>
      </c>
      <c r="D13" s="68"/>
      <c r="E13" s="104" t="s">
        <v>42</v>
      </c>
      <c r="F13" s="159">
        <v>4491</v>
      </c>
      <c r="G13" s="138">
        <v>3339</v>
      </c>
      <c r="H13" s="290">
        <v>0.1</v>
      </c>
      <c r="I13" s="290">
        <v>0.1</v>
      </c>
      <c r="J13" s="120">
        <v>0</v>
      </c>
      <c r="K13" s="121">
        <v>0</v>
      </c>
      <c r="L13" s="126">
        <v>44</v>
      </c>
      <c r="M13" s="128">
        <v>45</v>
      </c>
      <c r="N13" s="126">
        <v>226</v>
      </c>
      <c r="O13" s="129">
        <v>82</v>
      </c>
      <c r="P13" s="126">
        <v>100</v>
      </c>
      <c r="Q13" s="129">
        <v>100</v>
      </c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65"/>
      <c r="B14" s="52" t="s">
        <v>52</v>
      </c>
      <c r="C14" s="53"/>
      <c r="D14" s="53"/>
      <c r="E14" s="101" t="s">
        <v>88</v>
      </c>
      <c r="F14" s="160">
        <f>F9-F12</f>
        <v>1539</v>
      </c>
      <c r="G14" s="149">
        <f>G9-G12</f>
        <v>1020</v>
      </c>
      <c r="H14" s="116">
        <f aca="true" t="shared" si="0" ref="H14:L15">H9-H12</f>
        <v>-783</v>
      </c>
      <c r="I14" s="117">
        <f>I9-I12</f>
        <v>-872</v>
      </c>
      <c r="J14" s="160">
        <f t="shared" si="0"/>
        <v>-2538</v>
      </c>
      <c r="K14" s="149">
        <f t="shared" si="0"/>
        <v>-4196</v>
      </c>
      <c r="L14" s="160">
        <f t="shared" si="0"/>
        <v>1049</v>
      </c>
      <c r="M14" s="149">
        <f aca="true" t="shared" si="1" ref="M14:O15">M9-M12</f>
        <v>975</v>
      </c>
      <c r="N14" s="160">
        <f t="shared" si="1"/>
        <v>2606</v>
      </c>
      <c r="O14" s="149">
        <f t="shared" si="1"/>
        <v>1561</v>
      </c>
      <c r="P14" s="116">
        <f>P9-P12</f>
        <v>-1550</v>
      </c>
      <c r="Q14" s="149">
        <f>Q9-Q12</f>
        <v>-1523</v>
      </c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65"/>
      <c r="B15" s="52" t="s">
        <v>53</v>
      </c>
      <c r="C15" s="53"/>
      <c r="D15" s="53"/>
      <c r="E15" s="101" t="s">
        <v>89</v>
      </c>
      <c r="F15" s="160">
        <f>F10-F13</f>
        <v>-1208</v>
      </c>
      <c r="G15" s="149">
        <f>G10-G13</f>
        <v>-632</v>
      </c>
      <c r="H15" s="116">
        <f t="shared" si="0"/>
        <v>0</v>
      </c>
      <c r="I15" s="117">
        <f>I10-I13</f>
        <v>0</v>
      </c>
      <c r="J15" s="160">
        <f t="shared" si="0"/>
        <v>0</v>
      </c>
      <c r="K15" s="149">
        <f t="shared" si="0"/>
        <v>0</v>
      </c>
      <c r="L15" s="160">
        <f>L10-L13</f>
        <v>-42</v>
      </c>
      <c r="M15" s="149">
        <f t="shared" si="1"/>
        <v>-43</v>
      </c>
      <c r="N15" s="160">
        <f t="shared" si="1"/>
        <v>-223</v>
      </c>
      <c r="O15" s="149">
        <f t="shared" si="1"/>
        <v>-79</v>
      </c>
      <c r="P15" s="116">
        <f>P10-P13</f>
        <v>-99</v>
      </c>
      <c r="Q15" s="149">
        <f>Q10-Q13</f>
        <v>-21</v>
      </c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65"/>
      <c r="B16" s="52" t="s">
        <v>54</v>
      </c>
      <c r="C16" s="53"/>
      <c r="D16" s="53"/>
      <c r="E16" s="101" t="s">
        <v>90</v>
      </c>
      <c r="F16" s="159">
        <f aca="true" t="shared" si="2" ref="F16:Q16">F8-F11</f>
        <v>280</v>
      </c>
      <c r="G16" s="138">
        <f t="shared" si="2"/>
        <v>338</v>
      </c>
      <c r="H16" s="126">
        <f t="shared" si="2"/>
        <v>-833</v>
      </c>
      <c r="I16" s="127">
        <f t="shared" si="2"/>
        <v>-922</v>
      </c>
      <c r="J16" s="159">
        <f t="shared" si="2"/>
        <v>-2588</v>
      </c>
      <c r="K16" s="138">
        <f t="shared" si="2"/>
        <v>-4246</v>
      </c>
      <c r="L16" s="159">
        <f t="shared" si="2"/>
        <v>977</v>
      </c>
      <c r="M16" s="138">
        <f t="shared" si="2"/>
        <v>903</v>
      </c>
      <c r="N16" s="159">
        <f t="shared" si="2"/>
        <v>2337</v>
      </c>
      <c r="O16" s="138">
        <f t="shared" si="2"/>
        <v>1436</v>
      </c>
      <c r="P16" s="116">
        <f t="shared" si="2"/>
        <v>-1649</v>
      </c>
      <c r="Q16" s="149">
        <f t="shared" si="2"/>
        <v>-1544</v>
      </c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65"/>
      <c r="B17" s="52" t="s">
        <v>55</v>
      </c>
      <c r="C17" s="53"/>
      <c r="D17" s="53"/>
      <c r="E17" s="43"/>
      <c r="F17" s="160">
        <v>0</v>
      </c>
      <c r="G17" s="149">
        <v>0</v>
      </c>
      <c r="H17" s="120">
        <v>7437</v>
      </c>
      <c r="I17" s="290">
        <v>6968</v>
      </c>
      <c r="J17" s="291">
        <v>97075</v>
      </c>
      <c r="K17" s="119">
        <v>96282</v>
      </c>
      <c r="L17" s="282">
        <v>0</v>
      </c>
      <c r="M17" s="118">
        <v>0</v>
      </c>
      <c r="N17" s="120">
        <v>6988</v>
      </c>
      <c r="O17" s="130">
        <v>9805</v>
      </c>
      <c r="P17" s="120">
        <v>9078</v>
      </c>
      <c r="Q17" s="130">
        <v>7590</v>
      </c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66"/>
      <c r="B18" s="59" t="s">
        <v>56</v>
      </c>
      <c r="C18" s="37"/>
      <c r="D18" s="37"/>
      <c r="E18" s="15"/>
      <c r="F18" s="161">
        <v>0</v>
      </c>
      <c r="G18" s="165">
        <v>0</v>
      </c>
      <c r="H18" s="131">
        <v>-1363</v>
      </c>
      <c r="I18" s="292">
        <v>-1161</v>
      </c>
      <c r="J18" s="293">
        <v>-980</v>
      </c>
      <c r="K18" s="132">
        <v>-1531</v>
      </c>
      <c r="L18" s="131">
        <v>0</v>
      </c>
      <c r="M18" s="132">
        <v>0</v>
      </c>
      <c r="N18" s="131" t="s">
        <v>296</v>
      </c>
      <c r="O18" s="133" t="s">
        <v>296</v>
      </c>
      <c r="P18" s="131">
        <v>0</v>
      </c>
      <c r="Q18" s="133">
        <v>0</v>
      </c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65" t="s">
        <v>85</v>
      </c>
      <c r="B19" s="66" t="s">
        <v>57</v>
      </c>
      <c r="C19" s="69"/>
      <c r="D19" s="69"/>
      <c r="E19" s="105"/>
      <c r="F19" s="162">
        <v>25074</v>
      </c>
      <c r="G19" s="154">
        <v>26989</v>
      </c>
      <c r="H19" s="134">
        <v>1334</v>
      </c>
      <c r="I19" s="294">
        <v>1124</v>
      </c>
      <c r="J19" s="134">
        <v>3851</v>
      </c>
      <c r="K19" s="137">
        <v>4866</v>
      </c>
      <c r="L19" s="134">
        <v>7130</v>
      </c>
      <c r="M19" s="136">
        <v>7742</v>
      </c>
      <c r="N19" s="134">
        <v>3860</v>
      </c>
      <c r="O19" s="137">
        <v>3607</v>
      </c>
      <c r="P19" s="134">
        <v>1123</v>
      </c>
      <c r="Q19" s="137">
        <v>1135</v>
      </c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65"/>
      <c r="B20" s="13"/>
      <c r="C20" s="61" t="s">
        <v>58</v>
      </c>
      <c r="D20" s="53"/>
      <c r="E20" s="101"/>
      <c r="F20" s="160">
        <v>17394</v>
      </c>
      <c r="G20" s="149">
        <v>16493</v>
      </c>
      <c r="H20" s="116">
        <v>873</v>
      </c>
      <c r="I20" s="287">
        <v>683</v>
      </c>
      <c r="J20" s="116">
        <v>2479</v>
      </c>
      <c r="K20" s="121">
        <v>2415</v>
      </c>
      <c r="L20" s="116">
        <v>5000</v>
      </c>
      <c r="M20" s="118">
        <v>5600</v>
      </c>
      <c r="N20" s="116">
        <v>3600</v>
      </c>
      <c r="O20" s="119">
        <v>3400</v>
      </c>
      <c r="P20" s="116">
        <v>300</v>
      </c>
      <c r="Q20" s="119">
        <v>300</v>
      </c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65"/>
      <c r="B21" s="26" t="s">
        <v>59</v>
      </c>
      <c r="C21" s="67"/>
      <c r="D21" s="67"/>
      <c r="E21" s="103" t="s">
        <v>91</v>
      </c>
      <c r="F21" s="163">
        <v>25074</v>
      </c>
      <c r="G21" s="148">
        <v>26989</v>
      </c>
      <c r="H21" s="122">
        <v>1334</v>
      </c>
      <c r="I21" s="288">
        <v>1124</v>
      </c>
      <c r="J21" s="122">
        <v>3851</v>
      </c>
      <c r="K21" s="125">
        <v>4866</v>
      </c>
      <c r="L21" s="122">
        <v>7130</v>
      </c>
      <c r="M21" s="124">
        <v>7742</v>
      </c>
      <c r="N21" s="122">
        <v>3860</v>
      </c>
      <c r="O21" s="125">
        <v>3607</v>
      </c>
      <c r="P21" s="122">
        <v>1123</v>
      </c>
      <c r="Q21" s="125">
        <v>1135</v>
      </c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65"/>
      <c r="B22" s="66" t="s">
        <v>60</v>
      </c>
      <c r="C22" s="69"/>
      <c r="D22" s="69"/>
      <c r="E22" s="105" t="s">
        <v>92</v>
      </c>
      <c r="F22" s="162">
        <v>37976</v>
      </c>
      <c r="G22" s="154">
        <v>40431</v>
      </c>
      <c r="H22" s="134">
        <v>1826</v>
      </c>
      <c r="I22" s="294">
        <v>1612</v>
      </c>
      <c r="J22" s="134">
        <v>10424</v>
      </c>
      <c r="K22" s="137">
        <v>10158</v>
      </c>
      <c r="L22" s="134">
        <v>17400</v>
      </c>
      <c r="M22" s="136">
        <v>18309</v>
      </c>
      <c r="N22" s="134">
        <v>8840</v>
      </c>
      <c r="O22" s="137">
        <v>8374</v>
      </c>
      <c r="P22" s="134">
        <v>1760</v>
      </c>
      <c r="Q22" s="137">
        <v>1836</v>
      </c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65"/>
      <c r="B23" s="8" t="s">
        <v>61</v>
      </c>
      <c r="C23" s="50" t="s">
        <v>62</v>
      </c>
      <c r="D23" s="68"/>
      <c r="E23" s="104"/>
      <c r="F23" s="159">
        <v>18949</v>
      </c>
      <c r="G23" s="138">
        <v>19197</v>
      </c>
      <c r="H23" s="126">
        <v>839</v>
      </c>
      <c r="I23" s="295">
        <v>823</v>
      </c>
      <c r="J23" s="126">
        <v>6909</v>
      </c>
      <c r="K23" s="129">
        <v>6501</v>
      </c>
      <c r="L23" s="126">
        <v>6030</v>
      </c>
      <c r="M23" s="128">
        <v>5662</v>
      </c>
      <c r="N23" s="126">
        <v>4860</v>
      </c>
      <c r="O23" s="129">
        <v>4721</v>
      </c>
      <c r="P23" s="126">
        <v>1421</v>
      </c>
      <c r="Q23" s="129">
        <v>1440</v>
      </c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65"/>
      <c r="B24" s="52" t="s">
        <v>93</v>
      </c>
      <c r="C24" s="53"/>
      <c r="D24" s="53"/>
      <c r="E24" s="101" t="s">
        <v>94</v>
      </c>
      <c r="F24" s="160">
        <f>F21-F22</f>
        <v>-12902</v>
      </c>
      <c r="G24" s="149">
        <f>G21-G22</f>
        <v>-13442</v>
      </c>
      <c r="H24" s="116">
        <f aca="true" t="shared" si="3" ref="H24:O24">H21-H22</f>
        <v>-492</v>
      </c>
      <c r="I24" s="117">
        <f>I21-I22</f>
        <v>-488</v>
      </c>
      <c r="J24" s="160">
        <f t="shared" si="3"/>
        <v>-6573</v>
      </c>
      <c r="K24" s="149">
        <f t="shared" si="3"/>
        <v>-5292</v>
      </c>
      <c r="L24" s="160">
        <f t="shared" si="3"/>
        <v>-10270</v>
      </c>
      <c r="M24" s="149">
        <f t="shared" si="3"/>
        <v>-10567</v>
      </c>
      <c r="N24" s="160">
        <f t="shared" si="3"/>
        <v>-4980</v>
      </c>
      <c r="O24" s="149">
        <f t="shared" si="3"/>
        <v>-4767</v>
      </c>
      <c r="P24" s="160">
        <f>P21-P22</f>
        <v>-637</v>
      </c>
      <c r="Q24" s="149">
        <f>Q21-Q22</f>
        <v>-701</v>
      </c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65"/>
      <c r="B25" s="111" t="s">
        <v>63</v>
      </c>
      <c r="C25" s="68"/>
      <c r="D25" s="68"/>
      <c r="E25" s="367" t="s">
        <v>95</v>
      </c>
      <c r="F25" s="338">
        <v>12902</v>
      </c>
      <c r="G25" s="336">
        <v>13442</v>
      </c>
      <c r="H25" s="345">
        <v>-871</v>
      </c>
      <c r="I25" s="369">
        <v>-673</v>
      </c>
      <c r="J25" s="345">
        <v>5593</v>
      </c>
      <c r="K25" s="336">
        <v>3761</v>
      </c>
      <c r="L25" s="345">
        <v>10270</v>
      </c>
      <c r="M25" s="336">
        <v>10567</v>
      </c>
      <c r="N25" s="345">
        <v>4980</v>
      </c>
      <c r="O25" s="336">
        <v>4767</v>
      </c>
      <c r="P25" s="345">
        <v>637</v>
      </c>
      <c r="Q25" s="336">
        <v>701</v>
      </c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65"/>
      <c r="B26" s="26" t="s">
        <v>64</v>
      </c>
      <c r="C26" s="67"/>
      <c r="D26" s="67"/>
      <c r="E26" s="368"/>
      <c r="F26" s="339"/>
      <c r="G26" s="337"/>
      <c r="H26" s="346"/>
      <c r="I26" s="370"/>
      <c r="J26" s="346"/>
      <c r="K26" s="337"/>
      <c r="L26" s="346"/>
      <c r="M26" s="337"/>
      <c r="N26" s="346"/>
      <c r="O26" s="371"/>
      <c r="P26" s="346"/>
      <c r="Q26" s="337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66"/>
      <c r="B27" s="59" t="s">
        <v>96</v>
      </c>
      <c r="C27" s="37"/>
      <c r="D27" s="37"/>
      <c r="E27" s="106" t="s">
        <v>97</v>
      </c>
      <c r="F27" s="164">
        <f>F24+F25</f>
        <v>0</v>
      </c>
      <c r="G27" s="150">
        <f>G24+G25</f>
        <v>0</v>
      </c>
      <c r="H27" s="139">
        <f aca="true" t="shared" si="4" ref="H27:O27">H24+H25</f>
        <v>-1363</v>
      </c>
      <c r="I27" s="140">
        <f>I24+I25</f>
        <v>-1161</v>
      </c>
      <c r="J27" s="164">
        <f t="shared" si="4"/>
        <v>-980</v>
      </c>
      <c r="K27" s="150">
        <f t="shared" si="4"/>
        <v>-1531</v>
      </c>
      <c r="L27" s="164">
        <f t="shared" si="4"/>
        <v>0</v>
      </c>
      <c r="M27" s="150">
        <f t="shared" si="4"/>
        <v>0</v>
      </c>
      <c r="N27" s="164">
        <f t="shared" si="4"/>
        <v>0</v>
      </c>
      <c r="O27" s="150">
        <f t="shared" si="4"/>
        <v>0</v>
      </c>
      <c r="P27" s="164">
        <f>P24+P25</f>
        <v>0</v>
      </c>
      <c r="Q27" s="150">
        <f>Q24+Q25</f>
        <v>0</v>
      </c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52" t="s">
        <v>65</v>
      </c>
      <c r="B30" s="353"/>
      <c r="C30" s="353"/>
      <c r="D30" s="353"/>
      <c r="E30" s="354"/>
      <c r="F30" s="340"/>
      <c r="G30" s="341"/>
      <c r="H30" s="340"/>
      <c r="I30" s="341"/>
      <c r="J30" s="340"/>
      <c r="K30" s="341"/>
      <c r="L30" s="340"/>
      <c r="M30" s="341"/>
      <c r="N30" s="340"/>
      <c r="O30" s="341"/>
      <c r="P30" s="340"/>
      <c r="Q30" s="341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355"/>
      <c r="B31" s="356"/>
      <c r="C31" s="356"/>
      <c r="D31" s="356"/>
      <c r="E31" s="357"/>
      <c r="F31" s="177" t="s">
        <v>280</v>
      </c>
      <c r="G31" s="74" t="s">
        <v>1</v>
      </c>
      <c r="H31" s="177" t="s">
        <v>280</v>
      </c>
      <c r="I31" s="74" t="s">
        <v>1</v>
      </c>
      <c r="J31" s="177" t="s">
        <v>280</v>
      </c>
      <c r="K31" s="75" t="s">
        <v>1</v>
      </c>
      <c r="L31" s="177" t="s">
        <v>280</v>
      </c>
      <c r="M31" s="74" t="s">
        <v>1</v>
      </c>
      <c r="N31" s="177" t="s">
        <v>280</v>
      </c>
      <c r="O31" s="152" t="s">
        <v>1</v>
      </c>
      <c r="P31" s="177" t="s">
        <v>280</v>
      </c>
      <c r="Q31" s="152" t="s">
        <v>1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42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2"/>
      <c r="I32" s="114"/>
      <c r="J32" s="112"/>
      <c r="K32" s="115"/>
      <c r="L32" s="134"/>
      <c r="M32" s="135"/>
      <c r="N32" s="112"/>
      <c r="O32" s="153"/>
      <c r="P32" s="112"/>
      <c r="Q32" s="153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343"/>
      <c r="B33" s="14"/>
      <c r="C33" s="50" t="s">
        <v>66</v>
      </c>
      <c r="D33" s="68"/>
      <c r="E33" s="107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26"/>
      <c r="Q33" s="138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34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16"/>
      <c r="Q34" s="149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343"/>
      <c r="B35" s="11"/>
      <c r="C35" s="31" t="s">
        <v>68</v>
      </c>
      <c r="D35" s="67"/>
      <c r="E35" s="108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22"/>
      <c r="Q35" s="148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343"/>
      <c r="B36" s="66" t="s">
        <v>49</v>
      </c>
      <c r="C36" s="69"/>
      <c r="D36" s="69"/>
      <c r="E36" s="16" t="s">
        <v>38</v>
      </c>
      <c r="F36" s="162"/>
      <c r="G36" s="138"/>
      <c r="H36" s="134"/>
      <c r="I36" s="136"/>
      <c r="J36" s="134"/>
      <c r="K36" s="137"/>
      <c r="L36" s="134"/>
      <c r="M36" s="135"/>
      <c r="N36" s="134"/>
      <c r="O36" s="154"/>
      <c r="P36" s="134"/>
      <c r="Q36" s="154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343"/>
      <c r="B37" s="14"/>
      <c r="C37" s="61" t="s">
        <v>69</v>
      </c>
      <c r="D37" s="53"/>
      <c r="E37" s="102"/>
      <c r="F37" s="160"/>
      <c r="G37" s="149"/>
      <c r="H37" s="116"/>
      <c r="I37" s="118"/>
      <c r="J37" s="116"/>
      <c r="K37" s="119"/>
      <c r="L37" s="116"/>
      <c r="M37" s="117"/>
      <c r="N37" s="116"/>
      <c r="O37" s="149"/>
      <c r="P37" s="116"/>
      <c r="Q37" s="149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343"/>
      <c r="B38" s="11"/>
      <c r="C38" s="61" t="s">
        <v>70</v>
      </c>
      <c r="D38" s="53"/>
      <c r="E38" s="102"/>
      <c r="F38" s="160"/>
      <c r="G38" s="149"/>
      <c r="H38" s="116"/>
      <c r="I38" s="118"/>
      <c r="J38" s="116"/>
      <c r="K38" s="144"/>
      <c r="L38" s="116"/>
      <c r="M38" s="117"/>
      <c r="N38" s="116"/>
      <c r="O38" s="149"/>
      <c r="P38" s="116"/>
      <c r="Q38" s="149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344"/>
      <c r="B39" s="6" t="s">
        <v>71</v>
      </c>
      <c r="C39" s="7"/>
      <c r="D39" s="7"/>
      <c r="E39" s="109" t="s">
        <v>98</v>
      </c>
      <c r="F39" s="164">
        <f aca="true" t="shared" si="5" ref="F39:O39">F32-F36</f>
        <v>0</v>
      </c>
      <c r="G39" s="150">
        <f t="shared" si="5"/>
        <v>0</v>
      </c>
      <c r="H39" s="164">
        <f t="shared" si="5"/>
        <v>0</v>
      </c>
      <c r="I39" s="150">
        <f t="shared" si="5"/>
        <v>0</v>
      </c>
      <c r="J39" s="164">
        <f t="shared" si="5"/>
        <v>0</v>
      </c>
      <c r="K39" s="150">
        <f t="shared" si="5"/>
        <v>0</v>
      </c>
      <c r="L39" s="164">
        <f t="shared" si="5"/>
        <v>0</v>
      </c>
      <c r="M39" s="150">
        <f t="shared" si="5"/>
        <v>0</v>
      </c>
      <c r="N39" s="164">
        <f t="shared" si="5"/>
        <v>0</v>
      </c>
      <c r="O39" s="150">
        <f t="shared" si="5"/>
        <v>0</v>
      </c>
      <c r="P39" s="164">
        <f>P32-P36</f>
        <v>0</v>
      </c>
      <c r="Q39" s="150">
        <f>Q32-Q36</f>
        <v>0</v>
      </c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342" t="s">
        <v>87</v>
      </c>
      <c r="B40" s="66" t="s">
        <v>72</v>
      </c>
      <c r="C40" s="69"/>
      <c r="D40" s="69"/>
      <c r="E40" s="16" t="s">
        <v>40</v>
      </c>
      <c r="F40" s="162"/>
      <c r="G40" s="154"/>
      <c r="H40" s="134"/>
      <c r="I40" s="136"/>
      <c r="J40" s="134"/>
      <c r="K40" s="137"/>
      <c r="L40" s="134"/>
      <c r="M40" s="135"/>
      <c r="N40" s="134"/>
      <c r="O40" s="154"/>
      <c r="P40" s="134"/>
      <c r="Q40" s="154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347"/>
      <c r="B41" s="11"/>
      <c r="C41" s="61" t="s">
        <v>73</v>
      </c>
      <c r="D41" s="53"/>
      <c r="E41" s="102"/>
      <c r="F41" s="166"/>
      <c r="G41" s="168"/>
      <c r="H41" s="143"/>
      <c r="I41" s="144"/>
      <c r="J41" s="116"/>
      <c r="K41" s="119"/>
      <c r="L41" s="116"/>
      <c r="M41" s="117"/>
      <c r="N41" s="116"/>
      <c r="O41" s="149"/>
      <c r="P41" s="116"/>
      <c r="Q41" s="149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347"/>
      <c r="B42" s="66" t="s">
        <v>60</v>
      </c>
      <c r="C42" s="69"/>
      <c r="D42" s="69"/>
      <c r="E42" s="16" t="s">
        <v>41</v>
      </c>
      <c r="F42" s="162"/>
      <c r="G42" s="154"/>
      <c r="H42" s="134"/>
      <c r="I42" s="136"/>
      <c r="J42" s="134"/>
      <c r="K42" s="137"/>
      <c r="L42" s="134"/>
      <c r="M42" s="135"/>
      <c r="N42" s="134"/>
      <c r="O42" s="154"/>
      <c r="P42" s="134"/>
      <c r="Q42" s="154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347"/>
      <c r="B43" s="11"/>
      <c r="C43" s="61" t="s">
        <v>74</v>
      </c>
      <c r="D43" s="53"/>
      <c r="E43" s="102"/>
      <c r="F43" s="160"/>
      <c r="G43" s="149"/>
      <c r="H43" s="116"/>
      <c r="I43" s="118"/>
      <c r="J43" s="143"/>
      <c r="K43" s="144"/>
      <c r="L43" s="116"/>
      <c r="M43" s="117"/>
      <c r="N43" s="116"/>
      <c r="O43" s="149"/>
      <c r="P43" s="116"/>
      <c r="Q43" s="149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348"/>
      <c r="B44" s="59" t="s">
        <v>71</v>
      </c>
      <c r="C44" s="37"/>
      <c r="D44" s="37"/>
      <c r="E44" s="109" t="s">
        <v>99</v>
      </c>
      <c r="F44" s="161">
        <f aca="true" t="shared" si="6" ref="F44:O44">F40-F42</f>
        <v>0</v>
      </c>
      <c r="G44" s="165">
        <f t="shared" si="6"/>
        <v>0</v>
      </c>
      <c r="H44" s="161">
        <f t="shared" si="6"/>
        <v>0</v>
      </c>
      <c r="I44" s="165">
        <f t="shared" si="6"/>
        <v>0</v>
      </c>
      <c r="J44" s="161">
        <f t="shared" si="6"/>
        <v>0</v>
      </c>
      <c r="K44" s="165">
        <f t="shared" si="6"/>
        <v>0</v>
      </c>
      <c r="L44" s="161">
        <f t="shared" si="6"/>
        <v>0</v>
      </c>
      <c r="M44" s="165">
        <f t="shared" si="6"/>
        <v>0</v>
      </c>
      <c r="N44" s="161">
        <f t="shared" si="6"/>
        <v>0</v>
      </c>
      <c r="O44" s="165">
        <f t="shared" si="6"/>
        <v>0</v>
      </c>
      <c r="P44" s="161">
        <f>P40-P42</f>
        <v>0</v>
      </c>
      <c r="Q44" s="165">
        <f>Q40-Q42</f>
        <v>0</v>
      </c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349" t="s">
        <v>79</v>
      </c>
      <c r="B45" s="20" t="s">
        <v>75</v>
      </c>
      <c r="C45" s="9"/>
      <c r="D45" s="9"/>
      <c r="E45" s="110" t="s">
        <v>100</v>
      </c>
      <c r="F45" s="167">
        <f aca="true" t="shared" si="7" ref="F45:O45">F39+F44</f>
        <v>0</v>
      </c>
      <c r="G45" s="151">
        <f t="shared" si="7"/>
        <v>0</v>
      </c>
      <c r="H45" s="167">
        <f t="shared" si="7"/>
        <v>0</v>
      </c>
      <c r="I45" s="151">
        <f t="shared" si="7"/>
        <v>0</v>
      </c>
      <c r="J45" s="167">
        <f t="shared" si="7"/>
        <v>0</v>
      </c>
      <c r="K45" s="151">
        <f t="shared" si="7"/>
        <v>0</v>
      </c>
      <c r="L45" s="167">
        <f t="shared" si="7"/>
        <v>0</v>
      </c>
      <c r="M45" s="151">
        <f t="shared" si="7"/>
        <v>0</v>
      </c>
      <c r="N45" s="167">
        <f t="shared" si="7"/>
        <v>0</v>
      </c>
      <c r="O45" s="151">
        <f t="shared" si="7"/>
        <v>0</v>
      </c>
      <c r="P45" s="167">
        <f>P39+P44</f>
        <v>0</v>
      </c>
      <c r="Q45" s="151">
        <f>Q39+Q44</f>
        <v>0</v>
      </c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50"/>
      <c r="B46" s="52" t="s">
        <v>76</v>
      </c>
      <c r="C46" s="53"/>
      <c r="D46" s="53"/>
      <c r="E46" s="53"/>
      <c r="F46" s="166"/>
      <c r="G46" s="168"/>
      <c r="H46" s="143"/>
      <c r="I46" s="144"/>
      <c r="J46" s="143"/>
      <c r="K46" s="144"/>
      <c r="L46" s="116"/>
      <c r="M46" s="117"/>
      <c r="N46" s="143"/>
      <c r="O46" s="130"/>
      <c r="P46" s="143"/>
      <c r="Q46" s="130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0"/>
      <c r="B47" s="52" t="s">
        <v>77</v>
      </c>
      <c r="C47" s="53"/>
      <c r="D47" s="53"/>
      <c r="E47" s="53"/>
      <c r="F47" s="160"/>
      <c r="G47" s="149"/>
      <c r="H47" s="116"/>
      <c r="I47" s="118"/>
      <c r="J47" s="116"/>
      <c r="K47" s="119"/>
      <c r="L47" s="116"/>
      <c r="M47" s="117"/>
      <c r="N47" s="116"/>
      <c r="O47" s="149"/>
      <c r="P47" s="116"/>
      <c r="Q47" s="149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51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9"/>
      <c r="Q48" s="150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32">
    <mergeCell ref="P6:Q6"/>
    <mergeCell ref="P25:P26"/>
    <mergeCell ref="Q25:Q26"/>
    <mergeCell ref="P30:Q30"/>
    <mergeCell ref="A6:E7"/>
    <mergeCell ref="A8:A18"/>
    <mergeCell ref="A19:A27"/>
    <mergeCell ref="E25:E26"/>
    <mergeCell ref="I25:I26"/>
    <mergeCell ref="O25:O26"/>
    <mergeCell ref="A45:A48"/>
    <mergeCell ref="N25:N26"/>
    <mergeCell ref="A30:E31"/>
    <mergeCell ref="J25:J26"/>
    <mergeCell ref="K25:K26"/>
    <mergeCell ref="L25:L26"/>
    <mergeCell ref="F6:G6"/>
    <mergeCell ref="H6:I6"/>
    <mergeCell ref="A32:A39"/>
    <mergeCell ref="G25:G26"/>
    <mergeCell ref="H25:H26"/>
    <mergeCell ref="A40:A44"/>
    <mergeCell ref="J6:K6"/>
    <mergeCell ref="L6:M6"/>
    <mergeCell ref="M25:M26"/>
    <mergeCell ref="F25:F26"/>
    <mergeCell ref="N6:O6"/>
    <mergeCell ref="F30:G30"/>
    <mergeCell ref="H30:I30"/>
    <mergeCell ref="J30:K30"/>
    <mergeCell ref="L30:M30"/>
    <mergeCell ref="N30:O30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6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2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34" sqref="K34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15" t="s">
        <v>0</v>
      </c>
      <c r="B1" s="315"/>
      <c r="C1" s="315"/>
      <c r="D1" s="315"/>
      <c r="E1" s="76" t="s">
        <v>295</v>
      </c>
      <c r="F1" s="2"/>
      <c r="AA1" s="331" t="s">
        <v>129</v>
      </c>
      <c r="AB1" s="331"/>
    </row>
    <row r="2" spans="27:37" ht="13.5">
      <c r="AA2" s="330" t="s">
        <v>106</v>
      </c>
      <c r="AB2" s="330"/>
      <c r="AC2" s="324" t="s">
        <v>107</v>
      </c>
      <c r="AD2" s="321" t="s">
        <v>108</v>
      </c>
      <c r="AE2" s="332"/>
      <c r="AF2" s="333"/>
      <c r="AG2" s="330" t="s">
        <v>109</v>
      </c>
      <c r="AH2" s="330" t="s">
        <v>110</v>
      </c>
      <c r="AI2" s="330" t="s">
        <v>111</v>
      </c>
      <c r="AJ2" s="330" t="s">
        <v>112</v>
      </c>
      <c r="AK2" s="330" t="s">
        <v>113</v>
      </c>
    </row>
    <row r="3" spans="1:37" ht="14.25">
      <c r="A3" s="22" t="s">
        <v>130</v>
      </c>
      <c r="AA3" s="330"/>
      <c r="AB3" s="330"/>
      <c r="AC3" s="326"/>
      <c r="AD3" s="170"/>
      <c r="AE3" s="169" t="s">
        <v>126</v>
      </c>
      <c r="AF3" s="169" t="s">
        <v>127</v>
      </c>
      <c r="AG3" s="330"/>
      <c r="AH3" s="330"/>
      <c r="AI3" s="330"/>
      <c r="AJ3" s="330"/>
      <c r="AK3" s="330"/>
    </row>
    <row r="4" spans="27:38" ht="13.5">
      <c r="AA4" s="171" t="str">
        <f>E1</f>
        <v>仙台市</v>
      </c>
      <c r="AB4" s="171" t="s">
        <v>131</v>
      </c>
      <c r="AC4" s="172">
        <f>SUM(F22)</f>
        <v>488893</v>
      </c>
      <c r="AD4" s="172">
        <f>F9</f>
        <v>188524</v>
      </c>
      <c r="AE4" s="172">
        <f>F10</f>
        <v>90387</v>
      </c>
      <c r="AF4" s="172">
        <f>F13</f>
        <v>68982</v>
      </c>
      <c r="AG4" s="172">
        <f>F14</f>
        <v>2953</v>
      </c>
      <c r="AH4" s="172">
        <f>F15</f>
        <v>27616</v>
      </c>
      <c r="AI4" s="172">
        <f>F17</f>
        <v>73811</v>
      </c>
      <c r="AJ4" s="172">
        <f>F20</f>
        <v>43378</v>
      </c>
      <c r="AK4" s="172">
        <f>F21</f>
        <v>111553</v>
      </c>
      <c r="AL4" s="173"/>
    </row>
    <row r="5" spans="1:37" ht="14.25">
      <c r="A5" s="21" t="s">
        <v>281</v>
      </c>
      <c r="E5" s="3"/>
      <c r="AA5" s="171" t="str">
        <f>E1</f>
        <v>仙台市</v>
      </c>
      <c r="AB5" s="171" t="s">
        <v>115</v>
      </c>
      <c r="AC5" s="174"/>
      <c r="AD5" s="174">
        <f>G9</f>
        <v>38.56140300638381</v>
      </c>
      <c r="AE5" s="174">
        <f>G10</f>
        <v>18.488094531932344</v>
      </c>
      <c r="AF5" s="174">
        <f>G13</f>
        <v>14.109835894561796</v>
      </c>
      <c r="AG5" s="174">
        <f>G14</f>
        <v>0.6040176480334143</v>
      </c>
      <c r="AH5" s="174">
        <f>G15</f>
        <v>5.64867977246555</v>
      </c>
      <c r="AI5" s="174">
        <f>G17</f>
        <v>15.097577588552097</v>
      </c>
      <c r="AJ5" s="174">
        <f>G20</f>
        <v>8.87269811594766</v>
      </c>
      <c r="AK5" s="174">
        <f>G21</f>
        <v>22.817467216752952</v>
      </c>
    </row>
    <row r="6" spans="1:37" ht="14.25">
      <c r="A6" s="3"/>
      <c r="G6" s="319" t="s">
        <v>132</v>
      </c>
      <c r="H6" s="320"/>
      <c r="I6" s="320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AA6" s="171" t="str">
        <f>E1</f>
        <v>仙台市</v>
      </c>
      <c r="AB6" s="171" t="s">
        <v>116</v>
      </c>
      <c r="AC6" s="174">
        <f>SUM(I22)</f>
        <v>-9.41695478008886</v>
      </c>
      <c r="AD6" s="174">
        <f>I9</f>
        <v>1.1167011724825926</v>
      </c>
      <c r="AE6" s="174">
        <f>I10</f>
        <v>-0.9240381453469282</v>
      </c>
      <c r="AF6" s="174">
        <f>I13</f>
        <v>4.158362022105444</v>
      </c>
      <c r="AG6" s="174">
        <f>I14</f>
        <v>1.164782459746494</v>
      </c>
      <c r="AH6" s="174">
        <f>I15</f>
        <v>-14.456525106092988</v>
      </c>
      <c r="AI6" s="174">
        <f>I17</f>
        <v>-11.476373230990644</v>
      </c>
      <c r="AJ6" s="174">
        <f>I20</f>
        <v>-26.35814206165965</v>
      </c>
      <c r="AK6" s="174">
        <f>I21</f>
        <v>-18.649864723942045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66" t="s">
        <v>1</v>
      </c>
      <c r="I7" s="180" t="s">
        <v>21</v>
      </c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67"/>
      <c r="I8" s="18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</row>
    <row r="9" spans="1:29" ht="18" customHeight="1">
      <c r="A9" s="316" t="s">
        <v>80</v>
      </c>
      <c r="B9" s="316" t="s">
        <v>81</v>
      </c>
      <c r="C9" s="47" t="s">
        <v>3</v>
      </c>
      <c r="D9" s="48"/>
      <c r="E9" s="49"/>
      <c r="F9" s="77">
        <v>188524</v>
      </c>
      <c r="G9" s="78">
        <f aca="true" t="shared" si="0" ref="G9:G22">F9/$F$22*100</f>
        <v>38.56140300638381</v>
      </c>
      <c r="H9" s="268">
        <v>186442</v>
      </c>
      <c r="I9" s="273">
        <f aca="true" t="shared" si="1" ref="I9:I40">(F9/H9-1)*100</f>
        <v>1.1167011724825926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AA9" s="327" t="s">
        <v>129</v>
      </c>
      <c r="AB9" s="328"/>
      <c r="AC9" s="329" t="s">
        <v>117</v>
      </c>
    </row>
    <row r="10" spans="1:37" ht="18" customHeight="1">
      <c r="A10" s="317"/>
      <c r="B10" s="317"/>
      <c r="C10" s="8"/>
      <c r="D10" s="50" t="s">
        <v>22</v>
      </c>
      <c r="E10" s="30"/>
      <c r="F10" s="283">
        <v>90387</v>
      </c>
      <c r="G10" s="82">
        <f t="shared" si="0"/>
        <v>18.488094531932344</v>
      </c>
      <c r="H10" s="269">
        <v>91230</v>
      </c>
      <c r="I10" s="274">
        <f t="shared" si="1"/>
        <v>-0.9240381453469282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AA10" s="330" t="s">
        <v>106</v>
      </c>
      <c r="AB10" s="330"/>
      <c r="AC10" s="329"/>
      <c r="AD10" s="321" t="s">
        <v>118</v>
      </c>
      <c r="AE10" s="332"/>
      <c r="AF10" s="333"/>
      <c r="AG10" s="321" t="s">
        <v>119</v>
      </c>
      <c r="AH10" s="322"/>
      <c r="AI10" s="323"/>
      <c r="AJ10" s="321" t="s">
        <v>120</v>
      </c>
      <c r="AK10" s="323"/>
    </row>
    <row r="11" spans="1:37" ht="18" customHeight="1">
      <c r="A11" s="317"/>
      <c r="B11" s="317"/>
      <c r="C11" s="34"/>
      <c r="D11" s="35"/>
      <c r="E11" s="33" t="s">
        <v>23</v>
      </c>
      <c r="F11" s="284">
        <v>63399</v>
      </c>
      <c r="G11" s="86">
        <f t="shared" si="0"/>
        <v>12.967868224744475</v>
      </c>
      <c r="H11" s="270">
        <v>61979</v>
      </c>
      <c r="I11" s="275">
        <f t="shared" si="1"/>
        <v>2.291098597912189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AA11" s="330"/>
      <c r="AB11" s="330"/>
      <c r="AC11" s="327"/>
      <c r="AD11" s="170"/>
      <c r="AE11" s="169" t="s">
        <v>121</v>
      </c>
      <c r="AF11" s="169" t="s">
        <v>122</v>
      </c>
      <c r="AG11" s="170"/>
      <c r="AH11" s="169" t="s">
        <v>123</v>
      </c>
      <c r="AI11" s="169" t="s">
        <v>124</v>
      </c>
      <c r="AJ11" s="170"/>
      <c r="AK11" s="175" t="s">
        <v>125</v>
      </c>
    </row>
    <row r="12" spans="1:38" ht="18" customHeight="1">
      <c r="A12" s="317"/>
      <c r="B12" s="317"/>
      <c r="C12" s="34"/>
      <c r="D12" s="36"/>
      <c r="E12" s="33" t="s">
        <v>24</v>
      </c>
      <c r="F12" s="284">
        <v>19875</v>
      </c>
      <c r="G12" s="86">
        <f t="shared" si="0"/>
        <v>4.065306723557097</v>
      </c>
      <c r="H12" s="270">
        <v>22375</v>
      </c>
      <c r="I12" s="275">
        <f t="shared" si="1"/>
        <v>-11.1731843575419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AA12" s="171" t="str">
        <f>E1</f>
        <v>仙台市</v>
      </c>
      <c r="AB12" s="171" t="s">
        <v>131</v>
      </c>
      <c r="AC12" s="172">
        <f>F40</f>
        <v>474312</v>
      </c>
      <c r="AD12" s="172">
        <f>F23</f>
        <v>230621</v>
      </c>
      <c r="AE12" s="172">
        <f>F24</f>
        <v>66709</v>
      </c>
      <c r="AF12" s="172">
        <f>F26</f>
        <v>62559</v>
      </c>
      <c r="AG12" s="172">
        <f>F27</f>
        <v>180591</v>
      </c>
      <c r="AH12" s="172">
        <f>F28</f>
        <v>61651</v>
      </c>
      <c r="AI12" s="172">
        <f>F32</f>
        <v>20200</v>
      </c>
      <c r="AJ12" s="172">
        <f>F34</f>
        <v>63100</v>
      </c>
      <c r="AK12" s="172">
        <f>F35</f>
        <v>57780</v>
      </c>
      <c r="AL12" s="176"/>
    </row>
    <row r="13" spans="1:37" ht="18" customHeight="1">
      <c r="A13" s="317"/>
      <c r="B13" s="317"/>
      <c r="C13" s="11"/>
      <c r="D13" s="31" t="s">
        <v>25</v>
      </c>
      <c r="E13" s="32"/>
      <c r="F13" s="285">
        <v>68982</v>
      </c>
      <c r="G13" s="90">
        <f t="shared" si="0"/>
        <v>14.109835894561796</v>
      </c>
      <c r="H13" s="271">
        <v>66228</v>
      </c>
      <c r="I13" s="276">
        <f t="shared" si="1"/>
        <v>4.158362022105444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AA13" s="171" t="str">
        <f>E1</f>
        <v>仙台市</v>
      </c>
      <c r="AB13" s="171" t="s">
        <v>115</v>
      </c>
      <c r="AC13" s="174"/>
      <c r="AD13" s="174">
        <f>G23</f>
        <v>48.622214913390344</v>
      </c>
      <c r="AE13" s="174">
        <f>G24</f>
        <v>14.06437113123851</v>
      </c>
      <c r="AF13" s="174">
        <f>G26</f>
        <v>13.189419622526943</v>
      </c>
      <c r="AG13" s="174">
        <f>G27</f>
        <v>38.07430552041694</v>
      </c>
      <c r="AH13" s="174">
        <f>G28</f>
        <v>12.99798444905463</v>
      </c>
      <c r="AI13" s="174">
        <f>G32</f>
        <v>4.258800114692439</v>
      </c>
      <c r="AJ13" s="174">
        <f>G34</f>
        <v>13.303479566192717</v>
      </c>
      <c r="AK13" s="174">
        <f>G35</f>
        <v>12.181854981531144</v>
      </c>
    </row>
    <row r="14" spans="1:37" ht="18" customHeight="1">
      <c r="A14" s="317"/>
      <c r="B14" s="317"/>
      <c r="C14" s="52" t="s">
        <v>4</v>
      </c>
      <c r="D14" s="53"/>
      <c r="E14" s="54"/>
      <c r="F14" s="85">
        <v>2953</v>
      </c>
      <c r="G14" s="86">
        <f t="shared" si="0"/>
        <v>0.6040176480334143</v>
      </c>
      <c r="H14" s="270">
        <v>2919</v>
      </c>
      <c r="I14" s="275">
        <f t="shared" si="1"/>
        <v>1.164782459746494</v>
      </c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A14" s="171" t="str">
        <f>E1</f>
        <v>仙台市</v>
      </c>
      <c r="AB14" s="171" t="s">
        <v>116</v>
      </c>
      <c r="AC14" s="174">
        <f>I40</f>
        <v>-8.911750528598073</v>
      </c>
      <c r="AD14" s="174">
        <f>I23</f>
        <v>4.717773610436304</v>
      </c>
      <c r="AE14" s="174">
        <f>I24</f>
        <v>1.5141370179870384</v>
      </c>
      <c r="AF14" s="174">
        <f>I26</f>
        <v>3.2224532224532254</v>
      </c>
      <c r="AG14" s="174">
        <f>I27</f>
        <v>-9.6086852063187</v>
      </c>
      <c r="AH14" s="174">
        <f>I28</f>
        <v>4.038273313307905</v>
      </c>
      <c r="AI14" s="174">
        <f>I32</f>
        <v>-29.112857944974735</v>
      </c>
      <c r="AJ14" s="174">
        <f>I34</f>
        <v>-37.3373850523347</v>
      </c>
      <c r="AK14" s="174">
        <f>I35</f>
        <v>-38.770968664893445</v>
      </c>
    </row>
    <row r="15" spans="1:25" ht="18" customHeight="1">
      <c r="A15" s="317"/>
      <c r="B15" s="317"/>
      <c r="C15" s="52" t="s">
        <v>5</v>
      </c>
      <c r="D15" s="53"/>
      <c r="E15" s="54"/>
      <c r="F15" s="85">
        <v>27616</v>
      </c>
      <c r="G15" s="86">
        <f t="shared" si="0"/>
        <v>5.64867977246555</v>
      </c>
      <c r="H15" s="270">
        <v>32283</v>
      </c>
      <c r="I15" s="275">
        <f t="shared" si="1"/>
        <v>-14.456525106092988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ht="18" customHeight="1">
      <c r="A16" s="317"/>
      <c r="B16" s="317"/>
      <c r="C16" s="52" t="s">
        <v>26</v>
      </c>
      <c r="D16" s="53"/>
      <c r="E16" s="54"/>
      <c r="F16" s="85">
        <v>12607</v>
      </c>
      <c r="G16" s="86">
        <f t="shared" si="0"/>
        <v>2.578682861075941</v>
      </c>
      <c r="H16" s="270">
        <v>12270</v>
      </c>
      <c r="I16" s="275">
        <f t="shared" si="1"/>
        <v>2.7465362673186666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ht="18" customHeight="1">
      <c r="A17" s="317"/>
      <c r="B17" s="317"/>
      <c r="C17" s="52" t="s">
        <v>6</v>
      </c>
      <c r="D17" s="53"/>
      <c r="E17" s="54"/>
      <c r="F17" s="85">
        <v>73811</v>
      </c>
      <c r="G17" s="86">
        <f t="shared" si="0"/>
        <v>15.097577588552097</v>
      </c>
      <c r="H17" s="270">
        <v>83380</v>
      </c>
      <c r="I17" s="275">
        <f t="shared" si="1"/>
        <v>-11.476373230990644</v>
      </c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1:25" ht="18" customHeight="1">
      <c r="A18" s="317"/>
      <c r="B18" s="317"/>
      <c r="C18" s="52" t="s">
        <v>27</v>
      </c>
      <c r="D18" s="53"/>
      <c r="E18" s="54"/>
      <c r="F18" s="85">
        <v>22801</v>
      </c>
      <c r="G18" s="86">
        <f t="shared" si="0"/>
        <v>4.663801690758509</v>
      </c>
      <c r="H18" s="270">
        <v>22005</v>
      </c>
      <c r="I18" s="275">
        <f t="shared" si="1"/>
        <v>3.617359690979316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18" customHeight="1">
      <c r="A19" s="317"/>
      <c r="B19" s="317"/>
      <c r="C19" s="52" t="s">
        <v>28</v>
      </c>
      <c r="D19" s="53"/>
      <c r="E19" s="54"/>
      <c r="F19" s="85">
        <v>5650</v>
      </c>
      <c r="G19" s="86">
        <f t="shared" si="0"/>
        <v>1.1556721000300678</v>
      </c>
      <c r="H19" s="270">
        <v>4388</v>
      </c>
      <c r="I19" s="275">
        <f t="shared" si="1"/>
        <v>28.76025524156791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</row>
    <row r="20" spans="1:25" ht="18" customHeight="1">
      <c r="A20" s="317"/>
      <c r="B20" s="317"/>
      <c r="C20" s="52" t="s">
        <v>7</v>
      </c>
      <c r="D20" s="53"/>
      <c r="E20" s="54"/>
      <c r="F20" s="85">
        <v>43378</v>
      </c>
      <c r="G20" s="86">
        <f t="shared" si="0"/>
        <v>8.87269811594766</v>
      </c>
      <c r="H20" s="270">
        <v>58904</v>
      </c>
      <c r="I20" s="275">
        <f t="shared" si="1"/>
        <v>-26.35814206165965</v>
      </c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1:25" ht="18" customHeight="1">
      <c r="A21" s="317"/>
      <c r="B21" s="317"/>
      <c r="C21" s="57" t="s">
        <v>8</v>
      </c>
      <c r="D21" s="58"/>
      <c r="E21" s="56"/>
      <c r="F21" s="93">
        <v>111553</v>
      </c>
      <c r="G21" s="94">
        <f t="shared" si="0"/>
        <v>22.817467216752952</v>
      </c>
      <c r="H21" s="272">
        <v>137127</v>
      </c>
      <c r="I21" s="277">
        <f t="shared" si="1"/>
        <v>-18.649864723942045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</row>
    <row r="22" spans="1:25" ht="18" customHeight="1">
      <c r="A22" s="317"/>
      <c r="B22" s="318"/>
      <c r="C22" s="59" t="s">
        <v>9</v>
      </c>
      <c r="D22" s="37"/>
      <c r="E22" s="60"/>
      <c r="F22" s="97">
        <f>SUM(F9,F14:F21)</f>
        <v>488893</v>
      </c>
      <c r="G22" s="98">
        <f t="shared" si="0"/>
        <v>100</v>
      </c>
      <c r="H22" s="97">
        <f>SUM(H9,H14:H21)</f>
        <v>539718</v>
      </c>
      <c r="I22" s="278">
        <f t="shared" si="1"/>
        <v>-9.41695478008886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  <row r="23" spans="1:25" ht="18" customHeight="1">
      <c r="A23" s="317"/>
      <c r="B23" s="316" t="s">
        <v>82</v>
      </c>
      <c r="C23" s="4" t="s">
        <v>10</v>
      </c>
      <c r="D23" s="5"/>
      <c r="E23" s="23"/>
      <c r="F23" s="77">
        <v>230621</v>
      </c>
      <c r="G23" s="78">
        <f aca="true" t="shared" si="2" ref="G23:G40">F23/$F$40*100</f>
        <v>48.622214913390344</v>
      </c>
      <c r="H23" s="268">
        <v>220231</v>
      </c>
      <c r="I23" s="279">
        <f t="shared" si="1"/>
        <v>4.717773610436304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</row>
    <row r="24" spans="1:25" ht="18" customHeight="1">
      <c r="A24" s="317"/>
      <c r="B24" s="317"/>
      <c r="C24" s="8"/>
      <c r="D24" s="10" t="s">
        <v>11</v>
      </c>
      <c r="E24" s="38"/>
      <c r="F24" s="85">
        <v>66709</v>
      </c>
      <c r="G24" s="86">
        <f t="shared" si="2"/>
        <v>14.06437113123851</v>
      </c>
      <c r="H24" s="270">
        <v>65714</v>
      </c>
      <c r="I24" s="275">
        <f t="shared" si="1"/>
        <v>1.5141370179870384</v>
      </c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25" ht="18" customHeight="1">
      <c r="A25" s="317"/>
      <c r="B25" s="317"/>
      <c r="C25" s="8"/>
      <c r="D25" s="10" t="s">
        <v>29</v>
      </c>
      <c r="E25" s="38"/>
      <c r="F25" s="85">
        <v>101353</v>
      </c>
      <c r="G25" s="86">
        <f t="shared" si="2"/>
        <v>21.368424159624887</v>
      </c>
      <c r="H25" s="270">
        <v>93911</v>
      </c>
      <c r="I25" s="275">
        <f t="shared" si="1"/>
        <v>7.924524283630241</v>
      </c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</row>
    <row r="26" spans="1:25" ht="18" customHeight="1">
      <c r="A26" s="317"/>
      <c r="B26" s="317"/>
      <c r="C26" s="11"/>
      <c r="D26" s="10" t="s">
        <v>12</v>
      </c>
      <c r="E26" s="38"/>
      <c r="F26" s="85">
        <v>62559</v>
      </c>
      <c r="G26" s="86">
        <f t="shared" si="2"/>
        <v>13.189419622526943</v>
      </c>
      <c r="H26" s="270">
        <v>60606</v>
      </c>
      <c r="I26" s="275">
        <f t="shared" si="1"/>
        <v>3.2224532224532254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</row>
    <row r="27" spans="1:25" ht="18" customHeight="1">
      <c r="A27" s="317"/>
      <c r="B27" s="317"/>
      <c r="C27" s="8" t="s">
        <v>13</v>
      </c>
      <c r="D27" s="14"/>
      <c r="E27" s="25"/>
      <c r="F27" s="77">
        <v>180591</v>
      </c>
      <c r="G27" s="78">
        <f t="shared" si="2"/>
        <v>38.07430552041694</v>
      </c>
      <c r="H27" s="268">
        <v>199788</v>
      </c>
      <c r="I27" s="279">
        <f t="shared" si="1"/>
        <v>-9.6086852063187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</row>
    <row r="28" spans="1:25" ht="18" customHeight="1">
      <c r="A28" s="317"/>
      <c r="B28" s="317"/>
      <c r="C28" s="8"/>
      <c r="D28" s="10" t="s">
        <v>14</v>
      </c>
      <c r="E28" s="38"/>
      <c r="F28" s="85">
        <v>61651</v>
      </c>
      <c r="G28" s="86">
        <f t="shared" si="2"/>
        <v>12.99798444905463</v>
      </c>
      <c r="H28" s="270">
        <v>59258</v>
      </c>
      <c r="I28" s="275">
        <f t="shared" si="1"/>
        <v>4.038273313307905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5" ht="18" customHeight="1">
      <c r="A29" s="317"/>
      <c r="B29" s="317"/>
      <c r="C29" s="8"/>
      <c r="D29" s="10" t="s">
        <v>30</v>
      </c>
      <c r="E29" s="38"/>
      <c r="F29" s="85">
        <v>10159</v>
      </c>
      <c r="G29" s="86">
        <f t="shared" si="2"/>
        <v>2.1418391269881427</v>
      </c>
      <c r="H29" s="270">
        <v>8272</v>
      </c>
      <c r="I29" s="275">
        <f t="shared" si="1"/>
        <v>22.811895551257244</v>
      </c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</row>
    <row r="30" spans="1:25" ht="18" customHeight="1">
      <c r="A30" s="317"/>
      <c r="B30" s="317"/>
      <c r="C30" s="8"/>
      <c r="D30" s="10" t="s">
        <v>31</v>
      </c>
      <c r="E30" s="38"/>
      <c r="F30" s="85">
        <v>40633</v>
      </c>
      <c r="G30" s="86">
        <f t="shared" si="2"/>
        <v>8.566724012886032</v>
      </c>
      <c r="H30" s="270">
        <v>46249</v>
      </c>
      <c r="I30" s="275">
        <f t="shared" si="1"/>
        <v>-12.142965253302773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</row>
    <row r="31" spans="1:25" ht="18" customHeight="1">
      <c r="A31" s="317"/>
      <c r="B31" s="317"/>
      <c r="C31" s="8"/>
      <c r="D31" s="10" t="s">
        <v>32</v>
      </c>
      <c r="E31" s="38"/>
      <c r="F31" s="85">
        <v>28871</v>
      </c>
      <c r="G31" s="86">
        <f t="shared" si="2"/>
        <v>6.086921688677495</v>
      </c>
      <c r="H31" s="270">
        <v>29657</v>
      </c>
      <c r="I31" s="275">
        <f t="shared" si="1"/>
        <v>-2.6503017837272824</v>
      </c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</row>
    <row r="32" spans="1:25" ht="18" customHeight="1">
      <c r="A32" s="317"/>
      <c r="B32" s="317"/>
      <c r="C32" s="8"/>
      <c r="D32" s="10" t="s">
        <v>15</v>
      </c>
      <c r="E32" s="38"/>
      <c r="F32" s="85">
        <v>20200</v>
      </c>
      <c r="G32" s="86">
        <f t="shared" si="2"/>
        <v>4.258800114692439</v>
      </c>
      <c r="H32" s="270">
        <v>28496</v>
      </c>
      <c r="I32" s="275">
        <f t="shared" si="1"/>
        <v>-29.112857944974735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</row>
    <row r="33" spans="1:25" ht="18" customHeight="1">
      <c r="A33" s="317"/>
      <c r="B33" s="317"/>
      <c r="C33" s="11"/>
      <c r="D33" s="10" t="s">
        <v>33</v>
      </c>
      <c r="E33" s="38"/>
      <c r="F33" s="284">
        <v>19077</v>
      </c>
      <c r="G33" s="86">
        <f t="shared" si="2"/>
        <v>4.0220361281182</v>
      </c>
      <c r="H33" s="270">
        <v>27856</v>
      </c>
      <c r="I33" s="275">
        <f t="shared" si="1"/>
        <v>-31.51565192418151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</row>
    <row r="34" spans="1:25" ht="18" customHeight="1">
      <c r="A34" s="317"/>
      <c r="B34" s="317"/>
      <c r="C34" s="8" t="s">
        <v>16</v>
      </c>
      <c r="D34" s="14"/>
      <c r="E34" s="25"/>
      <c r="F34" s="77">
        <v>63100</v>
      </c>
      <c r="G34" s="78">
        <f t="shared" si="2"/>
        <v>13.303479566192717</v>
      </c>
      <c r="H34" s="390">
        <v>100698</v>
      </c>
      <c r="I34" s="279">
        <f t="shared" si="1"/>
        <v>-37.3373850523347</v>
      </c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</row>
    <row r="35" spans="1:25" ht="18" customHeight="1">
      <c r="A35" s="317"/>
      <c r="B35" s="317"/>
      <c r="C35" s="8"/>
      <c r="D35" s="39" t="s">
        <v>17</v>
      </c>
      <c r="E35" s="40"/>
      <c r="F35" s="81">
        <v>57780</v>
      </c>
      <c r="G35" s="82">
        <f t="shared" si="2"/>
        <v>12.181854981531144</v>
      </c>
      <c r="H35" s="391">
        <v>94367</v>
      </c>
      <c r="I35" s="274">
        <f t="shared" si="1"/>
        <v>-38.770968664893445</v>
      </c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</row>
    <row r="36" spans="1:25" ht="18" customHeight="1">
      <c r="A36" s="317"/>
      <c r="B36" s="317"/>
      <c r="C36" s="8"/>
      <c r="D36" s="41"/>
      <c r="E36" s="158" t="s">
        <v>103</v>
      </c>
      <c r="F36" s="284">
        <v>31139</v>
      </c>
      <c r="G36" s="86">
        <f t="shared" si="2"/>
        <v>6.565087958980587</v>
      </c>
      <c r="H36" s="392">
        <v>64586</v>
      </c>
      <c r="I36" s="275">
        <f t="shared" si="1"/>
        <v>-51.78676493357693</v>
      </c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</row>
    <row r="37" spans="1:25" ht="18" customHeight="1">
      <c r="A37" s="317"/>
      <c r="B37" s="317"/>
      <c r="C37" s="8"/>
      <c r="D37" s="12"/>
      <c r="E37" s="33" t="s">
        <v>34</v>
      </c>
      <c r="F37" s="85">
        <v>26641</v>
      </c>
      <c r="G37" s="86">
        <f t="shared" si="2"/>
        <v>5.616767022550557</v>
      </c>
      <c r="H37" s="392">
        <v>29781</v>
      </c>
      <c r="I37" s="275">
        <f t="shared" si="1"/>
        <v>-10.543635203653334</v>
      </c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</row>
    <row r="38" spans="1:25" ht="18" customHeight="1">
      <c r="A38" s="317"/>
      <c r="B38" s="317"/>
      <c r="C38" s="8"/>
      <c r="D38" s="61" t="s">
        <v>35</v>
      </c>
      <c r="E38" s="54"/>
      <c r="F38" s="85">
        <v>5320</v>
      </c>
      <c r="G38" s="86">
        <f t="shared" si="2"/>
        <v>1.121624584661573</v>
      </c>
      <c r="H38" s="392">
        <v>6331</v>
      </c>
      <c r="I38" s="275">
        <f t="shared" si="1"/>
        <v>-15.969041225714742</v>
      </c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</row>
    <row r="39" spans="1:25" ht="18" customHeight="1">
      <c r="A39" s="317"/>
      <c r="B39" s="317"/>
      <c r="C39" s="6"/>
      <c r="D39" s="55" t="s">
        <v>36</v>
      </c>
      <c r="E39" s="56"/>
      <c r="F39" s="93">
        <v>0</v>
      </c>
      <c r="G39" s="94">
        <f t="shared" si="2"/>
        <v>0</v>
      </c>
      <c r="H39" s="272">
        <v>0</v>
      </c>
      <c r="I39" s="277" t="e">
        <f t="shared" si="1"/>
        <v>#DIV/0!</v>
      </c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</row>
    <row r="40" spans="1:25" ht="18" customHeight="1">
      <c r="A40" s="318"/>
      <c r="B40" s="318"/>
      <c r="C40" s="6" t="s">
        <v>18</v>
      </c>
      <c r="D40" s="7"/>
      <c r="E40" s="24"/>
      <c r="F40" s="97">
        <f>SUM(F23,F27,F34)</f>
        <v>474312</v>
      </c>
      <c r="G40" s="98">
        <f t="shared" si="2"/>
        <v>100</v>
      </c>
      <c r="H40" s="97">
        <f>SUM(H23,H27,H34)</f>
        <v>520717</v>
      </c>
      <c r="I40" s="278">
        <f t="shared" si="1"/>
        <v>-8.911750528598073</v>
      </c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</row>
    <row r="41" ht="18" customHeight="1">
      <c r="A41" s="156" t="s">
        <v>19</v>
      </c>
    </row>
    <row r="42" ht="18" customHeight="1">
      <c r="A42" s="157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3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22" sqref="H22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4" t="s">
        <v>0</v>
      </c>
      <c r="B1" s="184"/>
      <c r="C1" s="76" t="s">
        <v>295</v>
      </c>
      <c r="D1" s="185"/>
      <c r="E1" s="185"/>
      <c r="AA1" s="1" t="str">
        <f>C1</f>
        <v>仙台市</v>
      </c>
      <c r="AB1" s="1" t="s">
        <v>134</v>
      </c>
      <c r="AC1" s="1" t="s">
        <v>135</v>
      </c>
      <c r="AD1" s="186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7">
        <f>I7</f>
        <v>488893</v>
      </c>
      <c r="AC2" s="187">
        <f>I9</f>
        <v>474312</v>
      </c>
      <c r="AD2" s="187">
        <f>I10</f>
        <v>14581</v>
      </c>
      <c r="AE2" s="187">
        <f>I11</f>
        <v>11271</v>
      </c>
      <c r="AF2" s="187">
        <f>I12</f>
        <v>3310</v>
      </c>
      <c r="AG2" s="187">
        <f>I13</f>
        <v>96</v>
      </c>
      <c r="AH2" s="1">
        <f>I14</f>
        <v>9</v>
      </c>
      <c r="AI2" s="187">
        <f>I15</f>
        <v>-4448</v>
      </c>
      <c r="AJ2" s="187">
        <f>I25</f>
        <v>238046</v>
      </c>
      <c r="AK2" s="188">
        <f>I26</f>
        <v>0.908</v>
      </c>
      <c r="AL2" s="189">
        <f>I27</f>
        <v>1.4</v>
      </c>
      <c r="AM2" s="189">
        <f>I28</f>
        <v>99.4</v>
      </c>
      <c r="AN2" s="189">
        <f>I29</f>
        <v>59</v>
      </c>
      <c r="AO2" s="189">
        <f>I33</f>
        <v>108.5</v>
      </c>
      <c r="AP2" s="187">
        <f>I16</f>
        <v>166475</v>
      </c>
      <c r="AQ2" s="187">
        <f>I17</f>
        <v>168656</v>
      </c>
      <c r="AR2" s="187">
        <f>I18</f>
        <v>773067</v>
      </c>
      <c r="AS2" s="190">
        <f>I21</f>
        <v>3.556721889093303</v>
      </c>
    </row>
    <row r="3" spans="27:45" ht="13.5">
      <c r="AA3" s="1" t="s">
        <v>152</v>
      </c>
      <c r="AB3" s="187">
        <f>H7</f>
        <v>539718</v>
      </c>
      <c r="AC3" s="187">
        <f>H9</f>
        <v>520717</v>
      </c>
      <c r="AD3" s="187">
        <f>H10</f>
        <v>19001</v>
      </c>
      <c r="AE3" s="187">
        <f>H11</f>
        <v>15787</v>
      </c>
      <c r="AF3" s="187">
        <f>H12</f>
        <v>3214</v>
      </c>
      <c r="AG3" s="187">
        <f>H13</f>
        <v>343</v>
      </c>
      <c r="AH3" s="1">
        <f>H14</f>
        <v>11</v>
      </c>
      <c r="AI3" s="187">
        <f>H15</f>
        <v>1550</v>
      </c>
      <c r="AJ3" s="187">
        <f>H25</f>
        <v>236961</v>
      </c>
      <c r="AK3" s="188">
        <f>H26</f>
        <v>0.894</v>
      </c>
      <c r="AL3" s="189">
        <f>H27</f>
        <v>1.4</v>
      </c>
      <c r="AM3" s="189">
        <f>H28</f>
        <v>96.2</v>
      </c>
      <c r="AN3" s="189">
        <f>H29</f>
        <v>57</v>
      </c>
      <c r="AO3" s="189">
        <f>H33</f>
        <v>122.8</v>
      </c>
      <c r="AP3" s="187">
        <f>H16</f>
        <v>167487</v>
      </c>
      <c r="AQ3" s="187">
        <f>H17</f>
        <v>159261</v>
      </c>
      <c r="AR3" s="187">
        <f>H18</f>
        <v>783603</v>
      </c>
      <c r="AS3" s="190">
        <f>H21</f>
        <v>3.531520001457467</v>
      </c>
    </row>
    <row r="4" spans="1:44" ht="13.5">
      <c r="A4" s="21" t="s">
        <v>153</v>
      </c>
      <c r="AP4" s="187"/>
      <c r="AQ4" s="187"/>
      <c r="AR4" s="187"/>
    </row>
    <row r="5" ht="13.5">
      <c r="I5" s="191" t="s">
        <v>154</v>
      </c>
    </row>
    <row r="6" spans="1:9" s="178" customFormat="1" ht="29.25" customHeight="1">
      <c r="A6" s="192" t="s">
        <v>155</v>
      </c>
      <c r="B6" s="193"/>
      <c r="C6" s="193"/>
      <c r="D6" s="194"/>
      <c r="E6" s="169" t="s">
        <v>272</v>
      </c>
      <c r="F6" s="169" t="s">
        <v>273</v>
      </c>
      <c r="G6" s="169" t="s">
        <v>275</v>
      </c>
      <c r="H6" s="169" t="s">
        <v>276</v>
      </c>
      <c r="I6" s="169" t="s">
        <v>283</v>
      </c>
    </row>
    <row r="7" spans="1:9" ht="27" customHeight="1">
      <c r="A7" s="316" t="s">
        <v>156</v>
      </c>
      <c r="B7" s="47" t="s">
        <v>157</v>
      </c>
      <c r="C7" s="48"/>
      <c r="D7" s="100" t="s">
        <v>158</v>
      </c>
      <c r="E7" s="195">
        <v>624414</v>
      </c>
      <c r="F7" s="196">
        <v>577187</v>
      </c>
      <c r="G7" s="196">
        <v>569750</v>
      </c>
      <c r="H7" s="196">
        <v>539718</v>
      </c>
      <c r="I7" s="196">
        <v>488893</v>
      </c>
    </row>
    <row r="8" spans="1:9" ht="27" customHeight="1">
      <c r="A8" s="317"/>
      <c r="B8" s="26"/>
      <c r="C8" s="61" t="s">
        <v>159</v>
      </c>
      <c r="D8" s="101" t="s">
        <v>38</v>
      </c>
      <c r="E8" s="197">
        <v>245767</v>
      </c>
      <c r="F8" s="197">
        <v>241341</v>
      </c>
      <c r="G8" s="197">
        <v>209196</v>
      </c>
      <c r="H8" s="197">
        <v>219559</v>
      </c>
      <c r="I8" s="198">
        <v>217967</v>
      </c>
    </row>
    <row r="9" spans="1:9" ht="27" customHeight="1">
      <c r="A9" s="317"/>
      <c r="B9" s="52" t="s">
        <v>160</v>
      </c>
      <c r="C9" s="53"/>
      <c r="D9" s="102"/>
      <c r="E9" s="199">
        <v>598931</v>
      </c>
      <c r="F9" s="199">
        <v>539894</v>
      </c>
      <c r="G9" s="199">
        <v>542341</v>
      </c>
      <c r="H9" s="199">
        <v>520717</v>
      </c>
      <c r="I9" s="200">
        <v>474312</v>
      </c>
    </row>
    <row r="10" spans="1:9" ht="27" customHeight="1">
      <c r="A10" s="317"/>
      <c r="B10" s="52" t="s">
        <v>161</v>
      </c>
      <c r="C10" s="53"/>
      <c r="D10" s="102"/>
      <c r="E10" s="199">
        <v>25483</v>
      </c>
      <c r="F10" s="199">
        <v>37293</v>
      </c>
      <c r="G10" s="199">
        <v>27409</v>
      </c>
      <c r="H10" s="199">
        <v>19001</v>
      </c>
      <c r="I10" s="200">
        <v>14581</v>
      </c>
    </row>
    <row r="11" spans="1:9" ht="27" customHeight="1">
      <c r="A11" s="317"/>
      <c r="B11" s="52" t="s">
        <v>162</v>
      </c>
      <c r="C11" s="53"/>
      <c r="D11" s="102"/>
      <c r="E11" s="199">
        <v>21091</v>
      </c>
      <c r="F11" s="199">
        <v>31348</v>
      </c>
      <c r="G11" s="199">
        <v>24538</v>
      </c>
      <c r="H11" s="199">
        <v>15787</v>
      </c>
      <c r="I11" s="200">
        <v>11271</v>
      </c>
    </row>
    <row r="12" spans="1:9" ht="27" customHeight="1">
      <c r="A12" s="317"/>
      <c r="B12" s="52" t="s">
        <v>163</v>
      </c>
      <c r="C12" s="53"/>
      <c r="D12" s="102"/>
      <c r="E12" s="199">
        <v>4392</v>
      </c>
      <c r="F12" s="199">
        <v>5945</v>
      </c>
      <c r="G12" s="199">
        <v>2871</v>
      </c>
      <c r="H12" s="199">
        <v>3214</v>
      </c>
      <c r="I12" s="200">
        <v>3310</v>
      </c>
    </row>
    <row r="13" spans="1:9" ht="27" customHeight="1">
      <c r="A13" s="317"/>
      <c r="B13" s="52" t="s">
        <v>164</v>
      </c>
      <c r="C13" s="53"/>
      <c r="D13" s="107"/>
      <c r="E13" s="201">
        <v>3163</v>
      </c>
      <c r="F13" s="201">
        <v>1553</v>
      </c>
      <c r="G13" s="201">
        <v>-3074</v>
      </c>
      <c r="H13" s="201">
        <v>343</v>
      </c>
      <c r="I13" s="202">
        <v>96</v>
      </c>
    </row>
    <row r="14" spans="1:9" ht="27" customHeight="1">
      <c r="A14" s="317"/>
      <c r="B14" s="111" t="s">
        <v>165</v>
      </c>
      <c r="C14" s="68"/>
      <c r="D14" s="107"/>
      <c r="E14" s="201">
        <v>116</v>
      </c>
      <c r="F14" s="201">
        <v>2449</v>
      </c>
      <c r="G14" s="201">
        <v>83</v>
      </c>
      <c r="H14" s="201">
        <v>11</v>
      </c>
      <c r="I14" s="202">
        <v>9</v>
      </c>
    </row>
    <row r="15" spans="1:9" ht="27" customHeight="1">
      <c r="A15" s="317"/>
      <c r="B15" s="57" t="s">
        <v>166</v>
      </c>
      <c r="C15" s="58"/>
      <c r="D15" s="203"/>
      <c r="E15" s="204">
        <v>3312</v>
      </c>
      <c r="F15" s="204">
        <v>4039</v>
      </c>
      <c r="G15" s="204">
        <v>-8098</v>
      </c>
      <c r="H15" s="204">
        <v>1550</v>
      </c>
      <c r="I15" s="205">
        <v>-4448</v>
      </c>
    </row>
    <row r="16" spans="1:9" ht="27" customHeight="1">
      <c r="A16" s="317"/>
      <c r="B16" s="206" t="s">
        <v>167</v>
      </c>
      <c r="C16" s="207"/>
      <c r="D16" s="208" t="s">
        <v>39</v>
      </c>
      <c r="E16" s="209">
        <v>222301</v>
      </c>
      <c r="F16" s="209">
        <v>208244</v>
      </c>
      <c r="G16" s="209">
        <v>180909</v>
      </c>
      <c r="H16" s="209">
        <v>167487</v>
      </c>
      <c r="I16" s="210">
        <v>166475</v>
      </c>
    </row>
    <row r="17" spans="1:9" ht="27" customHeight="1">
      <c r="A17" s="317"/>
      <c r="B17" s="52" t="s">
        <v>168</v>
      </c>
      <c r="C17" s="53"/>
      <c r="D17" s="101" t="s">
        <v>40</v>
      </c>
      <c r="E17" s="199">
        <v>191135</v>
      </c>
      <c r="F17" s="199">
        <v>174286</v>
      </c>
      <c r="G17" s="199">
        <v>161396</v>
      </c>
      <c r="H17" s="199">
        <v>159261</v>
      </c>
      <c r="I17" s="200">
        <v>168656</v>
      </c>
    </row>
    <row r="18" spans="1:9" ht="27" customHeight="1">
      <c r="A18" s="317"/>
      <c r="B18" s="52" t="s">
        <v>169</v>
      </c>
      <c r="C18" s="53"/>
      <c r="D18" s="101" t="s">
        <v>41</v>
      </c>
      <c r="E18" s="199">
        <v>760475</v>
      </c>
      <c r="F18" s="199">
        <v>761931</v>
      </c>
      <c r="G18" s="199">
        <v>775536</v>
      </c>
      <c r="H18" s="199">
        <v>783603</v>
      </c>
      <c r="I18" s="200">
        <v>773067</v>
      </c>
    </row>
    <row r="19" spans="1:9" ht="27" customHeight="1">
      <c r="A19" s="317"/>
      <c r="B19" s="52" t="s">
        <v>170</v>
      </c>
      <c r="C19" s="53"/>
      <c r="D19" s="101" t="s">
        <v>171</v>
      </c>
      <c r="E19" s="199">
        <v>729309</v>
      </c>
      <c r="F19" s="199">
        <v>727973</v>
      </c>
      <c r="G19" s="199">
        <v>756023</v>
      </c>
      <c r="H19" s="381">
        <v>775377</v>
      </c>
      <c r="I19" s="381">
        <f>I17+I18-I16</f>
        <v>775248</v>
      </c>
    </row>
    <row r="20" spans="1:9" ht="27" customHeight="1">
      <c r="A20" s="317"/>
      <c r="B20" s="52" t="s">
        <v>172</v>
      </c>
      <c r="C20" s="53"/>
      <c r="D20" s="102" t="s">
        <v>173</v>
      </c>
      <c r="E20" s="211">
        <v>3.094292561653924</v>
      </c>
      <c r="F20" s="211">
        <v>3.1570723581985654</v>
      </c>
      <c r="G20" s="211">
        <v>3.707221935409855</v>
      </c>
      <c r="H20" s="382">
        <v>3.5689860128712554</v>
      </c>
      <c r="I20" s="382">
        <f>I18/I8</f>
        <v>3.546715787252199</v>
      </c>
    </row>
    <row r="21" spans="1:9" ht="27" customHeight="1">
      <c r="A21" s="317"/>
      <c r="B21" s="52" t="s">
        <v>174</v>
      </c>
      <c r="C21" s="53"/>
      <c r="D21" s="102" t="s">
        <v>175</v>
      </c>
      <c r="E21" s="211">
        <v>2.967481394979798</v>
      </c>
      <c r="F21" s="211">
        <v>3.0163668833724895</v>
      </c>
      <c r="G21" s="211">
        <v>3.6139457733417464</v>
      </c>
      <c r="H21" s="382">
        <v>3.531520001457467</v>
      </c>
      <c r="I21" s="382">
        <f>I19/I8</f>
        <v>3.556721889093303</v>
      </c>
    </row>
    <row r="22" spans="1:9" ht="27" customHeight="1">
      <c r="A22" s="317"/>
      <c r="B22" s="52" t="s">
        <v>176</v>
      </c>
      <c r="C22" s="53"/>
      <c r="D22" s="102" t="s">
        <v>177</v>
      </c>
      <c r="E22" s="199">
        <v>727041.2797112007</v>
      </c>
      <c r="F22" s="199">
        <v>728433.2677492815</v>
      </c>
      <c r="G22" s="199">
        <v>741440.1339979693</v>
      </c>
      <c r="H22" s="381">
        <f>H18/H24*1000000</f>
        <v>724110.7822417963</v>
      </c>
      <c r="I22" s="381">
        <f>I18/I24*1000000</f>
        <v>714374.6898561118</v>
      </c>
    </row>
    <row r="23" spans="1:9" ht="27" customHeight="1">
      <c r="A23" s="317"/>
      <c r="B23" s="52" t="s">
        <v>178</v>
      </c>
      <c r="C23" s="53"/>
      <c r="D23" s="102" t="s">
        <v>179</v>
      </c>
      <c r="E23" s="199">
        <v>697245.4698246439</v>
      </c>
      <c r="F23" s="199">
        <v>695968.2060754158</v>
      </c>
      <c r="G23" s="199">
        <v>722785.0085947614</v>
      </c>
      <c r="H23" s="381">
        <f>H19/H24*1000000</f>
        <v>716509.3114782578</v>
      </c>
      <c r="I23" s="381">
        <f>I19/I24*1000000</f>
        <v>716390.1053357223</v>
      </c>
    </row>
    <row r="24" spans="1:9" ht="27" customHeight="1">
      <c r="A24" s="317"/>
      <c r="B24" s="212" t="s">
        <v>180</v>
      </c>
      <c r="C24" s="213"/>
      <c r="D24" s="214" t="s">
        <v>181</v>
      </c>
      <c r="E24" s="204">
        <v>1045986</v>
      </c>
      <c r="F24" s="204">
        <v>1045986</v>
      </c>
      <c r="G24" s="204">
        <v>1045986</v>
      </c>
      <c r="H24" s="383">
        <v>1082159</v>
      </c>
      <c r="I24" s="384">
        <f>H24</f>
        <v>1082159</v>
      </c>
    </row>
    <row r="25" spans="1:9" ht="27" customHeight="1">
      <c r="A25" s="317"/>
      <c r="B25" s="11" t="s">
        <v>182</v>
      </c>
      <c r="C25" s="215"/>
      <c r="D25" s="216"/>
      <c r="E25" s="197">
        <v>228928</v>
      </c>
      <c r="F25" s="197">
        <v>232818</v>
      </c>
      <c r="G25" s="197">
        <v>263229</v>
      </c>
      <c r="H25" s="385">
        <v>236961</v>
      </c>
      <c r="I25" s="386">
        <v>238046</v>
      </c>
    </row>
    <row r="26" spans="1:9" ht="27" customHeight="1">
      <c r="A26" s="317"/>
      <c r="B26" s="217" t="s">
        <v>183</v>
      </c>
      <c r="C26" s="218"/>
      <c r="D26" s="219"/>
      <c r="E26" s="220">
        <v>0.843</v>
      </c>
      <c r="F26" s="220">
        <v>0.851</v>
      </c>
      <c r="G26" s="220">
        <v>0.869</v>
      </c>
      <c r="H26" s="220">
        <v>0.894</v>
      </c>
      <c r="I26" s="221">
        <v>0.908</v>
      </c>
    </row>
    <row r="27" spans="1:9" ht="27" customHeight="1">
      <c r="A27" s="317"/>
      <c r="B27" s="217" t="s">
        <v>184</v>
      </c>
      <c r="C27" s="218"/>
      <c r="D27" s="219"/>
      <c r="E27" s="222">
        <v>1.9</v>
      </c>
      <c r="F27" s="222">
        <v>2.6</v>
      </c>
      <c r="G27" s="222">
        <v>1.2</v>
      </c>
      <c r="H27" s="222">
        <v>1.4</v>
      </c>
      <c r="I27" s="223">
        <v>1.4</v>
      </c>
    </row>
    <row r="28" spans="1:9" ht="27" customHeight="1">
      <c r="A28" s="317"/>
      <c r="B28" s="217" t="s">
        <v>185</v>
      </c>
      <c r="C28" s="218"/>
      <c r="D28" s="219"/>
      <c r="E28" s="222">
        <v>96.5</v>
      </c>
      <c r="F28" s="222">
        <v>97.3</v>
      </c>
      <c r="G28" s="222">
        <v>98.2</v>
      </c>
      <c r="H28" s="222">
        <v>96.2</v>
      </c>
      <c r="I28" s="223">
        <v>99.4</v>
      </c>
    </row>
    <row r="29" spans="1:9" ht="27" customHeight="1">
      <c r="A29" s="317"/>
      <c r="B29" s="224" t="s">
        <v>186</v>
      </c>
      <c r="C29" s="225"/>
      <c r="D29" s="226"/>
      <c r="E29" s="227">
        <v>42.7</v>
      </c>
      <c r="F29" s="227">
        <v>54.4</v>
      </c>
      <c r="G29" s="227">
        <v>58.4</v>
      </c>
      <c r="H29" s="227">
        <v>57</v>
      </c>
      <c r="I29" s="228">
        <v>59</v>
      </c>
    </row>
    <row r="30" spans="1:9" ht="27" customHeight="1">
      <c r="A30" s="317"/>
      <c r="B30" s="316" t="s">
        <v>187</v>
      </c>
      <c r="C30" s="20" t="s">
        <v>188</v>
      </c>
      <c r="D30" s="229"/>
      <c r="E30" s="230">
        <v>0</v>
      </c>
      <c r="F30" s="230">
        <v>0</v>
      </c>
      <c r="G30" s="230">
        <v>0</v>
      </c>
      <c r="H30" s="230">
        <v>0</v>
      </c>
      <c r="I30" s="231">
        <v>0</v>
      </c>
    </row>
    <row r="31" spans="1:9" ht="27" customHeight="1">
      <c r="A31" s="317"/>
      <c r="B31" s="317"/>
      <c r="C31" s="217" t="s">
        <v>189</v>
      </c>
      <c r="D31" s="219"/>
      <c r="E31" s="222">
        <v>0</v>
      </c>
      <c r="F31" s="222">
        <v>0</v>
      </c>
      <c r="G31" s="222">
        <v>0</v>
      </c>
      <c r="H31" s="222">
        <v>0</v>
      </c>
      <c r="I31" s="223">
        <v>0</v>
      </c>
    </row>
    <row r="32" spans="1:9" ht="27" customHeight="1">
      <c r="A32" s="317"/>
      <c r="B32" s="317"/>
      <c r="C32" s="217" t="s">
        <v>190</v>
      </c>
      <c r="D32" s="219"/>
      <c r="E32" s="222">
        <v>11.3</v>
      </c>
      <c r="F32" s="222">
        <v>11.3</v>
      </c>
      <c r="G32" s="222">
        <v>10.8</v>
      </c>
      <c r="H32" s="222">
        <v>9.8</v>
      </c>
      <c r="I32" s="223">
        <v>9.3</v>
      </c>
    </row>
    <row r="33" spans="1:9" ht="27" customHeight="1">
      <c r="A33" s="318"/>
      <c r="B33" s="318"/>
      <c r="C33" s="224" t="s">
        <v>191</v>
      </c>
      <c r="D33" s="226"/>
      <c r="E33" s="227">
        <v>141.2</v>
      </c>
      <c r="F33" s="227">
        <v>134.6</v>
      </c>
      <c r="G33" s="227">
        <v>133.2</v>
      </c>
      <c r="H33" s="227">
        <v>122.8</v>
      </c>
      <c r="I33" s="232">
        <v>108.5</v>
      </c>
    </row>
    <row r="34" spans="1:9" ht="27" customHeight="1">
      <c r="A34" s="1" t="s">
        <v>284</v>
      </c>
      <c r="B34" s="14"/>
      <c r="C34" s="14"/>
      <c r="D34" s="14"/>
      <c r="E34" s="233"/>
      <c r="F34" s="233"/>
      <c r="G34" s="233"/>
      <c r="H34" s="233"/>
      <c r="I34" s="234"/>
    </row>
    <row r="35" ht="27" customHeight="1">
      <c r="A35" s="27" t="s">
        <v>192</v>
      </c>
    </row>
    <row r="36" ht="13.5">
      <c r="A36" s="23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20" sqref="M20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76" t="s">
        <v>295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285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59" t="s">
        <v>45</v>
      </c>
      <c r="B6" s="360"/>
      <c r="C6" s="360"/>
      <c r="D6" s="360"/>
      <c r="E6" s="361"/>
      <c r="F6" s="334" t="s">
        <v>289</v>
      </c>
      <c r="G6" s="335"/>
      <c r="H6" s="334" t="s">
        <v>290</v>
      </c>
      <c r="I6" s="335"/>
      <c r="J6" s="334" t="s">
        <v>291</v>
      </c>
      <c r="K6" s="335"/>
      <c r="L6" s="334" t="s">
        <v>292</v>
      </c>
      <c r="M6" s="335"/>
      <c r="N6" s="334" t="s">
        <v>293</v>
      </c>
      <c r="O6" s="335"/>
      <c r="P6" s="358" t="s">
        <v>294</v>
      </c>
      <c r="Q6" s="335"/>
    </row>
    <row r="7" spans="1:17" ht="15.75" customHeight="1">
      <c r="A7" s="362"/>
      <c r="B7" s="363"/>
      <c r="C7" s="363"/>
      <c r="D7" s="363"/>
      <c r="E7" s="364"/>
      <c r="F7" s="177" t="s">
        <v>286</v>
      </c>
      <c r="G7" s="51" t="s">
        <v>1</v>
      </c>
      <c r="H7" s="177" t="s">
        <v>286</v>
      </c>
      <c r="I7" s="51" t="s">
        <v>1</v>
      </c>
      <c r="J7" s="177" t="s">
        <v>286</v>
      </c>
      <c r="K7" s="51" t="s">
        <v>1</v>
      </c>
      <c r="L7" s="177" t="s">
        <v>286</v>
      </c>
      <c r="M7" s="51" t="s">
        <v>1</v>
      </c>
      <c r="N7" s="177" t="s">
        <v>286</v>
      </c>
      <c r="O7" s="280" t="s">
        <v>1</v>
      </c>
      <c r="P7" s="177" t="s">
        <v>286</v>
      </c>
      <c r="Q7" s="280" t="s">
        <v>1</v>
      </c>
    </row>
    <row r="8" spans="1:25" ht="15.75" customHeight="1">
      <c r="A8" s="342" t="s">
        <v>84</v>
      </c>
      <c r="B8" s="47" t="s">
        <v>46</v>
      </c>
      <c r="C8" s="48"/>
      <c r="D8" s="48"/>
      <c r="E8" s="100" t="s">
        <v>37</v>
      </c>
      <c r="F8" s="112">
        <v>36221</v>
      </c>
      <c r="G8" s="113">
        <v>33921</v>
      </c>
      <c r="H8" s="112">
        <v>9887</v>
      </c>
      <c r="I8" s="286">
        <v>9840</v>
      </c>
      <c r="J8" s="112">
        <v>24283</v>
      </c>
      <c r="K8" s="115">
        <v>18056</v>
      </c>
      <c r="L8" s="112">
        <v>27930</v>
      </c>
      <c r="M8" s="114">
        <v>27671</v>
      </c>
      <c r="N8" s="112">
        <v>32513</v>
      </c>
      <c r="O8" s="115">
        <v>39484</v>
      </c>
      <c r="P8" s="112">
        <v>18600</v>
      </c>
      <c r="Q8" s="115">
        <v>15269</v>
      </c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65"/>
      <c r="B9" s="14"/>
      <c r="C9" s="61" t="s">
        <v>47</v>
      </c>
      <c r="D9" s="53"/>
      <c r="E9" s="101" t="s">
        <v>38</v>
      </c>
      <c r="F9" s="116">
        <v>33956</v>
      </c>
      <c r="G9" s="117">
        <v>33534</v>
      </c>
      <c r="H9" s="116">
        <v>9885</v>
      </c>
      <c r="I9" s="287">
        <v>9839</v>
      </c>
      <c r="J9" s="116">
        <v>24282</v>
      </c>
      <c r="K9" s="119">
        <v>18056</v>
      </c>
      <c r="L9" s="116">
        <v>27821</v>
      </c>
      <c r="M9" s="118">
        <v>27667</v>
      </c>
      <c r="N9" s="116">
        <v>32128</v>
      </c>
      <c r="O9" s="119">
        <v>38290</v>
      </c>
      <c r="P9" s="116">
        <v>15463</v>
      </c>
      <c r="Q9" s="119">
        <v>15268</v>
      </c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65"/>
      <c r="B10" s="11"/>
      <c r="C10" s="61" t="s">
        <v>48</v>
      </c>
      <c r="D10" s="53"/>
      <c r="E10" s="101" t="s">
        <v>39</v>
      </c>
      <c r="F10" s="116">
        <v>2265</v>
      </c>
      <c r="G10" s="117">
        <v>387</v>
      </c>
      <c r="H10" s="116">
        <v>2</v>
      </c>
      <c r="I10" s="287">
        <v>1</v>
      </c>
      <c r="J10" s="120">
        <v>1</v>
      </c>
      <c r="K10" s="121">
        <v>0</v>
      </c>
      <c r="L10" s="116">
        <v>109</v>
      </c>
      <c r="M10" s="118">
        <v>4</v>
      </c>
      <c r="N10" s="116">
        <v>385</v>
      </c>
      <c r="O10" s="119">
        <v>1194</v>
      </c>
      <c r="P10" s="116">
        <v>3137</v>
      </c>
      <c r="Q10" s="119">
        <v>1</v>
      </c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65"/>
      <c r="B11" s="66" t="s">
        <v>49</v>
      </c>
      <c r="C11" s="67"/>
      <c r="D11" s="67"/>
      <c r="E11" s="103" t="s">
        <v>40</v>
      </c>
      <c r="F11" s="122">
        <v>31334</v>
      </c>
      <c r="G11" s="123">
        <v>30676</v>
      </c>
      <c r="H11" s="122">
        <v>10747</v>
      </c>
      <c r="I11" s="296">
        <v>10342</v>
      </c>
      <c r="J11" s="122">
        <v>27235</v>
      </c>
      <c r="K11" s="125">
        <v>16211</v>
      </c>
      <c r="L11" s="122">
        <v>25941</v>
      </c>
      <c r="M11" s="124">
        <v>24638</v>
      </c>
      <c r="N11" s="122">
        <v>30735</v>
      </c>
      <c r="O11" s="125">
        <v>36217</v>
      </c>
      <c r="P11" s="122">
        <v>17473</v>
      </c>
      <c r="Q11" s="125">
        <v>15966</v>
      </c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65"/>
      <c r="B12" s="8"/>
      <c r="C12" s="61" t="s">
        <v>50</v>
      </c>
      <c r="D12" s="53"/>
      <c r="E12" s="101" t="s">
        <v>41</v>
      </c>
      <c r="F12" s="116">
        <v>30745</v>
      </c>
      <c r="G12" s="117">
        <v>30005</v>
      </c>
      <c r="H12" s="122">
        <v>10747</v>
      </c>
      <c r="I12" s="287">
        <v>10340</v>
      </c>
      <c r="J12" s="122">
        <v>27233</v>
      </c>
      <c r="K12" s="119">
        <v>16211</v>
      </c>
      <c r="L12" s="116">
        <v>24834</v>
      </c>
      <c r="M12" s="118">
        <v>24595</v>
      </c>
      <c r="N12" s="116">
        <v>30725</v>
      </c>
      <c r="O12" s="119">
        <v>36204</v>
      </c>
      <c r="P12" s="116">
        <v>16822</v>
      </c>
      <c r="Q12" s="119">
        <v>15842</v>
      </c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65"/>
      <c r="B13" s="14"/>
      <c r="C13" s="50" t="s">
        <v>51</v>
      </c>
      <c r="D13" s="68"/>
      <c r="E13" s="104" t="s">
        <v>42</v>
      </c>
      <c r="F13" s="126">
        <v>589</v>
      </c>
      <c r="G13" s="127">
        <v>671</v>
      </c>
      <c r="H13" s="120">
        <v>0</v>
      </c>
      <c r="I13" s="295">
        <v>2</v>
      </c>
      <c r="J13" s="120">
        <v>2</v>
      </c>
      <c r="K13" s="121">
        <v>0</v>
      </c>
      <c r="L13" s="126">
        <v>1107</v>
      </c>
      <c r="M13" s="128">
        <v>43</v>
      </c>
      <c r="N13" s="126">
        <v>10</v>
      </c>
      <c r="O13" s="129">
        <v>13</v>
      </c>
      <c r="P13" s="126">
        <v>651</v>
      </c>
      <c r="Q13" s="129">
        <v>124</v>
      </c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65"/>
      <c r="B14" s="52" t="s">
        <v>52</v>
      </c>
      <c r="C14" s="53"/>
      <c r="D14" s="53"/>
      <c r="E14" s="101" t="s">
        <v>194</v>
      </c>
      <c r="F14" s="160">
        <f>F9-F12</f>
        <v>3211</v>
      </c>
      <c r="G14" s="149">
        <f>G9-G12</f>
        <v>3529</v>
      </c>
      <c r="H14" s="116">
        <f aca="true" t="shared" si="0" ref="H14:L15">H9-H12</f>
        <v>-862</v>
      </c>
      <c r="I14" s="117">
        <f>I9-I12</f>
        <v>-501</v>
      </c>
      <c r="J14" s="160">
        <f t="shared" si="0"/>
        <v>-2951</v>
      </c>
      <c r="K14" s="149">
        <f t="shared" si="0"/>
        <v>1845</v>
      </c>
      <c r="L14" s="160">
        <f t="shared" si="0"/>
        <v>2987</v>
      </c>
      <c r="M14" s="149">
        <f aca="true" t="shared" si="1" ref="M14:O15">M9-M12</f>
        <v>3072</v>
      </c>
      <c r="N14" s="160">
        <f t="shared" si="1"/>
        <v>1403</v>
      </c>
      <c r="O14" s="149">
        <f t="shared" si="1"/>
        <v>2086</v>
      </c>
      <c r="P14" s="160">
        <f>P9-P12</f>
        <v>-1359</v>
      </c>
      <c r="Q14" s="149">
        <f>Q9-Q12</f>
        <v>-574</v>
      </c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65"/>
      <c r="B15" s="52" t="s">
        <v>53</v>
      </c>
      <c r="C15" s="53"/>
      <c r="D15" s="53"/>
      <c r="E15" s="101" t="s">
        <v>195</v>
      </c>
      <c r="F15" s="160">
        <f>F10-F13</f>
        <v>1676</v>
      </c>
      <c r="G15" s="149">
        <f>G10-G13</f>
        <v>-284</v>
      </c>
      <c r="H15" s="116">
        <f t="shared" si="0"/>
        <v>2</v>
      </c>
      <c r="I15" s="117">
        <f t="shared" si="0"/>
        <v>-1</v>
      </c>
      <c r="J15" s="160">
        <f t="shared" si="0"/>
        <v>-1</v>
      </c>
      <c r="K15" s="149">
        <f t="shared" si="0"/>
        <v>0</v>
      </c>
      <c r="L15" s="160">
        <f t="shared" si="0"/>
        <v>-998</v>
      </c>
      <c r="M15" s="149">
        <f t="shared" si="1"/>
        <v>-39</v>
      </c>
      <c r="N15" s="160">
        <f t="shared" si="1"/>
        <v>375</v>
      </c>
      <c r="O15" s="149">
        <f t="shared" si="1"/>
        <v>1181</v>
      </c>
      <c r="P15" s="160">
        <f>P10-P13</f>
        <v>2486</v>
      </c>
      <c r="Q15" s="149">
        <f>Q10-Q13</f>
        <v>-123</v>
      </c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65"/>
      <c r="B16" s="52" t="s">
        <v>54</v>
      </c>
      <c r="C16" s="53"/>
      <c r="D16" s="53"/>
      <c r="E16" s="101" t="s">
        <v>196</v>
      </c>
      <c r="F16" s="160">
        <f aca="true" t="shared" si="2" ref="F16:Q16">F8-F11</f>
        <v>4887</v>
      </c>
      <c r="G16" s="149">
        <f t="shared" si="2"/>
        <v>3245</v>
      </c>
      <c r="H16" s="116">
        <f t="shared" si="2"/>
        <v>-860</v>
      </c>
      <c r="I16" s="117">
        <f t="shared" si="2"/>
        <v>-502</v>
      </c>
      <c r="J16" s="160">
        <f t="shared" si="2"/>
        <v>-2952</v>
      </c>
      <c r="K16" s="149">
        <f t="shared" si="2"/>
        <v>1845</v>
      </c>
      <c r="L16" s="160">
        <f t="shared" si="2"/>
        <v>1989</v>
      </c>
      <c r="M16" s="149">
        <f t="shared" si="2"/>
        <v>3033</v>
      </c>
      <c r="N16" s="160">
        <f t="shared" si="2"/>
        <v>1778</v>
      </c>
      <c r="O16" s="149">
        <f t="shared" si="2"/>
        <v>3267</v>
      </c>
      <c r="P16" s="160">
        <f t="shared" si="2"/>
        <v>1127</v>
      </c>
      <c r="Q16" s="149">
        <f t="shared" si="2"/>
        <v>-697</v>
      </c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65"/>
      <c r="B17" s="52" t="s">
        <v>55</v>
      </c>
      <c r="C17" s="53"/>
      <c r="D17" s="53"/>
      <c r="E17" s="43"/>
      <c r="F17" s="237">
        <v>0</v>
      </c>
      <c r="G17" s="238">
        <v>0</v>
      </c>
      <c r="H17" s="120">
        <v>5681</v>
      </c>
      <c r="I17" s="121">
        <v>4821</v>
      </c>
      <c r="J17" s="116">
        <v>90676</v>
      </c>
      <c r="K17" s="119">
        <v>87724</v>
      </c>
      <c r="L17" s="116">
        <v>0</v>
      </c>
      <c r="M17" s="118">
        <v>0</v>
      </c>
      <c r="N17" s="120">
        <v>10769</v>
      </c>
      <c r="O17" s="130">
        <v>12547</v>
      </c>
      <c r="P17" s="120">
        <v>5976</v>
      </c>
      <c r="Q17" s="130">
        <v>7104</v>
      </c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66"/>
      <c r="B18" s="59" t="s">
        <v>56</v>
      </c>
      <c r="C18" s="37"/>
      <c r="D18" s="37"/>
      <c r="E18" s="15"/>
      <c r="F18" s="161">
        <v>0</v>
      </c>
      <c r="G18" s="165">
        <v>0</v>
      </c>
      <c r="H18" s="131">
        <v>-628</v>
      </c>
      <c r="I18" s="132">
        <v>-462</v>
      </c>
      <c r="J18" s="293">
        <v>-1604</v>
      </c>
      <c r="K18" s="132">
        <v>-1638</v>
      </c>
      <c r="L18" s="131">
        <v>0</v>
      </c>
      <c r="M18" s="132">
        <v>0</v>
      </c>
      <c r="N18" s="131" t="s">
        <v>296</v>
      </c>
      <c r="O18" s="133" t="s">
        <v>296</v>
      </c>
      <c r="P18" s="131">
        <v>0</v>
      </c>
      <c r="Q18" s="133">
        <v>0</v>
      </c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65" t="s">
        <v>85</v>
      </c>
      <c r="B19" s="66" t="s">
        <v>57</v>
      </c>
      <c r="C19" s="69"/>
      <c r="D19" s="69"/>
      <c r="E19" s="105"/>
      <c r="F19" s="162">
        <v>28289</v>
      </c>
      <c r="G19" s="154">
        <v>37970</v>
      </c>
      <c r="H19" s="134">
        <v>728</v>
      </c>
      <c r="I19" s="135">
        <v>1515</v>
      </c>
      <c r="J19" s="297">
        <v>15325</v>
      </c>
      <c r="K19" s="137">
        <v>35602</v>
      </c>
      <c r="L19" s="134">
        <v>6338</v>
      </c>
      <c r="M19" s="136">
        <v>5560</v>
      </c>
      <c r="N19" s="134">
        <v>2150</v>
      </c>
      <c r="O19" s="137">
        <v>2834</v>
      </c>
      <c r="P19" s="134">
        <v>5690</v>
      </c>
      <c r="Q19" s="137">
        <v>4136</v>
      </c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65"/>
      <c r="B20" s="13"/>
      <c r="C20" s="61" t="s">
        <v>58</v>
      </c>
      <c r="D20" s="53"/>
      <c r="E20" s="101"/>
      <c r="F20" s="160">
        <v>12128</v>
      </c>
      <c r="G20" s="149">
        <v>14471</v>
      </c>
      <c r="H20" s="116">
        <v>566</v>
      </c>
      <c r="I20" s="117">
        <v>1118</v>
      </c>
      <c r="J20" s="291">
        <v>2073</v>
      </c>
      <c r="K20" s="121">
        <v>16495</v>
      </c>
      <c r="L20" s="116">
        <v>5148</v>
      </c>
      <c r="M20" s="118">
        <v>4135</v>
      </c>
      <c r="N20" s="116">
        <v>1980</v>
      </c>
      <c r="O20" s="119">
        <v>2112</v>
      </c>
      <c r="P20" s="116">
        <v>3771</v>
      </c>
      <c r="Q20" s="119">
        <v>3778</v>
      </c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65"/>
      <c r="B21" s="26" t="s">
        <v>59</v>
      </c>
      <c r="C21" s="67"/>
      <c r="D21" s="67"/>
      <c r="E21" s="103" t="s">
        <v>197</v>
      </c>
      <c r="F21" s="163">
        <v>27990</v>
      </c>
      <c r="G21" s="148">
        <v>37785</v>
      </c>
      <c r="H21" s="122">
        <v>728</v>
      </c>
      <c r="I21" s="123">
        <v>1515</v>
      </c>
      <c r="J21" s="289">
        <v>15325</v>
      </c>
      <c r="K21" s="125">
        <v>35602</v>
      </c>
      <c r="L21" s="122">
        <v>6338</v>
      </c>
      <c r="M21" s="124">
        <v>5560</v>
      </c>
      <c r="N21" s="122">
        <v>2150</v>
      </c>
      <c r="O21" s="125">
        <v>2834</v>
      </c>
      <c r="P21" s="122">
        <v>5690</v>
      </c>
      <c r="Q21" s="125">
        <v>4136</v>
      </c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65"/>
      <c r="B22" s="66" t="s">
        <v>60</v>
      </c>
      <c r="C22" s="69"/>
      <c r="D22" s="69"/>
      <c r="E22" s="105" t="s">
        <v>198</v>
      </c>
      <c r="F22" s="162">
        <v>41868</v>
      </c>
      <c r="G22" s="154">
        <v>49236</v>
      </c>
      <c r="H22" s="134">
        <v>1333</v>
      </c>
      <c r="I22" s="135">
        <v>1961</v>
      </c>
      <c r="J22" s="297">
        <v>23047</v>
      </c>
      <c r="K22" s="137">
        <v>44897</v>
      </c>
      <c r="L22" s="134">
        <v>15969</v>
      </c>
      <c r="M22" s="136">
        <v>13731</v>
      </c>
      <c r="N22" s="134">
        <v>7564</v>
      </c>
      <c r="O22" s="137">
        <v>9621</v>
      </c>
      <c r="P22" s="134">
        <v>8830</v>
      </c>
      <c r="Q22" s="137">
        <v>4511</v>
      </c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65"/>
      <c r="B23" s="8" t="s">
        <v>61</v>
      </c>
      <c r="C23" s="50" t="s">
        <v>62</v>
      </c>
      <c r="D23" s="68"/>
      <c r="E23" s="104"/>
      <c r="F23" s="159">
        <v>18584</v>
      </c>
      <c r="G23" s="138">
        <v>18073</v>
      </c>
      <c r="H23" s="126">
        <v>669</v>
      </c>
      <c r="I23" s="127">
        <v>566</v>
      </c>
      <c r="J23" s="298">
        <v>8711</v>
      </c>
      <c r="K23" s="129">
        <v>10507</v>
      </c>
      <c r="L23" s="126">
        <v>5238</v>
      </c>
      <c r="M23" s="128">
        <v>4837</v>
      </c>
      <c r="N23" s="126">
        <v>4654</v>
      </c>
      <c r="O23" s="129">
        <v>4495</v>
      </c>
      <c r="P23" s="126">
        <v>8522</v>
      </c>
      <c r="Q23" s="129">
        <v>4244</v>
      </c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65"/>
      <c r="B24" s="52" t="s">
        <v>199</v>
      </c>
      <c r="C24" s="53"/>
      <c r="D24" s="53"/>
      <c r="E24" s="101" t="s">
        <v>200</v>
      </c>
      <c r="F24" s="160">
        <f>F21-F22</f>
        <v>-13878</v>
      </c>
      <c r="G24" s="149">
        <f>G21-G22</f>
        <v>-11451</v>
      </c>
      <c r="H24" s="116">
        <f aca="true" t="shared" si="3" ref="H24:O24">H21-H22</f>
        <v>-605</v>
      </c>
      <c r="I24" s="117">
        <f>I21-I22</f>
        <v>-446</v>
      </c>
      <c r="J24" s="299">
        <f t="shared" si="3"/>
        <v>-7722</v>
      </c>
      <c r="K24" s="149">
        <f t="shared" si="3"/>
        <v>-9295</v>
      </c>
      <c r="L24" s="160">
        <f t="shared" si="3"/>
        <v>-9631</v>
      </c>
      <c r="M24" s="149">
        <f t="shared" si="3"/>
        <v>-8171</v>
      </c>
      <c r="N24" s="160">
        <f t="shared" si="3"/>
        <v>-5414</v>
      </c>
      <c r="O24" s="149">
        <f t="shared" si="3"/>
        <v>-6787</v>
      </c>
      <c r="P24" s="160">
        <f>P21-P22</f>
        <v>-3140</v>
      </c>
      <c r="Q24" s="149">
        <f>Q21-Q22</f>
        <v>-375</v>
      </c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65"/>
      <c r="B25" s="111" t="s">
        <v>63</v>
      </c>
      <c r="C25" s="68"/>
      <c r="D25" s="68"/>
      <c r="E25" s="367" t="s">
        <v>201</v>
      </c>
      <c r="F25" s="338">
        <v>13878</v>
      </c>
      <c r="G25" s="336">
        <v>11451</v>
      </c>
      <c r="H25" s="345">
        <v>-23</v>
      </c>
      <c r="I25" s="372">
        <v>-16</v>
      </c>
      <c r="J25" s="374">
        <v>5618</v>
      </c>
      <c r="K25" s="336">
        <v>6830</v>
      </c>
      <c r="L25" s="345">
        <v>9631</v>
      </c>
      <c r="M25" s="336">
        <v>8171</v>
      </c>
      <c r="N25" s="345">
        <v>5414</v>
      </c>
      <c r="O25" s="336">
        <v>6787</v>
      </c>
      <c r="P25" s="345">
        <v>3140</v>
      </c>
      <c r="Q25" s="336">
        <v>375</v>
      </c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65"/>
      <c r="B26" s="26" t="s">
        <v>64</v>
      </c>
      <c r="C26" s="67"/>
      <c r="D26" s="67"/>
      <c r="E26" s="368"/>
      <c r="F26" s="339"/>
      <c r="G26" s="337"/>
      <c r="H26" s="346"/>
      <c r="I26" s="373"/>
      <c r="J26" s="375"/>
      <c r="K26" s="337"/>
      <c r="L26" s="346"/>
      <c r="M26" s="337"/>
      <c r="N26" s="346"/>
      <c r="O26" s="337"/>
      <c r="P26" s="346"/>
      <c r="Q26" s="337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66"/>
      <c r="B27" s="59" t="s">
        <v>202</v>
      </c>
      <c r="C27" s="37"/>
      <c r="D27" s="37"/>
      <c r="E27" s="106" t="s">
        <v>203</v>
      </c>
      <c r="F27" s="164">
        <f>F24+F25</f>
        <v>0</v>
      </c>
      <c r="G27" s="150">
        <f>G24+G25</f>
        <v>0</v>
      </c>
      <c r="H27" s="139">
        <f aca="true" t="shared" si="4" ref="H27:O27">H24+H25</f>
        <v>-628</v>
      </c>
      <c r="I27" s="140">
        <f t="shared" si="4"/>
        <v>-462</v>
      </c>
      <c r="J27" s="164">
        <f t="shared" si="4"/>
        <v>-2104</v>
      </c>
      <c r="K27" s="150">
        <f t="shared" si="4"/>
        <v>-2465</v>
      </c>
      <c r="L27" s="164">
        <f t="shared" si="4"/>
        <v>0</v>
      </c>
      <c r="M27" s="150">
        <f t="shared" si="4"/>
        <v>0</v>
      </c>
      <c r="N27" s="164">
        <f t="shared" si="4"/>
        <v>0</v>
      </c>
      <c r="O27" s="150">
        <f t="shared" si="4"/>
        <v>0</v>
      </c>
      <c r="P27" s="164">
        <f>P24+P25</f>
        <v>0</v>
      </c>
      <c r="Q27" s="150">
        <f>Q24+Q25</f>
        <v>0</v>
      </c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52" t="s">
        <v>65</v>
      </c>
      <c r="B30" s="353"/>
      <c r="C30" s="353"/>
      <c r="D30" s="353"/>
      <c r="E30" s="354"/>
      <c r="F30" s="340"/>
      <c r="G30" s="341"/>
      <c r="H30" s="340"/>
      <c r="I30" s="341"/>
      <c r="J30" s="340"/>
      <c r="K30" s="341"/>
      <c r="L30" s="340"/>
      <c r="M30" s="341"/>
      <c r="N30" s="340"/>
      <c r="O30" s="341"/>
      <c r="P30" s="340"/>
      <c r="Q30" s="341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355"/>
      <c r="B31" s="356"/>
      <c r="C31" s="356"/>
      <c r="D31" s="356"/>
      <c r="E31" s="357"/>
      <c r="F31" s="177" t="s">
        <v>286</v>
      </c>
      <c r="G31" s="51" t="s">
        <v>1</v>
      </c>
      <c r="H31" s="177" t="s">
        <v>286</v>
      </c>
      <c r="I31" s="51" t="s">
        <v>1</v>
      </c>
      <c r="J31" s="177" t="s">
        <v>286</v>
      </c>
      <c r="K31" s="51" t="s">
        <v>1</v>
      </c>
      <c r="L31" s="177" t="s">
        <v>286</v>
      </c>
      <c r="M31" s="51" t="s">
        <v>1</v>
      </c>
      <c r="N31" s="177" t="s">
        <v>286</v>
      </c>
      <c r="O31" s="236" t="s">
        <v>1</v>
      </c>
      <c r="P31" s="177" t="s">
        <v>286</v>
      </c>
      <c r="Q31" s="236" t="s">
        <v>1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42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2"/>
      <c r="I32" s="114"/>
      <c r="J32" s="112"/>
      <c r="K32" s="115"/>
      <c r="L32" s="134"/>
      <c r="M32" s="135"/>
      <c r="N32" s="112"/>
      <c r="O32" s="153"/>
      <c r="P32" s="112"/>
      <c r="Q32" s="153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343"/>
      <c r="B33" s="14"/>
      <c r="C33" s="50" t="s">
        <v>66</v>
      </c>
      <c r="D33" s="68"/>
      <c r="E33" s="107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26"/>
      <c r="Q33" s="138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343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16"/>
      <c r="Q34" s="149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343"/>
      <c r="B35" s="11"/>
      <c r="C35" s="31" t="s">
        <v>68</v>
      </c>
      <c r="D35" s="67"/>
      <c r="E35" s="108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22"/>
      <c r="Q35" s="148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343"/>
      <c r="B36" s="66" t="s">
        <v>49</v>
      </c>
      <c r="C36" s="69"/>
      <c r="D36" s="69"/>
      <c r="E36" s="16" t="s">
        <v>38</v>
      </c>
      <c r="F36" s="134"/>
      <c r="G36" s="135"/>
      <c r="H36" s="134"/>
      <c r="I36" s="136"/>
      <c r="J36" s="134"/>
      <c r="K36" s="137"/>
      <c r="L36" s="134"/>
      <c r="M36" s="135"/>
      <c r="N36" s="134"/>
      <c r="O36" s="154"/>
      <c r="P36" s="134"/>
      <c r="Q36" s="154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343"/>
      <c r="B37" s="14"/>
      <c r="C37" s="61" t="s">
        <v>69</v>
      </c>
      <c r="D37" s="53"/>
      <c r="E37" s="102"/>
      <c r="F37" s="116"/>
      <c r="G37" s="117"/>
      <c r="H37" s="116"/>
      <c r="I37" s="118"/>
      <c r="J37" s="116"/>
      <c r="K37" s="119"/>
      <c r="L37" s="116"/>
      <c r="M37" s="117"/>
      <c r="N37" s="116"/>
      <c r="O37" s="149"/>
      <c r="P37" s="116"/>
      <c r="Q37" s="149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343"/>
      <c r="B38" s="11"/>
      <c r="C38" s="61" t="s">
        <v>70</v>
      </c>
      <c r="D38" s="53"/>
      <c r="E38" s="102"/>
      <c r="F38" s="160"/>
      <c r="G38" s="149"/>
      <c r="H38" s="116"/>
      <c r="I38" s="118"/>
      <c r="J38" s="116"/>
      <c r="K38" s="144"/>
      <c r="L38" s="116"/>
      <c r="M38" s="117"/>
      <c r="N38" s="116"/>
      <c r="O38" s="149"/>
      <c r="P38" s="116"/>
      <c r="Q38" s="149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344"/>
      <c r="B39" s="6" t="s">
        <v>71</v>
      </c>
      <c r="C39" s="7"/>
      <c r="D39" s="7"/>
      <c r="E39" s="109" t="s">
        <v>205</v>
      </c>
      <c r="F39" s="164">
        <f aca="true" t="shared" si="5" ref="F39:O39">F32-F36</f>
        <v>0</v>
      </c>
      <c r="G39" s="150">
        <f t="shared" si="5"/>
        <v>0</v>
      </c>
      <c r="H39" s="164">
        <f t="shared" si="5"/>
        <v>0</v>
      </c>
      <c r="I39" s="150">
        <f t="shared" si="5"/>
        <v>0</v>
      </c>
      <c r="J39" s="164">
        <f t="shared" si="5"/>
        <v>0</v>
      </c>
      <c r="K39" s="150">
        <f t="shared" si="5"/>
        <v>0</v>
      </c>
      <c r="L39" s="164">
        <f t="shared" si="5"/>
        <v>0</v>
      </c>
      <c r="M39" s="150">
        <f t="shared" si="5"/>
        <v>0</v>
      </c>
      <c r="N39" s="164">
        <f t="shared" si="5"/>
        <v>0</v>
      </c>
      <c r="O39" s="150">
        <f t="shared" si="5"/>
        <v>0</v>
      </c>
      <c r="P39" s="164">
        <f>P32-P36</f>
        <v>0</v>
      </c>
      <c r="Q39" s="150">
        <f>Q32-Q36</f>
        <v>0</v>
      </c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342" t="s">
        <v>87</v>
      </c>
      <c r="B40" s="66" t="s">
        <v>72</v>
      </c>
      <c r="C40" s="69"/>
      <c r="D40" s="69"/>
      <c r="E40" s="16" t="s">
        <v>40</v>
      </c>
      <c r="F40" s="162"/>
      <c r="G40" s="154"/>
      <c r="H40" s="134"/>
      <c r="I40" s="136"/>
      <c r="J40" s="134"/>
      <c r="K40" s="137"/>
      <c r="L40" s="134"/>
      <c r="M40" s="135"/>
      <c r="N40" s="134"/>
      <c r="O40" s="154"/>
      <c r="P40" s="134"/>
      <c r="Q40" s="154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347"/>
      <c r="B41" s="11"/>
      <c r="C41" s="61" t="s">
        <v>73</v>
      </c>
      <c r="D41" s="53"/>
      <c r="E41" s="102"/>
      <c r="F41" s="166"/>
      <c r="G41" s="168"/>
      <c r="H41" s="143"/>
      <c r="I41" s="144"/>
      <c r="J41" s="116"/>
      <c r="K41" s="119"/>
      <c r="L41" s="116"/>
      <c r="M41" s="117"/>
      <c r="N41" s="116"/>
      <c r="O41" s="149"/>
      <c r="P41" s="116"/>
      <c r="Q41" s="149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347"/>
      <c r="B42" s="66" t="s">
        <v>60</v>
      </c>
      <c r="C42" s="69"/>
      <c r="D42" s="69"/>
      <c r="E42" s="16" t="s">
        <v>41</v>
      </c>
      <c r="F42" s="162"/>
      <c r="G42" s="154"/>
      <c r="H42" s="134"/>
      <c r="I42" s="136"/>
      <c r="J42" s="134"/>
      <c r="K42" s="137"/>
      <c r="L42" s="134"/>
      <c r="M42" s="135"/>
      <c r="N42" s="134"/>
      <c r="O42" s="154"/>
      <c r="P42" s="134"/>
      <c r="Q42" s="154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347"/>
      <c r="B43" s="11"/>
      <c r="C43" s="61" t="s">
        <v>74</v>
      </c>
      <c r="D43" s="53"/>
      <c r="E43" s="102"/>
      <c r="F43" s="160"/>
      <c r="G43" s="149"/>
      <c r="H43" s="116"/>
      <c r="I43" s="118"/>
      <c r="J43" s="143"/>
      <c r="K43" s="144"/>
      <c r="L43" s="116"/>
      <c r="M43" s="117"/>
      <c r="N43" s="116"/>
      <c r="O43" s="149"/>
      <c r="P43" s="116"/>
      <c r="Q43" s="149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348"/>
      <c r="B44" s="59" t="s">
        <v>71</v>
      </c>
      <c r="C44" s="37"/>
      <c r="D44" s="37"/>
      <c r="E44" s="109" t="s">
        <v>206</v>
      </c>
      <c r="F44" s="161">
        <f aca="true" t="shared" si="6" ref="F44:O44">F40-F42</f>
        <v>0</v>
      </c>
      <c r="G44" s="165">
        <f t="shared" si="6"/>
        <v>0</v>
      </c>
      <c r="H44" s="161">
        <f t="shared" si="6"/>
        <v>0</v>
      </c>
      <c r="I44" s="165">
        <f t="shared" si="6"/>
        <v>0</v>
      </c>
      <c r="J44" s="161">
        <f t="shared" si="6"/>
        <v>0</v>
      </c>
      <c r="K44" s="165">
        <f t="shared" si="6"/>
        <v>0</v>
      </c>
      <c r="L44" s="161">
        <f t="shared" si="6"/>
        <v>0</v>
      </c>
      <c r="M44" s="165">
        <f t="shared" si="6"/>
        <v>0</v>
      </c>
      <c r="N44" s="161">
        <f t="shared" si="6"/>
        <v>0</v>
      </c>
      <c r="O44" s="165">
        <f t="shared" si="6"/>
        <v>0</v>
      </c>
      <c r="P44" s="161">
        <f>P40-P42</f>
        <v>0</v>
      </c>
      <c r="Q44" s="165">
        <f>Q40-Q42</f>
        <v>0</v>
      </c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349" t="s">
        <v>79</v>
      </c>
      <c r="B45" s="20" t="s">
        <v>75</v>
      </c>
      <c r="C45" s="9"/>
      <c r="D45" s="9"/>
      <c r="E45" s="110" t="s">
        <v>207</v>
      </c>
      <c r="F45" s="167">
        <f aca="true" t="shared" si="7" ref="F45:O45">F39+F44</f>
        <v>0</v>
      </c>
      <c r="G45" s="151">
        <f t="shared" si="7"/>
        <v>0</v>
      </c>
      <c r="H45" s="167">
        <f t="shared" si="7"/>
        <v>0</v>
      </c>
      <c r="I45" s="151">
        <f t="shared" si="7"/>
        <v>0</v>
      </c>
      <c r="J45" s="167">
        <f t="shared" si="7"/>
        <v>0</v>
      </c>
      <c r="K45" s="151">
        <f t="shared" si="7"/>
        <v>0</v>
      </c>
      <c r="L45" s="167">
        <f t="shared" si="7"/>
        <v>0</v>
      </c>
      <c r="M45" s="151">
        <f t="shared" si="7"/>
        <v>0</v>
      </c>
      <c r="N45" s="167">
        <f t="shared" si="7"/>
        <v>0</v>
      </c>
      <c r="O45" s="151">
        <f t="shared" si="7"/>
        <v>0</v>
      </c>
      <c r="P45" s="167">
        <f>P39+P44</f>
        <v>0</v>
      </c>
      <c r="Q45" s="151">
        <f>Q39+Q44</f>
        <v>0</v>
      </c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50"/>
      <c r="B46" s="52" t="s">
        <v>76</v>
      </c>
      <c r="C46" s="53"/>
      <c r="D46" s="53"/>
      <c r="E46" s="53"/>
      <c r="F46" s="166"/>
      <c r="G46" s="168"/>
      <c r="H46" s="143"/>
      <c r="I46" s="144"/>
      <c r="J46" s="143"/>
      <c r="K46" s="144"/>
      <c r="L46" s="116"/>
      <c r="M46" s="117"/>
      <c r="N46" s="143"/>
      <c r="O46" s="130"/>
      <c r="P46" s="143"/>
      <c r="Q46" s="130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0"/>
      <c r="B47" s="52" t="s">
        <v>77</v>
      </c>
      <c r="C47" s="53"/>
      <c r="D47" s="53"/>
      <c r="E47" s="53"/>
      <c r="F47" s="116"/>
      <c r="G47" s="117"/>
      <c r="H47" s="116"/>
      <c r="I47" s="118"/>
      <c r="J47" s="116"/>
      <c r="K47" s="119"/>
      <c r="L47" s="116"/>
      <c r="M47" s="117"/>
      <c r="N47" s="116"/>
      <c r="O47" s="149"/>
      <c r="P47" s="116"/>
      <c r="Q47" s="149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51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9"/>
      <c r="Q48" s="150"/>
      <c r="R48" s="135"/>
      <c r="S48" s="135"/>
      <c r="T48" s="135"/>
      <c r="U48" s="135"/>
      <c r="V48" s="135"/>
      <c r="W48" s="135"/>
      <c r="X48" s="135"/>
      <c r="Y48" s="135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32">
    <mergeCell ref="P6:Q6"/>
    <mergeCell ref="P25:P26"/>
    <mergeCell ref="Q25:Q26"/>
    <mergeCell ref="P30:Q30"/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34" sqref="M34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4" t="s">
        <v>0</v>
      </c>
      <c r="B1" s="184"/>
      <c r="C1" s="76" t="s">
        <v>295</v>
      </c>
      <c r="D1" s="239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0"/>
      <c r="B5" s="240" t="s">
        <v>287</v>
      </c>
      <c r="C5" s="240"/>
      <c r="D5" s="240"/>
      <c r="H5" s="46"/>
      <c r="L5" s="46"/>
      <c r="N5" s="46" t="s">
        <v>210</v>
      </c>
    </row>
    <row r="6" spans="1:14" ht="15" customHeight="1">
      <c r="A6" s="241"/>
      <c r="B6" s="242"/>
      <c r="C6" s="242"/>
      <c r="D6" s="242"/>
      <c r="E6" s="379" t="s">
        <v>297</v>
      </c>
      <c r="F6" s="380"/>
      <c r="G6" s="379" t="s">
        <v>298</v>
      </c>
      <c r="H6" s="380"/>
      <c r="I6" s="300" t="s">
        <v>299</v>
      </c>
      <c r="J6" s="301"/>
      <c r="K6" s="379" t="s">
        <v>300</v>
      </c>
      <c r="L6" s="380"/>
      <c r="M6" s="379" t="s">
        <v>301</v>
      </c>
      <c r="N6" s="380"/>
    </row>
    <row r="7" spans="1:14" ht="15" customHeight="1">
      <c r="A7" s="243"/>
      <c r="B7" s="244"/>
      <c r="C7" s="244"/>
      <c r="D7" s="244"/>
      <c r="E7" s="245" t="s">
        <v>302</v>
      </c>
      <c r="F7" s="35" t="s">
        <v>1</v>
      </c>
      <c r="G7" s="245" t="s">
        <v>274</v>
      </c>
      <c r="H7" s="35" t="s">
        <v>1</v>
      </c>
      <c r="I7" s="245" t="s">
        <v>274</v>
      </c>
      <c r="J7" s="35" t="s">
        <v>1</v>
      </c>
      <c r="K7" s="245" t="s">
        <v>274</v>
      </c>
      <c r="L7" s="35" t="s">
        <v>1</v>
      </c>
      <c r="M7" s="245" t="s">
        <v>274</v>
      </c>
      <c r="N7" s="281" t="s">
        <v>1</v>
      </c>
    </row>
    <row r="8" spans="1:14" ht="18" customHeight="1">
      <c r="A8" s="378" t="s">
        <v>211</v>
      </c>
      <c r="B8" s="246" t="s">
        <v>212</v>
      </c>
      <c r="C8" s="247"/>
      <c r="D8" s="247"/>
      <c r="E8" s="302">
        <v>1</v>
      </c>
      <c r="F8" s="248">
        <v>1</v>
      </c>
      <c r="G8" s="302">
        <v>3</v>
      </c>
      <c r="H8" s="303">
        <v>3</v>
      </c>
      <c r="I8" s="302">
        <v>1</v>
      </c>
      <c r="J8" s="248">
        <v>1</v>
      </c>
      <c r="K8" s="302">
        <v>1</v>
      </c>
      <c r="L8" s="248">
        <v>1</v>
      </c>
      <c r="M8" s="302">
        <v>1</v>
      </c>
      <c r="N8" s="248">
        <v>1</v>
      </c>
    </row>
    <row r="9" spans="1:14" ht="18" customHeight="1">
      <c r="A9" s="317"/>
      <c r="B9" s="378" t="s">
        <v>213</v>
      </c>
      <c r="C9" s="206" t="s">
        <v>214</v>
      </c>
      <c r="D9" s="207"/>
      <c r="E9" s="304">
        <v>20</v>
      </c>
      <c r="F9" s="249">
        <v>20</v>
      </c>
      <c r="G9" s="304">
        <v>100</v>
      </c>
      <c r="H9" s="305">
        <v>100</v>
      </c>
      <c r="I9" s="304">
        <v>75</v>
      </c>
      <c r="J9" s="249">
        <v>75</v>
      </c>
      <c r="K9" s="304">
        <v>10</v>
      </c>
      <c r="L9" s="249">
        <v>10</v>
      </c>
      <c r="M9" s="304">
        <v>250</v>
      </c>
      <c r="N9" s="249">
        <v>250</v>
      </c>
    </row>
    <row r="10" spans="1:14" ht="18" customHeight="1">
      <c r="A10" s="317"/>
      <c r="B10" s="317"/>
      <c r="C10" s="52" t="s">
        <v>215</v>
      </c>
      <c r="D10" s="53"/>
      <c r="E10" s="306">
        <v>20</v>
      </c>
      <c r="F10" s="250">
        <v>20</v>
      </c>
      <c r="G10" s="306">
        <v>50</v>
      </c>
      <c r="H10" s="307">
        <v>50</v>
      </c>
      <c r="I10" s="306">
        <v>75</v>
      </c>
      <c r="J10" s="250">
        <v>75</v>
      </c>
      <c r="K10" s="306">
        <v>10</v>
      </c>
      <c r="L10" s="250">
        <v>10</v>
      </c>
      <c r="M10" s="306">
        <v>250</v>
      </c>
      <c r="N10" s="250">
        <v>250</v>
      </c>
    </row>
    <row r="11" spans="1:14" ht="18" customHeight="1">
      <c r="A11" s="317"/>
      <c r="B11" s="317"/>
      <c r="C11" s="52" t="s">
        <v>216</v>
      </c>
      <c r="D11" s="53"/>
      <c r="E11" s="306">
        <v>0</v>
      </c>
      <c r="F11" s="250">
        <v>0</v>
      </c>
      <c r="G11" s="306">
        <v>0</v>
      </c>
      <c r="H11" s="307">
        <v>0</v>
      </c>
      <c r="I11" s="306">
        <v>0</v>
      </c>
      <c r="J11" s="250">
        <v>0</v>
      </c>
      <c r="K11" s="306">
        <v>0</v>
      </c>
      <c r="L11" s="250">
        <v>0</v>
      </c>
      <c r="M11" s="306">
        <v>0</v>
      </c>
      <c r="N11" s="250">
        <v>0</v>
      </c>
    </row>
    <row r="12" spans="1:14" ht="18" customHeight="1">
      <c r="A12" s="317"/>
      <c r="B12" s="317"/>
      <c r="C12" s="52" t="s">
        <v>217</v>
      </c>
      <c r="D12" s="53"/>
      <c r="E12" s="306">
        <v>0</v>
      </c>
      <c r="F12" s="250">
        <v>0</v>
      </c>
      <c r="G12" s="306">
        <v>50</v>
      </c>
      <c r="H12" s="307">
        <v>50</v>
      </c>
      <c r="I12" s="306">
        <v>0</v>
      </c>
      <c r="J12" s="250">
        <v>0</v>
      </c>
      <c r="K12" s="306">
        <v>0</v>
      </c>
      <c r="L12" s="250">
        <v>0</v>
      </c>
      <c r="M12" s="306">
        <v>0</v>
      </c>
      <c r="N12" s="250">
        <v>0</v>
      </c>
    </row>
    <row r="13" spans="1:14" ht="18" customHeight="1">
      <c r="A13" s="317"/>
      <c r="B13" s="317"/>
      <c r="C13" s="52" t="s">
        <v>218</v>
      </c>
      <c r="D13" s="53"/>
      <c r="E13" s="306">
        <v>0</v>
      </c>
      <c r="F13" s="250">
        <v>0</v>
      </c>
      <c r="G13" s="306">
        <v>0</v>
      </c>
      <c r="H13" s="307">
        <v>0</v>
      </c>
      <c r="I13" s="306">
        <v>0</v>
      </c>
      <c r="J13" s="250">
        <v>0</v>
      </c>
      <c r="K13" s="306">
        <v>0</v>
      </c>
      <c r="L13" s="250">
        <v>0</v>
      </c>
      <c r="M13" s="306">
        <v>0</v>
      </c>
      <c r="N13" s="250">
        <v>0</v>
      </c>
    </row>
    <row r="14" spans="1:14" ht="18" customHeight="1">
      <c r="A14" s="318"/>
      <c r="B14" s="318"/>
      <c r="C14" s="59" t="s">
        <v>79</v>
      </c>
      <c r="D14" s="37"/>
      <c r="E14" s="308">
        <v>0</v>
      </c>
      <c r="F14" s="250">
        <v>0</v>
      </c>
      <c r="G14" s="308">
        <v>0</v>
      </c>
      <c r="H14" s="309">
        <v>0</v>
      </c>
      <c r="I14" s="308">
        <v>0</v>
      </c>
      <c r="J14" s="250">
        <v>0</v>
      </c>
      <c r="K14" s="308">
        <v>0</v>
      </c>
      <c r="L14" s="250">
        <v>0</v>
      </c>
      <c r="M14" s="308">
        <v>0</v>
      </c>
      <c r="N14" s="250">
        <v>0</v>
      </c>
    </row>
    <row r="15" spans="1:14" ht="18" customHeight="1">
      <c r="A15" s="316" t="s">
        <v>219</v>
      </c>
      <c r="B15" s="378" t="s">
        <v>220</v>
      </c>
      <c r="C15" s="206" t="s">
        <v>221</v>
      </c>
      <c r="D15" s="207"/>
      <c r="E15" s="167">
        <v>563</v>
      </c>
      <c r="F15" s="151">
        <v>5342</v>
      </c>
      <c r="G15" s="167">
        <v>615</v>
      </c>
      <c r="H15" s="310">
        <v>563</v>
      </c>
      <c r="I15" s="167">
        <v>484</v>
      </c>
      <c r="J15" s="151">
        <v>417</v>
      </c>
      <c r="K15" s="167">
        <v>323</v>
      </c>
      <c r="L15" s="151">
        <v>602</v>
      </c>
      <c r="M15" s="167">
        <v>224</v>
      </c>
      <c r="N15" s="151">
        <v>363</v>
      </c>
    </row>
    <row r="16" spans="1:14" ht="18" customHeight="1">
      <c r="A16" s="317"/>
      <c r="B16" s="317"/>
      <c r="C16" s="52" t="s">
        <v>222</v>
      </c>
      <c r="D16" s="53"/>
      <c r="E16" s="160">
        <v>0.2</v>
      </c>
      <c r="F16" s="149">
        <v>0</v>
      </c>
      <c r="G16" s="160">
        <v>39</v>
      </c>
      <c r="H16" s="311">
        <v>61</v>
      </c>
      <c r="I16" s="160">
        <v>375</v>
      </c>
      <c r="J16" s="149">
        <v>431</v>
      </c>
      <c r="K16" s="160">
        <v>464</v>
      </c>
      <c r="L16" s="149">
        <v>441</v>
      </c>
      <c r="M16" s="160">
        <v>1347</v>
      </c>
      <c r="N16" s="149">
        <v>1156</v>
      </c>
    </row>
    <row r="17" spans="1:14" ht="18" customHeight="1">
      <c r="A17" s="317"/>
      <c r="B17" s="317"/>
      <c r="C17" s="52" t="s">
        <v>223</v>
      </c>
      <c r="D17" s="53"/>
      <c r="E17" s="160">
        <v>0</v>
      </c>
      <c r="F17" s="149">
        <v>0</v>
      </c>
      <c r="G17" s="160">
        <v>0</v>
      </c>
      <c r="H17" s="311">
        <v>0</v>
      </c>
      <c r="I17" s="160">
        <v>0</v>
      </c>
      <c r="J17" s="149">
        <v>0</v>
      </c>
      <c r="K17" s="160">
        <v>0</v>
      </c>
      <c r="L17" s="149">
        <v>0</v>
      </c>
      <c r="M17" s="160">
        <v>0</v>
      </c>
      <c r="N17" s="149">
        <v>0</v>
      </c>
    </row>
    <row r="18" spans="1:14" ht="18" customHeight="1">
      <c r="A18" s="317"/>
      <c r="B18" s="318"/>
      <c r="C18" s="59" t="s">
        <v>224</v>
      </c>
      <c r="D18" s="37"/>
      <c r="E18" s="164">
        <v>563</v>
      </c>
      <c r="F18" s="150">
        <v>5342</v>
      </c>
      <c r="G18" s="164">
        <v>654</v>
      </c>
      <c r="H18" s="312">
        <v>624</v>
      </c>
      <c r="I18" s="164">
        <v>859</v>
      </c>
      <c r="J18" s="150">
        <v>848</v>
      </c>
      <c r="K18" s="164">
        <v>787</v>
      </c>
      <c r="L18" s="150">
        <v>1043</v>
      </c>
      <c r="M18" s="164">
        <v>1571</v>
      </c>
      <c r="N18" s="150">
        <v>1519</v>
      </c>
    </row>
    <row r="19" spans="1:14" ht="18" customHeight="1">
      <c r="A19" s="317"/>
      <c r="B19" s="378" t="s">
        <v>225</v>
      </c>
      <c r="C19" s="206" t="s">
        <v>226</v>
      </c>
      <c r="D19" s="207"/>
      <c r="E19" s="167">
        <v>4</v>
      </c>
      <c r="F19" s="151">
        <v>4768</v>
      </c>
      <c r="G19" s="167">
        <v>167</v>
      </c>
      <c r="H19" s="251">
        <v>171</v>
      </c>
      <c r="I19" s="167">
        <v>162</v>
      </c>
      <c r="J19" s="151">
        <v>169</v>
      </c>
      <c r="K19" s="167">
        <v>380</v>
      </c>
      <c r="L19" s="151">
        <v>502</v>
      </c>
      <c r="M19" s="167">
        <v>266</v>
      </c>
      <c r="N19" s="151">
        <v>251</v>
      </c>
    </row>
    <row r="20" spans="1:14" ht="18" customHeight="1">
      <c r="A20" s="317"/>
      <c r="B20" s="317"/>
      <c r="C20" s="52" t="s">
        <v>227</v>
      </c>
      <c r="D20" s="53"/>
      <c r="E20" s="160">
        <v>11</v>
      </c>
      <c r="F20" s="149">
        <v>11</v>
      </c>
      <c r="G20" s="160">
        <v>42</v>
      </c>
      <c r="H20" s="118">
        <v>32</v>
      </c>
      <c r="I20" s="160">
        <v>210</v>
      </c>
      <c r="J20" s="149">
        <v>199</v>
      </c>
      <c r="K20" s="160">
        <v>183</v>
      </c>
      <c r="L20" s="149">
        <v>172</v>
      </c>
      <c r="M20" s="160">
        <v>420</v>
      </c>
      <c r="N20" s="149">
        <v>427</v>
      </c>
    </row>
    <row r="21" spans="1:14" s="257" customFormat="1" ht="18" customHeight="1">
      <c r="A21" s="317"/>
      <c r="B21" s="317"/>
      <c r="C21" s="253" t="s">
        <v>228</v>
      </c>
      <c r="D21" s="254"/>
      <c r="E21" s="255">
        <v>0</v>
      </c>
      <c r="F21" s="256">
        <v>0</v>
      </c>
      <c r="G21" s="255">
        <v>0</v>
      </c>
      <c r="H21" s="313">
        <v>0</v>
      </c>
      <c r="I21" s="255">
        <v>0</v>
      </c>
      <c r="J21" s="256">
        <v>0</v>
      </c>
      <c r="K21" s="255">
        <v>0</v>
      </c>
      <c r="L21" s="256">
        <v>0</v>
      </c>
      <c r="M21" s="255">
        <v>0</v>
      </c>
      <c r="N21" s="256">
        <v>0</v>
      </c>
    </row>
    <row r="22" spans="1:14" ht="18" customHeight="1">
      <c r="A22" s="317"/>
      <c r="B22" s="318"/>
      <c r="C22" s="6" t="s">
        <v>229</v>
      </c>
      <c r="D22" s="7"/>
      <c r="E22" s="164">
        <v>15</v>
      </c>
      <c r="F22" s="150">
        <v>4779</v>
      </c>
      <c r="G22" s="164">
        <v>210</v>
      </c>
      <c r="H22" s="312">
        <v>203</v>
      </c>
      <c r="I22" s="164">
        <v>372</v>
      </c>
      <c r="J22" s="150">
        <v>368</v>
      </c>
      <c r="K22" s="164">
        <v>563</v>
      </c>
      <c r="L22" s="150">
        <v>675</v>
      </c>
      <c r="M22" s="164">
        <v>686</v>
      </c>
      <c r="N22" s="150">
        <v>678</v>
      </c>
    </row>
    <row r="23" spans="1:14" ht="18" customHeight="1">
      <c r="A23" s="317"/>
      <c r="B23" s="378" t="s">
        <v>230</v>
      </c>
      <c r="C23" s="206" t="s">
        <v>231</v>
      </c>
      <c r="D23" s="207"/>
      <c r="E23" s="167">
        <v>20</v>
      </c>
      <c r="F23" s="151">
        <v>20</v>
      </c>
      <c r="G23" s="167">
        <v>100</v>
      </c>
      <c r="H23" s="251">
        <v>100</v>
      </c>
      <c r="I23" s="167">
        <v>75</v>
      </c>
      <c r="J23" s="151">
        <v>75</v>
      </c>
      <c r="K23" s="167">
        <v>10</v>
      </c>
      <c r="L23" s="151">
        <v>10</v>
      </c>
      <c r="M23" s="167">
        <v>250</v>
      </c>
      <c r="N23" s="151">
        <v>250</v>
      </c>
    </row>
    <row r="24" spans="1:14" ht="18" customHeight="1">
      <c r="A24" s="317"/>
      <c r="B24" s="317"/>
      <c r="C24" s="52" t="s">
        <v>232</v>
      </c>
      <c r="D24" s="53"/>
      <c r="E24" s="160">
        <v>0</v>
      </c>
      <c r="F24" s="149">
        <v>0</v>
      </c>
      <c r="G24" s="160">
        <v>319</v>
      </c>
      <c r="H24" s="118">
        <v>297</v>
      </c>
      <c r="I24" s="160">
        <v>399</v>
      </c>
      <c r="J24" s="149">
        <v>392</v>
      </c>
      <c r="K24" s="160">
        <v>211</v>
      </c>
      <c r="L24" s="149">
        <v>355</v>
      </c>
      <c r="M24" s="160">
        <v>550</v>
      </c>
      <c r="N24" s="149">
        <v>506</v>
      </c>
    </row>
    <row r="25" spans="1:14" ht="18" customHeight="1">
      <c r="A25" s="317"/>
      <c r="B25" s="317"/>
      <c r="C25" s="52" t="s">
        <v>233</v>
      </c>
      <c r="D25" s="53"/>
      <c r="E25" s="160">
        <v>528</v>
      </c>
      <c r="F25" s="149">
        <v>544</v>
      </c>
      <c r="G25" s="160">
        <v>25</v>
      </c>
      <c r="H25" s="118">
        <v>25</v>
      </c>
      <c r="I25" s="160">
        <v>13</v>
      </c>
      <c r="J25" s="149">
        <v>13</v>
      </c>
      <c r="K25" s="160">
        <v>3</v>
      </c>
      <c r="L25" s="149">
        <v>3</v>
      </c>
      <c r="M25" s="160">
        <v>85</v>
      </c>
      <c r="N25" s="149">
        <v>85</v>
      </c>
    </row>
    <row r="26" spans="1:14" ht="18" customHeight="1">
      <c r="A26" s="317"/>
      <c r="B26" s="318"/>
      <c r="C26" s="57" t="s">
        <v>234</v>
      </c>
      <c r="D26" s="58"/>
      <c r="E26" s="258">
        <v>548</v>
      </c>
      <c r="F26" s="252">
        <v>563</v>
      </c>
      <c r="G26" s="258">
        <v>444</v>
      </c>
      <c r="H26" s="252">
        <v>422</v>
      </c>
      <c r="I26" s="140">
        <v>487</v>
      </c>
      <c r="J26" s="150">
        <v>480</v>
      </c>
      <c r="K26" s="258">
        <v>224</v>
      </c>
      <c r="L26" s="252">
        <v>368</v>
      </c>
      <c r="M26" s="258">
        <v>885</v>
      </c>
      <c r="N26" s="252">
        <v>841</v>
      </c>
    </row>
    <row r="27" spans="1:14" ht="18" customHeight="1">
      <c r="A27" s="318"/>
      <c r="B27" s="59" t="s">
        <v>235</v>
      </c>
      <c r="C27" s="37"/>
      <c r="D27" s="37"/>
      <c r="E27" s="259">
        <v>563</v>
      </c>
      <c r="F27" s="314">
        <v>5342</v>
      </c>
      <c r="G27" s="164">
        <v>654</v>
      </c>
      <c r="H27" s="141">
        <v>624</v>
      </c>
      <c r="I27" s="259">
        <v>859</v>
      </c>
      <c r="J27" s="314">
        <v>848</v>
      </c>
      <c r="K27" s="164">
        <v>787</v>
      </c>
      <c r="L27" s="150">
        <v>1043</v>
      </c>
      <c r="M27" s="164">
        <v>1571</v>
      </c>
      <c r="N27" s="150">
        <v>1519</v>
      </c>
    </row>
    <row r="28" spans="1:14" ht="18" customHeight="1">
      <c r="A28" s="378" t="s">
        <v>236</v>
      </c>
      <c r="B28" s="378" t="s">
        <v>237</v>
      </c>
      <c r="C28" s="206" t="s">
        <v>238</v>
      </c>
      <c r="D28" s="260" t="s">
        <v>37</v>
      </c>
      <c r="E28" s="167">
        <v>4844</v>
      </c>
      <c r="F28" s="151">
        <v>535</v>
      </c>
      <c r="G28" s="167">
        <v>1289</v>
      </c>
      <c r="H28" s="251">
        <v>1276</v>
      </c>
      <c r="I28" s="167">
        <v>1322</v>
      </c>
      <c r="J28" s="151">
        <v>1255</v>
      </c>
      <c r="K28" s="167">
        <v>1588</v>
      </c>
      <c r="L28" s="151">
        <v>1713</v>
      </c>
      <c r="M28" s="167">
        <v>808</v>
      </c>
      <c r="N28" s="151">
        <v>858</v>
      </c>
    </row>
    <row r="29" spans="1:14" ht="18" customHeight="1">
      <c r="A29" s="317"/>
      <c r="B29" s="317"/>
      <c r="C29" s="52" t="s">
        <v>239</v>
      </c>
      <c r="D29" s="261" t="s">
        <v>38</v>
      </c>
      <c r="E29" s="160">
        <v>4859</v>
      </c>
      <c r="F29" s="149">
        <v>507</v>
      </c>
      <c r="G29" s="160">
        <v>1125</v>
      </c>
      <c r="H29" s="118">
        <v>1115</v>
      </c>
      <c r="I29" s="160">
        <v>1233</v>
      </c>
      <c r="J29" s="149">
        <v>1173</v>
      </c>
      <c r="K29" s="160">
        <v>918</v>
      </c>
      <c r="L29" s="149">
        <v>964</v>
      </c>
      <c r="M29" s="160">
        <v>640</v>
      </c>
      <c r="N29" s="149">
        <v>658</v>
      </c>
    </row>
    <row r="30" spans="1:14" ht="18" customHeight="1">
      <c r="A30" s="317"/>
      <c r="B30" s="317"/>
      <c r="C30" s="52" t="s">
        <v>240</v>
      </c>
      <c r="D30" s="261" t="s">
        <v>241</v>
      </c>
      <c r="E30" s="160">
        <v>10</v>
      </c>
      <c r="F30" s="149">
        <v>15</v>
      </c>
      <c r="G30" s="160">
        <v>124</v>
      </c>
      <c r="H30" s="311">
        <v>104</v>
      </c>
      <c r="I30" s="160">
        <v>81</v>
      </c>
      <c r="J30" s="149">
        <v>83</v>
      </c>
      <c r="K30" s="160">
        <v>666</v>
      </c>
      <c r="L30" s="149">
        <v>745</v>
      </c>
      <c r="M30" s="160">
        <v>84</v>
      </c>
      <c r="N30" s="149">
        <v>87</v>
      </c>
    </row>
    <row r="31" spans="1:15" ht="18" customHeight="1">
      <c r="A31" s="317"/>
      <c r="B31" s="317"/>
      <c r="C31" s="6" t="s">
        <v>242</v>
      </c>
      <c r="D31" s="262" t="s">
        <v>243</v>
      </c>
      <c r="E31" s="164">
        <f aca="true" t="shared" si="0" ref="E31:N31">E28-E29-E30</f>
        <v>-25</v>
      </c>
      <c r="F31" s="252">
        <f t="shared" si="0"/>
        <v>13</v>
      </c>
      <c r="G31" s="164">
        <f t="shared" si="0"/>
        <v>40</v>
      </c>
      <c r="H31" s="141">
        <f t="shared" si="0"/>
        <v>57</v>
      </c>
      <c r="I31" s="164">
        <f t="shared" si="0"/>
        <v>8</v>
      </c>
      <c r="J31" s="150">
        <f t="shared" si="0"/>
        <v>-1</v>
      </c>
      <c r="K31" s="164">
        <f t="shared" si="0"/>
        <v>4</v>
      </c>
      <c r="L31" s="150">
        <f t="shared" si="0"/>
        <v>4</v>
      </c>
      <c r="M31" s="164">
        <f t="shared" si="0"/>
        <v>84</v>
      </c>
      <c r="N31" s="150">
        <f t="shared" si="0"/>
        <v>113</v>
      </c>
      <c r="O31" s="8"/>
    </row>
    <row r="32" spans="1:14" ht="18" customHeight="1">
      <c r="A32" s="317"/>
      <c r="B32" s="317"/>
      <c r="C32" s="206" t="s">
        <v>244</v>
      </c>
      <c r="D32" s="260" t="s">
        <v>245</v>
      </c>
      <c r="E32" s="167">
        <v>12</v>
      </c>
      <c r="F32" s="151">
        <v>20</v>
      </c>
      <c r="G32" s="167">
        <v>6</v>
      </c>
      <c r="H32" s="251">
        <v>7</v>
      </c>
      <c r="I32" s="167">
        <v>8</v>
      </c>
      <c r="J32" s="151">
        <v>9</v>
      </c>
      <c r="K32" s="167">
        <v>6</v>
      </c>
      <c r="L32" s="151">
        <v>6</v>
      </c>
      <c r="M32" s="167">
        <v>10</v>
      </c>
      <c r="N32" s="151">
        <v>8</v>
      </c>
    </row>
    <row r="33" spans="1:14" ht="18" customHeight="1">
      <c r="A33" s="317"/>
      <c r="B33" s="317"/>
      <c r="C33" s="52" t="s">
        <v>246</v>
      </c>
      <c r="D33" s="261" t="s">
        <v>247</v>
      </c>
      <c r="E33" s="160">
        <v>2</v>
      </c>
      <c r="F33" s="149">
        <v>2</v>
      </c>
      <c r="G33" s="160">
        <v>0.1</v>
      </c>
      <c r="H33" s="118">
        <v>0</v>
      </c>
      <c r="I33" s="160">
        <v>0</v>
      </c>
      <c r="J33" s="149">
        <v>0</v>
      </c>
      <c r="K33" s="160">
        <v>6</v>
      </c>
      <c r="L33" s="149">
        <v>7</v>
      </c>
      <c r="M33" s="160">
        <v>1</v>
      </c>
      <c r="N33" s="149">
        <v>1</v>
      </c>
    </row>
    <row r="34" spans="1:14" ht="18" customHeight="1">
      <c r="A34" s="317"/>
      <c r="B34" s="318"/>
      <c r="C34" s="6" t="s">
        <v>248</v>
      </c>
      <c r="D34" s="262" t="s">
        <v>249</v>
      </c>
      <c r="E34" s="164">
        <f aca="true" t="shared" si="1" ref="E34:N34">E31+E32-E33</f>
        <v>-15</v>
      </c>
      <c r="F34" s="150">
        <f t="shared" si="1"/>
        <v>31</v>
      </c>
      <c r="G34" s="164">
        <f t="shared" si="1"/>
        <v>45.9</v>
      </c>
      <c r="H34" s="141">
        <f t="shared" si="1"/>
        <v>64</v>
      </c>
      <c r="I34" s="164">
        <f t="shared" si="1"/>
        <v>16</v>
      </c>
      <c r="J34" s="150">
        <f t="shared" si="1"/>
        <v>8</v>
      </c>
      <c r="K34" s="164">
        <f t="shared" si="1"/>
        <v>4</v>
      </c>
      <c r="L34" s="150">
        <f t="shared" si="1"/>
        <v>3</v>
      </c>
      <c r="M34" s="164">
        <f t="shared" si="1"/>
        <v>93</v>
      </c>
      <c r="N34" s="150">
        <f t="shared" si="1"/>
        <v>120</v>
      </c>
    </row>
    <row r="35" spans="1:14" ht="18" customHeight="1">
      <c r="A35" s="317"/>
      <c r="B35" s="378" t="s">
        <v>250</v>
      </c>
      <c r="C35" s="206" t="s">
        <v>251</v>
      </c>
      <c r="D35" s="260" t="s">
        <v>252</v>
      </c>
      <c r="E35" s="167">
        <v>0</v>
      </c>
      <c r="F35" s="151">
        <v>0</v>
      </c>
      <c r="G35" s="167">
        <v>1</v>
      </c>
      <c r="H35" s="251">
        <v>0</v>
      </c>
      <c r="I35" s="167">
        <v>0.4</v>
      </c>
      <c r="J35" s="151">
        <v>0</v>
      </c>
      <c r="K35" s="167">
        <v>1</v>
      </c>
      <c r="L35" s="151">
        <v>70</v>
      </c>
      <c r="M35" s="167">
        <v>4</v>
      </c>
      <c r="N35" s="151">
        <v>1</v>
      </c>
    </row>
    <row r="36" spans="1:14" ht="18" customHeight="1">
      <c r="A36" s="317"/>
      <c r="B36" s="317"/>
      <c r="C36" s="52" t="s">
        <v>253</v>
      </c>
      <c r="D36" s="261" t="s">
        <v>254</v>
      </c>
      <c r="E36" s="160">
        <v>0</v>
      </c>
      <c r="F36" s="149">
        <v>1</v>
      </c>
      <c r="G36" s="160">
        <v>8</v>
      </c>
      <c r="H36" s="118">
        <v>8</v>
      </c>
      <c r="I36" s="160">
        <v>0</v>
      </c>
      <c r="J36" s="149">
        <v>0</v>
      </c>
      <c r="K36" s="160">
        <v>175</v>
      </c>
      <c r="L36" s="149">
        <v>72</v>
      </c>
      <c r="M36" s="160">
        <v>2</v>
      </c>
      <c r="N36" s="149">
        <v>0</v>
      </c>
    </row>
    <row r="37" spans="1:14" ht="18" customHeight="1">
      <c r="A37" s="317"/>
      <c r="B37" s="317"/>
      <c r="C37" s="52" t="s">
        <v>255</v>
      </c>
      <c r="D37" s="261" t="s">
        <v>256</v>
      </c>
      <c r="E37" s="160">
        <f aca="true" t="shared" si="2" ref="E37:N37">E34+E35-E36</f>
        <v>-15</v>
      </c>
      <c r="F37" s="149">
        <f t="shared" si="2"/>
        <v>30</v>
      </c>
      <c r="G37" s="160">
        <f t="shared" si="2"/>
        <v>38.9</v>
      </c>
      <c r="H37" s="118">
        <f t="shared" si="2"/>
        <v>56</v>
      </c>
      <c r="I37" s="160">
        <f t="shared" si="2"/>
        <v>16.4</v>
      </c>
      <c r="J37" s="149">
        <f t="shared" si="2"/>
        <v>8</v>
      </c>
      <c r="K37" s="160">
        <f t="shared" si="2"/>
        <v>-170</v>
      </c>
      <c r="L37" s="149">
        <f t="shared" si="2"/>
        <v>1</v>
      </c>
      <c r="M37" s="160">
        <f t="shared" si="2"/>
        <v>95</v>
      </c>
      <c r="N37" s="149">
        <f t="shared" si="2"/>
        <v>121</v>
      </c>
    </row>
    <row r="38" spans="1:14" ht="18" customHeight="1">
      <c r="A38" s="317"/>
      <c r="B38" s="317"/>
      <c r="C38" s="52" t="s">
        <v>257</v>
      </c>
      <c r="D38" s="261" t="s">
        <v>258</v>
      </c>
      <c r="E38" s="160">
        <v>0</v>
      </c>
      <c r="F38" s="149">
        <v>0</v>
      </c>
      <c r="G38" s="160">
        <v>0</v>
      </c>
      <c r="H38" s="118">
        <v>0</v>
      </c>
      <c r="I38" s="160">
        <v>0</v>
      </c>
      <c r="J38" s="149">
        <v>0</v>
      </c>
      <c r="K38" s="160">
        <v>0</v>
      </c>
      <c r="L38" s="149">
        <v>0</v>
      </c>
      <c r="M38" s="160">
        <v>0</v>
      </c>
      <c r="N38" s="149">
        <v>0</v>
      </c>
    </row>
    <row r="39" spans="1:14" ht="18" customHeight="1">
      <c r="A39" s="317"/>
      <c r="B39" s="317"/>
      <c r="C39" s="52" t="s">
        <v>259</v>
      </c>
      <c r="D39" s="261" t="s">
        <v>260</v>
      </c>
      <c r="E39" s="160">
        <v>0</v>
      </c>
      <c r="F39" s="149">
        <v>0</v>
      </c>
      <c r="G39" s="160">
        <v>0</v>
      </c>
      <c r="H39" s="118">
        <v>0</v>
      </c>
      <c r="I39" s="160">
        <v>0</v>
      </c>
      <c r="J39" s="149">
        <v>0</v>
      </c>
      <c r="K39" s="160">
        <v>0</v>
      </c>
      <c r="L39" s="149">
        <v>0</v>
      </c>
      <c r="M39" s="160">
        <v>0</v>
      </c>
      <c r="N39" s="149">
        <v>0</v>
      </c>
    </row>
    <row r="40" spans="1:14" ht="18" customHeight="1">
      <c r="A40" s="317"/>
      <c r="B40" s="317"/>
      <c r="C40" s="52" t="s">
        <v>261</v>
      </c>
      <c r="D40" s="261" t="s">
        <v>262</v>
      </c>
      <c r="E40" s="160">
        <v>0</v>
      </c>
      <c r="F40" s="149">
        <v>0</v>
      </c>
      <c r="G40" s="160">
        <v>17</v>
      </c>
      <c r="H40" s="118">
        <v>54</v>
      </c>
      <c r="I40" s="160">
        <v>9</v>
      </c>
      <c r="J40" s="149">
        <v>84</v>
      </c>
      <c r="K40" s="160">
        <v>-27</v>
      </c>
      <c r="L40" s="149">
        <v>12</v>
      </c>
      <c r="M40" s="160">
        <v>52</v>
      </c>
      <c r="N40" s="149">
        <v>867</v>
      </c>
    </row>
    <row r="41" spans="1:14" ht="18" customHeight="1">
      <c r="A41" s="317"/>
      <c r="B41" s="317"/>
      <c r="C41" s="217" t="s">
        <v>263</v>
      </c>
      <c r="D41" s="261" t="s">
        <v>264</v>
      </c>
      <c r="E41" s="160">
        <f aca="true" t="shared" si="3" ref="E41:N41">E34+E35-E36-E40</f>
        <v>-15</v>
      </c>
      <c r="F41" s="149">
        <f>F34+F35-F36-F40</f>
        <v>30</v>
      </c>
      <c r="G41" s="160">
        <f t="shared" si="3"/>
        <v>21.9</v>
      </c>
      <c r="H41" s="118">
        <f t="shared" si="3"/>
        <v>2</v>
      </c>
      <c r="I41" s="160">
        <f t="shared" si="3"/>
        <v>7.399999999999999</v>
      </c>
      <c r="J41" s="149">
        <f t="shared" si="3"/>
        <v>-76</v>
      </c>
      <c r="K41" s="160">
        <f t="shared" si="3"/>
        <v>-143</v>
      </c>
      <c r="L41" s="149">
        <f t="shared" si="3"/>
        <v>-11</v>
      </c>
      <c r="M41" s="160">
        <f t="shared" si="3"/>
        <v>43</v>
      </c>
      <c r="N41" s="149">
        <f t="shared" si="3"/>
        <v>-746</v>
      </c>
    </row>
    <row r="42" spans="1:14" ht="18" customHeight="1">
      <c r="A42" s="317"/>
      <c r="B42" s="317"/>
      <c r="C42" s="376" t="s">
        <v>265</v>
      </c>
      <c r="D42" s="377"/>
      <c r="E42" s="160">
        <f aca="true" t="shared" si="4" ref="E42:N42">E37+E38-E39-E40</f>
        <v>-15</v>
      </c>
      <c r="F42" s="149">
        <f t="shared" si="4"/>
        <v>30</v>
      </c>
      <c r="G42" s="160">
        <f t="shared" si="4"/>
        <v>21.9</v>
      </c>
      <c r="H42" s="311">
        <f t="shared" si="4"/>
        <v>2</v>
      </c>
      <c r="I42" s="160">
        <f t="shared" si="4"/>
        <v>7.399999999999999</v>
      </c>
      <c r="J42" s="149">
        <f t="shared" si="4"/>
        <v>-76</v>
      </c>
      <c r="K42" s="160">
        <f t="shared" si="4"/>
        <v>-143</v>
      </c>
      <c r="L42" s="149">
        <f t="shared" si="4"/>
        <v>-11</v>
      </c>
      <c r="M42" s="160">
        <f t="shared" si="4"/>
        <v>43</v>
      </c>
      <c r="N42" s="149">
        <f t="shared" si="4"/>
        <v>-746</v>
      </c>
    </row>
    <row r="43" spans="1:14" ht="18" customHeight="1">
      <c r="A43" s="317"/>
      <c r="B43" s="317"/>
      <c r="C43" s="52" t="s">
        <v>266</v>
      </c>
      <c r="D43" s="261" t="s">
        <v>267</v>
      </c>
      <c r="E43" s="160">
        <v>544</v>
      </c>
      <c r="F43" s="149">
        <v>514</v>
      </c>
      <c r="G43" s="160">
        <v>74</v>
      </c>
      <c r="H43" s="118">
        <v>72</v>
      </c>
      <c r="I43" s="160">
        <v>-49</v>
      </c>
      <c r="J43" s="149">
        <v>27</v>
      </c>
      <c r="K43" s="160">
        <v>176</v>
      </c>
      <c r="L43" s="149">
        <v>187</v>
      </c>
      <c r="M43" s="160">
        <v>205</v>
      </c>
      <c r="N43" s="149">
        <v>951</v>
      </c>
    </row>
    <row r="44" spans="1:14" ht="18" customHeight="1">
      <c r="A44" s="318"/>
      <c r="B44" s="318"/>
      <c r="C44" s="6" t="s">
        <v>268</v>
      </c>
      <c r="D44" s="109" t="s">
        <v>269</v>
      </c>
      <c r="E44" s="164">
        <f aca="true" t="shared" si="5" ref="E44:N44">E41+E43</f>
        <v>529</v>
      </c>
      <c r="F44" s="150">
        <f t="shared" si="5"/>
        <v>544</v>
      </c>
      <c r="G44" s="164">
        <f t="shared" si="5"/>
        <v>95.9</v>
      </c>
      <c r="H44" s="141">
        <f t="shared" si="5"/>
        <v>74</v>
      </c>
      <c r="I44" s="164">
        <f t="shared" si="5"/>
        <v>-41.6</v>
      </c>
      <c r="J44" s="150">
        <f t="shared" si="5"/>
        <v>-49</v>
      </c>
      <c r="K44" s="164">
        <f t="shared" si="5"/>
        <v>33</v>
      </c>
      <c r="L44" s="150">
        <f t="shared" si="5"/>
        <v>176</v>
      </c>
      <c r="M44" s="164">
        <f t="shared" si="5"/>
        <v>248</v>
      </c>
      <c r="N44" s="150">
        <f t="shared" si="5"/>
        <v>205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63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2018-08-23T05:46:19Z</cp:lastPrinted>
  <dcterms:created xsi:type="dcterms:W3CDTF">1999-07-06T05:17:05Z</dcterms:created>
  <dcterms:modified xsi:type="dcterms:W3CDTF">2018-10-29T05:36:07Z</dcterms:modified>
  <cp:category/>
  <cp:version/>
  <cp:contentType/>
  <cp:contentStatus/>
</cp:coreProperties>
</file>