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<sst xmlns="http://schemas.openxmlformats.org/spreadsheetml/2006/main" count="434" uniqueCount="258">
  <si>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</si>
  <si>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</si>
  <si>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</si>
  <si>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</si>
  <si>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</si>
  <si>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</si>
  <si>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</si>
  <si>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</si>
  <si>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</si>
  <si>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</si>
  <si>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</si>
  <si>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</si>
  <si>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</si>
  <si>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</si>
  <si>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</si>
  <si>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</si>
  <si>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</si>
  <si>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</si>
  <si>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</si>
  <si>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</si>
  <si>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</si>
  <si>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</si>
  <si>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</si>
  <si>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</si>
  <si>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</si>
  <si>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</si>
  <si>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</si>
  <si>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</si>
  <si>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</si>
  <si>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</si>
  <si>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</si>
  <si>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</si>
  <si>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</si>
  <si>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</si>
  <si>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</si>
  <si>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</si>
  <si>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</si>
  <si>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</si>
  <si>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</si>
  <si>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</si>
  <si>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</si>
  <si>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</si>
  <si>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</si>
  <si>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</si>
  <si>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</si>
  <si>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</si>
  <si>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</si>
  <si>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</si>
  <si>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</si>
  <si>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</si>
  <si>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</si>
  <si>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</si>
  <si>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</si>
  <si>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</si>
  <si>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</si>
  <si>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</si>
  <si>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</si>
  <si>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</si>
  <si>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</si>
  <si>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</si>
  <si>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</si>
  <si>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</si>
  <si>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</si>
  <si>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</si>
  <si>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</si>
  <si>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</si>
  <si>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</si>
  <si>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</si>
  <si>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</si>
  <si>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</si>
  <si>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</si>
  <si>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</si>
  <si>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</si>
  <si>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</si>
  <si>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</si>
  <si>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</si>
  <si>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</si>
  <si>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</si>
  <si>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</si>
  <si>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</si>
  <si>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</si>
  <si>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</si>
  <si>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</si>
  <si>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</si>
  <si>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</si>
  <si>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</si>
  <si>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</si>
  <si>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</si>
  <si>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</si>
  <si>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</si>
  <si>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</si>
  <si>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</si>
  <si>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</si>
  <si>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</si>
  <si>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</si>
  <si>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</si>
  <si>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</si>
  <si>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</si>
  <si>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</si>
  <si>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</si>
  <si>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</si>
  <si>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</si>
  <si>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</si>
  <si>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</si>
  <si>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</si>
  <si>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</si>
  <si>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</si>
  <si>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</si>
  <si>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</si>
  <si>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</si>
  <si>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</si>
  <si>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</si>
  <si>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</si>
  <si>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</si>
  <si>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</si>
  <si>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</si>
  <si>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</si>
  <si>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</si>
  <si>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</si>
  <si>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</si>
  <si>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</si>
  <si>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</si>
  <si>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</si>
  <si>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</si>
  <si>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</si>
  <si>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</si>
  <si>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</si>
  <si>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</si>
  <si>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</si>
  <si>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</si>
  <si>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</si>
  <si>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</si>
  <si>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</si>
  <si>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</si>
  <si>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</si>
  <si>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</si>
  <si>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</si>
  <si>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</si>
  <si>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</si>
  <si>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</si>
  <si>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</si>
  <si>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</si>
  <si>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</si>
  <si>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</si>
  <si>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</si>
  <si>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</si>
  <si>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</si>
  <si>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</si>
  <si>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</si>
  <si>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</si>
  <si>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</si>
  <si>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</si>
  <si>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</si>
  <si>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</si>
  <si>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</si>
  <si>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</si>
  <si>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</si>
  <si>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</si>
  <si>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</si>
  <si>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</si>
  <si>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</si>
  <si>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</si>
  <si>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</si>
  <si>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</si>
  <si>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</si>
  <si>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</si>
  <si>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</si>
  <si>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</si>
  <si>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</si>
  <si>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</si>
  <si>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</si>
  <si>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</si>
  <si>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</si>
  <si>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</si>
  <si>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</si>
  <si>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</si>
  <si>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</si>
  <si>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</si>
  <si>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</si>
  <si>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</si>
  <si>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</si>
  <si>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</si>
  <si>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</si>
  <si>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</si>
  <si>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</si>
  <si>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</si>
  <si>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</si>
  <si>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</si>
  <si>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</si>
  <si>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</si>
  <si>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</si>
  <si>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</si>
  <si>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</si>
  <si>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</si>
  <si>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</si>
  <si>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</si>
  <si>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</si>
  <si>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</si>
  <si>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</si>
  <si>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</si>
  <si>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</si>
  <si>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</si>
  <si>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</si>
  <si>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</si>
  <si>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</si>
  <si>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</si>
  <si>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</si>
  <si>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</si>
  <si>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</si>
  <si>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</si>
  <si>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</si>
  <si>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</si>
  <si>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</si>
  <si>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</si>
  <si>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</si>
  <si>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</si>
  <si>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</si>
  <si>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</si>
  <si>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</si>
  <si>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</si>
  <si>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</si>
  <si>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</si>
  <si>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</si>
  <si>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</si>
  <si>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</si>
  <si>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</si>
  <si>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</si>
  <si>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</si>
  <si>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</si>
  <si>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</si>
  <si>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</si>
  <si>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</si>
  <si>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</si>
  <si>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</si>
  <si>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</si>
  <si>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</si>
  <si>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</si>
  <si>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</si>
  <si>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</si>
  <si>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</si>
  <si>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</si>
  <si>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</si>
  <si>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</si>
  <si>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</si>
  <si>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</si>
  <si>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</si>
  <si>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</si>
  <si>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</si>
  <si>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長崎県</t>
  </si>
  <si>
    <t>長崎県</t>
  </si>
  <si>
    <t>長崎県交通事業会計</t>
  </si>
  <si>
    <t>長崎県港湾整備事業会計</t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</si>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</sst>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Continuous" vertical="center" wrapText="1"/>
    </xf>
    <xf numFmtId="41" fontId="4" fillId="0" borderId="1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19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41" fontId="14" fillId="0" borderId="0" xfId="0" applyNumberFormat="1" applyFont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6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35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2" xfId="48" applyNumberFormat="1" applyFont="1" applyBorder="1" applyAlignment="1" quotePrefix="1">
      <alignment horizontal="right" vertical="center"/>
    </xf>
    <xf numFmtId="217" fontId="0" fillId="0" borderId="39" xfId="48" applyNumberFormat="1" applyFont="1" applyBorder="1" applyAlignment="1" quotePrefix="1">
      <alignment horizontal="right"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11" xfId="48" applyNumberFormat="1" applyFont="1" applyBorder="1" applyAlignment="1" quotePrefix="1">
      <alignment horizontal="right" vertical="center"/>
    </xf>
    <xf numFmtId="217" fontId="0" fillId="0" borderId="40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12" xfId="0" applyNumberFormat="1" applyFont="1" applyBorder="1" applyAlignment="1">
      <alignment horizontal="center" vertical="center"/>
    </xf>
    <xf numFmtId="203" fontId="0" fillId="0" borderId="46" xfId="0" applyNumberFormat="1" applyFont="1" applyBorder="1" applyAlignment="1">
      <alignment horizontal="center" vertical="center"/>
    </xf>
    <xf numFmtId="203" fontId="0" fillId="0" borderId="39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47" xfId="48" applyNumberFormat="1" applyFont="1" applyBorder="1" applyAlignment="1">
      <alignment vertical="center"/>
    </xf>
    <xf numFmtId="217" fontId="0" fillId="0" borderId="19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8" xfId="48" applyNumberFormat="1" applyFont="1" applyBorder="1" applyAlignment="1" quotePrefix="1">
      <alignment horizontal="right" vertical="center"/>
    </xf>
    <xf numFmtId="217" fontId="0" fillId="0" borderId="24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217" fontId="0" fillId="0" borderId="50" xfId="48" applyNumberFormat="1" applyFont="1" applyFill="1" applyBorder="1" applyAlignment="1">
      <alignment horizontal="right" vertical="center"/>
    </xf>
    <xf numFmtId="217" fontId="0" fillId="0" borderId="51" xfId="48" applyNumberFormat="1" applyFont="1" applyBorder="1" applyAlignment="1">
      <alignment horizontal="right" vertical="center"/>
    </xf>
    <xf numFmtId="217" fontId="0" fillId="0" borderId="52" xfId="48" applyNumberFormat="1" applyFont="1" applyBorder="1" applyAlignment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54" xfId="48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217" fontId="0" fillId="0" borderId="50" xfId="48" applyNumberFormat="1" applyFont="1" applyBorder="1" applyAlignment="1">
      <alignment vertical="center"/>
    </xf>
    <xf numFmtId="226" fontId="0" fillId="0" borderId="51" xfId="48" applyNumberFormat="1" applyFont="1" applyBorder="1" applyAlignment="1">
      <alignment vertical="center"/>
    </xf>
    <xf numFmtId="218" fontId="0" fillId="0" borderId="51" xfId="48" applyNumberFormat="1" applyFont="1" applyBorder="1" applyAlignment="1">
      <alignment vertical="center"/>
    </xf>
    <xf numFmtId="218" fontId="0" fillId="0" borderId="53" xfId="48" applyNumberFormat="1" applyFont="1" applyBorder="1" applyAlignment="1">
      <alignment vertical="center"/>
    </xf>
    <xf numFmtId="218" fontId="0" fillId="0" borderId="54" xfId="48" applyNumberFormat="1" applyFont="1" applyBorder="1" applyAlignment="1">
      <alignment vertical="center"/>
    </xf>
    <xf numFmtId="218" fontId="0" fillId="0" borderId="53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4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left" vertical="center"/>
    </xf>
    <xf numFmtId="41" fontId="0" fillId="0" borderId="56" xfId="0" applyNumberFormat="1" applyFont="1" applyBorder="1" applyAlignment="1">
      <alignment vertical="center"/>
    </xf>
    <xf numFmtId="217" fontId="0" fillId="0" borderId="57" xfId="48" applyNumberFormat="1" applyFont="1" applyBorder="1" applyAlignment="1">
      <alignment horizontal="center" vertical="center"/>
    </xf>
    <xf numFmtId="217" fontId="0" fillId="0" borderId="58" xfId="48" applyNumberFormat="1" applyFont="1" applyBorder="1" applyAlignment="1">
      <alignment horizontal="center" vertical="center"/>
    </xf>
    <xf numFmtId="217" fontId="0" fillId="0" borderId="59" xfId="48" applyNumberFormat="1" applyFont="1" applyBorder="1" applyAlignment="1">
      <alignment horizontal="center" vertical="center"/>
    </xf>
    <xf numFmtId="217" fontId="0" fillId="0" borderId="32" xfId="48" applyNumberFormat="1" applyFont="1" applyBorder="1" applyAlignment="1">
      <alignment horizontal="center" vertical="center"/>
    </xf>
    <xf numFmtId="217" fontId="0" fillId="0" borderId="34" xfId="48" applyNumberFormat="1" applyFont="1" applyBorder="1" applyAlignment="1">
      <alignment horizontal="center" vertical="center"/>
    </xf>
    <xf numFmtId="217" fontId="0" fillId="0" borderId="45" xfId="48" applyNumberFormat="1" applyFont="1" applyBorder="1" applyAlignment="1">
      <alignment horizontal="center" vertical="center"/>
    </xf>
    <xf numFmtId="217" fontId="0" fillId="0" borderId="19" xfId="48" applyNumberFormat="1" applyFont="1" applyBorder="1" applyAlignment="1">
      <alignment horizontal="center" vertical="center"/>
    </xf>
    <xf numFmtId="217" fontId="0" fillId="0" borderId="30" xfId="48" applyNumberFormat="1" applyFont="1" applyBorder="1" applyAlignment="1">
      <alignment horizontal="center" vertical="center"/>
    </xf>
    <xf numFmtId="217" fontId="0" fillId="0" borderId="24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12" xfId="48" applyNumberFormat="1" applyFont="1" applyBorder="1" applyAlignment="1">
      <alignment horizontal="center" vertical="center"/>
    </xf>
    <xf numFmtId="217" fontId="0" fillId="0" borderId="39" xfId="48" applyNumberFormat="1" applyFont="1" applyBorder="1" applyAlignment="1">
      <alignment horizontal="center" vertical="center"/>
    </xf>
    <xf numFmtId="217" fontId="0" fillId="0" borderId="60" xfId="48" applyNumberFormat="1" applyFon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distributed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203" fontId="0" fillId="0" borderId="48" xfId="0" applyNumberFormat="1" applyFont="1" applyBorder="1" applyAlignment="1">
      <alignment horizontal="center" vertical="center"/>
    </xf>
    <xf numFmtId="203" fontId="0" fillId="0" borderId="62" xfId="0" applyNumberFormat="1" applyFont="1" applyBorder="1" applyAlignment="1">
      <alignment horizontal="center" vertical="center"/>
    </xf>
    <xf numFmtId="217" fontId="0" fillId="0" borderId="17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24" fontId="16" fillId="0" borderId="63" xfId="48" applyNumberFormat="1" applyFont="1" applyBorder="1" applyAlignment="1">
      <alignment vertical="center" textRotation="255"/>
    </xf>
    <xf numFmtId="0" fontId="14" fillId="0" borderId="64" xfId="61" applyFont="1" applyBorder="1" applyAlignment="1">
      <alignment vertical="center" textRotation="255"/>
      <protection/>
    </xf>
    <xf numFmtId="0" fontId="14" fillId="0" borderId="65" xfId="61" applyFont="1" applyBorder="1" applyAlignment="1">
      <alignment vertical="center" textRotation="255"/>
      <protection/>
    </xf>
    <xf numFmtId="0" fontId="14" fillId="0" borderId="64" xfId="61" applyFont="1" applyBorder="1" applyAlignment="1">
      <alignment vertical="center"/>
      <protection/>
    </xf>
    <xf numFmtId="0" fontId="14" fillId="0" borderId="65" xfId="61" applyFont="1" applyBorder="1" applyAlignment="1">
      <alignment vertical="center"/>
      <protection/>
    </xf>
    <xf numFmtId="217" fontId="0" fillId="0" borderId="16" xfId="48" applyNumberFormat="1" applyFont="1" applyBorder="1" applyAlignment="1">
      <alignment vertical="center"/>
    </xf>
    <xf numFmtId="224" fontId="16" fillId="0" borderId="14" xfId="48" applyNumberFormat="1" applyFont="1" applyBorder="1" applyAlignment="1">
      <alignment vertical="center" textRotation="255"/>
    </xf>
    <xf numFmtId="0" fontId="14" fillId="0" borderId="14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26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distributed" vertical="center"/>
    </xf>
    <xf numFmtId="0" fontId="13" fillId="0" borderId="28" xfId="0" applyNumberFormat="1" applyFont="1" applyBorder="1" applyAlignment="1">
      <alignment horizontal="distributed" vertical="center"/>
    </xf>
    <xf numFmtId="0" fontId="13" fillId="0" borderId="22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6" xfId="0" applyNumberFormat="1" applyFont="1" applyBorder="1" applyAlignment="1">
      <alignment horizontal="distributed" vertical="center"/>
    </xf>
    <xf numFmtId="224" fontId="16" fillId="0" borderId="64" xfId="48" applyNumberFormat="1" applyFont="1" applyBorder="1" applyAlignment="1">
      <alignment vertical="center" textRotation="255"/>
    </xf>
    <xf numFmtId="224" fontId="16" fillId="0" borderId="65" xfId="48" applyNumberFormat="1" applyFont="1" applyBorder="1" applyAlignment="1">
      <alignment vertical="center" textRotation="255"/>
    </xf>
    <xf numFmtId="41" fontId="17" fillId="0" borderId="18" xfId="0" applyNumberFormat="1" applyFont="1" applyBorder="1" applyAlignment="1">
      <alignment horizontal="right" vertical="center"/>
    </xf>
    <xf numFmtId="41" fontId="17" fillId="0" borderId="31" xfId="0" applyNumberFormat="1" applyFont="1" applyBorder="1" applyAlignment="1">
      <alignment horizontal="right" vertical="center"/>
    </xf>
    <xf numFmtId="41" fontId="0" fillId="0" borderId="0" xfId="0" applyNumberFormat="1" applyFont="1" applyAlignment="1" quotePrefix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26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66" xfId="0" applyNumberFormat="1" applyFont="1" applyBorder="1" applyAlignment="1">
      <alignment horizontal="centerContinuous" vertical="center"/>
    </xf>
    <xf numFmtId="0" fontId="0" fillId="0" borderId="25" xfId="0" applyNumberFormat="1" applyFont="1" applyBorder="1" applyAlignment="1">
      <alignment horizontal="centerContinuous" vertical="center"/>
    </xf>
    <xf numFmtId="41" fontId="0" fillId="0" borderId="22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 textRotation="255"/>
    </xf>
    <xf numFmtId="41" fontId="0" fillId="0" borderId="10" xfId="0" applyNumberFormat="1" applyFont="1" applyBorder="1" applyAlignment="1">
      <alignment horizontal="left" vertical="center"/>
    </xf>
    <xf numFmtId="41" fontId="0" fillId="0" borderId="26" xfId="0" applyNumberFormat="1" applyFont="1" applyBorder="1" applyAlignment="1">
      <alignment horizontal="left" vertical="center"/>
    </xf>
    <xf numFmtId="218" fontId="0" fillId="0" borderId="42" xfId="48" applyNumberFormat="1" applyFont="1" applyBorder="1" applyAlignment="1">
      <alignment vertical="center"/>
    </xf>
    <xf numFmtId="218" fontId="0" fillId="0" borderId="28" xfId="48" applyNumberFormat="1" applyFont="1" applyBorder="1" applyAlignment="1">
      <alignment vertical="center"/>
    </xf>
    <xf numFmtId="221" fontId="0" fillId="0" borderId="0" xfId="0" applyNumberFormat="1" applyFont="1" applyAlignment="1">
      <alignment vertical="center"/>
    </xf>
    <xf numFmtId="0" fontId="0" fillId="0" borderId="64" xfId="0" applyFont="1" applyBorder="1" applyAlignment="1">
      <alignment horizontal="center" vertical="center" textRotation="255"/>
    </xf>
    <xf numFmtId="41" fontId="0" fillId="0" borderId="14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47" xfId="0" applyNumberFormat="1" applyFont="1" applyBorder="1" applyAlignment="1">
      <alignment horizontal="left" vertical="center"/>
    </xf>
    <xf numFmtId="218" fontId="0" fillId="0" borderId="37" xfId="48" applyNumberFormat="1" applyFont="1" applyBorder="1" applyAlignment="1">
      <alignment vertical="center"/>
    </xf>
    <xf numFmtId="218" fontId="0" fillId="0" borderId="38" xfId="48" applyNumberFormat="1" applyFont="1" applyBorder="1" applyAlignment="1">
      <alignment vertical="center"/>
    </xf>
    <xf numFmtId="41" fontId="0" fillId="0" borderId="42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218" fontId="0" fillId="0" borderId="30" xfId="48" applyNumberFormat="1" applyFon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41" fontId="0" fillId="0" borderId="67" xfId="0" applyNumberFormat="1" applyFont="1" applyBorder="1" applyAlignment="1">
      <alignment vertical="center"/>
    </xf>
    <xf numFmtId="41" fontId="0" fillId="0" borderId="42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left" vertical="center"/>
    </xf>
    <xf numFmtId="218" fontId="0" fillId="0" borderId="43" xfId="48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41" fontId="0" fillId="0" borderId="3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1" fontId="0" fillId="0" borderId="44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left" vertical="center"/>
    </xf>
    <xf numFmtId="41" fontId="0" fillId="0" borderId="29" xfId="0" applyNumberFormat="1" applyFont="1" applyBorder="1" applyAlignment="1">
      <alignment horizontal="left" vertical="center"/>
    </xf>
    <xf numFmtId="41" fontId="0" fillId="0" borderId="55" xfId="0" applyNumberFormat="1" applyFont="1" applyBorder="1" applyAlignment="1">
      <alignment horizontal="left" vertical="center"/>
    </xf>
    <xf numFmtId="218" fontId="0" fillId="0" borderId="68" xfId="48" applyNumberFormat="1" applyFont="1" applyBorder="1" applyAlignment="1">
      <alignment vertical="center"/>
    </xf>
    <xf numFmtId="218" fontId="0" fillId="0" borderId="69" xfId="48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 textRotation="255"/>
    </xf>
    <xf numFmtId="41" fontId="0" fillId="0" borderId="22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218" fontId="0" fillId="0" borderId="12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41" xfId="48" applyNumberFormat="1" applyFont="1" applyBorder="1" applyAlignment="1">
      <alignment vertical="center"/>
    </xf>
    <xf numFmtId="41" fontId="0" fillId="0" borderId="30" xfId="0" applyNumberFormat="1" applyFont="1" applyBorder="1" applyAlignment="1">
      <alignment horizontal="left" vertical="center"/>
    </xf>
    <xf numFmtId="218" fontId="0" fillId="0" borderId="24" xfId="48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/>
    </xf>
    <xf numFmtId="218" fontId="0" fillId="0" borderId="36" xfId="48" applyNumberFormat="1" applyFont="1" applyBorder="1" applyAlignment="1">
      <alignment vertical="center"/>
    </xf>
    <xf numFmtId="218" fontId="0" fillId="0" borderId="24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41" fontId="0" fillId="0" borderId="22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left" vertical="center"/>
    </xf>
    <xf numFmtId="218" fontId="0" fillId="0" borderId="40" xfId="48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right" vertical="center"/>
    </xf>
    <xf numFmtId="203" fontId="0" fillId="0" borderId="0" xfId="0" applyNumberFormat="1" applyFont="1" applyAlignment="1">
      <alignment vertical="center"/>
    </xf>
    <xf numFmtId="41" fontId="0" fillId="0" borderId="31" xfId="0" applyNumberFormat="1" applyFont="1" applyBorder="1" applyAlignment="1">
      <alignment horizontal="right" vertical="center"/>
    </xf>
    <xf numFmtId="217" fontId="0" fillId="0" borderId="19" xfId="0" applyNumberFormat="1" applyFont="1" applyBorder="1" applyAlignment="1" quotePrefix="1">
      <alignment horizontal="right" vertical="center"/>
    </xf>
    <xf numFmtId="217" fontId="0" fillId="0" borderId="29" xfId="0" applyNumberFormat="1" applyFont="1" applyBorder="1" applyAlignment="1" quotePrefix="1">
      <alignment horizontal="right" vertical="center"/>
    </xf>
    <xf numFmtId="41" fontId="0" fillId="0" borderId="33" xfId="0" applyNumberFormat="1" applyFont="1" applyBorder="1" applyAlignment="1">
      <alignment horizontal="left" vertical="center"/>
    </xf>
    <xf numFmtId="41" fontId="0" fillId="0" borderId="35" xfId="0" applyNumberFormat="1" applyFont="1" applyBorder="1" applyAlignment="1">
      <alignment horizontal="right" vertical="center"/>
    </xf>
    <xf numFmtId="41" fontId="0" fillId="0" borderId="38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right" vertical="center"/>
    </xf>
    <xf numFmtId="41" fontId="0" fillId="0" borderId="44" xfId="0" applyNumberFormat="1" applyFont="1" applyBorder="1" applyAlignment="1">
      <alignment horizontal="left" vertical="center"/>
    </xf>
    <xf numFmtId="41" fontId="0" fillId="0" borderId="16" xfId="0" applyNumberFormat="1" applyFont="1" applyBorder="1" applyAlignment="1">
      <alignment horizontal="left" vertical="center"/>
    </xf>
    <xf numFmtId="41" fontId="0" fillId="0" borderId="38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217" fontId="0" fillId="0" borderId="44" xfId="0" applyNumberFormat="1" applyFont="1" applyBorder="1" applyAlignment="1">
      <alignment vertical="center"/>
    </xf>
    <xf numFmtId="217" fontId="0" fillId="0" borderId="45" xfId="0" applyNumberFormat="1" applyFont="1" applyBorder="1" applyAlignment="1">
      <alignment vertical="center"/>
    </xf>
    <xf numFmtId="217" fontId="0" fillId="0" borderId="32" xfId="0" applyNumberFormat="1" applyFont="1" applyBorder="1" applyAlignment="1">
      <alignment vertical="center"/>
    </xf>
    <xf numFmtId="41" fontId="0" fillId="0" borderId="46" xfId="0" applyNumberFormat="1" applyFont="1" applyBorder="1" applyAlignment="1">
      <alignment horizontal="right" vertical="center"/>
    </xf>
    <xf numFmtId="203" fontId="0" fillId="0" borderId="0" xfId="0" applyNumberFormat="1" applyFont="1" applyAlignment="1" quotePrefix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lef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48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218" fontId="0" fillId="0" borderId="36" xfId="0" applyNumberFormat="1" applyFont="1" applyBorder="1" applyAlignment="1">
      <alignment vertical="center"/>
    </xf>
    <xf numFmtId="218" fontId="0" fillId="0" borderId="39" xfId="48" applyNumberFormat="1" applyFont="1" applyBorder="1" applyAlignment="1">
      <alignment vertical="center"/>
    </xf>
    <xf numFmtId="41" fontId="0" fillId="0" borderId="56" xfId="0" applyNumberFormat="1" applyFont="1" applyBorder="1" applyAlignment="1">
      <alignment horizontal="centerContinuous" vertical="center"/>
    </xf>
    <xf numFmtId="0" fontId="0" fillId="0" borderId="70" xfId="0" applyFont="1" applyBorder="1" applyAlignment="1">
      <alignment horizontal="centerContinuous" vertical="center"/>
    </xf>
    <xf numFmtId="0" fontId="0" fillId="0" borderId="71" xfId="0" applyFont="1" applyBorder="1" applyAlignment="1">
      <alignment horizontal="centerContinuous" vertical="center"/>
    </xf>
    <xf numFmtId="41" fontId="0" fillId="0" borderId="72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textRotation="255"/>
    </xf>
    <xf numFmtId="41" fontId="0" fillId="0" borderId="54" xfId="0" applyNumberFormat="1" applyFont="1" applyBorder="1" applyAlignment="1">
      <alignment horizontal="center" vertical="center" shrinkToFit="1"/>
    </xf>
    <xf numFmtId="41" fontId="0" fillId="0" borderId="54" xfId="0" applyNumberFormat="1" applyFont="1" applyBorder="1" applyAlignment="1">
      <alignment horizontal="center" vertical="center"/>
    </xf>
    <xf numFmtId="217" fontId="0" fillId="0" borderId="50" xfId="0" applyNumberFormat="1" applyFont="1" applyBorder="1" applyAlignment="1">
      <alignment vertical="center"/>
    </xf>
    <xf numFmtId="217" fontId="0" fillId="0" borderId="51" xfId="0" applyNumberFormat="1" applyFont="1" applyBorder="1" applyAlignment="1">
      <alignment vertical="center"/>
    </xf>
    <xf numFmtId="217" fontId="0" fillId="0" borderId="52" xfId="0" applyNumberFormat="1" applyFont="1" applyBorder="1" applyAlignment="1">
      <alignment vertical="center"/>
    </xf>
    <xf numFmtId="41" fontId="0" fillId="0" borderId="55" xfId="0" applyNumberFormat="1" applyFont="1" applyBorder="1" applyAlignment="1">
      <alignment horizontal="right" vertical="center"/>
    </xf>
    <xf numFmtId="217" fontId="0" fillId="0" borderId="53" xfId="0" applyNumberFormat="1" applyFont="1" applyBorder="1" applyAlignment="1">
      <alignment vertical="center"/>
    </xf>
    <xf numFmtId="41" fontId="0" fillId="0" borderId="48" xfId="0" applyNumberFormat="1" applyFont="1" applyBorder="1" applyAlignment="1">
      <alignment horizontal="left" vertical="center"/>
    </xf>
    <xf numFmtId="41" fontId="0" fillId="0" borderId="66" xfId="0" applyNumberFormat="1" applyFont="1" applyBorder="1" applyAlignment="1">
      <alignment horizontal="left" vertical="center"/>
    </xf>
    <xf numFmtId="41" fontId="0" fillId="0" borderId="62" xfId="0" applyNumberFormat="1" applyFont="1" applyBorder="1" applyAlignment="1">
      <alignment horizontal="right" vertical="center"/>
    </xf>
    <xf numFmtId="217" fontId="0" fillId="0" borderId="54" xfId="0" applyNumberFormat="1" applyFont="1" applyBorder="1" applyAlignment="1">
      <alignment vertical="center"/>
    </xf>
    <xf numFmtId="225" fontId="0" fillId="0" borderId="51" xfId="0" applyNumberFormat="1" applyFont="1" applyBorder="1" applyAlignment="1">
      <alignment vertical="center"/>
    </xf>
    <xf numFmtId="41" fontId="0" fillId="0" borderId="69" xfId="0" applyNumberFormat="1" applyFont="1" applyBorder="1" applyAlignment="1">
      <alignment horizontal="right" vertical="center"/>
    </xf>
    <xf numFmtId="41" fontId="0" fillId="0" borderId="33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226" fontId="0" fillId="0" borderId="51" xfId="0" applyNumberFormat="1" applyFont="1" applyBorder="1" applyAlignment="1">
      <alignment vertical="center"/>
    </xf>
    <xf numFmtId="218" fontId="0" fillId="0" borderId="5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55" xfId="0" applyNumberFormat="1" applyFont="1" applyBorder="1" applyAlignment="1">
      <alignment vertical="center"/>
    </xf>
    <xf numFmtId="41" fontId="0" fillId="0" borderId="69" xfId="0" applyNumberFormat="1" applyFont="1" applyBorder="1" applyAlignment="1">
      <alignment vertical="center"/>
    </xf>
    <xf numFmtId="218" fontId="0" fillId="0" borderId="53" xfId="0" applyNumberFormat="1" applyFont="1" applyBorder="1" applyAlignment="1">
      <alignment vertical="center"/>
    </xf>
    <xf numFmtId="41" fontId="0" fillId="0" borderId="62" xfId="0" applyNumberFormat="1" applyFont="1" applyBorder="1" applyAlignment="1">
      <alignment vertical="center"/>
    </xf>
    <xf numFmtId="218" fontId="0" fillId="0" borderId="54" xfId="0" applyNumberFormat="1" applyFont="1" applyBorder="1" applyAlignment="1">
      <alignment vertical="center"/>
    </xf>
    <xf numFmtId="218" fontId="0" fillId="0" borderId="0" xfId="0" applyNumberFormat="1" applyFont="1" applyBorder="1" applyAlignment="1">
      <alignment vertical="center"/>
    </xf>
    <xf numFmtId="217" fontId="0" fillId="0" borderId="30" xfId="0" applyNumberFormat="1" applyFont="1" applyBorder="1" applyAlignment="1" quotePrefix="1">
      <alignment horizontal="right" vertical="center"/>
    </xf>
    <xf numFmtId="217" fontId="0" fillId="0" borderId="24" xfId="0" applyNumberFormat="1" applyFont="1" applyBorder="1" applyAlignment="1" quotePrefix="1">
      <alignment horizontal="right"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26" xfId="0" applyNumberFormat="1" applyFont="1" applyBorder="1" applyAlignment="1">
      <alignment horizontal="centerContinuous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62" xfId="0" applyNumberFormat="1" applyFon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Continuous" vertical="center"/>
    </xf>
    <xf numFmtId="41" fontId="0" fillId="0" borderId="66" xfId="0" applyNumberFormat="1" applyFont="1" applyBorder="1" applyAlignment="1">
      <alignment horizontal="centerContinuous" vertical="center"/>
    </xf>
    <xf numFmtId="41" fontId="0" fillId="0" borderId="15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29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66" xfId="0" applyNumberFormat="1" applyFont="1" applyBorder="1" applyAlignment="1" quotePrefix="1">
      <alignment horizontal="right" vertical="center"/>
    </xf>
    <xf numFmtId="41" fontId="0" fillId="0" borderId="29" xfId="0" applyNumberFormat="1" applyFont="1" applyBorder="1" applyAlignment="1" quotePrefix="1">
      <alignment horizontal="right" vertical="center"/>
    </xf>
    <xf numFmtId="41" fontId="0" fillId="0" borderId="11" xfId="0" applyNumberFormat="1" applyFont="1" applyBorder="1" applyAlignment="1" quotePrefix="1">
      <alignment horizontal="right" vertical="center"/>
    </xf>
    <xf numFmtId="217" fontId="0" fillId="0" borderId="68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" sqref="F1"/>
    </sheetView>
  </sheetViews>
  <sheetFormatPr defaultColWidth="8.796875" defaultRowHeight="14.25"/>
  <cols>
    <col min="1" max="2" width="3.59765625" style="4" customWidth="1"/>
    <col min="3" max="4" width="1.59765625" style="4" customWidth="1"/>
    <col min="5" max="5" width="32.59765625" style="4" customWidth="1"/>
    <col min="6" max="6" width="15.59765625" style="4" customWidth="1"/>
    <col min="7" max="7" width="10.59765625" style="4" customWidth="1"/>
    <col min="8" max="8" width="15.59765625" style="4" customWidth="1"/>
    <col min="9" max="9" width="10.59765625" style="4" customWidth="1"/>
    <col min="10" max="11" width="9" style="4" customWidth="1"/>
    <col min="12" max="12" width="9.8984375" style="4" customWidth="1"/>
    <col min="13" max="16384" width="9" style="4" customWidth="1"/>
  </cols>
  <sheetData>
    <row r="1" spans="1:6" ht="33.75" customHeight="1">
      <c r="A1" s="11" t="s">
        <v>0</v>
      </c>
      <c r="B1" s="11"/>
      <c r="C1" s="11"/>
      <c r="D1" s="11"/>
      <c r="E1" s="115" t="s">
        <v>248</v>
      </c>
      <c r="F1" s="1"/>
    </row>
    <row r="3" ht="14.25">
      <c r="A3" s="5" t="s">
        <v>93</v>
      </c>
    </row>
    <row r="5" spans="1:5" ht="13.5">
      <c r="A5" s="12" t="s">
        <v>238</v>
      </c>
      <c r="B5" s="12"/>
      <c r="C5" s="12"/>
      <c r="D5" s="12"/>
      <c r="E5" s="12"/>
    </row>
    <row r="6" spans="1:9" ht="14.25">
      <c r="A6" s="2"/>
      <c r="H6" s="148"/>
      <c r="I6" s="149" t="s">
        <v>1</v>
      </c>
    </row>
    <row r="7" spans="1:9" ht="27" customHeight="1">
      <c r="A7" s="3"/>
      <c r="B7" s="150"/>
      <c r="C7" s="150"/>
      <c r="D7" s="150"/>
      <c r="E7" s="150"/>
      <c r="F7" s="151" t="s">
        <v>237</v>
      </c>
      <c r="G7" s="152"/>
      <c r="H7" s="153" t="s">
        <v>2</v>
      </c>
      <c r="I7" s="10" t="s">
        <v>22</v>
      </c>
    </row>
    <row r="8" spans="1:9" ht="16.5" customHeight="1">
      <c r="A8" s="154"/>
      <c r="B8" s="155"/>
      <c r="C8" s="155"/>
      <c r="D8" s="155"/>
      <c r="E8" s="155"/>
      <c r="F8" s="156" t="s">
        <v>91</v>
      </c>
      <c r="G8" s="9" t="s">
        <v>3</v>
      </c>
      <c r="H8" s="157"/>
      <c r="I8" s="158"/>
    </row>
    <row r="9" spans="1:11" ht="18" customHeight="1">
      <c r="A9" s="159" t="s">
        <v>88</v>
      </c>
      <c r="B9" s="159" t="s">
        <v>90</v>
      </c>
      <c r="C9" s="160" t="s">
        <v>4</v>
      </c>
      <c r="D9" s="161"/>
      <c r="E9" s="161"/>
      <c r="F9" s="14">
        <v>142698</v>
      </c>
      <c r="G9" s="162">
        <f>F9/$F$27*100</f>
        <v>21.069370434844238</v>
      </c>
      <c r="H9" s="28">
        <v>136210</v>
      </c>
      <c r="I9" s="163">
        <f>(F9/H9-1)*100</f>
        <v>4.763233242786868</v>
      </c>
      <c r="K9" s="164"/>
    </row>
    <row r="10" spans="1:9" ht="18" customHeight="1">
      <c r="A10" s="165"/>
      <c r="B10" s="165"/>
      <c r="C10" s="166"/>
      <c r="D10" s="167" t="s">
        <v>23</v>
      </c>
      <c r="E10" s="168"/>
      <c r="F10" s="16">
        <v>43650</v>
      </c>
      <c r="G10" s="169">
        <f aca="true" t="shared" si="0" ref="G10:G27">F10/$F$27*100</f>
        <v>6.444925783689687</v>
      </c>
      <c r="H10" s="17">
        <v>42536</v>
      </c>
      <c r="I10" s="170">
        <f aca="true" t="shared" si="1" ref="I10:I27">(F10/H10-1)*100</f>
        <v>2.6189580590558537</v>
      </c>
    </row>
    <row r="11" spans="1:9" ht="18" customHeight="1">
      <c r="A11" s="165"/>
      <c r="B11" s="165"/>
      <c r="C11" s="166"/>
      <c r="D11" s="171"/>
      <c r="E11" s="172" t="s">
        <v>24</v>
      </c>
      <c r="F11" s="18">
        <f>37633+789+812</f>
        <v>39234</v>
      </c>
      <c r="G11" s="173">
        <f t="shared" si="0"/>
        <v>5.792903051484104</v>
      </c>
      <c r="H11" s="19">
        <f>37514+513+310</f>
        <v>38337</v>
      </c>
      <c r="I11" s="174">
        <f t="shared" si="1"/>
        <v>2.339776195320442</v>
      </c>
    </row>
    <row r="12" spans="1:9" ht="18" customHeight="1">
      <c r="A12" s="165"/>
      <c r="B12" s="165"/>
      <c r="C12" s="166"/>
      <c r="D12" s="171"/>
      <c r="E12" s="172" t="s">
        <v>25</v>
      </c>
      <c r="F12" s="18">
        <v>4027</v>
      </c>
      <c r="G12" s="173">
        <f t="shared" si="0"/>
        <v>0.5945868529420015</v>
      </c>
      <c r="H12" s="19">
        <v>3943</v>
      </c>
      <c r="I12" s="174">
        <f t="shared" si="1"/>
        <v>2.130357595739274</v>
      </c>
    </row>
    <row r="13" spans="1:9" ht="18" customHeight="1">
      <c r="A13" s="165"/>
      <c r="B13" s="165"/>
      <c r="C13" s="166"/>
      <c r="D13" s="175"/>
      <c r="E13" s="172" t="s">
        <v>26</v>
      </c>
      <c r="F13" s="18">
        <v>389</v>
      </c>
      <c r="G13" s="173">
        <f t="shared" si="0"/>
        <v>0.057435879263580486</v>
      </c>
      <c r="H13" s="19">
        <v>256</v>
      </c>
      <c r="I13" s="174">
        <f t="shared" si="1"/>
        <v>51.953125</v>
      </c>
    </row>
    <row r="14" spans="1:9" ht="18" customHeight="1">
      <c r="A14" s="165"/>
      <c r="B14" s="165"/>
      <c r="C14" s="166"/>
      <c r="D14" s="176" t="s">
        <v>27</v>
      </c>
      <c r="E14" s="177"/>
      <c r="F14" s="14">
        <v>23175</v>
      </c>
      <c r="G14" s="162">
        <f t="shared" si="0"/>
        <v>3.421790493402256</v>
      </c>
      <c r="H14" s="15">
        <v>21755</v>
      </c>
      <c r="I14" s="178">
        <f t="shared" si="1"/>
        <v>6.527235118363595</v>
      </c>
    </row>
    <row r="15" spans="1:9" ht="18" customHeight="1">
      <c r="A15" s="165"/>
      <c r="B15" s="165"/>
      <c r="C15" s="166"/>
      <c r="D15" s="171"/>
      <c r="E15" s="172" t="s">
        <v>28</v>
      </c>
      <c r="F15" s="18">
        <v>1342</v>
      </c>
      <c r="G15" s="173">
        <f t="shared" si="0"/>
        <v>0.1981464009555913</v>
      </c>
      <c r="H15" s="19">
        <v>1320</v>
      </c>
      <c r="I15" s="174">
        <f t="shared" si="1"/>
        <v>1.6666666666666607</v>
      </c>
    </row>
    <row r="16" spans="1:11" ht="18" customHeight="1">
      <c r="A16" s="165"/>
      <c r="B16" s="165"/>
      <c r="C16" s="166"/>
      <c r="D16" s="171"/>
      <c r="E16" s="179" t="s">
        <v>29</v>
      </c>
      <c r="F16" s="16">
        <v>21833</v>
      </c>
      <c r="G16" s="169">
        <f t="shared" si="0"/>
        <v>3.2236440924466656</v>
      </c>
      <c r="H16" s="17">
        <v>20435</v>
      </c>
      <c r="I16" s="170">
        <f t="shared" si="1"/>
        <v>6.841203816980679</v>
      </c>
      <c r="K16" s="27"/>
    </row>
    <row r="17" spans="1:9" ht="18" customHeight="1">
      <c r="A17" s="165"/>
      <c r="B17" s="165"/>
      <c r="C17" s="166"/>
      <c r="D17" s="180" t="s">
        <v>30</v>
      </c>
      <c r="E17" s="181"/>
      <c r="F17" s="16">
        <v>49967</v>
      </c>
      <c r="G17" s="169">
        <f t="shared" si="0"/>
        <v>7.377631308903151</v>
      </c>
      <c r="H17" s="17">
        <v>47077</v>
      </c>
      <c r="I17" s="170">
        <f t="shared" si="1"/>
        <v>6.138878858041075</v>
      </c>
    </row>
    <row r="18" spans="1:9" ht="18" customHeight="1">
      <c r="A18" s="165"/>
      <c r="B18" s="165"/>
      <c r="C18" s="166"/>
      <c r="D18" s="182" t="s">
        <v>94</v>
      </c>
      <c r="E18" s="183"/>
      <c r="F18" s="18">
        <v>2460</v>
      </c>
      <c r="G18" s="173">
        <f t="shared" si="0"/>
        <v>0.36321918506017475</v>
      </c>
      <c r="H18" s="19">
        <v>2041</v>
      </c>
      <c r="I18" s="174">
        <f t="shared" si="1"/>
        <v>20.52915237628614</v>
      </c>
    </row>
    <row r="19" spans="1:26" ht="18" customHeight="1">
      <c r="A19" s="165"/>
      <c r="B19" s="165"/>
      <c r="C19" s="184"/>
      <c r="D19" s="182" t="s">
        <v>95</v>
      </c>
      <c r="E19" s="183"/>
      <c r="F19" s="18">
        <v>0</v>
      </c>
      <c r="G19" s="173">
        <f t="shared" si="0"/>
        <v>0</v>
      </c>
      <c r="H19" s="19">
        <v>0</v>
      </c>
      <c r="I19" s="174" t="e">
        <f t="shared" si="1"/>
        <v>#DIV/0!</v>
      </c>
      <c r="Z19" s="4" t="s">
        <v>96</v>
      </c>
    </row>
    <row r="20" spans="1:9" ht="18" customHeight="1">
      <c r="A20" s="165"/>
      <c r="B20" s="165"/>
      <c r="C20" s="185" t="s">
        <v>5</v>
      </c>
      <c r="D20" s="186"/>
      <c r="E20" s="186"/>
      <c r="F20" s="18">
        <v>23089</v>
      </c>
      <c r="G20" s="173">
        <f t="shared" si="0"/>
        <v>3.409092586932673</v>
      </c>
      <c r="H20" s="19">
        <v>22782</v>
      </c>
      <c r="I20" s="174">
        <f t="shared" si="1"/>
        <v>1.3475550873496722</v>
      </c>
    </row>
    <row r="21" spans="1:9" ht="18" customHeight="1">
      <c r="A21" s="165"/>
      <c r="B21" s="165"/>
      <c r="C21" s="185" t="s">
        <v>6</v>
      </c>
      <c r="D21" s="186"/>
      <c r="E21" s="186"/>
      <c r="F21" s="18">
        <v>216067</v>
      </c>
      <c r="G21" s="173">
        <f t="shared" si="0"/>
        <v>31.902308804226337</v>
      </c>
      <c r="H21" s="19">
        <v>220059</v>
      </c>
      <c r="I21" s="174">
        <f t="shared" si="1"/>
        <v>-1.814058956916098</v>
      </c>
    </row>
    <row r="22" spans="1:9" ht="18" customHeight="1">
      <c r="A22" s="165"/>
      <c r="B22" s="165"/>
      <c r="C22" s="185" t="s">
        <v>31</v>
      </c>
      <c r="D22" s="186"/>
      <c r="E22" s="186"/>
      <c r="F22" s="18">
        <v>11019</v>
      </c>
      <c r="G22" s="173">
        <f t="shared" si="0"/>
        <v>1.6269561789341733</v>
      </c>
      <c r="H22" s="19">
        <v>10986</v>
      </c>
      <c r="I22" s="174">
        <f t="shared" si="1"/>
        <v>0.30038230475151195</v>
      </c>
    </row>
    <row r="23" spans="1:9" ht="18" customHeight="1">
      <c r="A23" s="165"/>
      <c r="B23" s="165"/>
      <c r="C23" s="185" t="s">
        <v>7</v>
      </c>
      <c r="D23" s="186"/>
      <c r="E23" s="186"/>
      <c r="F23" s="18">
        <v>106486</v>
      </c>
      <c r="G23" s="173">
        <f t="shared" si="0"/>
        <v>15.72266591069828</v>
      </c>
      <c r="H23" s="19">
        <v>108544</v>
      </c>
      <c r="I23" s="174">
        <f t="shared" si="1"/>
        <v>-1.8960053066037763</v>
      </c>
    </row>
    <row r="24" spans="1:9" ht="18" customHeight="1">
      <c r="A24" s="165"/>
      <c r="B24" s="165"/>
      <c r="C24" s="185" t="s">
        <v>32</v>
      </c>
      <c r="D24" s="186"/>
      <c r="E24" s="186"/>
      <c r="F24" s="18">
        <v>2346</v>
      </c>
      <c r="G24" s="173">
        <f t="shared" si="0"/>
        <v>0.34638707648421546</v>
      </c>
      <c r="H24" s="19">
        <v>2093</v>
      </c>
      <c r="I24" s="174">
        <f t="shared" si="1"/>
        <v>12.08791208791209</v>
      </c>
    </row>
    <row r="25" spans="1:9" ht="18" customHeight="1">
      <c r="A25" s="165"/>
      <c r="B25" s="165"/>
      <c r="C25" s="185" t="s">
        <v>8</v>
      </c>
      <c r="D25" s="186"/>
      <c r="E25" s="186"/>
      <c r="F25" s="18">
        <v>104170</v>
      </c>
      <c r="G25" s="173">
        <f t="shared" si="0"/>
        <v>15.380708336470898</v>
      </c>
      <c r="H25" s="19">
        <v>107612</v>
      </c>
      <c r="I25" s="174">
        <f t="shared" si="1"/>
        <v>-3.1985280451994225</v>
      </c>
    </row>
    <row r="26" spans="1:9" ht="18" customHeight="1">
      <c r="A26" s="165"/>
      <c r="B26" s="165"/>
      <c r="C26" s="81" t="s">
        <v>9</v>
      </c>
      <c r="D26" s="187"/>
      <c r="E26" s="187"/>
      <c r="F26" s="20">
        <v>71402</v>
      </c>
      <c r="G26" s="188">
        <f t="shared" si="0"/>
        <v>10.542510671409188</v>
      </c>
      <c r="H26" s="21">
        <v>95164</v>
      </c>
      <c r="I26" s="189">
        <f t="shared" si="1"/>
        <v>-24.96952629145475</v>
      </c>
    </row>
    <row r="27" spans="1:9" ht="18" customHeight="1">
      <c r="A27" s="165"/>
      <c r="B27" s="190"/>
      <c r="C27" s="191" t="s">
        <v>10</v>
      </c>
      <c r="D27" s="192"/>
      <c r="E27" s="192"/>
      <c r="F27" s="22">
        <f>SUM(F9,F20:F26)</f>
        <v>677277</v>
      </c>
      <c r="G27" s="193">
        <f t="shared" si="0"/>
        <v>100</v>
      </c>
      <c r="H27" s="22">
        <f>SUM(H9,H20:H26)</f>
        <v>703450</v>
      </c>
      <c r="I27" s="194">
        <f t="shared" si="1"/>
        <v>-3.7206624493567375</v>
      </c>
    </row>
    <row r="28" spans="1:9" ht="18" customHeight="1">
      <c r="A28" s="165"/>
      <c r="B28" s="159" t="s">
        <v>89</v>
      </c>
      <c r="C28" s="160" t="s">
        <v>11</v>
      </c>
      <c r="D28" s="161"/>
      <c r="E28" s="161"/>
      <c r="F28" s="14">
        <f>F29+F30+F31</f>
        <v>319001</v>
      </c>
      <c r="G28" s="162">
        <f>F28/$F$45*100</f>
        <v>47.10052164771578</v>
      </c>
      <c r="H28" s="14">
        <f>H29+H30+H31</f>
        <v>320227</v>
      </c>
      <c r="I28" s="195">
        <f>(F28/H28-1)*100</f>
        <v>-0.382853413359896</v>
      </c>
    </row>
    <row r="29" spans="1:9" ht="18" customHeight="1">
      <c r="A29" s="165"/>
      <c r="B29" s="165"/>
      <c r="C29" s="166"/>
      <c r="D29" s="196" t="s">
        <v>12</v>
      </c>
      <c r="E29" s="186"/>
      <c r="F29" s="18">
        <v>187484</v>
      </c>
      <c r="G29" s="173">
        <f aca="true" t="shared" si="2" ref="G29:G45">F29/$F$45*100</f>
        <v>27.68202670399261</v>
      </c>
      <c r="H29" s="18">
        <v>190154</v>
      </c>
      <c r="I29" s="197">
        <f aca="true" t="shared" si="3" ref="I29:I45">(F29/H29-1)*100</f>
        <v>-1.4041250775687075</v>
      </c>
    </row>
    <row r="30" spans="1:9" ht="18" customHeight="1">
      <c r="A30" s="165"/>
      <c r="B30" s="165"/>
      <c r="C30" s="166"/>
      <c r="D30" s="196" t="s">
        <v>33</v>
      </c>
      <c r="E30" s="186"/>
      <c r="F30" s="18">
        <v>25176</v>
      </c>
      <c r="G30" s="173">
        <f t="shared" si="2"/>
        <v>3.7172382939329105</v>
      </c>
      <c r="H30" s="18">
        <v>25505</v>
      </c>
      <c r="I30" s="197">
        <f t="shared" si="3"/>
        <v>-1.2899431484022728</v>
      </c>
    </row>
    <row r="31" spans="1:9" ht="18" customHeight="1">
      <c r="A31" s="165"/>
      <c r="B31" s="165"/>
      <c r="C31" s="198"/>
      <c r="D31" s="196" t="s">
        <v>13</v>
      </c>
      <c r="E31" s="186"/>
      <c r="F31" s="18">
        <v>106341</v>
      </c>
      <c r="G31" s="173">
        <f t="shared" si="2"/>
        <v>15.701256649790263</v>
      </c>
      <c r="H31" s="18">
        <v>104568</v>
      </c>
      <c r="I31" s="197">
        <f t="shared" si="3"/>
        <v>1.695547394996555</v>
      </c>
    </row>
    <row r="32" spans="1:9" ht="18" customHeight="1">
      <c r="A32" s="165"/>
      <c r="B32" s="165"/>
      <c r="C32" s="199" t="s">
        <v>14</v>
      </c>
      <c r="D32" s="177"/>
      <c r="E32" s="177"/>
      <c r="F32" s="14">
        <f>SUM(F33:F38)+200</f>
        <v>213788</v>
      </c>
      <c r="G32" s="162">
        <f t="shared" si="2"/>
        <v>31.565814282782377</v>
      </c>
      <c r="H32" s="14">
        <f>SUM(H33:H38)+200</f>
        <v>221790</v>
      </c>
      <c r="I32" s="195">
        <f t="shared" si="3"/>
        <v>-3.60791739934172</v>
      </c>
    </row>
    <row r="33" spans="1:9" ht="18" customHeight="1">
      <c r="A33" s="165"/>
      <c r="B33" s="165"/>
      <c r="C33" s="166"/>
      <c r="D33" s="196" t="s">
        <v>15</v>
      </c>
      <c r="E33" s="186"/>
      <c r="F33" s="18">
        <v>18745</v>
      </c>
      <c r="G33" s="173">
        <f t="shared" si="2"/>
        <v>2.7677006601434866</v>
      </c>
      <c r="H33" s="18">
        <v>21309</v>
      </c>
      <c r="I33" s="197">
        <f t="shared" si="3"/>
        <v>-12.032474541273642</v>
      </c>
    </row>
    <row r="34" spans="1:9" ht="18" customHeight="1">
      <c r="A34" s="165"/>
      <c r="B34" s="165"/>
      <c r="C34" s="166"/>
      <c r="D34" s="196" t="s">
        <v>34</v>
      </c>
      <c r="E34" s="186"/>
      <c r="F34" s="18">
        <v>5924</v>
      </c>
      <c r="G34" s="173">
        <f t="shared" si="2"/>
        <v>0.8746790456489737</v>
      </c>
      <c r="H34" s="18">
        <v>6102</v>
      </c>
      <c r="I34" s="197">
        <f t="shared" si="3"/>
        <v>-2.9170763684038037</v>
      </c>
    </row>
    <row r="35" spans="1:9" ht="18" customHeight="1">
      <c r="A35" s="165"/>
      <c r="B35" s="165"/>
      <c r="C35" s="166"/>
      <c r="D35" s="196" t="s">
        <v>35</v>
      </c>
      <c r="E35" s="186"/>
      <c r="F35" s="18">
        <v>147744</v>
      </c>
      <c r="G35" s="173">
        <f t="shared" si="2"/>
        <v>21.81441271444328</v>
      </c>
      <c r="H35" s="18">
        <v>155365</v>
      </c>
      <c r="I35" s="197">
        <f t="shared" si="3"/>
        <v>-4.905223184114826</v>
      </c>
    </row>
    <row r="36" spans="1:9" ht="18" customHeight="1">
      <c r="A36" s="165"/>
      <c r="B36" s="165"/>
      <c r="C36" s="166"/>
      <c r="D36" s="196" t="s">
        <v>36</v>
      </c>
      <c r="E36" s="186"/>
      <c r="F36" s="18">
        <v>11037</v>
      </c>
      <c r="G36" s="173">
        <f t="shared" si="2"/>
        <v>1.629613880288272</v>
      </c>
      <c r="H36" s="18">
        <v>925</v>
      </c>
      <c r="I36" s="197">
        <f t="shared" si="3"/>
        <v>1093.1891891891892</v>
      </c>
    </row>
    <row r="37" spans="1:9" ht="18" customHeight="1">
      <c r="A37" s="165"/>
      <c r="B37" s="165"/>
      <c r="C37" s="166"/>
      <c r="D37" s="196" t="s">
        <v>16</v>
      </c>
      <c r="E37" s="186"/>
      <c r="F37" s="18">
        <v>2737</v>
      </c>
      <c r="G37" s="173">
        <f t="shared" si="2"/>
        <v>0.4041182558982514</v>
      </c>
      <c r="H37" s="18">
        <v>6223</v>
      </c>
      <c r="I37" s="197">
        <f t="shared" si="3"/>
        <v>-56.01799775028121</v>
      </c>
    </row>
    <row r="38" spans="1:9" ht="18" customHeight="1">
      <c r="A38" s="165"/>
      <c r="B38" s="165"/>
      <c r="C38" s="198"/>
      <c r="D38" s="196" t="s">
        <v>37</v>
      </c>
      <c r="E38" s="186"/>
      <c r="F38" s="18">
        <f>16+27385</f>
        <v>27401</v>
      </c>
      <c r="G38" s="173">
        <f t="shared" si="2"/>
        <v>4.045759711314573</v>
      </c>
      <c r="H38" s="18">
        <f>18+31648</f>
        <v>31666</v>
      </c>
      <c r="I38" s="197">
        <f t="shared" si="3"/>
        <v>-13.468704604307458</v>
      </c>
    </row>
    <row r="39" spans="1:9" ht="18" customHeight="1">
      <c r="A39" s="165"/>
      <c r="B39" s="165"/>
      <c r="C39" s="199" t="s">
        <v>17</v>
      </c>
      <c r="D39" s="177"/>
      <c r="E39" s="177"/>
      <c r="F39" s="14">
        <f>F40+F43</f>
        <v>144488</v>
      </c>
      <c r="G39" s="162">
        <f t="shared" si="2"/>
        <v>21.333664069501843</v>
      </c>
      <c r="H39" s="14">
        <f>H40+H43</f>
        <v>161433</v>
      </c>
      <c r="I39" s="195">
        <f t="shared" si="3"/>
        <v>-10.496614694641115</v>
      </c>
    </row>
    <row r="40" spans="1:9" ht="18" customHeight="1">
      <c r="A40" s="165"/>
      <c r="B40" s="165"/>
      <c r="C40" s="166"/>
      <c r="D40" s="167" t="s">
        <v>18</v>
      </c>
      <c r="E40" s="168"/>
      <c r="F40" s="16">
        <v>140784</v>
      </c>
      <c r="G40" s="169">
        <f t="shared" si="2"/>
        <v>20.786768190858393</v>
      </c>
      <c r="H40" s="16">
        <v>157663</v>
      </c>
      <c r="I40" s="200">
        <f t="shared" si="3"/>
        <v>-10.705745799585188</v>
      </c>
    </row>
    <row r="41" spans="1:9" ht="18" customHeight="1">
      <c r="A41" s="165"/>
      <c r="B41" s="165"/>
      <c r="C41" s="166"/>
      <c r="D41" s="171"/>
      <c r="E41" s="24" t="s">
        <v>92</v>
      </c>
      <c r="F41" s="18">
        <f>74717+4352</f>
        <v>79069</v>
      </c>
      <c r="G41" s="173">
        <f t="shared" si="2"/>
        <v>11.674543798180064</v>
      </c>
      <c r="H41" s="18">
        <f>76573+4268</f>
        <v>80841</v>
      </c>
      <c r="I41" s="201">
        <f t="shared" si="3"/>
        <v>-2.1919570514961517</v>
      </c>
    </row>
    <row r="42" spans="1:9" ht="18" customHeight="1">
      <c r="A42" s="165"/>
      <c r="B42" s="165"/>
      <c r="C42" s="166"/>
      <c r="D42" s="175"/>
      <c r="E42" s="202" t="s">
        <v>38</v>
      </c>
      <c r="F42" s="18">
        <v>61715</v>
      </c>
      <c r="G42" s="173">
        <f t="shared" si="2"/>
        <v>9.112224392678328</v>
      </c>
      <c r="H42" s="18">
        <v>76822</v>
      </c>
      <c r="I42" s="201">
        <f t="shared" si="3"/>
        <v>-19.664939730806275</v>
      </c>
    </row>
    <row r="43" spans="1:9" ht="18" customHeight="1">
      <c r="A43" s="165"/>
      <c r="B43" s="165"/>
      <c r="C43" s="166"/>
      <c r="D43" s="196" t="s">
        <v>39</v>
      </c>
      <c r="E43" s="203"/>
      <c r="F43" s="18">
        <v>3704</v>
      </c>
      <c r="G43" s="173">
        <f t="shared" si="2"/>
        <v>0.5468958786434502</v>
      </c>
      <c r="H43" s="18">
        <v>3770</v>
      </c>
      <c r="I43" s="201">
        <f t="shared" si="3"/>
        <v>-1.7506631299734732</v>
      </c>
    </row>
    <row r="44" spans="1:9" ht="18" customHeight="1">
      <c r="A44" s="165"/>
      <c r="B44" s="165"/>
      <c r="C44" s="204"/>
      <c r="D44" s="205" t="s">
        <v>40</v>
      </c>
      <c r="E44" s="206"/>
      <c r="F44" s="22">
        <v>0</v>
      </c>
      <c r="G44" s="193">
        <f t="shared" si="2"/>
        <v>0</v>
      </c>
      <c r="H44" s="22">
        <v>0</v>
      </c>
      <c r="I44" s="207" t="e">
        <f t="shared" si="3"/>
        <v>#DIV/0!</v>
      </c>
    </row>
    <row r="45" spans="1:9" ht="18" customHeight="1">
      <c r="A45" s="190"/>
      <c r="B45" s="190"/>
      <c r="C45" s="204" t="s">
        <v>19</v>
      </c>
      <c r="D45" s="208"/>
      <c r="E45" s="208"/>
      <c r="F45" s="23">
        <f>SUM(F28,F32,F39)</f>
        <v>677277</v>
      </c>
      <c r="G45" s="194">
        <f t="shared" si="2"/>
        <v>100</v>
      </c>
      <c r="H45" s="23">
        <f>SUM(H28,H32,H39)</f>
        <v>703450</v>
      </c>
      <c r="I45" s="194">
        <f t="shared" si="3"/>
        <v>-3.7206624493567375</v>
      </c>
    </row>
    <row r="46" ht="13.5">
      <c r="A46" s="25" t="s">
        <v>20</v>
      </c>
    </row>
    <row r="47" ht="13.5">
      <c r="A47" s="26" t="s">
        <v>21</v>
      </c>
    </row>
    <row r="48" ht="13.5">
      <c r="A48" s="26"/>
    </row>
    <row r="57" ht="13.5">
      <c r="I57" s="209"/>
    </row>
    <row r="58" ht="13.5">
      <c r="I58" s="209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1"/>
  <headerFooter alignWithMargins="0">
    <oddHeader>&amp;R&amp;"明朝,斜体"&amp;9都道府県－&amp;P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8.796875" defaultRowHeight="14.25"/>
  <cols>
    <col min="1" max="1" width="3.59765625" style="4" customWidth="1"/>
    <col min="2" max="3" width="1.59765625" style="4" customWidth="1"/>
    <col min="4" max="4" width="22.59765625" style="4" customWidth="1"/>
    <col min="5" max="5" width="10.59765625" style="4" customWidth="1"/>
    <col min="6" max="11" width="13.59765625" style="4" customWidth="1"/>
    <col min="12" max="12" width="13.59765625" style="209" customWidth="1"/>
    <col min="13" max="21" width="13.59765625" style="4" customWidth="1"/>
    <col min="22" max="25" width="12" style="4" customWidth="1"/>
    <col min="26" max="16384" width="9" style="4" customWidth="1"/>
  </cols>
  <sheetData>
    <row r="1" spans="1:7" ht="33.75" customHeight="1">
      <c r="A1" s="13" t="s">
        <v>0</v>
      </c>
      <c r="B1" s="6"/>
      <c r="C1" s="6"/>
      <c r="D1" s="116" t="s">
        <v>249</v>
      </c>
      <c r="E1" s="7"/>
      <c r="F1" s="7"/>
      <c r="G1" s="7"/>
    </row>
    <row r="2" ht="15" customHeight="1"/>
    <row r="3" spans="1:4" ht="15" customHeight="1">
      <c r="A3" s="8" t="s">
        <v>47</v>
      </c>
      <c r="B3" s="8"/>
      <c r="C3" s="8"/>
      <c r="D3" s="8"/>
    </row>
    <row r="4" spans="1:4" ht="15" customHeight="1">
      <c r="A4" s="8"/>
      <c r="B4" s="8"/>
      <c r="C4" s="8"/>
      <c r="D4" s="8"/>
    </row>
    <row r="5" spans="1:15" ht="15.75" customHeight="1">
      <c r="A5" s="192" t="s">
        <v>239</v>
      </c>
      <c r="B5" s="192"/>
      <c r="C5" s="192"/>
      <c r="D5" s="192"/>
      <c r="K5" s="210"/>
      <c r="O5" s="210" t="s">
        <v>48</v>
      </c>
    </row>
    <row r="6" spans="1:15" ht="15.75" customHeight="1">
      <c r="A6" s="132" t="s">
        <v>49</v>
      </c>
      <c r="B6" s="133"/>
      <c r="C6" s="133"/>
      <c r="D6" s="133"/>
      <c r="E6" s="134"/>
      <c r="F6" s="117" t="s">
        <v>250</v>
      </c>
      <c r="G6" s="118"/>
      <c r="H6" s="117" t="s">
        <v>251</v>
      </c>
      <c r="I6" s="118"/>
      <c r="J6" s="117"/>
      <c r="K6" s="118"/>
      <c r="L6" s="117"/>
      <c r="M6" s="118"/>
      <c r="N6" s="117"/>
      <c r="O6" s="118"/>
    </row>
    <row r="7" spans="1:15" ht="15.75" customHeight="1">
      <c r="A7" s="135"/>
      <c r="B7" s="136"/>
      <c r="C7" s="136"/>
      <c r="D7" s="136"/>
      <c r="E7" s="137"/>
      <c r="F7" s="211" t="s">
        <v>240</v>
      </c>
      <c r="G7" s="9" t="s">
        <v>2</v>
      </c>
      <c r="H7" s="211" t="s">
        <v>240</v>
      </c>
      <c r="I7" s="9" t="s">
        <v>2</v>
      </c>
      <c r="J7" s="211" t="s">
        <v>240</v>
      </c>
      <c r="K7" s="9" t="s">
        <v>2</v>
      </c>
      <c r="L7" s="211" t="s">
        <v>240</v>
      </c>
      <c r="M7" s="9" t="s">
        <v>2</v>
      </c>
      <c r="N7" s="211" t="s">
        <v>240</v>
      </c>
      <c r="O7" s="114" t="s">
        <v>2</v>
      </c>
    </row>
    <row r="8" spans="1:25" ht="15.75" customHeight="1">
      <c r="A8" s="123" t="s">
        <v>83</v>
      </c>
      <c r="B8" s="160" t="s">
        <v>50</v>
      </c>
      <c r="C8" s="161"/>
      <c r="D8" s="161"/>
      <c r="E8" s="212" t="s">
        <v>41</v>
      </c>
      <c r="F8" s="28">
        <v>6052</v>
      </c>
      <c r="G8" s="29">
        <v>5980</v>
      </c>
      <c r="H8" s="28">
        <v>902</v>
      </c>
      <c r="I8" s="30">
        <v>1307</v>
      </c>
      <c r="J8" s="28"/>
      <c r="K8" s="31"/>
      <c r="L8" s="28"/>
      <c r="M8" s="30"/>
      <c r="N8" s="28"/>
      <c r="O8" s="31"/>
      <c r="P8" s="213"/>
      <c r="Q8" s="213"/>
      <c r="R8" s="213"/>
      <c r="S8" s="213"/>
      <c r="T8" s="213"/>
      <c r="U8" s="213"/>
      <c r="V8" s="213"/>
      <c r="W8" s="213"/>
      <c r="X8" s="213"/>
      <c r="Y8" s="213"/>
    </row>
    <row r="9" spans="1:25" ht="15.75" customHeight="1">
      <c r="A9" s="144"/>
      <c r="B9" s="209"/>
      <c r="C9" s="196" t="s">
        <v>51</v>
      </c>
      <c r="D9" s="186"/>
      <c r="E9" s="214" t="s">
        <v>42</v>
      </c>
      <c r="F9" s="19">
        <v>6052</v>
      </c>
      <c r="G9" s="32">
        <v>5980</v>
      </c>
      <c r="H9" s="19">
        <v>902</v>
      </c>
      <c r="I9" s="33">
        <v>1307</v>
      </c>
      <c r="J9" s="19"/>
      <c r="K9" s="34"/>
      <c r="L9" s="19"/>
      <c r="M9" s="33"/>
      <c r="N9" s="19"/>
      <c r="O9" s="34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25" ht="15.75" customHeight="1">
      <c r="A10" s="144"/>
      <c r="B10" s="184"/>
      <c r="C10" s="196" t="s">
        <v>52</v>
      </c>
      <c r="D10" s="186"/>
      <c r="E10" s="214" t="s">
        <v>43</v>
      </c>
      <c r="F10" s="19">
        <v>0</v>
      </c>
      <c r="G10" s="32">
        <v>0</v>
      </c>
      <c r="H10" s="19">
        <v>0</v>
      </c>
      <c r="I10" s="33">
        <v>0</v>
      </c>
      <c r="J10" s="215"/>
      <c r="K10" s="216"/>
      <c r="L10" s="19"/>
      <c r="M10" s="33"/>
      <c r="N10" s="19"/>
      <c r="O10" s="34"/>
      <c r="P10" s="213"/>
      <c r="Q10" s="213"/>
      <c r="R10" s="213"/>
      <c r="S10" s="213"/>
      <c r="T10" s="213"/>
      <c r="U10" s="213"/>
      <c r="V10" s="213"/>
      <c r="W10" s="213"/>
      <c r="X10" s="213"/>
      <c r="Y10" s="213"/>
    </row>
    <row r="11" spans="1:25" ht="15.75" customHeight="1">
      <c r="A11" s="144"/>
      <c r="B11" s="199" t="s">
        <v>53</v>
      </c>
      <c r="C11" s="217"/>
      <c r="D11" s="217"/>
      <c r="E11" s="218" t="s">
        <v>44</v>
      </c>
      <c r="F11" s="35">
        <v>6012</v>
      </c>
      <c r="G11" s="36">
        <v>5928</v>
      </c>
      <c r="H11" s="35">
        <v>1158</v>
      </c>
      <c r="I11" s="37">
        <v>1458</v>
      </c>
      <c r="J11" s="35"/>
      <c r="K11" s="38"/>
      <c r="L11" s="35"/>
      <c r="M11" s="37"/>
      <c r="N11" s="35"/>
      <c r="O11" s="38"/>
      <c r="P11" s="213"/>
      <c r="Q11" s="213"/>
      <c r="R11" s="213"/>
      <c r="S11" s="213"/>
      <c r="T11" s="213"/>
      <c r="U11" s="213"/>
      <c r="V11" s="213"/>
      <c r="W11" s="213"/>
      <c r="X11" s="213"/>
      <c r="Y11" s="213"/>
    </row>
    <row r="12" spans="1:25" ht="15.75" customHeight="1">
      <c r="A12" s="144"/>
      <c r="B12" s="166"/>
      <c r="C12" s="196" t="s">
        <v>54</v>
      </c>
      <c r="D12" s="186"/>
      <c r="E12" s="214" t="s">
        <v>45</v>
      </c>
      <c r="F12" s="19">
        <v>6009</v>
      </c>
      <c r="G12" s="32">
        <v>5925</v>
      </c>
      <c r="H12" s="35">
        <v>1158</v>
      </c>
      <c r="I12" s="33">
        <v>1458</v>
      </c>
      <c r="J12" s="35"/>
      <c r="K12" s="34"/>
      <c r="L12" s="19"/>
      <c r="M12" s="33"/>
      <c r="N12" s="19"/>
      <c r="O12" s="34"/>
      <c r="P12" s="213"/>
      <c r="Q12" s="213"/>
      <c r="R12" s="213"/>
      <c r="S12" s="213"/>
      <c r="T12" s="213"/>
      <c r="U12" s="213"/>
      <c r="V12" s="213"/>
      <c r="W12" s="213"/>
      <c r="X12" s="213"/>
      <c r="Y12" s="213"/>
    </row>
    <row r="13" spans="1:25" ht="15.75" customHeight="1">
      <c r="A13" s="144"/>
      <c r="B13" s="209"/>
      <c r="C13" s="167" t="s">
        <v>55</v>
      </c>
      <c r="D13" s="168"/>
      <c r="E13" s="219" t="s">
        <v>46</v>
      </c>
      <c r="F13" s="16">
        <v>3</v>
      </c>
      <c r="G13" s="39">
        <v>3</v>
      </c>
      <c r="H13" s="215">
        <v>0</v>
      </c>
      <c r="I13" s="216">
        <v>0</v>
      </c>
      <c r="J13" s="215"/>
      <c r="K13" s="216"/>
      <c r="L13" s="17"/>
      <c r="M13" s="40"/>
      <c r="N13" s="17"/>
      <c r="O13" s="41"/>
      <c r="P13" s="213"/>
      <c r="Q13" s="213"/>
      <c r="R13" s="213"/>
      <c r="S13" s="213"/>
      <c r="T13" s="213"/>
      <c r="U13" s="213"/>
      <c r="V13" s="213"/>
      <c r="W13" s="213"/>
      <c r="X13" s="213"/>
      <c r="Y13" s="213"/>
    </row>
    <row r="14" spans="1:25" ht="15.75" customHeight="1">
      <c r="A14" s="144"/>
      <c r="B14" s="185" t="s">
        <v>56</v>
      </c>
      <c r="C14" s="186"/>
      <c r="D14" s="186"/>
      <c r="E14" s="214" t="s">
        <v>97</v>
      </c>
      <c r="F14" s="18">
        <f aca="true" t="shared" si="0" ref="F14:O14">F9-F12</f>
        <v>43</v>
      </c>
      <c r="G14" s="42">
        <f t="shared" si="0"/>
        <v>55</v>
      </c>
      <c r="H14" s="18">
        <f t="shared" si="0"/>
        <v>-256</v>
      </c>
      <c r="I14" s="42">
        <f t="shared" si="0"/>
        <v>-151</v>
      </c>
      <c r="J14" s="18">
        <f t="shared" si="0"/>
        <v>0</v>
      </c>
      <c r="K14" s="42">
        <f t="shared" si="0"/>
        <v>0</v>
      </c>
      <c r="L14" s="18">
        <f t="shared" si="0"/>
        <v>0</v>
      </c>
      <c r="M14" s="42">
        <f t="shared" si="0"/>
        <v>0</v>
      </c>
      <c r="N14" s="18">
        <f t="shared" si="0"/>
        <v>0</v>
      </c>
      <c r="O14" s="42">
        <f t="shared" si="0"/>
        <v>0</v>
      </c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customHeight="1">
      <c r="A15" s="144"/>
      <c r="B15" s="185" t="s">
        <v>57</v>
      </c>
      <c r="C15" s="186"/>
      <c r="D15" s="186"/>
      <c r="E15" s="214" t="s">
        <v>98</v>
      </c>
      <c r="F15" s="18">
        <f aca="true" t="shared" si="1" ref="F15:O15">F10-F13</f>
        <v>-3</v>
      </c>
      <c r="G15" s="42">
        <f t="shared" si="1"/>
        <v>-3</v>
      </c>
      <c r="H15" s="18">
        <f t="shared" si="1"/>
        <v>0</v>
      </c>
      <c r="I15" s="42">
        <f t="shared" si="1"/>
        <v>0</v>
      </c>
      <c r="J15" s="18">
        <f t="shared" si="1"/>
        <v>0</v>
      </c>
      <c r="K15" s="42">
        <f t="shared" si="1"/>
        <v>0</v>
      </c>
      <c r="L15" s="18">
        <f t="shared" si="1"/>
        <v>0</v>
      </c>
      <c r="M15" s="42">
        <f t="shared" si="1"/>
        <v>0</v>
      </c>
      <c r="N15" s="18">
        <f t="shared" si="1"/>
        <v>0</v>
      </c>
      <c r="O15" s="42">
        <f t="shared" si="1"/>
        <v>0</v>
      </c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customHeight="1">
      <c r="A16" s="144"/>
      <c r="B16" s="185" t="s">
        <v>58</v>
      </c>
      <c r="C16" s="186"/>
      <c r="D16" s="186"/>
      <c r="E16" s="214" t="s">
        <v>99</v>
      </c>
      <c r="F16" s="16">
        <f aca="true" t="shared" si="2" ref="F16:O16">F8-F11</f>
        <v>40</v>
      </c>
      <c r="G16" s="39">
        <f t="shared" si="2"/>
        <v>52</v>
      </c>
      <c r="H16" s="16">
        <f t="shared" si="2"/>
        <v>-256</v>
      </c>
      <c r="I16" s="39">
        <f t="shared" si="2"/>
        <v>-151</v>
      </c>
      <c r="J16" s="16">
        <f t="shared" si="2"/>
        <v>0</v>
      </c>
      <c r="K16" s="39">
        <f t="shared" si="2"/>
        <v>0</v>
      </c>
      <c r="L16" s="16">
        <f t="shared" si="2"/>
        <v>0</v>
      </c>
      <c r="M16" s="39">
        <f t="shared" si="2"/>
        <v>0</v>
      </c>
      <c r="N16" s="16">
        <f t="shared" si="2"/>
        <v>0</v>
      </c>
      <c r="O16" s="39">
        <f t="shared" si="2"/>
        <v>0</v>
      </c>
      <c r="P16" s="213"/>
      <c r="Q16" s="213"/>
      <c r="R16" s="213"/>
      <c r="S16" s="213"/>
      <c r="T16" s="213"/>
      <c r="U16" s="213"/>
      <c r="V16" s="213"/>
      <c r="W16" s="213"/>
      <c r="X16" s="213"/>
      <c r="Y16" s="213"/>
    </row>
    <row r="17" spans="1:25" ht="15.75" customHeight="1">
      <c r="A17" s="144"/>
      <c r="B17" s="185" t="s">
        <v>59</v>
      </c>
      <c r="C17" s="186"/>
      <c r="D17" s="186"/>
      <c r="E17" s="220"/>
      <c r="F17" s="18"/>
      <c r="G17" s="42"/>
      <c r="H17" s="215"/>
      <c r="I17" s="216"/>
      <c r="J17" s="19"/>
      <c r="K17" s="34"/>
      <c r="L17" s="19"/>
      <c r="M17" s="33"/>
      <c r="N17" s="215"/>
      <c r="O17" s="4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5.75" customHeight="1">
      <c r="A18" s="145"/>
      <c r="B18" s="191" t="s">
        <v>60</v>
      </c>
      <c r="C18" s="192"/>
      <c r="D18" s="192"/>
      <c r="E18" s="221"/>
      <c r="F18" s="44"/>
      <c r="G18" s="45"/>
      <c r="H18" s="46"/>
      <c r="I18" s="47"/>
      <c r="J18" s="46"/>
      <c r="K18" s="47"/>
      <c r="L18" s="46"/>
      <c r="M18" s="47"/>
      <c r="N18" s="46"/>
      <c r="O18" s="48"/>
      <c r="P18" s="213"/>
      <c r="Q18" s="213"/>
      <c r="R18" s="213"/>
      <c r="S18" s="213"/>
      <c r="T18" s="213"/>
      <c r="U18" s="213"/>
      <c r="V18" s="213"/>
      <c r="W18" s="213"/>
      <c r="X18" s="213"/>
      <c r="Y18" s="213"/>
    </row>
    <row r="19" spans="1:25" ht="15.75" customHeight="1">
      <c r="A19" s="144" t="s">
        <v>84</v>
      </c>
      <c r="B19" s="199" t="s">
        <v>61</v>
      </c>
      <c r="C19" s="177"/>
      <c r="D19" s="177"/>
      <c r="E19" s="222"/>
      <c r="F19" s="14">
        <v>626</v>
      </c>
      <c r="G19" s="49">
        <v>758</v>
      </c>
      <c r="H19" s="15">
        <v>0</v>
      </c>
      <c r="I19" s="50">
        <v>0</v>
      </c>
      <c r="J19" s="15"/>
      <c r="K19" s="51"/>
      <c r="L19" s="15"/>
      <c r="M19" s="50"/>
      <c r="N19" s="15"/>
      <c r="O19" s="51"/>
      <c r="P19" s="213"/>
      <c r="Q19" s="213"/>
      <c r="R19" s="213"/>
      <c r="S19" s="213"/>
      <c r="T19" s="213"/>
      <c r="U19" s="213"/>
      <c r="V19" s="213"/>
      <c r="W19" s="213"/>
      <c r="X19" s="213"/>
      <c r="Y19" s="213"/>
    </row>
    <row r="20" spans="1:25" ht="15.75" customHeight="1">
      <c r="A20" s="144"/>
      <c r="B20" s="198"/>
      <c r="C20" s="196" t="s">
        <v>62</v>
      </c>
      <c r="D20" s="186"/>
      <c r="E20" s="214"/>
      <c r="F20" s="18">
        <v>611</v>
      </c>
      <c r="G20" s="42">
        <v>756</v>
      </c>
      <c r="H20" s="19">
        <v>0</v>
      </c>
      <c r="I20" s="33">
        <v>0</v>
      </c>
      <c r="J20" s="19"/>
      <c r="K20" s="216"/>
      <c r="L20" s="19"/>
      <c r="M20" s="33"/>
      <c r="N20" s="19"/>
      <c r="O20" s="34"/>
      <c r="P20" s="213"/>
      <c r="Q20" s="213"/>
      <c r="R20" s="213"/>
      <c r="S20" s="213"/>
      <c r="T20" s="213"/>
      <c r="U20" s="213"/>
      <c r="V20" s="213"/>
      <c r="W20" s="213"/>
      <c r="X20" s="213"/>
      <c r="Y20" s="213"/>
    </row>
    <row r="21" spans="1:25" ht="15.75" customHeight="1">
      <c r="A21" s="144"/>
      <c r="B21" s="223" t="s">
        <v>63</v>
      </c>
      <c r="C21" s="217"/>
      <c r="D21" s="217"/>
      <c r="E21" s="218" t="s">
        <v>100</v>
      </c>
      <c r="F21" s="52">
        <v>626</v>
      </c>
      <c r="G21" s="53">
        <v>758</v>
      </c>
      <c r="H21" s="35">
        <v>0</v>
      </c>
      <c r="I21" s="37">
        <v>0</v>
      </c>
      <c r="J21" s="35"/>
      <c r="K21" s="38"/>
      <c r="L21" s="35"/>
      <c r="M21" s="37"/>
      <c r="N21" s="35"/>
      <c r="O21" s="38"/>
      <c r="P21" s="213"/>
      <c r="Q21" s="213"/>
      <c r="R21" s="213"/>
      <c r="S21" s="213"/>
      <c r="T21" s="213"/>
      <c r="U21" s="213"/>
      <c r="V21" s="213"/>
      <c r="W21" s="213"/>
      <c r="X21" s="213"/>
      <c r="Y21" s="213"/>
    </row>
    <row r="22" spans="1:25" ht="15.75" customHeight="1">
      <c r="A22" s="144"/>
      <c r="B22" s="199" t="s">
        <v>64</v>
      </c>
      <c r="C22" s="177"/>
      <c r="D22" s="177"/>
      <c r="E22" s="222" t="s">
        <v>101</v>
      </c>
      <c r="F22" s="14">
        <v>1170</v>
      </c>
      <c r="G22" s="49">
        <v>1257</v>
      </c>
      <c r="H22" s="15">
        <v>33</v>
      </c>
      <c r="I22" s="50">
        <v>795</v>
      </c>
      <c r="J22" s="15"/>
      <c r="K22" s="51"/>
      <c r="L22" s="15"/>
      <c r="M22" s="50"/>
      <c r="N22" s="15"/>
      <c r="O22" s="51"/>
      <c r="P22" s="213"/>
      <c r="Q22" s="213"/>
      <c r="R22" s="213"/>
      <c r="S22" s="213"/>
      <c r="T22" s="213"/>
      <c r="U22" s="213"/>
      <c r="V22" s="213"/>
      <c r="W22" s="213"/>
      <c r="X22" s="213"/>
      <c r="Y22" s="213"/>
    </row>
    <row r="23" spans="1:25" ht="15.75" customHeight="1">
      <c r="A23" s="144"/>
      <c r="B23" s="166" t="s">
        <v>65</v>
      </c>
      <c r="C23" s="167" t="s">
        <v>66</v>
      </c>
      <c r="D23" s="168"/>
      <c r="E23" s="219"/>
      <c r="F23" s="16">
        <v>504</v>
      </c>
      <c r="G23" s="39">
        <v>454</v>
      </c>
      <c r="H23" s="17">
        <v>0</v>
      </c>
      <c r="I23" s="40">
        <v>0</v>
      </c>
      <c r="J23" s="17"/>
      <c r="K23" s="41"/>
      <c r="L23" s="17"/>
      <c r="M23" s="40"/>
      <c r="N23" s="17"/>
      <c r="O23" s="41"/>
      <c r="P23" s="213"/>
      <c r="Q23" s="213"/>
      <c r="R23" s="213"/>
      <c r="S23" s="213"/>
      <c r="T23" s="213"/>
      <c r="U23" s="213"/>
      <c r="V23" s="213"/>
      <c r="W23" s="213"/>
      <c r="X23" s="213"/>
      <c r="Y23" s="213"/>
    </row>
    <row r="24" spans="1:25" ht="15.75" customHeight="1">
      <c r="A24" s="144"/>
      <c r="B24" s="185" t="s">
        <v>102</v>
      </c>
      <c r="C24" s="186"/>
      <c r="D24" s="186"/>
      <c r="E24" s="214" t="s">
        <v>103</v>
      </c>
      <c r="F24" s="18">
        <f aca="true" t="shared" si="3" ref="F24:O24">F21-F22</f>
        <v>-544</v>
      </c>
      <c r="G24" s="42">
        <f t="shared" si="3"/>
        <v>-499</v>
      </c>
      <c r="H24" s="18">
        <f t="shared" si="3"/>
        <v>-33</v>
      </c>
      <c r="I24" s="42">
        <f t="shared" si="3"/>
        <v>-795</v>
      </c>
      <c r="J24" s="18">
        <f t="shared" si="3"/>
        <v>0</v>
      </c>
      <c r="K24" s="42">
        <f t="shared" si="3"/>
        <v>0</v>
      </c>
      <c r="L24" s="18">
        <f t="shared" si="3"/>
        <v>0</v>
      </c>
      <c r="M24" s="42">
        <f t="shared" si="3"/>
        <v>0</v>
      </c>
      <c r="N24" s="18">
        <f t="shared" si="3"/>
        <v>0</v>
      </c>
      <c r="O24" s="42">
        <f t="shared" si="3"/>
        <v>0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</row>
    <row r="25" spans="1:25" ht="15.75" customHeight="1">
      <c r="A25" s="144"/>
      <c r="B25" s="224" t="s">
        <v>67</v>
      </c>
      <c r="C25" s="168"/>
      <c r="D25" s="168"/>
      <c r="E25" s="225" t="s">
        <v>104</v>
      </c>
      <c r="F25" s="128">
        <v>544</v>
      </c>
      <c r="G25" s="122">
        <v>499</v>
      </c>
      <c r="H25" s="121">
        <v>33</v>
      </c>
      <c r="I25" s="122">
        <v>795</v>
      </c>
      <c r="J25" s="121"/>
      <c r="K25" s="122"/>
      <c r="L25" s="121"/>
      <c r="M25" s="122"/>
      <c r="N25" s="121"/>
      <c r="O25" s="122"/>
      <c r="P25" s="213"/>
      <c r="Q25" s="213"/>
      <c r="R25" s="213"/>
      <c r="S25" s="213"/>
      <c r="T25" s="213"/>
      <c r="U25" s="213"/>
      <c r="V25" s="213"/>
      <c r="W25" s="213"/>
      <c r="X25" s="213"/>
      <c r="Y25" s="213"/>
    </row>
    <row r="26" spans="1:25" ht="15.75" customHeight="1">
      <c r="A26" s="144"/>
      <c r="B26" s="223" t="s">
        <v>68</v>
      </c>
      <c r="C26" s="217"/>
      <c r="D26" s="217"/>
      <c r="E26" s="226"/>
      <c r="F26" s="227"/>
      <c r="G26" s="228"/>
      <c r="H26" s="229"/>
      <c r="I26" s="228"/>
      <c r="J26" s="229"/>
      <c r="K26" s="228"/>
      <c r="L26" s="229"/>
      <c r="M26" s="228"/>
      <c r="N26" s="229"/>
      <c r="O26" s="228"/>
      <c r="P26" s="213"/>
      <c r="Q26" s="213"/>
      <c r="R26" s="213"/>
      <c r="S26" s="213"/>
      <c r="T26" s="213"/>
      <c r="U26" s="213"/>
      <c r="V26" s="213"/>
      <c r="W26" s="213"/>
      <c r="X26" s="213"/>
      <c r="Y26" s="213"/>
    </row>
    <row r="27" spans="1:25" ht="15.75" customHeight="1">
      <c r="A27" s="145"/>
      <c r="B27" s="191" t="s">
        <v>105</v>
      </c>
      <c r="C27" s="192"/>
      <c r="D27" s="192"/>
      <c r="E27" s="230" t="s">
        <v>106</v>
      </c>
      <c r="F27" s="22">
        <f aca="true" t="shared" si="4" ref="F27:O27">F24+F25</f>
        <v>0</v>
      </c>
      <c r="G27" s="54">
        <f t="shared" si="4"/>
        <v>0</v>
      </c>
      <c r="H27" s="22">
        <f t="shared" si="4"/>
        <v>0</v>
      </c>
      <c r="I27" s="54">
        <f t="shared" si="4"/>
        <v>0</v>
      </c>
      <c r="J27" s="22">
        <f t="shared" si="4"/>
        <v>0</v>
      </c>
      <c r="K27" s="54">
        <f t="shared" si="4"/>
        <v>0</v>
      </c>
      <c r="L27" s="22">
        <f t="shared" si="4"/>
        <v>0</v>
      </c>
      <c r="M27" s="54">
        <f t="shared" si="4"/>
        <v>0</v>
      </c>
      <c r="N27" s="22">
        <f t="shared" si="4"/>
        <v>0</v>
      </c>
      <c r="O27" s="54">
        <f t="shared" si="4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</row>
    <row r="28" spans="6:25" ht="15.75" customHeight="1">
      <c r="F28" s="213"/>
      <c r="G28" s="213"/>
      <c r="H28" s="213"/>
      <c r="I28" s="213"/>
      <c r="J28" s="213"/>
      <c r="K28" s="213"/>
      <c r="L28" s="55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</row>
    <row r="29" spans="1:25" ht="15.75" customHeight="1">
      <c r="A29" s="192"/>
      <c r="F29" s="213"/>
      <c r="G29" s="213"/>
      <c r="H29" s="213"/>
      <c r="I29" s="213"/>
      <c r="J29" s="231"/>
      <c r="K29" s="231"/>
      <c r="L29" s="55"/>
      <c r="M29" s="213"/>
      <c r="N29" s="213"/>
      <c r="O29" s="231" t="s">
        <v>107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31"/>
    </row>
    <row r="30" spans="1:25" ht="15.75" customHeight="1">
      <c r="A30" s="138" t="s">
        <v>69</v>
      </c>
      <c r="B30" s="139"/>
      <c r="C30" s="139"/>
      <c r="D30" s="139"/>
      <c r="E30" s="140"/>
      <c r="F30" s="119"/>
      <c r="G30" s="120"/>
      <c r="H30" s="119"/>
      <c r="I30" s="120"/>
      <c r="J30" s="119"/>
      <c r="K30" s="120"/>
      <c r="L30" s="119"/>
      <c r="M30" s="120"/>
      <c r="N30" s="119"/>
      <c r="O30" s="120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5.75" customHeight="1">
      <c r="A31" s="141"/>
      <c r="B31" s="142"/>
      <c r="C31" s="142"/>
      <c r="D31" s="142"/>
      <c r="E31" s="143"/>
      <c r="F31" s="211" t="s">
        <v>240</v>
      </c>
      <c r="G31" s="56" t="s">
        <v>2</v>
      </c>
      <c r="H31" s="211" t="s">
        <v>240</v>
      </c>
      <c r="I31" s="56" t="s">
        <v>2</v>
      </c>
      <c r="J31" s="211" t="s">
        <v>240</v>
      </c>
      <c r="K31" s="57" t="s">
        <v>2</v>
      </c>
      <c r="L31" s="211" t="s">
        <v>240</v>
      </c>
      <c r="M31" s="56" t="s">
        <v>2</v>
      </c>
      <c r="N31" s="211" t="s">
        <v>240</v>
      </c>
      <c r="O31" s="58" t="s">
        <v>2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5.75" customHeight="1">
      <c r="A32" s="123" t="s">
        <v>85</v>
      </c>
      <c r="B32" s="160" t="s">
        <v>50</v>
      </c>
      <c r="C32" s="161"/>
      <c r="D32" s="161"/>
      <c r="E32" s="232" t="s">
        <v>41</v>
      </c>
      <c r="F32" s="15"/>
      <c r="G32" s="60"/>
      <c r="H32" s="28"/>
      <c r="I32" s="30"/>
      <c r="J32" s="28"/>
      <c r="K32" s="31"/>
      <c r="L32" s="15"/>
      <c r="M32" s="60"/>
      <c r="N32" s="28"/>
      <c r="O32" s="61"/>
      <c r="P32" s="60"/>
      <c r="Q32" s="60"/>
      <c r="R32" s="60"/>
      <c r="S32" s="60"/>
      <c r="T32" s="62"/>
      <c r="U32" s="62"/>
      <c r="V32" s="60"/>
      <c r="W32" s="60"/>
      <c r="X32" s="62"/>
      <c r="Y32" s="62"/>
    </row>
    <row r="33" spans="1:25" ht="15.75" customHeight="1">
      <c r="A33" s="124"/>
      <c r="B33" s="209"/>
      <c r="C33" s="167" t="s">
        <v>70</v>
      </c>
      <c r="D33" s="168"/>
      <c r="E33" s="233"/>
      <c r="F33" s="17"/>
      <c r="G33" s="63"/>
      <c r="H33" s="17"/>
      <c r="I33" s="40"/>
      <c r="J33" s="17"/>
      <c r="K33" s="41"/>
      <c r="L33" s="17"/>
      <c r="M33" s="63"/>
      <c r="N33" s="17"/>
      <c r="O33" s="39"/>
      <c r="P33" s="60"/>
      <c r="Q33" s="60"/>
      <c r="R33" s="60"/>
      <c r="S33" s="60"/>
      <c r="T33" s="62"/>
      <c r="U33" s="62"/>
      <c r="V33" s="60"/>
      <c r="W33" s="60"/>
      <c r="X33" s="62"/>
      <c r="Y33" s="62"/>
    </row>
    <row r="34" spans="1:25" ht="15.75" customHeight="1">
      <c r="A34" s="124"/>
      <c r="B34" s="209"/>
      <c r="C34" s="234"/>
      <c r="D34" s="196" t="s">
        <v>71</v>
      </c>
      <c r="E34" s="235"/>
      <c r="F34" s="19"/>
      <c r="G34" s="32"/>
      <c r="H34" s="19"/>
      <c r="I34" s="33"/>
      <c r="J34" s="19"/>
      <c r="K34" s="34"/>
      <c r="L34" s="19"/>
      <c r="M34" s="32"/>
      <c r="N34" s="19"/>
      <c r="O34" s="42"/>
      <c r="P34" s="60"/>
      <c r="Q34" s="60"/>
      <c r="R34" s="60"/>
      <c r="S34" s="60"/>
      <c r="T34" s="62"/>
      <c r="U34" s="62"/>
      <c r="V34" s="60"/>
      <c r="W34" s="60"/>
      <c r="X34" s="62"/>
      <c r="Y34" s="62"/>
    </row>
    <row r="35" spans="1:25" ht="15.75" customHeight="1">
      <c r="A35" s="124"/>
      <c r="B35" s="184"/>
      <c r="C35" s="236" t="s">
        <v>72</v>
      </c>
      <c r="D35" s="217"/>
      <c r="E35" s="237"/>
      <c r="F35" s="35"/>
      <c r="G35" s="36"/>
      <c r="H35" s="35"/>
      <c r="I35" s="37"/>
      <c r="J35" s="64"/>
      <c r="K35" s="65"/>
      <c r="L35" s="35"/>
      <c r="M35" s="36"/>
      <c r="N35" s="35"/>
      <c r="O35" s="53"/>
      <c r="P35" s="60"/>
      <c r="Q35" s="60"/>
      <c r="R35" s="60"/>
      <c r="S35" s="60"/>
      <c r="T35" s="62"/>
      <c r="U35" s="62"/>
      <c r="V35" s="60"/>
      <c r="W35" s="60"/>
      <c r="X35" s="62"/>
      <c r="Y35" s="62"/>
    </row>
    <row r="36" spans="1:25" ht="15.75" customHeight="1">
      <c r="A36" s="124"/>
      <c r="B36" s="199" t="s">
        <v>53</v>
      </c>
      <c r="C36" s="177"/>
      <c r="D36" s="177"/>
      <c r="E36" s="232" t="s">
        <v>42</v>
      </c>
      <c r="F36" s="14"/>
      <c r="G36" s="39"/>
      <c r="H36" s="15"/>
      <c r="I36" s="50"/>
      <c r="J36" s="15"/>
      <c r="K36" s="51"/>
      <c r="L36" s="15"/>
      <c r="M36" s="60"/>
      <c r="N36" s="15"/>
      <c r="O36" s="49"/>
      <c r="P36" s="60"/>
      <c r="Q36" s="60"/>
      <c r="R36" s="60"/>
      <c r="S36" s="60"/>
      <c r="T36" s="60"/>
      <c r="U36" s="60"/>
      <c r="V36" s="60"/>
      <c r="W36" s="60"/>
      <c r="X36" s="62"/>
      <c r="Y36" s="62"/>
    </row>
    <row r="37" spans="1:25" ht="15.75" customHeight="1">
      <c r="A37" s="124"/>
      <c r="B37" s="209"/>
      <c r="C37" s="196" t="s">
        <v>73</v>
      </c>
      <c r="D37" s="186"/>
      <c r="E37" s="235"/>
      <c r="F37" s="18"/>
      <c r="G37" s="42"/>
      <c r="H37" s="19"/>
      <c r="I37" s="33"/>
      <c r="J37" s="19"/>
      <c r="K37" s="34"/>
      <c r="L37" s="19"/>
      <c r="M37" s="32"/>
      <c r="N37" s="19"/>
      <c r="O37" s="42"/>
      <c r="P37" s="60"/>
      <c r="Q37" s="60"/>
      <c r="R37" s="60"/>
      <c r="S37" s="60"/>
      <c r="T37" s="60"/>
      <c r="U37" s="60"/>
      <c r="V37" s="60"/>
      <c r="W37" s="60"/>
      <c r="X37" s="62"/>
      <c r="Y37" s="62"/>
    </row>
    <row r="38" spans="1:25" ht="15.75" customHeight="1">
      <c r="A38" s="124"/>
      <c r="B38" s="184"/>
      <c r="C38" s="196" t="s">
        <v>74</v>
      </c>
      <c r="D38" s="186"/>
      <c r="E38" s="235"/>
      <c r="F38" s="18"/>
      <c r="G38" s="42"/>
      <c r="H38" s="19"/>
      <c r="I38" s="33"/>
      <c r="J38" s="19"/>
      <c r="K38" s="65"/>
      <c r="L38" s="19"/>
      <c r="M38" s="32"/>
      <c r="N38" s="19"/>
      <c r="O38" s="42"/>
      <c r="P38" s="60"/>
      <c r="Q38" s="60"/>
      <c r="R38" s="62"/>
      <c r="S38" s="62"/>
      <c r="T38" s="60"/>
      <c r="U38" s="60"/>
      <c r="V38" s="60"/>
      <c r="W38" s="60"/>
      <c r="X38" s="62"/>
      <c r="Y38" s="62"/>
    </row>
    <row r="39" spans="1:25" ht="15.75" customHeight="1">
      <c r="A39" s="125"/>
      <c r="B39" s="204" t="s">
        <v>75</v>
      </c>
      <c r="C39" s="208"/>
      <c r="D39" s="208"/>
      <c r="E39" s="238" t="s">
        <v>108</v>
      </c>
      <c r="F39" s="22">
        <f>F32-F36</f>
        <v>0</v>
      </c>
      <c r="G39" s="54">
        <f aca="true" t="shared" si="5" ref="G39:O39">G32-G36</f>
        <v>0</v>
      </c>
      <c r="H39" s="22">
        <f t="shared" si="5"/>
        <v>0</v>
      </c>
      <c r="I39" s="54">
        <f t="shared" si="5"/>
        <v>0</v>
      </c>
      <c r="J39" s="22">
        <f t="shared" si="5"/>
        <v>0</v>
      </c>
      <c r="K39" s="54">
        <f t="shared" si="5"/>
        <v>0</v>
      </c>
      <c r="L39" s="22">
        <f t="shared" si="5"/>
        <v>0</v>
      </c>
      <c r="M39" s="54">
        <f t="shared" si="5"/>
        <v>0</v>
      </c>
      <c r="N39" s="22">
        <f t="shared" si="5"/>
        <v>0</v>
      </c>
      <c r="O39" s="54">
        <f t="shared" si="5"/>
        <v>0</v>
      </c>
      <c r="P39" s="60"/>
      <c r="Q39" s="60"/>
      <c r="R39" s="60"/>
      <c r="S39" s="60"/>
      <c r="T39" s="60"/>
      <c r="U39" s="60"/>
      <c r="V39" s="60"/>
      <c r="W39" s="60"/>
      <c r="X39" s="62"/>
      <c r="Y39" s="62"/>
    </row>
    <row r="40" spans="1:25" ht="15.75" customHeight="1">
      <c r="A40" s="123" t="s">
        <v>86</v>
      </c>
      <c r="B40" s="199" t="s">
        <v>76</v>
      </c>
      <c r="C40" s="177"/>
      <c r="D40" s="177"/>
      <c r="E40" s="232" t="s">
        <v>44</v>
      </c>
      <c r="F40" s="14"/>
      <c r="G40" s="49"/>
      <c r="H40" s="15"/>
      <c r="I40" s="50"/>
      <c r="J40" s="15"/>
      <c r="K40" s="51"/>
      <c r="L40" s="15"/>
      <c r="M40" s="60"/>
      <c r="N40" s="15"/>
      <c r="O40" s="49"/>
      <c r="P40" s="60"/>
      <c r="Q40" s="60"/>
      <c r="R40" s="60"/>
      <c r="S40" s="60"/>
      <c r="T40" s="62"/>
      <c r="U40" s="62"/>
      <c r="V40" s="62"/>
      <c r="W40" s="62"/>
      <c r="X40" s="60"/>
      <c r="Y40" s="60"/>
    </row>
    <row r="41" spans="1:25" ht="15.75" customHeight="1">
      <c r="A41" s="126"/>
      <c r="B41" s="184"/>
      <c r="C41" s="196" t="s">
        <v>77</v>
      </c>
      <c r="D41" s="186"/>
      <c r="E41" s="235"/>
      <c r="F41" s="66"/>
      <c r="G41" s="67"/>
      <c r="H41" s="64"/>
      <c r="I41" s="65"/>
      <c r="J41" s="19"/>
      <c r="K41" s="34"/>
      <c r="L41" s="19"/>
      <c r="M41" s="32"/>
      <c r="N41" s="19"/>
      <c r="O41" s="42"/>
      <c r="P41" s="62"/>
      <c r="Q41" s="62"/>
      <c r="R41" s="62"/>
      <c r="S41" s="62"/>
      <c r="T41" s="62"/>
      <c r="U41" s="62"/>
      <c r="V41" s="62"/>
      <c r="W41" s="62"/>
      <c r="X41" s="60"/>
      <c r="Y41" s="60"/>
    </row>
    <row r="42" spans="1:25" ht="15.75" customHeight="1">
      <c r="A42" s="126"/>
      <c r="B42" s="199" t="s">
        <v>64</v>
      </c>
      <c r="C42" s="177"/>
      <c r="D42" s="177"/>
      <c r="E42" s="232" t="s">
        <v>45</v>
      </c>
      <c r="F42" s="14"/>
      <c r="G42" s="49"/>
      <c r="H42" s="15"/>
      <c r="I42" s="50"/>
      <c r="J42" s="15"/>
      <c r="K42" s="51"/>
      <c r="L42" s="15"/>
      <c r="M42" s="60"/>
      <c r="N42" s="15"/>
      <c r="O42" s="49"/>
      <c r="P42" s="60"/>
      <c r="Q42" s="60"/>
      <c r="R42" s="60"/>
      <c r="S42" s="60"/>
      <c r="T42" s="62"/>
      <c r="U42" s="62"/>
      <c r="V42" s="60"/>
      <c r="W42" s="60"/>
      <c r="X42" s="60"/>
      <c r="Y42" s="60"/>
    </row>
    <row r="43" spans="1:25" ht="15.75" customHeight="1">
      <c r="A43" s="126"/>
      <c r="B43" s="184"/>
      <c r="C43" s="196" t="s">
        <v>78</v>
      </c>
      <c r="D43" s="186"/>
      <c r="E43" s="235"/>
      <c r="F43" s="18"/>
      <c r="G43" s="42"/>
      <c r="H43" s="19"/>
      <c r="I43" s="33"/>
      <c r="J43" s="64"/>
      <c r="K43" s="65"/>
      <c r="L43" s="19"/>
      <c r="M43" s="32"/>
      <c r="N43" s="19"/>
      <c r="O43" s="42"/>
      <c r="P43" s="60"/>
      <c r="Q43" s="60"/>
      <c r="R43" s="62"/>
      <c r="S43" s="60"/>
      <c r="T43" s="62"/>
      <c r="U43" s="62"/>
      <c r="V43" s="60"/>
      <c r="W43" s="60"/>
      <c r="X43" s="62"/>
      <c r="Y43" s="62"/>
    </row>
    <row r="44" spans="1:25" ht="15.75" customHeight="1">
      <c r="A44" s="127"/>
      <c r="B44" s="191" t="s">
        <v>75</v>
      </c>
      <c r="C44" s="192"/>
      <c r="D44" s="192"/>
      <c r="E44" s="238" t="s">
        <v>109</v>
      </c>
      <c r="F44" s="44">
        <f>F40-F42</f>
        <v>0</v>
      </c>
      <c r="G44" s="45">
        <f aca="true" t="shared" si="6" ref="G44:O44">G40-G42</f>
        <v>0</v>
      </c>
      <c r="H44" s="44">
        <f t="shared" si="6"/>
        <v>0</v>
      </c>
      <c r="I44" s="45">
        <f t="shared" si="6"/>
        <v>0</v>
      </c>
      <c r="J44" s="44">
        <f t="shared" si="6"/>
        <v>0</v>
      </c>
      <c r="K44" s="45">
        <f t="shared" si="6"/>
        <v>0</v>
      </c>
      <c r="L44" s="44">
        <f t="shared" si="6"/>
        <v>0</v>
      </c>
      <c r="M44" s="45">
        <f t="shared" si="6"/>
        <v>0</v>
      </c>
      <c r="N44" s="44">
        <f t="shared" si="6"/>
        <v>0</v>
      </c>
      <c r="O44" s="45">
        <f t="shared" si="6"/>
        <v>0</v>
      </c>
      <c r="P44" s="62"/>
      <c r="Q44" s="62"/>
      <c r="R44" s="60"/>
      <c r="S44" s="60"/>
      <c r="T44" s="62"/>
      <c r="U44" s="62"/>
      <c r="V44" s="60"/>
      <c r="W44" s="60"/>
      <c r="X44" s="60"/>
      <c r="Y44" s="60"/>
    </row>
    <row r="45" spans="1:25" ht="15.75" customHeight="1">
      <c r="A45" s="129" t="s">
        <v>87</v>
      </c>
      <c r="B45" s="239" t="s">
        <v>79</v>
      </c>
      <c r="C45" s="240"/>
      <c r="D45" s="240"/>
      <c r="E45" s="241" t="s">
        <v>110</v>
      </c>
      <c r="F45" s="68">
        <f>F39+F44</f>
        <v>0</v>
      </c>
      <c r="G45" s="69">
        <f aca="true" t="shared" si="7" ref="G45:O45">G39+G44</f>
        <v>0</v>
      </c>
      <c r="H45" s="68">
        <f t="shared" si="7"/>
        <v>0</v>
      </c>
      <c r="I45" s="69">
        <f t="shared" si="7"/>
        <v>0</v>
      </c>
      <c r="J45" s="68">
        <f t="shared" si="7"/>
        <v>0</v>
      </c>
      <c r="K45" s="69">
        <f t="shared" si="7"/>
        <v>0</v>
      </c>
      <c r="L45" s="68">
        <f t="shared" si="7"/>
        <v>0</v>
      </c>
      <c r="M45" s="69">
        <f t="shared" si="7"/>
        <v>0</v>
      </c>
      <c r="N45" s="68">
        <f t="shared" si="7"/>
        <v>0</v>
      </c>
      <c r="O45" s="69">
        <f t="shared" si="7"/>
        <v>0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5.75" customHeight="1">
      <c r="A46" s="130"/>
      <c r="B46" s="185" t="s">
        <v>80</v>
      </c>
      <c r="C46" s="186"/>
      <c r="D46" s="186"/>
      <c r="E46" s="186"/>
      <c r="F46" s="66"/>
      <c r="G46" s="67"/>
      <c r="H46" s="64"/>
      <c r="I46" s="65"/>
      <c r="J46" s="64"/>
      <c r="K46" s="65"/>
      <c r="L46" s="19"/>
      <c r="M46" s="32"/>
      <c r="N46" s="64"/>
      <c r="O46" s="43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5.75" customHeight="1">
      <c r="A47" s="130"/>
      <c r="B47" s="185" t="s">
        <v>81</v>
      </c>
      <c r="C47" s="186"/>
      <c r="D47" s="186"/>
      <c r="E47" s="186"/>
      <c r="F47" s="18"/>
      <c r="G47" s="42"/>
      <c r="H47" s="19"/>
      <c r="I47" s="33"/>
      <c r="J47" s="19"/>
      <c r="K47" s="34"/>
      <c r="L47" s="19"/>
      <c r="M47" s="32"/>
      <c r="N47" s="19"/>
      <c r="O47" s="42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5.75" customHeight="1">
      <c r="A48" s="131"/>
      <c r="B48" s="191" t="s">
        <v>82</v>
      </c>
      <c r="C48" s="192"/>
      <c r="D48" s="192"/>
      <c r="E48" s="192"/>
      <c r="F48" s="23"/>
      <c r="G48" s="70"/>
      <c r="H48" s="23"/>
      <c r="I48" s="71"/>
      <c r="J48" s="23"/>
      <c r="K48" s="72"/>
      <c r="L48" s="23"/>
      <c r="M48" s="70"/>
      <c r="N48" s="23"/>
      <c r="O48" s="54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16" ht="15.75" customHeight="1">
      <c r="A49" s="4" t="s">
        <v>111</v>
      </c>
      <c r="O49" s="209"/>
      <c r="P49" s="209"/>
    </row>
    <row r="50" spans="15:16" ht="15.75" customHeight="1">
      <c r="O50" s="209"/>
      <c r="P50" s="209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8.796875" defaultRowHeight="14.25"/>
  <cols>
    <col min="1" max="2" width="3.59765625" style="4" customWidth="1"/>
    <col min="3" max="4" width="1.59765625" style="4" customWidth="1"/>
    <col min="5" max="5" width="32.59765625" style="4" customWidth="1"/>
    <col min="6" max="6" width="15.59765625" style="4" customWidth="1"/>
    <col min="7" max="7" width="10.59765625" style="4" customWidth="1"/>
    <col min="8" max="8" width="15.59765625" style="4" customWidth="1"/>
    <col min="9" max="9" width="10.59765625" style="4" customWidth="1"/>
    <col min="10" max="11" width="9" style="4" customWidth="1"/>
    <col min="12" max="12" width="9.8984375" style="4" customWidth="1"/>
    <col min="13" max="16384" width="9" style="4" customWidth="1"/>
  </cols>
  <sheetData>
    <row r="1" spans="1:6" ht="33.75" customHeight="1">
      <c r="A1" s="11" t="s">
        <v>0</v>
      </c>
      <c r="B1" s="11"/>
      <c r="C1" s="11"/>
      <c r="D1" s="11"/>
      <c r="E1" s="115" t="s">
        <v>249</v>
      </c>
      <c r="F1" s="1"/>
    </row>
    <row r="3" ht="14.25">
      <c r="A3" s="5" t="s">
        <v>112</v>
      </c>
    </row>
    <row r="5" spans="1:5" ht="13.5">
      <c r="A5" s="12" t="s">
        <v>241</v>
      </c>
      <c r="B5" s="12"/>
      <c r="C5" s="12"/>
      <c r="D5" s="12"/>
      <c r="E5" s="12"/>
    </row>
    <row r="6" spans="1:9" ht="14.25">
      <c r="A6" s="2"/>
      <c r="H6" s="148"/>
      <c r="I6" s="149" t="s">
        <v>1</v>
      </c>
    </row>
    <row r="7" spans="1:9" ht="27" customHeight="1">
      <c r="A7" s="3"/>
      <c r="B7" s="150"/>
      <c r="C7" s="150"/>
      <c r="D7" s="150"/>
      <c r="E7" s="150"/>
      <c r="F7" s="151" t="s">
        <v>242</v>
      </c>
      <c r="G7" s="152"/>
      <c r="H7" s="153" t="s">
        <v>2</v>
      </c>
      <c r="I7" s="10" t="s">
        <v>22</v>
      </c>
    </row>
    <row r="8" spans="1:9" ht="16.5" customHeight="1">
      <c r="A8" s="154"/>
      <c r="B8" s="155"/>
      <c r="C8" s="155"/>
      <c r="D8" s="155"/>
      <c r="E8" s="155"/>
      <c r="F8" s="156" t="s">
        <v>113</v>
      </c>
      <c r="G8" s="9" t="s">
        <v>3</v>
      </c>
      <c r="H8" s="157"/>
      <c r="I8" s="158"/>
    </row>
    <row r="9" spans="1:9" ht="18" customHeight="1">
      <c r="A9" s="159" t="s">
        <v>88</v>
      </c>
      <c r="B9" s="159" t="s">
        <v>90</v>
      </c>
      <c r="C9" s="160" t="s">
        <v>4</v>
      </c>
      <c r="D9" s="161"/>
      <c r="E9" s="161"/>
      <c r="F9" s="14">
        <v>138454</v>
      </c>
      <c r="G9" s="162">
        <f>F9/$F$27*100</f>
        <v>19.901594525171305</v>
      </c>
      <c r="H9" s="15">
        <v>141948</v>
      </c>
      <c r="I9" s="163">
        <f aca="true" t="shared" si="0" ref="I9:I45">(F9/H9-1)*100</f>
        <v>-2.461464761743737</v>
      </c>
    </row>
    <row r="10" spans="1:9" ht="18" customHeight="1">
      <c r="A10" s="165"/>
      <c r="B10" s="165"/>
      <c r="C10" s="166"/>
      <c r="D10" s="167" t="s">
        <v>23</v>
      </c>
      <c r="E10" s="168"/>
      <c r="F10" s="16">
        <v>42346</v>
      </c>
      <c r="G10" s="169">
        <f aca="true" t="shared" si="1" ref="G10:G27">F10/$F$27*100</f>
        <v>6.0868802762137895</v>
      </c>
      <c r="H10" s="17">
        <v>43539</v>
      </c>
      <c r="I10" s="170">
        <f t="shared" si="0"/>
        <v>-2.7400721192494037</v>
      </c>
    </row>
    <row r="11" spans="1:9" ht="18" customHeight="1">
      <c r="A11" s="165"/>
      <c r="B11" s="165"/>
      <c r="C11" s="166"/>
      <c r="D11" s="171"/>
      <c r="E11" s="172" t="s">
        <v>24</v>
      </c>
      <c r="F11" s="18">
        <v>35783</v>
      </c>
      <c r="G11" s="173">
        <f t="shared" si="1"/>
        <v>5.143504390586077</v>
      </c>
      <c r="H11" s="19">
        <v>34973</v>
      </c>
      <c r="I11" s="174">
        <f t="shared" si="0"/>
        <v>2.3160723987075693</v>
      </c>
    </row>
    <row r="12" spans="1:9" ht="18" customHeight="1">
      <c r="A12" s="165"/>
      <c r="B12" s="165"/>
      <c r="C12" s="166"/>
      <c r="D12" s="171"/>
      <c r="E12" s="172" t="s">
        <v>25</v>
      </c>
      <c r="F12" s="18">
        <v>2821</v>
      </c>
      <c r="G12" s="173">
        <f t="shared" si="1"/>
        <v>0.40549495251497425</v>
      </c>
      <c r="H12" s="19">
        <v>3734</v>
      </c>
      <c r="I12" s="174">
        <f t="shared" si="0"/>
        <v>-24.450990894483127</v>
      </c>
    </row>
    <row r="13" spans="1:9" ht="18" customHeight="1">
      <c r="A13" s="165"/>
      <c r="B13" s="165"/>
      <c r="C13" s="166"/>
      <c r="D13" s="175"/>
      <c r="E13" s="172" t="s">
        <v>26</v>
      </c>
      <c r="F13" s="18">
        <v>292</v>
      </c>
      <c r="G13" s="173">
        <f t="shared" si="1"/>
        <v>0.04197253673675026</v>
      </c>
      <c r="H13" s="19">
        <v>405</v>
      </c>
      <c r="I13" s="174">
        <f t="shared" si="0"/>
        <v>-27.901234567901234</v>
      </c>
    </row>
    <row r="14" spans="1:9" ht="18" customHeight="1">
      <c r="A14" s="165"/>
      <c r="B14" s="165"/>
      <c r="C14" s="166"/>
      <c r="D14" s="176" t="s">
        <v>27</v>
      </c>
      <c r="E14" s="177"/>
      <c r="F14" s="14">
        <v>23385</v>
      </c>
      <c r="G14" s="162">
        <f t="shared" si="1"/>
        <v>3.361396478044195</v>
      </c>
      <c r="H14" s="15">
        <v>20004</v>
      </c>
      <c r="I14" s="178">
        <f t="shared" si="0"/>
        <v>16.901619676064783</v>
      </c>
    </row>
    <row r="15" spans="1:9" ht="18" customHeight="1">
      <c r="A15" s="165"/>
      <c r="B15" s="165"/>
      <c r="C15" s="166"/>
      <c r="D15" s="171"/>
      <c r="E15" s="172" t="s">
        <v>28</v>
      </c>
      <c r="F15" s="18">
        <v>1316</v>
      </c>
      <c r="G15" s="173">
        <f t="shared" si="1"/>
        <v>0.1891638984437101</v>
      </c>
      <c r="H15" s="19">
        <v>1262</v>
      </c>
      <c r="I15" s="174">
        <f t="shared" si="0"/>
        <v>4.278922345483349</v>
      </c>
    </row>
    <row r="16" spans="1:9" ht="18" customHeight="1">
      <c r="A16" s="165"/>
      <c r="B16" s="165"/>
      <c r="C16" s="166"/>
      <c r="D16" s="171"/>
      <c r="E16" s="179" t="s">
        <v>29</v>
      </c>
      <c r="F16" s="16">
        <v>22068</v>
      </c>
      <c r="G16" s="169">
        <f t="shared" si="1"/>
        <v>3.1720888380363172</v>
      </c>
      <c r="H16" s="17">
        <v>18742</v>
      </c>
      <c r="I16" s="170">
        <f t="shared" si="0"/>
        <v>17.746238395048564</v>
      </c>
    </row>
    <row r="17" spans="1:9" ht="18" customHeight="1">
      <c r="A17" s="165"/>
      <c r="B17" s="165"/>
      <c r="C17" s="166"/>
      <c r="D17" s="182" t="s">
        <v>30</v>
      </c>
      <c r="E17" s="242"/>
      <c r="F17" s="16">
        <v>22825</v>
      </c>
      <c r="G17" s="169">
        <f t="shared" si="1"/>
        <v>3.280901202110701</v>
      </c>
      <c r="H17" s="17">
        <v>25305</v>
      </c>
      <c r="I17" s="170">
        <f t="shared" si="0"/>
        <v>-9.800434696700256</v>
      </c>
    </row>
    <row r="18" spans="1:9" ht="18" customHeight="1">
      <c r="A18" s="165"/>
      <c r="B18" s="165"/>
      <c r="C18" s="166"/>
      <c r="D18" s="182" t="s">
        <v>94</v>
      </c>
      <c r="E18" s="183"/>
      <c r="F18" s="18">
        <v>2150</v>
      </c>
      <c r="G18" s="173">
        <f t="shared" si="1"/>
        <v>0.3090443629589489</v>
      </c>
      <c r="H18" s="19">
        <v>2372</v>
      </c>
      <c r="I18" s="174">
        <f t="shared" si="0"/>
        <v>-9.359190556492415</v>
      </c>
    </row>
    <row r="19" spans="1:9" ht="18" customHeight="1">
      <c r="A19" s="165"/>
      <c r="B19" s="165"/>
      <c r="C19" s="184"/>
      <c r="D19" s="182" t="s">
        <v>95</v>
      </c>
      <c r="E19" s="183"/>
      <c r="F19" s="18">
        <v>0</v>
      </c>
      <c r="G19" s="173">
        <f t="shared" si="1"/>
        <v>0</v>
      </c>
      <c r="H19" s="19">
        <v>0</v>
      </c>
      <c r="I19" s="174" t="e">
        <f t="shared" si="0"/>
        <v>#DIV/0!</v>
      </c>
    </row>
    <row r="20" spans="1:9" ht="18" customHeight="1">
      <c r="A20" s="165"/>
      <c r="B20" s="165"/>
      <c r="C20" s="185" t="s">
        <v>5</v>
      </c>
      <c r="D20" s="186"/>
      <c r="E20" s="186"/>
      <c r="F20" s="18">
        <v>20686</v>
      </c>
      <c r="G20" s="173">
        <f t="shared" si="1"/>
        <v>2.9734379963575885</v>
      </c>
      <c r="H20" s="19">
        <v>24364</v>
      </c>
      <c r="I20" s="174">
        <f t="shared" si="0"/>
        <v>-15.096043342636678</v>
      </c>
    </row>
    <row r="21" spans="1:9" ht="18" customHeight="1">
      <c r="A21" s="165"/>
      <c r="B21" s="165"/>
      <c r="C21" s="185" t="s">
        <v>6</v>
      </c>
      <c r="D21" s="186"/>
      <c r="E21" s="186"/>
      <c r="F21" s="18">
        <v>224251</v>
      </c>
      <c r="G21" s="173">
        <f t="shared" si="1"/>
        <v>32.23418950600337</v>
      </c>
      <c r="H21" s="19">
        <v>219884</v>
      </c>
      <c r="I21" s="174">
        <f t="shared" si="0"/>
        <v>1.9860471885175812</v>
      </c>
    </row>
    <row r="22" spans="1:9" ht="18" customHeight="1">
      <c r="A22" s="165"/>
      <c r="B22" s="165"/>
      <c r="C22" s="185" t="s">
        <v>31</v>
      </c>
      <c r="D22" s="186"/>
      <c r="E22" s="186"/>
      <c r="F22" s="18">
        <v>11307</v>
      </c>
      <c r="G22" s="173">
        <f t="shared" si="1"/>
        <v>1.6252858660357372</v>
      </c>
      <c r="H22" s="19">
        <v>10319</v>
      </c>
      <c r="I22" s="174">
        <f t="shared" si="0"/>
        <v>9.574571179377855</v>
      </c>
    </row>
    <row r="23" spans="1:9" ht="18" customHeight="1">
      <c r="A23" s="165"/>
      <c r="B23" s="165"/>
      <c r="C23" s="185" t="s">
        <v>7</v>
      </c>
      <c r="D23" s="186"/>
      <c r="E23" s="186"/>
      <c r="F23" s="18">
        <v>112024</v>
      </c>
      <c r="G23" s="173">
        <f t="shared" si="1"/>
        <v>16.102504984238738</v>
      </c>
      <c r="H23" s="19">
        <v>110697</v>
      </c>
      <c r="I23" s="174">
        <f t="shared" si="0"/>
        <v>1.1987678076190056</v>
      </c>
    </row>
    <row r="24" spans="1:9" ht="18" customHeight="1">
      <c r="A24" s="165"/>
      <c r="B24" s="165"/>
      <c r="C24" s="185" t="s">
        <v>32</v>
      </c>
      <c r="D24" s="186"/>
      <c r="E24" s="186"/>
      <c r="F24" s="18">
        <v>2759</v>
      </c>
      <c r="G24" s="173">
        <f t="shared" si="1"/>
        <v>0.3965829755366232</v>
      </c>
      <c r="H24" s="19">
        <v>2481</v>
      </c>
      <c r="I24" s="174">
        <f t="shared" si="0"/>
        <v>11.205159209995962</v>
      </c>
    </row>
    <row r="25" spans="1:9" ht="18" customHeight="1">
      <c r="A25" s="165"/>
      <c r="B25" s="165"/>
      <c r="C25" s="185" t="s">
        <v>8</v>
      </c>
      <c r="D25" s="186"/>
      <c r="E25" s="186"/>
      <c r="F25" s="18">
        <v>98206</v>
      </c>
      <c r="G25" s="173">
        <f t="shared" si="1"/>
        <v>14.11628405057978</v>
      </c>
      <c r="H25" s="19">
        <v>97152</v>
      </c>
      <c r="I25" s="174">
        <f t="shared" si="0"/>
        <v>1.0848978919631103</v>
      </c>
    </row>
    <row r="26" spans="1:9" ht="18" customHeight="1">
      <c r="A26" s="165"/>
      <c r="B26" s="165"/>
      <c r="C26" s="81" t="s">
        <v>9</v>
      </c>
      <c r="D26" s="187"/>
      <c r="E26" s="187"/>
      <c r="F26" s="20">
        <v>88006</v>
      </c>
      <c r="G26" s="188">
        <f t="shared" si="1"/>
        <v>12.650120096076861</v>
      </c>
      <c r="H26" s="21">
        <v>79156</v>
      </c>
      <c r="I26" s="189">
        <f t="shared" si="0"/>
        <v>11.18045378745769</v>
      </c>
    </row>
    <row r="27" spans="1:9" ht="18" customHeight="1">
      <c r="A27" s="165"/>
      <c r="B27" s="190"/>
      <c r="C27" s="191" t="s">
        <v>10</v>
      </c>
      <c r="D27" s="192"/>
      <c r="E27" s="192"/>
      <c r="F27" s="22">
        <f>SUM(F9,F20:F26)</f>
        <v>695693</v>
      </c>
      <c r="G27" s="193">
        <f t="shared" si="1"/>
        <v>100</v>
      </c>
      <c r="H27" s="22">
        <f>SUM(H9,H20:H26)</f>
        <v>686001</v>
      </c>
      <c r="I27" s="194">
        <f t="shared" si="0"/>
        <v>1.4128259288251677</v>
      </c>
    </row>
    <row r="28" spans="1:9" ht="18" customHeight="1">
      <c r="A28" s="165"/>
      <c r="B28" s="159" t="s">
        <v>89</v>
      </c>
      <c r="C28" s="160" t="s">
        <v>11</v>
      </c>
      <c r="D28" s="161"/>
      <c r="E28" s="161"/>
      <c r="F28" s="14">
        <v>316994</v>
      </c>
      <c r="G28" s="162">
        <f aca="true" t="shared" si="2" ref="G28:G45">F28/$F$45*100</f>
        <v>46.923631454526884</v>
      </c>
      <c r="H28" s="14">
        <v>324101</v>
      </c>
      <c r="I28" s="195">
        <f t="shared" si="0"/>
        <v>-2.192834949599043</v>
      </c>
    </row>
    <row r="29" spans="1:9" ht="18" customHeight="1">
      <c r="A29" s="165"/>
      <c r="B29" s="165"/>
      <c r="C29" s="166"/>
      <c r="D29" s="196" t="s">
        <v>12</v>
      </c>
      <c r="E29" s="186"/>
      <c r="F29" s="18">
        <v>187451</v>
      </c>
      <c r="G29" s="173">
        <f t="shared" si="2"/>
        <v>27.747785888005826</v>
      </c>
      <c r="H29" s="18">
        <v>189801</v>
      </c>
      <c r="I29" s="197">
        <f t="shared" si="0"/>
        <v>-1.2381388928404014</v>
      </c>
    </row>
    <row r="30" spans="1:9" ht="18" customHeight="1">
      <c r="A30" s="165"/>
      <c r="B30" s="165"/>
      <c r="C30" s="166"/>
      <c r="D30" s="196" t="s">
        <v>33</v>
      </c>
      <c r="E30" s="186"/>
      <c r="F30" s="18">
        <v>22998</v>
      </c>
      <c r="G30" s="173">
        <f t="shared" si="2"/>
        <v>3.404322088718428</v>
      </c>
      <c r="H30" s="18">
        <v>23632</v>
      </c>
      <c r="I30" s="197">
        <f t="shared" si="0"/>
        <v>-2.6828029790115115</v>
      </c>
    </row>
    <row r="31" spans="1:9" ht="18" customHeight="1">
      <c r="A31" s="165"/>
      <c r="B31" s="165"/>
      <c r="C31" s="198"/>
      <c r="D31" s="196" t="s">
        <v>13</v>
      </c>
      <c r="E31" s="186"/>
      <c r="F31" s="18">
        <v>106545</v>
      </c>
      <c r="G31" s="173">
        <f t="shared" si="2"/>
        <v>15.77152347780263</v>
      </c>
      <c r="H31" s="18">
        <v>110668</v>
      </c>
      <c r="I31" s="197">
        <f t="shared" si="0"/>
        <v>-3.7255575234033333</v>
      </c>
    </row>
    <row r="32" spans="1:9" ht="18" customHeight="1">
      <c r="A32" s="165"/>
      <c r="B32" s="165"/>
      <c r="C32" s="199" t="s">
        <v>14</v>
      </c>
      <c r="D32" s="177"/>
      <c r="E32" s="177"/>
      <c r="F32" s="14">
        <v>206979</v>
      </c>
      <c r="G32" s="162">
        <f t="shared" si="2"/>
        <v>30.63845471783857</v>
      </c>
      <c r="H32" s="14">
        <v>212564</v>
      </c>
      <c r="I32" s="195">
        <f t="shared" si="0"/>
        <v>-2.6274439698161456</v>
      </c>
    </row>
    <row r="33" spans="1:9" ht="18" customHeight="1">
      <c r="A33" s="165"/>
      <c r="B33" s="165"/>
      <c r="C33" s="166"/>
      <c r="D33" s="196" t="s">
        <v>15</v>
      </c>
      <c r="E33" s="186"/>
      <c r="F33" s="18">
        <v>16502</v>
      </c>
      <c r="G33" s="173">
        <f t="shared" si="2"/>
        <v>2.442739503784307</v>
      </c>
      <c r="H33" s="18">
        <v>17150</v>
      </c>
      <c r="I33" s="197">
        <f t="shared" si="0"/>
        <v>-3.7784256559766805</v>
      </c>
    </row>
    <row r="34" spans="1:9" ht="18" customHeight="1">
      <c r="A34" s="165"/>
      <c r="B34" s="165"/>
      <c r="C34" s="166"/>
      <c r="D34" s="196" t="s">
        <v>34</v>
      </c>
      <c r="E34" s="186"/>
      <c r="F34" s="18">
        <v>5488</v>
      </c>
      <c r="G34" s="173">
        <f t="shared" si="2"/>
        <v>0.8123714941684812</v>
      </c>
      <c r="H34" s="18">
        <v>5399</v>
      </c>
      <c r="I34" s="197">
        <f t="shared" si="0"/>
        <v>1.6484534172994891</v>
      </c>
    </row>
    <row r="35" spans="1:9" ht="18" customHeight="1">
      <c r="A35" s="165"/>
      <c r="B35" s="165"/>
      <c r="C35" s="166"/>
      <c r="D35" s="196" t="s">
        <v>35</v>
      </c>
      <c r="E35" s="186"/>
      <c r="F35" s="18">
        <v>152625</v>
      </c>
      <c r="G35" s="173">
        <f t="shared" si="2"/>
        <v>22.59260191280329</v>
      </c>
      <c r="H35" s="18">
        <v>155571</v>
      </c>
      <c r="I35" s="197">
        <f t="shared" si="0"/>
        <v>-1.8936691285650897</v>
      </c>
    </row>
    <row r="36" spans="1:9" ht="18" customHeight="1">
      <c r="A36" s="165"/>
      <c r="B36" s="165"/>
      <c r="C36" s="166"/>
      <c r="D36" s="196" t="s">
        <v>36</v>
      </c>
      <c r="E36" s="186"/>
      <c r="F36" s="18">
        <v>220</v>
      </c>
      <c r="G36" s="173">
        <f t="shared" si="2"/>
        <v>0.03256591266710384</v>
      </c>
      <c r="H36" s="18">
        <v>725</v>
      </c>
      <c r="I36" s="197">
        <f t="shared" si="0"/>
        <v>-69.65517241379311</v>
      </c>
    </row>
    <row r="37" spans="1:9" ht="18" customHeight="1">
      <c r="A37" s="165"/>
      <c r="B37" s="165"/>
      <c r="C37" s="166"/>
      <c r="D37" s="196" t="s">
        <v>16</v>
      </c>
      <c r="E37" s="186"/>
      <c r="F37" s="18">
        <v>5097</v>
      </c>
      <c r="G37" s="173">
        <f t="shared" si="2"/>
        <v>0.7544929857464922</v>
      </c>
      <c r="H37" s="18">
        <v>6434</v>
      </c>
      <c r="I37" s="197">
        <f t="shared" si="0"/>
        <v>-20.780230027976376</v>
      </c>
    </row>
    <row r="38" spans="1:9" ht="18" customHeight="1">
      <c r="A38" s="165"/>
      <c r="B38" s="165"/>
      <c r="C38" s="198"/>
      <c r="D38" s="196" t="s">
        <v>37</v>
      </c>
      <c r="E38" s="186"/>
      <c r="F38" s="18">
        <v>27046</v>
      </c>
      <c r="G38" s="173">
        <f t="shared" si="2"/>
        <v>4.003534881793138</v>
      </c>
      <c r="H38" s="18">
        <v>27285</v>
      </c>
      <c r="I38" s="197">
        <f t="shared" si="0"/>
        <v>-0.8759391607110145</v>
      </c>
    </row>
    <row r="39" spans="1:9" ht="18" customHeight="1">
      <c r="A39" s="165"/>
      <c r="B39" s="165"/>
      <c r="C39" s="199" t="s">
        <v>17</v>
      </c>
      <c r="D39" s="177"/>
      <c r="E39" s="177"/>
      <c r="F39" s="14">
        <v>151580</v>
      </c>
      <c r="G39" s="162">
        <f t="shared" si="2"/>
        <v>22.437913827634546</v>
      </c>
      <c r="H39" s="14">
        <v>128562</v>
      </c>
      <c r="I39" s="195">
        <f t="shared" si="0"/>
        <v>17.904201863692236</v>
      </c>
    </row>
    <row r="40" spans="1:9" ht="18" customHeight="1">
      <c r="A40" s="165"/>
      <c r="B40" s="165"/>
      <c r="C40" s="166"/>
      <c r="D40" s="167" t="s">
        <v>18</v>
      </c>
      <c r="E40" s="168"/>
      <c r="F40" s="16">
        <v>150212</v>
      </c>
      <c r="G40" s="169">
        <f t="shared" si="2"/>
        <v>22.235413061595462</v>
      </c>
      <c r="H40" s="16">
        <v>127368</v>
      </c>
      <c r="I40" s="200">
        <f t="shared" si="0"/>
        <v>17.935431191508066</v>
      </c>
    </row>
    <row r="41" spans="1:9" ht="18" customHeight="1">
      <c r="A41" s="165"/>
      <c r="B41" s="165"/>
      <c r="C41" s="166"/>
      <c r="D41" s="171"/>
      <c r="E41" s="24" t="s">
        <v>92</v>
      </c>
      <c r="F41" s="18">
        <v>95748</v>
      </c>
      <c r="G41" s="173">
        <f t="shared" si="2"/>
        <v>14.17327730022663</v>
      </c>
      <c r="H41" s="18">
        <v>79953</v>
      </c>
      <c r="I41" s="201">
        <f t="shared" si="0"/>
        <v>19.75535627180969</v>
      </c>
    </row>
    <row r="42" spans="1:9" ht="18" customHeight="1">
      <c r="A42" s="165"/>
      <c r="B42" s="165"/>
      <c r="C42" s="166"/>
      <c r="D42" s="175"/>
      <c r="E42" s="202" t="s">
        <v>38</v>
      </c>
      <c r="F42" s="18">
        <v>54464</v>
      </c>
      <c r="G42" s="173">
        <f t="shared" si="2"/>
        <v>8.062135761368834</v>
      </c>
      <c r="H42" s="18">
        <v>47415</v>
      </c>
      <c r="I42" s="201">
        <f t="shared" si="0"/>
        <v>14.866603395549927</v>
      </c>
    </row>
    <row r="43" spans="1:9" ht="18" customHeight="1">
      <c r="A43" s="165"/>
      <c r="B43" s="165"/>
      <c r="C43" s="166"/>
      <c r="D43" s="196" t="s">
        <v>39</v>
      </c>
      <c r="E43" s="203"/>
      <c r="F43" s="18">
        <v>1368</v>
      </c>
      <c r="G43" s="173">
        <f t="shared" si="2"/>
        <v>0.20250076603908207</v>
      </c>
      <c r="H43" s="16">
        <v>1195</v>
      </c>
      <c r="I43" s="243">
        <f t="shared" si="0"/>
        <v>14.476987447698741</v>
      </c>
    </row>
    <row r="44" spans="1:9" ht="18" customHeight="1">
      <c r="A44" s="165"/>
      <c r="B44" s="165"/>
      <c r="C44" s="204"/>
      <c r="D44" s="205" t="s">
        <v>40</v>
      </c>
      <c r="E44" s="206"/>
      <c r="F44" s="22">
        <v>0</v>
      </c>
      <c r="G44" s="193">
        <f t="shared" si="2"/>
        <v>0</v>
      </c>
      <c r="H44" s="21">
        <v>0</v>
      </c>
      <c r="I44" s="189" t="e">
        <f t="shared" si="0"/>
        <v>#DIV/0!</v>
      </c>
    </row>
    <row r="45" spans="1:9" ht="18" customHeight="1">
      <c r="A45" s="190"/>
      <c r="B45" s="190"/>
      <c r="C45" s="204" t="s">
        <v>19</v>
      </c>
      <c r="D45" s="208"/>
      <c r="E45" s="208"/>
      <c r="F45" s="23">
        <f>SUM(F28,F32,F39)</f>
        <v>675553</v>
      </c>
      <c r="G45" s="193">
        <f t="shared" si="2"/>
        <v>100</v>
      </c>
      <c r="H45" s="23">
        <f>SUM(H28,H32,H39)</f>
        <v>665227</v>
      </c>
      <c r="I45" s="244">
        <f t="shared" si="0"/>
        <v>1.5522520883848756</v>
      </c>
    </row>
    <row r="46" ht="13.5">
      <c r="A46" s="25" t="s">
        <v>20</v>
      </c>
    </row>
    <row r="47" ht="13.5">
      <c r="A47" s="26" t="s">
        <v>21</v>
      </c>
    </row>
    <row r="57" ht="13.5">
      <c r="I57" s="209"/>
    </row>
    <row r="58" ht="13.5">
      <c r="I58" s="209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0" sqref="L20"/>
    </sheetView>
  </sheetViews>
  <sheetFormatPr defaultColWidth="8.796875" defaultRowHeight="14.25"/>
  <cols>
    <col min="1" max="1" width="5.3984375" style="4" customWidth="1"/>
    <col min="2" max="2" width="3.09765625" style="4" customWidth="1"/>
    <col min="3" max="3" width="34.69921875" style="4" customWidth="1"/>
    <col min="4" max="9" width="11.8984375" style="4" customWidth="1"/>
    <col min="10" max="16384" width="9" style="4" customWidth="1"/>
  </cols>
  <sheetData>
    <row r="1" spans="1:5" ht="33.75" customHeight="1">
      <c r="A1" s="73" t="s">
        <v>0</v>
      </c>
      <c r="B1" s="73"/>
      <c r="C1" s="115" t="s">
        <v>249</v>
      </c>
      <c r="D1" s="74"/>
      <c r="E1" s="74"/>
    </row>
    <row r="4" ht="13.5">
      <c r="A4" s="75" t="s">
        <v>114</v>
      </c>
    </row>
    <row r="5" ht="13.5">
      <c r="I5" s="149" t="s">
        <v>115</v>
      </c>
    </row>
    <row r="6" spans="1:9" s="249" customFormat="1" ht="29.25" customHeight="1">
      <c r="A6" s="245" t="s">
        <v>116</v>
      </c>
      <c r="B6" s="246"/>
      <c r="C6" s="246"/>
      <c r="D6" s="247"/>
      <c r="E6" s="248" t="s">
        <v>233</v>
      </c>
      <c r="F6" s="248" t="s">
        <v>234</v>
      </c>
      <c r="G6" s="248" t="s">
        <v>235</v>
      </c>
      <c r="H6" s="248" t="s">
        <v>236</v>
      </c>
      <c r="I6" s="248" t="s">
        <v>243</v>
      </c>
    </row>
    <row r="7" spans="1:9" ht="27" customHeight="1">
      <c r="A7" s="250" t="s">
        <v>117</v>
      </c>
      <c r="B7" s="160" t="s">
        <v>118</v>
      </c>
      <c r="C7" s="161"/>
      <c r="D7" s="212" t="s">
        <v>119</v>
      </c>
      <c r="E7" s="251">
        <v>694689</v>
      </c>
      <c r="F7" s="252">
        <v>705138</v>
      </c>
      <c r="G7" s="252">
        <v>689957</v>
      </c>
      <c r="H7" s="252">
        <v>686001</v>
      </c>
      <c r="I7" s="252">
        <v>695693</v>
      </c>
    </row>
    <row r="8" spans="1:9" ht="27" customHeight="1">
      <c r="A8" s="165"/>
      <c r="B8" s="223"/>
      <c r="C8" s="196" t="s">
        <v>120</v>
      </c>
      <c r="D8" s="214" t="s">
        <v>42</v>
      </c>
      <c r="E8" s="253">
        <v>354599</v>
      </c>
      <c r="F8" s="253">
        <v>352724</v>
      </c>
      <c r="G8" s="253">
        <v>367572</v>
      </c>
      <c r="H8" s="253">
        <v>386540</v>
      </c>
      <c r="I8" s="76">
        <v>383752</v>
      </c>
    </row>
    <row r="9" spans="1:9" ht="27" customHeight="1">
      <c r="A9" s="165"/>
      <c r="B9" s="185" t="s">
        <v>121</v>
      </c>
      <c r="C9" s="186"/>
      <c r="D9" s="235"/>
      <c r="E9" s="254">
        <v>670013</v>
      </c>
      <c r="F9" s="254">
        <v>680909</v>
      </c>
      <c r="G9" s="254">
        <v>668512</v>
      </c>
      <c r="H9" s="254">
        <v>665227</v>
      </c>
      <c r="I9" s="77">
        <v>675553</v>
      </c>
    </row>
    <row r="10" spans="1:9" ht="27" customHeight="1">
      <c r="A10" s="165"/>
      <c r="B10" s="185" t="s">
        <v>122</v>
      </c>
      <c r="C10" s="186"/>
      <c r="D10" s="235"/>
      <c r="E10" s="254">
        <v>24676</v>
      </c>
      <c r="F10" s="254">
        <v>24229</v>
      </c>
      <c r="G10" s="254">
        <v>21445</v>
      </c>
      <c r="H10" s="254">
        <v>20773</v>
      </c>
      <c r="I10" s="77">
        <v>20140</v>
      </c>
    </row>
    <row r="11" spans="1:9" ht="27" customHeight="1">
      <c r="A11" s="165"/>
      <c r="B11" s="185" t="s">
        <v>123</v>
      </c>
      <c r="C11" s="186"/>
      <c r="D11" s="235"/>
      <c r="E11" s="254">
        <v>24418</v>
      </c>
      <c r="F11" s="254">
        <v>23722</v>
      </c>
      <c r="G11" s="254">
        <v>20597</v>
      </c>
      <c r="H11" s="254">
        <v>19672</v>
      </c>
      <c r="I11" s="77">
        <v>19504</v>
      </c>
    </row>
    <row r="12" spans="1:9" ht="27" customHeight="1">
      <c r="A12" s="165"/>
      <c r="B12" s="185" t="s">
        <v>124</v>
      </c>
      <c r="C12" s="186"/>
      <c r="D12" s="235"/>
      <c r="E12" s="254">
        <v>258</v>
      </c>
      <c r="F12" s="254">
        <v>508</v>
      </c>
      <c r="G12" s="254">
        <v>849</v>
      </c>
      <c r="H12" s="254">
        <v>1101</v>
      </c>
      <c r="I12" s="77">
        <v>637</v>
      </c>
    </row>
    <row r="13" spans="1:9" ht="27" customHeight="1">
      <c r="A13" s="165"/>
      <c r="B13" s="185" t="s">
        <v>125</v>
      </c>
      <c r="C13" s="186"/>
      <c r="D13" s="233"/>
      <c r="E13" s="255">
        <v>-592</v>
      </c>
      <c r="F13" s="255">
        <v>250</v>
      </c>
      <c r="G13" s="255">
        <v>341</v>
      </c>
      <c r="H13" s="255">
        <v>253</v>
      </c>
      <c r="I13" s="78">
        <v>-465</v>
      </c>
    </row>
    <row r="14" spans="1:9" ht="27" customHeight="1">
      <c r="A14" s="165"/>
      <c r="B14" s="224" t="s">
        <v>126</v>
      </c>
      <c r="C14" s="168"/>
      <c r="D14" s="233"/>
      <c r="E14" s="255">
        <v>0</v>
      </c>
      <c r="F14" s="255">
        <v>0</v>
      </c>
      <c r="G14" s="255">
        <v>0</v>
      </c>
      <c r="H14" s="255">
        <v>0</v>
      </c>
      <c r="I14" s="78">
        <v>0</v>
      </c>
    </row>
    <row r="15" spans="1:9" ht="27" customHeight="1">
      <c r="A15" s="165"/>
      <c r="B15" s="81" t="s">
        <v>127</v>
      </c>
      <c r="C15" s="187"/>
      <c r="D15" s="256"/>
      <c r="E15" s="257">
        <v>-3152</v>
      </c>
      <c r="F15" s="257">
        <v>392</v>
      </c>
      <c r="G15" s="257">
        <v>308</v>
      </c>
      <c r="H15" s="257">
        <v>290</v>
      </c>
      <c r="I15" s="79">
        <v>-606</v>
      </c>
    </row>
    <row r="16" spans="1:9" ht="27" customHeight="1">
      <c r="A16" s="165"/>
      <c r="B16" s="258" t="s">
        <v>128</v>
      </c>
      <c r="C16" s="259"/>
      <c r="D16" s="260" t="s">
        <v>43</v>
      </c>
      <c r="E16" s="261">
        <v>134867</v>
      </c>
      <c r="F16" s="261">
        <v>131457</v>
      </c>
      <c r="G16" s="261">
        <v>106210</v>
      </c>
      <c r="H16" s="261">
        <v>98367</v>
      </c>
      <c r="I16" s="80">
        <v>82287</v>
      </c>
    </row>
    <row r="17" spans="1:9" ht="27" customHeight="1">
      <c r="A17" s="165"/>
      <c r="B17" s="185" t="s">
        <v>129</v>
      </c>
      <c r="C17" s="186"/>
      <c r="D17" s="214" t="s">
        <v>44</v>
      </c>
      <c r="E17" s="254">
        <v>46033</v>
      </c>
      <c r="F17" s="254">
        <v>46323</v>
      </c>
      <c r="G17" s="254">
        <v>96650</v>
      </c>
      <c r="H17" s="254">
        <v>80365</v>
      </c>
      <c r="I17" s="77">
        <v>101552</v>
      </c>
    </row>
    <row r="18" spans="1:9" ht="27" customHeight="1">
      <c r="A18" s="165"/>
      <c r="B18" s="185" t="s">
        <v>130</v>
      </c>
      <c r="C18" s="186"/>
      <c r="D18" s="214" t="s">
        <v>45</v>
      </c>
      <c r="E18" s="254">
        <v>1222424</v>
      </c>
      <c r="F18" s="254">
        <v>1229232</v>
      </c>
      <c r="G18" s="254">
        <v>1228351</v>
      </c>
      <c r="H18" s="254">
        <v>1228635</v>
      </c>
      <c r="I18" s="77">
        <v>1231999</v>
      </c>
    </row>
    <row r="19" spans="1:9" ht="27" customHeight="1">
      <c r="A19" s="165"/>
      <c r="B19" s="185" t="s">
        <v>131</v>
      </c>
      <c r="C19" s="186"/>
      <c r="D19" s="214" t="s">
        <v>132</v>
      </c>
      <c r="E19" s="254">
        <f>E17+E18-E16</f>
        <v>1133590</v>
      </c>
      <c r="F19" s="254">
        <f>F17+F18-F16</f>
        <v>1144098</v>
      </c>
      <c r="G19" s="254">
        <f>G17+G18-G16</f>
        <v>1218791</v>
      </c>
      <c r="H19" s="254">
        <f>H17+H18-H16</f>
        <v>1210633</v>
      </c>
      <c r="I19" s="254">
        <f>I17+I18-I16</f>
        <v>1251264</v>
      </c>
    </row>
    <row r="20" spans="1:9" ht="27" customHeight="1">
      <c r="A20" s="165"/>
      <c r="B20" s="185" t="s">
        <v>133</v>
      </c>
      <c r="C20" s="186"/>
      <c r="D20" s="235" t="s">
        <v>134</v>
      </c>
      <c r="E20" s="262">
        <f>E18/E8</f>
        <v>3.4473419270781926</v>
      </c>
      <c r="F20" s="262">
        <f>F18/F8</f>
        <v>3.484968417232737</v>
      </c>
      <c r="G20" s="262">
        <f>G18/G8</f>
        <v>3.3417969812716963</v>
      </c>
      <c r="H20" s="262">
        <f>H18/H8</f>
        <v>3.1785455580276296</v>
      </c>
      <c r="I20" s="262">
        <f>I18/I8</f>
        <v>3.210404115157706</v>
      </c>
    </row>
    <row r="21" spans="1:9" ht="27" customHeight="1">
      <c r="A21" s="165"/>
      <c r="B21" s="185" t="s">
        <v>135</v>
      </c>
      <c r="C21" s="186"/>
      <c r="D21" s="235" t="s">
        <v>136</v>
      </c>
      <c r="E21" s="262">
        <f>E19/E8</f>
        <v>3.196822326064089</v>
      </c>
      <c r="F21" s="262">
        <f>F19/F8</f>
        <v>3.2436068994454588</v>
      </c>
      <c r="G21" s="262">
        <f>G19/G8</f>
        <v>3.315788471374316</v>
      </c>
      <c r="H21" s="262">
        <f>H19/H8</f>
        <v>3.131973405080975</v>
      </c>
      <c r="I21" s="262">
        <f>I19/I8</f>
        <v>3.2606058079176137</v>
      </c>
    </row>
    <row r="22" spans="1:9" ht="27" customHeight="1">
      <c r="A22" s="165"/>
      <c r="B22" s="185" t="s">
        <v>137</v>
      </c>
      <c r="C22" s="186"/>
      <c r="D22" s="235" t="s">
        <v>138</v>
      </c>
      <c r="E22" s="254">
        <f>E18/E24*1000000</f>
        <v>856771.791566879</v>
      </c>
      <c r="F22" s="254">
        <f>F18/F24*1000000</f>
        <v>861543.378476975</v>
      </c>
      <c r="G22" s="254">
        <f>G18/G24*1000000</f>
        <v>860925.9037314118</v>
      </c>
      <c r="H22" s="254">
        <f>H18/H24*1000000</f>
        <v>892133.7479950072</v>
      </c>
      <c r="I22" s="254">
        <f>I18/I24*1000000</f>
        <v>894576.4082873277</v>
      </c>
    </row>
    <row r="23" spans="1:9" ht="27" customHeight="1">
      <c r="A23" s="165"/>
      <c r="B23" s="185" t="s">
        <v>139</v>
      </c>
      <c r="C23" s="186"/>
      <c r="D23" s="235" t="s">
        <v>140</v>
      </c>
      <c r="E23" s="254">
        <f>E19/E24*1000000</f>
        <v>794509.871535816</v>
      </c>
      <c r="F23" s="254">
        <f>F19/F24*1000000</f>
        <v>801874.712201399</v>
      </c>
      <c r="G23" s="254">
        <f>G19/G24*1000000</f>
        <v>854225.4967307481</v>
      </c>
      <c r="H23" s="254">
        <f>H19/H24*1000000</f>
        <v>879062.1752891946</v>
      </c>
      <c r="I23" s="254">
        <f>I19/I24*1000000</f>
        <v>908565.0677794664</v>
      </c>
    </row>
    <row r="24" spans="1:9" ht="27" customHeight="1">
      <c r="A24" s="165"/>
      <c r="B24" s="81" t="s">
        <v>141</v>
      </c>
      <c r="C24" s="82"/>
      <c r="D24" s="263" t="s">
        <v>142</v>
      </c>
      <c r="E24" s="257">
        <v>1426779</v>
      </c>
      <c r="F24" s="257">
        <f>E24</f>
        <v>1426779</v>
      </c>
      <c r="G24" s="257">
        <f>F24</f>
        <v>1426779</v>
      </c>
      <c r="H24" s="79">
        <v>1377187</v>
      </c>
      <c r="I24" s="79">
        <f>H24</f>
        <v>1377187</v>
      </c>
    </row>
    <row r="25" spans="1:9" ht="27" customHeight="1">
      <c r="A25" s="165"/>
      <c r="B25" s="184" t="s">
        <v>143</v>
      </c>
      <c r="C25" s="264"/>
      <c r="D25" s="265"/>
      <c r="E25" s="253">
        <v>383409</v>
      </c>
      <c r="F25" s="253">
        <v>380439</v>
      </c>
      <c r="G25" s="253">
        <v>382915</v>
      </c>
      <c r="H25" s="253">
        <v>391982</v>
      </c>
      <c r="I25" s="83">
        <v>387938</v>
      </c>
    </row>
    <row r="26" spans="1:9" ht="27" customHeight="1">
      <c r="A26" s="165"/>
      <c r="B26" s="266" t="s">
        <v>144</v>
      </c>
      <c r="C26" s="267"/>
      <c r="D26" s="268"/>
      <c r="E26" s="269">
        <v>0.2914</v>
      </c>
      <c r="F26" s="269">
        <v>0.29561</v>
      </c>
      <c r="G26" s="269">
        <v>0.30082</v>
      </c>
      <c r="H26" s="269">
        <v>0.31562</v>
      </c>
      <c r="I26" s="84">
        <v>0.32607</v>
      </c>
    </row>
    <row r="27" spans="1:9" ht="27" customHeight="1">
      <c r="A27" s="165"/>
      <c r="B27" s="266" t="s">
        <v>145</v>
      </c>
      <c r="C27" s="267"/>
      <c r="D27" s="268"/>
      <c r="E27" s="270">
        <v>0.1</v>
      </c>
      <c r="F27" s="270">
        <v>0.1</v>
      </c>
      <c r="G27" s="270">
        <v>0.2</v>
      </c>
      <c r="H27" s="270">
        <v>0.3</v>
      </c>
      <c r="I27" s="85">
        <v>0.2</v>
      </c>
    </row>
    <row r="28" spans="1:9" ht="27" customHeight="1">
      <c r="A28" s="165"/>
      <c r="B28" s="266" t="s">
        <v>146</v>
      </c>
      <c r="C28" s="267"/>
      <c r="D28" s="268"/>
      <c r="E28" s="270">
        <v>96.2</v>
      </c>
      <c r="F28" s="270">
        <v>95.9</v>
      </c>
      <c r="G28" s="270">
        <v>96.9</v>
      </c>
      <c r="H28" s="270">
        <v>97.4</v>
      </c>
      <c r="I28" s="85">
        <v>97.9</v>
      </c>
    </row>
    <row r="29" spans="1:9" ht="27" customHeight="1">
      <c r="A29" s="165"/>
      <c r="B29" s="271" t="s">
        <v>147</v>
      </c>
      <c r="C29" s="272"/>
      <c r="D29" s="273"/>
      <c r="E29" s="274">
        <v>32.1</v>
      </c>
      <c r="F29" s="274">
        <v>33.4</v>
      </c>
      <c r="G29" s="274">
        <v>33.9</v>
      </c>
      <c r="H29" s="274">
        <v>34</v>
      </c>
      <c r="I29" s="86">
        <v>34.5</v>
      </c>
    </row>
    <row r="30" spans="1:9" ht="27" customHeight="1">
      <c r="A30" s="165"/>
      <c r="B30" s="250" t="s">
        <v>148</v>
      </c>
      <c r="C30" s="239" t="s">
        <v>149</v>
      </c>
      <c r="D30" s="275"/>
      <c r="E30" s="276">
        <v>0</v>
      </c>
      <c r="F30" s="276">
        <v>0</v>
      </c>
      <c r="G30" s="276">
        <v>0</v>
      </c>
      <c r="H30" s="276">
        <v>0</v>
      </c>
      <c r="I30" s="87">
        <v>0</v>
      </c>
    </row>
    <row r="31" spans="1:9" ht="27" customHeight="1">
      <c r="A31" s="165"/>
      <c r="B31" s="165"/>
      <c r="C31" s="266" t="s">
        <v>150</v>
      </c>
      <c r="D31" s="268"/>
      <c r="E31" s="270">
        <v>0</v>
      </c>
      <c r="F31" s="270">
        <v>0</v>
      </c>
      <c r="G31" s="270">
        <v>0</v>
      </c>
      <c r="H31" s="270">
        <v>0</v>
      </c>
      <c r="I31" s="85">
        <v>0</v>
      </c>
    </row>
    <row r="32" spans="1:9" ht="27" customHeight="1">
      <c r="A32" s="165"/>
      <c r="B32" s="165"/>
      <c r="C32" s="266" t="s">
        <v>151</v>
      </c>
      <c r="D32" s="268"/>
      <c r="E32" s="270">
        <v>14.3</v>
      </c>
      <c r="F32" s="270">
        <v>14.4</v>
      </c>
      <c r="G32" s="270">
        <v>14</v>
      </c>
      <c r="H32" s="270">
        <v>13.8</v>
      </c>
      <c r="I32" s="85">
        <v>12.8</v>
      </c>
    </row>
    <row r="33" spans="1:9" ht="27" customHeight="1">
      <c r="A33" s="190"/>
      <c r="B33" s="190"/>
      <c r="C33" s="271" t="s">
        <v>152</v>
      </c>
      <c r="D33" s="273"/>
      <c r="E33" s="274">
        <v>192.1</v>
      </c>
      <c r="F33" s="274">
        <v>183.2</v>
      </c>
      <c r="G33" s="274">
        <v>179.8</v>
      </c>
      <c r="H33" s="274">
        <v>179.4</v>
      </c>
      <c r="I33" s="88">
        <v>186.3</v>
      </c>
    </row>
    <row r="34" spans="1:9" ht="27" customHeight="1">
      <c r="A34" s="4" t="s">
        <v>244</v>
      </c>
      <c r="B34" s="209"/>
      <c r="C34" s="209"/>
      <c r="D34" s="209"/>
      <c r="E34" s="277"/>
      <c r="F34" s="277"/>
      <c r="G34" s="277"/>
      <c r="H34" s="277"/>
      <c r="I34" s="89"/>
    </row>
    <row r="35" ht="27" customHeight="1">
      <c r="A35" s="4" t="s">
        <v>111</v>
      </c>
    </row>
    <row r="36" ht="13.5">
      <c r="A36" s="9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" sqref="F2"/>
    </sheetView>
  </sheetViews>
  <sheetFormatPr defaultColWidth="8.796875" defaultRowHeight="14.25"/>
  <cols>
    <col min="1" max="1" width="3.59765625" style="4" customWidth="1"/>
    <col min="2" max="3" width="1.59765625" style="4" customWidth="1"/>
    <col min="4" max="4" width="22.59765625" style="4" customWidth="1"/>
    <col min="5" max="5" width="10.59765625" style="4" customWidth="1"/>
    <col min="6" max="11" width="13.59765625" style="4" customWidth="1"/>
    <col min="12" max="12" width="13.59765625" style="209" customWidth="1"/>
    <col min="13" max="21" width="13.59765625" style="4" customWidth="1"/>
    <col min="22" max="25" width="12" style="4" customWidth="1"/>
    <col min="26" max="16384" width="9" style="4" customWidth="1"/>
  </cols>
  <sheetData>
    <row r="1" spans="1:7" ht="33.75" customHeight="1">
      <c r="A1" s="13" t="s">
        <v>0</v>
      </c>
      <c r="B1" s="6"/>
      <c r="C1" s="6"/>
      <c r="D1" s="116" t="s">
        <v>249</v>
      </c>
      <c r="E1" s="7"/>
      <c r="F1" s="7"/>
      <c r="G1" s="7"/>
    </row>
    <row r="2" ht="15" customHeight="1"/>
    <row r="3" spans="1:4" ht="15" customHeight="1">
      <c r="A3" s="8" t="s">
        <v>153</v>
      </c>
      <c r="B3" s="8"/>
      <c r="C3" s="8"/>
      <c r="D3" s="8"/>
    </row>
    <row r="4" spans="1:4" ht="15" customHeight="1">
      <c r="A4" s="8"/>
      <c r="B4" s="8"/>
      <c r="C4" s="8"/>
      <c r="D4" s="8"/>
    </row>
    <row r="5" spans="1:15" ht="15.75" customHeight="1">
      <c r="A5" s="192" t="s">
        <v>245</v>
      </c>
      <c r="B5" s="192"/>
      <c r="C5" s="192"/>
      <c r="D5" s="192"/>
      <c r="K5" s="210"/>
      <c r="O5" s="210" t="s">
        <v>48</v>
      </c>
    </row>
    <row r="6" spans="1:15" ht="15.75" customHeight="1">
      <c r="A6" s="132" t="s">
        <v>49</v>
      </c>
      <c r="B6" s="133"/>
      <c r="C6" s="133"/>
      <c r="D6" s="133"/>
      <c r="E6" s="134"/>
      <c r="F6" s="117" t="s">
        <v>250</v>
      </c>
      <c r="G6" s="118"/>
      <c r="H6" s="117" t="s">
        <v>251</v>
      </c>
      <c r="I6" s="118"/>
      <c r="J6" s="117"/>
      <c r="K6" s="118"/>
      <c r="L6" s="117"/>
      <c r="M6" s="118"/>
      <c r="N6" s="117"/>
      <c r="O6" s="118"/>
    </row>
    <row r="7" spans="1:15" ht="15.75" customHeight="1">
      <c r="A7" s="135"/>
      <c r="B7" s="136"/>
      <c r="C7" s="136"/>
      <c r="D7" s="136"/>
      <c r="E7" s="137"/>
      <c r="F7" s="211" t="s">
        <v>246</v>
      </c>
      <c r="G7" s="9" t="s">
        <v>2</v>
      </c>
      <c r="H7" s="211" t="s">
        <v>246</v>
      </c>
      <c r="I7" s="9" t="s">
        <v>2</v>
      </c>
      <c r="J7" s="211" t="s">
        <v>246</v>
      </c>
      <c r="K7" s="9" t="s">
        <v>2</v>
      </c>
      <c r="L7" s="211" t="s">
        <v>246</v>
      </c>
      <c r="M7" s="9" t="s">
        <v>2</v>
      </c>
      <c r="N7" s="211" t="s">
        <v>246</v>
      </c>
      <c r="O7" s="114" t="s">
        <v>2</v>
      </c>
    </row>
    <row r="8" spans="1:25" ht="15.75" customHeight="1">
      <c r="A8" s="123" t="s">
        <v>83</v>
      </c>
      <c r="B8" s="160" t="s">
        <v>50</v>
      </c>
      <c r="C8" s="161"/>
      <c r="D8" s="161"/>
      <c r="E8" s="212" t="s">
        <v>41</v>
      </c>
      <c r="F8" s="28">
        <v>5931</v>
      </c>
      <c r="G8" s="29">
        <v>5933</v>
      </c>
      <c r="H8" s="28">
        <v>659</v>
      </c>
      <c r="I8" s="30">
        <v>742</v>
      </c>
      <c r="J8" s="28"/>
      <c r="K8" s="31"/>
      <c r="L8" s="28"/>
      <c r="M8" s="30"/>
      <c r="N8" s="28"/>
      <c r="O8" s="31"/>
      <c r="P8" s="213"/>
      <c r="Q8" s="213"/>
      <c r="R8" s="213"/>
      <c r="S8" s="213"/>
      <c r="T8" s="213"/>
      <c r="U8" s="213"/>
      <c r="V8" s="213"/>
      <c r="W8" s="213"/>
      <c r="X8" s="213"/>
      <c r="Y8" s="213"/>
    </row>
    <row r="9" spans="1:25" ht="15.75" customHeight="1">
      <c r="A9" s="144"/>
      <c r="B9" s="209"/>
      <c r="C9" s="196" t="s">
        <v>51</v>
      </c>
      <c r="D9" s="186"/>
      <c r="E9" s="214" t="s">
        <v>42</v>
      </c>
      <c r="F9" s="19">
        <v>5927</v>
      </c>
      <c r="G9" s="32">
        <v>5932</v>
      </c>
      <c r="H9" s="19">
        <v>659</v>
      </c>
      <c r="I9" s="33">
        <v>724</v>
      </c>
      <c r="J9" s="19"/>
      <c r="K9" s="34"/>
      <c r="L9" s="19"/>
      <c r="M9" s="33"/>
      <c r="N9" s="19"/>
      <c r="O9" s="34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25" ht="15.75" customHeight="1">
      <c r="A10" s="144"/>
      <c r="B10" s="184"/>
      <c r="C10" s="196" t="s">
        <v>52</v>
      </c>
      <c r="D10" s="186"/>
      <c r="E10" s="214" t="s">
        <v>43</v>
      </c>
      <c r="F10" s="19">
        <v>4</v>
      </c>
      <c r="G10" s="32">
        <v>0.3</v>
      </c>
      <c r="H10" s="19">
        <v>0.4</v>
      </c>
      <c r="I10" s="33">
        <v>18</v>
      </c>
      <c r="J10" s="215"/>
      <c r="K10" s="216"/>
      <c r="L10" s="19"/>
      <c r="M10" s="33"/>
      <c r="N10" s="19"/>
      <c r="O10" s="34"/>
      <c r="P10" s="213"/>
      <c r="Q10" s="213"/>
      <c r="R10" s="213"/>
      <c r="S10" s="213"/>
      <c r="T10" s="213"/>
      <c r="U10" s="213"/>
      <c r="V10" s="213"/>
      <c r="W10" s="213"/>
      <c r="X10" s="213"/>
      <c r="Y10" s="213"/>
    </row>
    <row r="11" spans="1:25" ht="15.75" customHeight="1">
      <c r="A11" s="144"/>
      <c r="B11" s="199" t="s">
        <v>53</v>
      </c>
      <c r="C11" s="217"/>
      <c r="D11" s="217"/>
      <c r="E11" s="218" t="s">
        <v>44</v>
      </c>
      <c r="F11" s="35">
        <v>5929</v>
      </c>
      <c r="G11" s="36">
        <v>5822</v>
      </c>
      <c r="H11" s="35">
        <v>827</v>
      </c>
      <c r="I11" s="37">
        <v>756</v>
      </c>
      <c r="J11" s="35"/>
      <c r="K11" s="38"/>
      <c r="L11" s="35"/>
      <c r="M11" s="37"/>
      <c r="N11" s="35"/>
      <c r="O11" s="38"/>
      <c r="P11" s="213"/>
      <c r="Q11" s="213"/>
      <c r="R11" s="213"/>
      <c r="S11" s="213"/>
      <c r="T11" s="213"/>
      <c r="U11" s="213"/>
      <c r="V11" s="213"/>
      <c r="W11" s="213"/>
      <c r="X11" s="213"/>
      <c r="Y11" s="213"/>
    </row>
    <row r="12" spans="1:25" ht="15.75" customHeight="1">
      <c r="A12" s="144"/>
      <c r="B12" s="166"/>
      <c r="C12" s="196" t="s">
        <v>54</v>
      </c>
      <c r="D12" s="186"/>
      <c r="E12" s="214" t="s">
        <v>45</v>
      </c>
      <c r="F12" s="19">
        <v>5924</v>
      </c>
      <c r="G12" s="32">
        <v>5819</v>
      </c>
      <c r="H12" s="35">
        <v>826</v>
      </c>
      <c r="I12" s="33">
        <v>750</v>
      </c>
      <c r="J12" s="35"/>
      <c r="K12" s="34"/>
      <c r="L12" s="19"/>
      <c r="M12" s="33"/>
      <c r="N12" s="19"/>
      <c r="O12" s="34"/>
      <c r="P12" s="213"/>
      <c r="Q12" s="213"/>
      <c r="R12" s="213"/>
      <c r="S12" s="213"/>
      <c r="T12" s="213"/>
      <c r="U12" s="213"/>
      <c r="V12" s="213"/>
      <c r="W12" s="213"/>
      <c r="X12" s="213"/>
      <c r="Y12" s="213"/>
    </row>
    <row r="13" spans="1:25" ht="15.75" customHeight="1">
      <c r="A13" s="144"/>
      <c r="B13" s="209"/>
      <c r="C13" s="167" t="s">
        <v>55</v>
      </c>
      <c r="D13" s="168"/>
      <c r="E13" s="219" t="s">
        <v>46</v>
      </c>
      <c r="F13" s="17">
        <v>4</v>
      </c>
      <c r="G13" s="63">
        <v>3</v>
      </c>
      <c r="H13" s="215">
        <v>0.9</v>
      </c>
      <c r="I13" s="216">
        <v>6</v>
      </c>
      <c r="J13" s="215"/>
      <c r="K13" s="216"/>
      <c r="L13" s="17"/>
      <c r="M13" s="40"/>
      <c r="N13" s="17"/>
      <c r="O13" s="41"/>
      <c r="P13" s="213"/>
      <c r="Q13" s="213"/>
      <c r="R13" s="213"/>
      <c r="S13" s="213"/>
      <c r="T13" s="213"/>
      <c r="U13" s="213"/>
      <c r="V13" s="213"/>
      <c r="W13" s="213"/>
      <c r="X13" s="213"/>
      <c r="Y13" s="213"/>
    </row>
    <row r="14" spans="1:25" ht="15.75" customHeight="1">
      <c r="A14" s="144"/>
      <c r="B14" s="185" t="s">
        <v>56</v>
      </c>
      <c r="C14" s="186"/>
      <c r="D14" s="186"/>
      <c r="E14" s="214" t="s">
        <v>154</v>
      </c>
      <c r="F14" s="18">
        <f aca="true" t="shared" si="0" ref="F14:O15">F9-F12</f>
        <v>3</v>
      </c>
      <c r="G14" s="42">
        <f t="shared" si="0"/>
        <v>113</v>
      </c>
      <c r="H14" s="18">
        <f t="shared" si="0"/>
        <v>-167</v>
      </c>
      <c r="I14" s="42">
        <f t="shared" si="0"/>
        <v>-26</v>
      </c>
      <c r="J14" s="18">
        <f t="shared" si="0"/>
        <v>0</v>
      </c>
      <c r="K14" s="42">
        <f t="shared" si="0"/>
        <v>0</v>
      </c>
      <c r="L14" s="18">
        <f t="shared" si="0"/>
        <v>0</v>
      </c>
      <c r="M14" s="42">
        <f t="shared" si="0"/>
        <v>0</v>
      </c>
      <c r="N14" s="18">
        <f t="shared" si="0"/>
        <v>0</v>
      </c>
      <c r="O14" s="42">
        <f t="shared" si="0"/>
        <v>0</v>
      </c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customHeight="1">
      <c r="A15" s="144"/>
      <c r="B15" s="185" t="s">
        <v>57</v>
      </c>
      <c r="C15" s="186"/>
      <c r="D15" s="186"/>
      <c r="E15" s="214" t="s">
        <v>155</v>
      </c>
      <c r="F15" s="18">
        <f t="shared" si="0"/>
        <v>0</v>
      </c>
      <c r="G15" s="42">
        <f t="shared" si="0"/>
        <v>-2.7</v>
      </c>
      <c r="H15" s="18">
        <f t="shared" si="0"/>
        <v>-0.5</v>
      </c>
      <c r="I15" s="42">
        <f t="shared" si="0"/>
        <v>12</v>
      </c>
      <c r="J15" s="18">
        <f t="shared" si="0"/>
        <v>0</v>
      </c>
      <c r="K15" s="42">
        <f t="shared" si="0"/>
        <v>0</v>
      </c>
      <c r="L15" s="18">
        <f t="shared" si="0"/>
        <v>0</v>
      </c>
      <c r="M15" s="42">
        <f t="shared" si="0"/>
        <v>0</v>
      </c>
      <c r="N15" s="18">
        <f t="shared" si="0"/>
        <v>0</v>
      </c>
      <c r="O15" s="42">
        <f t="shared" si="0"/>
        <v>0</v>
      </c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customHeight="1">
      <c r="A16" s="144"/>
      <c r="B16" s="185" t="s">
        <v>58</v>
      </c>
      <c r="C16" s="186"/>
      <c r="D16" s="186"/>
      <c r="E16" s="214" t="s">
        <v>156</v>
      </c>
      <c r="F16" s="18">
        <f aca="true" t="shared" si="1" ref="F16:O16">F8-F11</f>
        <v>2</v>
      </c>
      <c r="G16" s="42">
        <f t="shared" si="1"/>
        <v>111</v>
      </c>
      <c r="H16" s="18">
        <f t="shared" si="1"/>
        <v>-168</v>
      </c>
      <c r="I16" s="42">
        <f t="shared" si="1"/>
        <v>-14</v>
      </c>
      <c r="J16" s="18">
        <f t="shared" si="1"/>
        <v>0</v>
      </c>
      <c r="K16" s="42">
        <f t="shared" si="1"/>
        <v>0</v>
      </c>
      <c r="L16" s="18">
        <f t="shared" si="1"/>
        <v>0</v>
      </c>
      <c r="M16" s="42">
        <f t="shared" si="1"/>
        <v>0</v>
      </c>
      <c r="N16" s="18">
        <f t="shared" si="1"/>
        <v>0</v>
      </c>
      <c r="O16" s="42">
        <f t="shared" si="1"/>
        <v>0</v>
      </c>
      <c r="P16" s="213"/>
      <c r="Q16" s="213"/>
      <c r="R16" s="213"/>
      <c r="S16" s="213"/>
      <c r="T16" s="213"/>
      <c r="U16" s="213"/>
      <c r="V16" s="213"/>
      <c r="W16" s="213"/>
      <c r="X16" s="213"/>
      <c r="Y16" s="213"/>
    </row>
    <row r="17" spans="1:25" ht="15.75" customHeight="1">
      <c r="A17" s="144"/>
      <c r="B17" s="185" t="s">
        <v>59</v>
      </c>
      <c r="C17" s="186"/>
      <c r="D17" s="186"/>
      <c r="E17" s="220"/>
      <c r="F17" s="278"/>
      <c r="G17" s="279"/>
      <c r="H17" s="215"/>
      <c r="I17" s="216"/>
      <c r="J17" s="19"/>
      <c r="K17" s="34"/>
      <c r="L17" s="19"/>
      <c r="M17" s="33"/>
      <c r="N17" s="215"/>
      <c r="O17" s="4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5.75" customHeight="1">
      <c r="A18" s="145"/>
      <c r="B18" s="191" t="s">
        <v>60</v>
      </c>
      <c r="C18" s="192"/>
      <c r="D18" s="192"/>
      <c r="E18" s="221"/>
      <c r="F18" s="44"/>
      <c r="G18" s="45"/>
      <c r="H18" s="46"/>
      <c r="I18" s="47"/>
      <c r="J18" s="46"/>
      <c r="K18" s="47"/>
      <c r="L18" s="46"/>
      <c r="M18" s="47"/>
      <c r="N18" s="46"/>
      <c r="O18" s="48"/>
      <c r="P18" s="213"/>
      <c r="Q18" s="213"/>
      <c r="R18" s="213"/>
      <c r="S18" s="213"/>
      <c r="T18" s="213"/>
      <c r="U18" s="213"/>
      <c r="V18" s="213"/>
      <c r="W18" s="213"/>
      <c r="X18" s="213"/>
      <c r="Y18" s="213"/>
    </row>
    <row r="19" spans="1:25" ht="15.75" customHeight="1">
      <c r="A19" s="144" t="s">
        <v>84</v>
      </c>
      <c r="B19" s="199" t="s">
        <v>61</v>
      </c>
      <c r="C19" s="177"/>
      <c r="D19" s="177"/>
      <c r="E19" s="222"/>
      <c r="F19" s="14">
        <v>278</v>
      </c>
      <c r="G19" s="49">
        <v>464</v>
      </c>
      <c r="H19" s="15">
        <v>4</v>
      </c>
      <c r="I19" s="50">
        <v>8</v>
      </c>
      <c r="J19" s="15"/>
      <c r="K19" s="51"/>
      <c r="L19" s="15"/>
      <c r="M19" s="50"/>
      <c r="N19" s="15"/>
      <c r="O19" s="51"/>
      <c r="P19" s="213"/>
      <c r="Q19" s="213"/>
      <c r="R19" s="213"/>
      <c r="S19" s="213"/>
      <c r="T19" s="213"/>
      <c r="U19" s="213"/>
      <c r="V19" s="213"/>
      <c r="W19" s="213"/>
      <c r="X19" s="213"/>
      <c r="Y19" s="213"/>
    </row>
    <row r="20" spans="1:25" ht="15.75" customHeight="1">
      <c r="A20" s="144"/>
      <c r="B20" s="198"/>
      <c r="C20" s="196" t="s">
        <v>62</v>
      </c>
      <c r="D20" s="186"/>
      <c r="E20" s="214"/>
      <c r="F20" s="18">
        <v>276</v>
      </c>
      <c r="G20" s="42">
        <v>458</v>
      </c>
      <c r="H20" s="19">
        <v>0</v>
      </c>
      <c r="I20" s="33">
        <v>0</v>
      </c>
      <c r="J20" s="19"/>
      <c r="K20" s="216"/>
      <c r="L20" s="19"/>
      <c r="M20" s="33"/>
      <c r="N20" s="19"/>
      <c r="O20" s="34"/>
      <c r="P20" s="213"/>
      <c r="Q20" s="213"/>
      <c r="R20" s="213"/>
      <c r="S20" s="213"/>
      <c r="T20" s="213"/>
      <c r="U20" s="213"/>
      <c r="V20" s="213"/>
      <c r="W20" s="213"/>
      <c r="X20" s="213"/>
      <c r="Y20" s="213"/>
    </row>
    <row r="21" spans="1:25" ht="15.75" customHeight="1">
      <c r="A21" s="144"/>
      <c r="B21" s="223" t="s">
        <v>63</v>
      </c>
      <c r="C21" s="217"/>
      <c r="D21" s="217"/>
      <c r="E21" s="218" t="s">
        <v>157</v>
      </c>
      <c r="F21" s="52">
        <v>278</v>
      </c>
      <c r="G21" s="53">
        <v>464</v>
      </c>
      <c r="H21" s="35">
        <v>4</v>
      </c>
      <c r="I21" s="37">
        <v>8</v>
      </c>
      <c r="J21" s="35"/>
      <c r="K21" s="38"/>
      <c r="L21" s="35"/>
      <c r="M21" s="37"/>
      <c r="N21" s="35"/>
      <c r="O21" s="38"/>
      <c r="P21" s="213"/>
      <c r="Q21" s="213"/>
      <c r="R21" s="213"/>
      <c r="S21" s="213"/>
      <c r="T21" s="213"/>
      <c r="U21" s="213"/>
      <c r="V21" s="213"/>
      <c r="W21" s="213"/>
      <c r="X21" s="213"/>
      <c r="Y21" s="213"/>
    </row>
    <row r="22" spans="1:25" ht="15.75" customHeight="1">
      <c r="A22" s="144"/>
      <c r="B22" s="199" t="s">
        <v>64</v>
      </c>
      <c r="C22" s="177"/>
      <c r="D22" s="177"/>
      <c r="E22" s="222" t="s">
        <v>158</v>
      </c>
      <c r="F22" s="14">
        <v>838</v>
      </c>
      <c r="G22" s="49">
        <v>1010</v>
      </c>
      <c r="H22" s="15">
        <v>258</v>
      </c>
      <c r="I22" s="50">
        <v>8</v>
      </c>
      <c r="J22" s="15"/>
      <c r="K22" s="51"/>
      <c r="L22" s="15"/>
      <c r="M22" s="50"/>
      <c r="N22" s="15"/>
      <c r="O22" s="51"/>
      <c r="P22" s="213"/>
      <c r="Q22" s="213"/>
      <c r="R22" s="213"/>
      <c r="S22" s="213"/>
      <c r="T22" s="213"/>
      <c r="U22" s="213"/>
      <c r="V22" s="213"/>
      <c r="W22" s="213"/>
      <c r="X22" s="213"/>
      <c r="Y22" s="213"/>
    </row>
    <row r="23" spans="1:25" ht="15.75" customHeight="1">
      <c r="A23" s="144"/>
      <c r="B23" s="166" t="s">
        <v>65</v>
      </c>
      <c r="C23" s="167" t="s">
        <v>66</v>
      </c>
      <c r="D23" s="168"/>
      <c r="E23" s="219"/>
      <c r="F23" s="16">
        <v>474</v>
      </c>
      <c r="G23" s="39">
        <v>456</v>
      </c>
      <c r="H23" s="17"/>
      <c r="I23" s="40">
        <v>0</v>
      </c>
      <c r="J23" s="17"/>
      <c r="K23" s="41"/>
      <c r="L23" s="17"/>
      <c r="M23" s="40"/>
      <c r="N23" s="17"/>
      <c r="O23" s="41"/>
      <c r="P23" s="213"/>
      <c r="Q23" s="213"/>
      <c r="R23" s="213"/>
      <c r="S23" s="213"/>
      <c r="T23" s="213"/>
      <c r="U23" s="213"/>
      <c r="V23" s="213"/>
      <c r="W23" s="213"/>
      <c r="X23" s="213"/>
      <c r="Y23" s="213"/>
    </row>
    <row r="24" spans="1:25" ht="15.75" customHeight="1">
      <c r="A24" s="144"/>
      <c r="B24" s="185" t="s">
        <v>159</v>
      </c>
      <c r="C24" s="186"/>
      <c r="D24" s="186"/>
      <c r="E24" s="214" t="s">
        <v>160</v>
      </c>
      <c r="F24" s="18">
        <f aca="true" t="shared" si="2" ref="F24:O24">F21-F22</f>
        <v>-560</v>
      </c>
      <c r="G24" s="42">
        <f t="shared" si="2"/>
        <v>-546</v>
      </c>
      <c r="H24" s="18">
        <f t="shared" si="2"/>
        <v>-254</v>
      </c>
      <c r="I24" s="42">
        <f t="shared" si="2"/>
        <v>0</v>
      </c>
      <c r="J24" s="18">
        <f t="shared" si="2"/>
        <v>0</v>
      </c>
      <c r="K24" s="42">
        <f t="shared" si="2"/>
        <v>0</v>
      </c>
      <c r="L24" s="18">
        <f t="shared" si="2"/>
        <v>0</v>
      </c>
      <c r="M24" s="42">
        <f t="shared" si="2"/>
        <v>0</v>
      </c>
      <c r="N24" s="18">
        <f t="shared" si="2"/>
        <v>0</v>
      </c>
      <c r="O24" s="42">
        <f t="shared" si="2"/>
        <v>0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</row>
    <row r="25" spans="1:25" ht="15.75" customHeight="1">
      <c r="A25" s="144"/>
      <c r="B25" s="224" t="s">
        <v>67</v>
      </c>
      <c r="C25" s="168"/>
      <c r="D25" s="168"/>
      <c r="E25" s="225" t="s">
        <v>161</v>
      </c>
      <c r="F25" s="128">
        <v>560</v>
      </c>
      <c r="G25" s="122">
        <v>546</v>
      </c>
      <c r="H25" s="121">
        <v>254</v>
      </c>
      <c r="I25" s="122">
        <v>0</v>
      </c>
      <c r="J25" s="121"/>
      <c r="K25" s="122"/>
      <c r="L25" s="121"/>
      <c r="M25" s="122"/>
      <c r="N25" s="121"/>
      <c r="O25" s="122"/>
      <c r="P25" s="213"/>
      <c r="Q25" s="213"/>
      <c r="R25" s="213"/>
      <c r="S25" s="213"/>
      <c r="T25" s="213"/>
      <c r="U25" s="213"/>
      <c r="V25" s="213"/>
      <c r="W25" s="213"/>
      <c r="X25" s="213"/>
      <c r="Y25" s="213"/>
    </row>
    <row r="26" spans="1:25" ht="15.75" customHeight="1">
      <c r="A26" s="144"/>
      <c r="B26" s="223" t="s">
        <v>68</v>
      </c>
      <c r="C26" s="217"/>
      <c r="D26" s="217"/>
      <c r="E26" s="226"/>
      <c r="F26" s="227"/>
      <c r="G26" s="228"/>
      <c r="H26" s="229"/>
      <c r="I26" s="228"/>
      <c r="J26" s="229"/>
      <c r="K26" s="228"/>
      <c r="L26" s="229"/>
      <c r="M26" s="228"/>
      <c r="N26" s="229"/>
      <c r="O26" s="228"/>
      <c r="P26" s="213"/>
      <c r="Q26" s="213"/>
      <c r="R26" s="213"/>
      <c r="S26" s="213"/>
      <c r="T26" s="213"/>
      <c r="U26" s="213"/>
      <c r="V26" s="213"/>
      <c r="W26" s="213"/>
      <c r="X26" s="213"/>
      <c r="Y26" s="213"/>
    </row>
    <row r="27" spans="1:25" ht="15.75" customHeight="1">
      <c r="A27" s="145"/>
      <c r="B27" s="191" t="s">
        <v>162</v>
      </c>
      <c r="C27" s="192"/>
      <c r="D27" s="192"/>
      <c r="E27" s="230" t="s">
        <v>163</v>
      </c>
      <c r="F27" s="22">
        <f aca="true" t="shared" si="3" ref="F27:O27">F24+F25</f>
        <v>0</v>
      </c>
      <c r="G27" s="54">
        <f t="shared" si="3"/>
        <v>0</v>
      </c>
      <c r="H27" s="22">
        <f t="shared" si="3"/>
        <v>0</v>
      </c>
      <c r="I27" s="54">
        <f t="shared" si="3"/>
        <v>0</v>
      </c>
      <c r="J27" s="22">
        <f t="shared" si="3"/>
        <v>0</v>
      </c>
      <c r="K27" s="54">
        <f t="shared" si="3"/>
        <v>0</v>
      </c>
      <c r="L27" s="22">
        <f t="shared" si="3"/>
        <v>0</v>
      </c>
      <c r="M27" s="54">
        <f t="shared" si="3"/>
        <v>0</v>
      </c>
      <c r="N27" s="22">
        <f t="shared" si="3"/>
        <v>0</v>
      </c>
      <c r="O27" s="54">
        <f t="shared" si="3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</row>
    <row r="28" spans="6:25" ht="15.75" customHeight="1">
      <c r="F28" s="213"/>
      <c r="G28" s="213"/>
      <c r="H28" s="213"/>
      <c r="I28" s="213"/>
      <c r="J28" s="213"/>
      <c r="K28" s="213"/>
      <c r="L28" s="55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</row>
    <row r="29" spans="1:25" ht="15.75" customHeight="1">
      <c r="A29" s="192"/>
      <c r="F29" s="213"/>
      <c r="G29" s="213"/>
      <c r="H29" s="213"/>
      <c r="I29" s="213"/>
      <c r="J29" s="231"/>
      <c r="K29" s="231"/>
      <c r="L29" s="55"/>
      <c r="M29" s="213"/>
      <c r="N29" s="213"/>
      <c r="O29" s="231" t="s">
        <v>164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31"/>
    </row>
    <row r="30" spans="1:25" ht="15.75" customHeight="1">
      <c r="A30" s="138" t="s">
        <v>69</v>
      </c>
      <c r="B30" s="139"/>
      <c r="C30" s="139"/>
      <c r="D30" s="139"/>
      <c r="E30" s="140"/>
      <c r="F30" s="119"/>
      <c r="G30" s="120"/>
      <c r="H30" s="119"/>
      <c r="I30" s="120"/>
      <c r="J30" s="119"/>
      <c r="K30" s="120"/>
      <c r="L30" s="119"/>
      <c r="M30" s="120"/>
      <c r="N30" s="119"/>
      <c r="O30" s="120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5.75" customHeight="1">
      <c r="A31" s="141"/>
      <c r="B31" s="142"/>
      <c r="C31" s="142"/>
      <c r="D31" s="142"/>
      <c r="E31" s="143"/>
      <c r="F31" s="211" t="s">
        <v>246</v>
      </c>
      <c r="G31" s="9" t="s">
        <v>2</v>
      </c>
      <c r="H31" s="211" t="s">
        <v>246</v>
      </c>
      <c r="I31" s="9" t="s">
        <v>2</v>
      </c>
      <c r="J31" s="211" t="s">
        <v>246</v>
      </c>
      <c r="K31" s="9" t="s">
        <v>2</v>
      </c>
      <c r="L31" s="211" t="s">
        <v>246</v>
      </c>
      <c r="M31" s="9" t="s">
        <v>2</v>
      </c>
      <c r="N31" s="211" t="s">
        <v>246</v>
      </c>
      <c r="O31" s="91" t="s">
        <v>2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5.75" customHeight="1">
      <c r="A32" s="123" t="s">
        <v>85</v>
      </c>
      <c r="B32" s="160" t="s">
        <v>50</v>
      </c>
      <c r="C32" s="161"/>
      <c r="D32" s="161"/>
      <c r="E32" s="232" t="s">
        <v>41</v>
      </c>
      <c r="F32" s="15"/>
      <c r="G32" s="60"/>
      <c r="H32" s="28"/>
      <c r="I32" s="30"/>
      <c r="J32" s="28"/>
      <c r="K32" s="31"/>
      <c r="L32" s="15"/>
      <c r="M32" s="60"/>
      <c r="N32" s="28"/>
      <c r="O32" s="61"/>
      <c r="P32" s="60"/>
      <c r="Q32" s="60"/>
      <c r="R32" s="60"/>
      <c r="S32" s="60"/>
      <c r="T32" s="62"/>
      <c r="U32" s="62"/>
      <c r="V32" s="60"/>
      <c r="W32" s="60"/>
      <c r="X32" s="62"/>
      <c r="Y32" s="62"/>
    </row>
    <row r="33" spans="1:25" ht="15.75" customHeight="1">
      <c r="A33" s="124"/>
      <c r="B33" s="209"/>
      <c r="C33" s="167" t="s">
        <v>70</v>
      </c>
      <c r="D33" s="168"/>
      <c r="E33" s="233"/>
      <c r="F33" s="17"/>
      <c r="G33" s="63"/>
      <c r="H33" s="17"/>
      <c r="I33" s="40"/>
      <c r="J33" s="17"/>
      <c r="K33" s="41"/>
      <c r="L33" s="17"/>
      <c r="M33" s="63"/>
      <c r="N33" s="17"/>
      <c r="O33" s="39"/>
      <c r="P33" s="60"/>
      <c r="Q33" s="60"/>
      <c r="R33" s="60"/>
      <c r="S33" s="60"/>
      <c r="T33" s="62"/>
      <c r="U33" s="62"/>
      <c r="V33" s="60"/>
      <c r="W33" s="60"/>
      <c r="X33" s="62"/>
      <c r="Y33" s="62"/>
    </row>
    <row r="34" spans="1:25" ht="15.75" customHeight="1">
      <c r="A34" s="124"/>
      <c r="B34" s="209"/>
      <c r="C34" s="234"/>
      <c r="D34" s="196" t="s">
        <v>71</v>
      </c>
      <c r="E34" s="235"/>
      <c r="F34" s="19"/>
      <c r="G34" s="32"/>
      <c r="H34" s="19"/>
      <c r="I34" s="33"/>
      <c r="J34" s="19"/>
      <c r="K34" s="34"/>
      <c r="L34" s="19"/>
      <c r="M34" s="32"/>
      <c r="N34" s="19"/>
      <c r="O34" s="42"/>
      <c r="P34" s="60"/>
      <c r="Q34" s="60"/>
      <c r="R34" s="60"/>
      <c r="S34" s="60"/>
      <c r="T34" s="62"/>
      <c r="U34" s="62"/>
      <c r="V34" s="60"/>
      <c r="W34" s="60"/>
      <c r="X34" s="62"/>
      <c r="Y34" s="62"/>
    </row>
    <row r="35" spans="1:25" ht="15.75" customHeight="1">
      <c r="A35" s="124"/>
      <c r="B35" s="184"/>
      <c r="C35" s="236" t="s">
        <v>72</v>
      </c>
      <c r="D35" s="217"/>
      <c r="E35" s="237"/>
      <c r="F35" s="35"/>
      <c r="G35" s="36"/>
      <c r="H35" s="35"/>
      <c r="I35" s="37"/>
      <c r="J35" s="64"/>
      <c r="K35" s="65"/>
      <c r="L35" s="35"/>
      <c r="M35" s="36"/>
      <c r="N35" s="35"/>
      <c r="O35" s="53"/>
      <c r="P35" s="60"/>
      <c r="Q35" s="60"/>
      <c r="R35" s="60"/>
      <c r="S35" s="60"/>
      <c r="T35" s="62"/>
      <c r="U35" s="62"/>
      <c r="V35" s="60"/>
      <c r="W35" s="60"/>
      <c r="X35" s="62"/>
      <c r="Y35" s="62"/>
    </row>
    <row r="36" spans="1:25" ht="15.75" customHeight="1">
      <c r="A36" s="124"/>
      <c r="B36" s="199" t="s">
        <v>53</v>
      </c>
      <c r="C36" s="177"/>
      <c r="D36" s="177"/>
      <c r="E36" s="232" t="s">
        <v>42</v>
      </c>
      <c r="F36" s="15"/>
      <c r="G36" s="60"/>
      <c r="H36" s="15"/>
      <c r="I36" s="50"/>
      <c r="J36" s="15"/>
      <c r="K36" s="51"/>
      <c r="L36" s="15"/>
      <c r="M36" s="60"/>
      <c r="N36" s="15"/>
      <c r="O36" s="49"/>
      <c r="P36" s="60"/>
      <c r="Q36" s="60"/>
      <c r="R36" s="60"/>
      <c r="S36" s="60"/>
      <c r="T36" s="60"/>
      <c r="U36" s="60"/>
      <c r="V36" s="60"/>
      <c r="W36" s="60"/>
      <c r="X36" s="62"/>
      <c r="Y36" s="62"/>
    </row>
    <row r="37" spans="1:25" ht="15.75" customHeight="1">
      <c r="A37" s="124"/>
      <c r="B37" s="209"/>
      <c r="C37" s="196" t="s">
        <v>73</v>
      </c>
      <c r="D37" s="186"/>
      <c r="E37" s="235"/>
      <c r="F37" s="19"/>
      <c r="G37" s="32"/>
      <c r="H37" s="19"/>
      <c r="I37" s="33"/>
      <c r="J37" s="19"/>
      <c r="K37" s="34"/>
      <c r="L37" s="19"/>
      <c r="M37" s="32"/>
      <c r="N37" s="19"/>
      <c r="O37" s="42"/>
      <c r="P37" s="60"/>
      <c r="Q37" s="60"/>
      <c r="R37" s="60"/>
      <c r="S37" s="60"/>
      <c r="T37" s="60"/>
      <c r="U37" s="60"/>
      <c r="V37" s="60"/>
      <c r="W37" s="60"/>
      <c r="X37" s="62"/>
      <c r="Y37" s="62"/>
    </row>
    <row r="38" spans="1:25" ht="15.75" customHeight="1">
      <c r="A38" s="124"/>
      <c r="B38" s="184"/>
      <c r="C38" s="196" t="s">
        <v>74</v>
      </c>
      <c r="D38" s="186"/>
      <c r="E38" s="235"/>
      <c r="F38" s="18"/>
      <c r="G38" s="42"/>
      <c r="H38" s="19"/>
      <c r="I38" s="33"/>
      <c r="J38" s="19"/>
      <c r="K38" s="65"/>
      <c r="L38" s="19"/>
      <c r="M38" s="32"/>
      <c r="N38" s="19"/>
      <c r="O38" s="42"/>
      <c r="P38" s="60"/>
      <c r="Q38" s="60"/>
      <c r="R38" s="62"/>
      <c r="S38" s="62"/>
      <c r="T38" s="60"/>
      <c r="U38" s="60"/>
      <c r="V38" s="60"/>
      <c r="W38" s="60"/>
      <c r="X38" s="62"/>
      <c r="Y38" s="62"/>
    </row>
    <row r="39" spans="1:25" ht="15.75" customHeight="1">
      <c r="A39" s="125"/>
      <c r="B39" s="204" t="s">
        <v>75</v>
      </c>
      <c r="C39" s="208"/>
      <c r="D39" s="208"/>
      <c r="E39" s="238" t="s">
        <v>165</v>
      </c>
      <c r="F39" s="22">
        <f aca="true" t="shared" si="4" ref="F39:O39">F32-F36</f>
        <v>0</v>
      </c>
      <c r="G39" s="54">
        <f t="shared" si="4"/>
        <v>0</v>
      </c>
      <c r="H39" s="22">
        <f t="shared" si="4"/>
        <v>0</v>
      </c>
      <c r="I39" s="54">
        <f t="shared" si="4"/>
        <v>0</v>
      </c>
      <c r="J39" s="22">
        <f t="shared" si="4"/>
        <v>0</v>
      </c>
      <c r="K39" s="54">
        <f t="shared" si="4"/>
        <v>0</v>
      </c>
      <c r="L39" s="22">
        <f t="shared" si="4"/>
        <v>0</v>
      </c>
      <c r="M39" s="54">
        <f t="shared" si="4"/>
        <v>0</v>
      </c>
      <c r="N39" s="22">
        <f t="shared" si="4"/>
        <v>0</v>
      </c>
      <c r="O39" s="54">
        <f t="shared" si="4"/>
        <v>0</v>
      </c>
      <c r="P39" s="60"/>
      <c r="Q39" s="60"/>
      <c r="R39" s="60"/>
      <c r="S39" s="60"/>
      <c r="T39" s="60"/>
      <c r="U39" s="60"/>
      <c r="V39" s="60"/>
      <c r="W39" s="60"/>
      <c r="X39" s="62"/>
      <c r="Y39" s="62"/>
    </row>
    <row r="40" spans="1:25" ht="15.75" customHeight="1">
      <c r="A40" s="123" t="s">
        <v>86</v>
      </c>
      <c r="B40" s="199" t="s">
        <v>76</v>
      </c>
      <c r="C40" s="177"/>
      <c r="D40" s="177"/>
      <c r="E40" s="232" t="s">
        <v>44</v>
      </c>
      <c r="F40" s="14"/>
      <c r="G40" s="49"/>
      <c r="H40" s="15"/>
      <c r="I40" s="50"/>
      <c r="J40" s="15"/>
      <c r="K40" s="51"/>
      <c r="L40" s="15"/>
      <c r="M40" s="60"/>
      <c r="N40" s="15"/>
      <c r="O40" s="49"/>
      <c r="P40" s="60"/>
      <c r="Q40" s="60"/>
      <c r="R40" s="60"/>
      <c r="S40" s="60"/>
      <c r="T40" s="62"/>
      <c r="U40" s="62"/>
      <c r="V40" s="62"/>
      <c r="W40" s="62"/>
      <c r="X40" s="60"/>
      <c r="Y40" s="60"/>
    </row>
    <row r="41" spans="1:25" ht="15.75" customHeight="1">
      <c r="A41" s="126"/>
      <c r="B41" s="184"/>
      <c r="C41" s="196" t="s">
        <v>77</v>
      </c>
      <c r="D41" s="186"/>
      <c r="E41" s="235"/>
      <c r="F41" s="66"/>
      <c r="G41" s="67"/>
      <c r="H41" s="64"/>
      <c r="I41" s="65"/>
      <c r="J41" s="19"/>
      <c r="K41" s="34"/>
      <c r="L41" s="19"/>
      <c r="M41" s="32"/>
      <c r="N41" s="19"/>
      <c r="O41" s="42"/>
      <c r="P41" s="62"/>
      <c r="Q41" s="62"/>
      <c r="R41" s="62"/>
      <c r="S41" s="62"/>
      <c r="T41" s="62"/>
      <c r="U41" s="62"/>
      <c r="V41" s="62"/>
      <c r="W41" s="62"/>
      <c r="X41" s="60"/>
      <c r="Y41" s="60"/>
    </row>
    <row r="42" spans="1:25" ht="15.75" customHeight="1">
      <c r="A42" s="126"/>
      <c r="B42" s="199" t="s">
        <v>64</v>
      </c>
      <c r="C42" s="177"/>
      <c r="D42" s="177"/>
      <c r="E42" s="232" t="s">
        <v>45</v>
      </c>
      <c r="F42" s="14"/>
      <c r="G42" s="49"/>
      <c r="H42" s="15"/>
      <c r="I42" s="50"/>
      <c r="J42" s="15"/>
      <c r="K42" s="51"/>
      <c r="L42" s="15"/>
      <c r="M42" s="60"/>
      <c r="N42" s="15"/>
      <c r="O42" s="49"/>
      <c r="P42" s="60"/>
      <c r="Q42" s="60"/>
      <c r="R42" s="60"/>
      <c r="S42" s="60"/>
      <c r="T42" s="62"/>
      <c r="U42" s="62"/>
      <c r="V42" s="60"/>
      <c r="W42" s="60"/>
      <c r="X42" s="60"/>
      <c r="Y42" s="60"/>
    </row>
    <row r="43" spans="1:25" ht="15.75" customHeight="1">
      <c r="A43" s="126"/>
      <c r="B43" s="184"/>
      <c r="C43" s="196" t="s">
        <v>78</v>
      </c>
      <c r="D43" s="186"/>
      <c r="E43" s="235"/>
      <c r="F43" s="18"/>
      <c r="G43" s="42"/>
      <c r="H43" s="19"/>
      <c r="I43" s="33"/>
      <c r="J43" s="64"/>
      <c r="K43" s="65"/>
      <c r="L43" s="19"/>
      <c r="M43" s="32"/>
      <c r="N43" s="19"/>
      <c r="O43" s="42"/>
      <c r="P43" s="60"/>
      <c r="Q43" s="60"/>
      <c r="R43" s="62"/>
      <c r="S43" s="60"/>
      <c r="T43" s="62"/>
      <c r="U43" s="62"/>
      <c r="V43" s="60"/>
      <c r="W43" s="60"/>
      <c r="X43" s="62"/>
      <c r="Y43" s="62"/>
    </row>
    <row r="44" spans="1:25" ht="15.75" customHeight="1">
      <c r="A44" s="127"/>
      <c r="B44" s="191" t="s">
        <v>75</v>
      </c>
      <c r="C44" s="192"/>
      <c r="D44" s="192"/>
      <c r="E44" s="238" t="s">
        <v>166</v>
      </c>
      <c r="F44" s="44">
        <f aca="true" t="shared" si="5" ref="F44:O44">F40-F42</f>
        <v>0</v>
      </c>
      <c r="G44" s="45">
        <f t="shared" si="5"/>
        <v>0</v>
      </c>
      <c r="H44" s="44">
        <f t="shared" si="5"/>
        <v>0</v>
      </c>
      <c r="I44" s="45">
        <f t="shared" si="5"/>
        <v>0</v>
      </c>
      <c r="J44" s="44">
        <f t="shared" si="5"/>
        <v>0</v>
      </c>
      <c r="K44" s="45">
        <f t="shared" si="5"/>
        <v>0</v>
      </c>
      <c r="L44" s="44">
        <f t="shared" si="5"/>
        <v>0</v>
      </c>
      <c r="M44" s="45">
        <f t="shared" si="5"/>
        <v>0</v>
      </c>
      <c r="N44" s="44">
        <f t="shared" si="5"/>
        <v>0</v>
      </c>
      <c r="O44" s="45">
        <f t="shared" si="5"/>
        <v>0</v>
      </c>
      <c r="P44" s="62"/>
      <c r="Q44" s="62"/>
      <c r="R44" s="60"/>
      <c r="S44" s="60"/>
      <c r="T44" s="62"/>
      <c r="U44" s="62"/>
      <c r="V44" s="60"/>
      <c r="W44" s="60"/>
      <c r="X44" s="60"/>
      <c r="Y44" s="60"/>
    </row>
    <row r="45" spans="1:25" ht="15.75" customHeight="1">
      <c r="A45" s="129" t="s">
        <v>87</v>
      </c>
      <c r="B45" s="239" t="s">
        <v>79</v>
      </c>
      <c r="C45" s="240"/>
      <c r="D45" s="240"/>
      <c r="E45" s="241" t="s">
        <v>167</v>
      </c>
      <c r="F45" s="68">
        <f aca="true" t="shared" si="6" ref="F45:O45">F39+F44</f>
        <v>0</v>
      </c>
      <c r="G45" s="69">
        <f t="shared" si="6"/>
        <v>0</v>
      </c>
      <c r="H45" s="68">
        <f t="shared" si="6"/>
        <v>0</v>
      </c>
      <c r="I45" s="69">
        <f t="shared" si="6"/>
        <v>0</v>
      </c>
      <c r="J45" s="68">
        <f t="shared" si="6"/>
        <v>0</v>
      </c>
      <c r="K45" s="69">
        <f t="shared" si="6"/>
        <v>0</v>
      </c>
      <c r="L45" s="68">
        <f t="shared" si="6"/>
        <v>0</v>
      </c>
      <c r="M45" s="69">
        <f t="shared" si="6"/>
        <v>0</v>
      </c>
      <c r="N45" s="68">
        <f t="shared" si="6"/>
        <v>0</v>
      </c>
      <c r="O45" s="69">
        <f t="shared" si="6"/>
        <v>0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5.75" customHeight="1">
      <c r="A46" s="130"/>
      <c r="B46" s="185" t="s">
        <v>80</v>
      </c>
      <c r="C46" s="186"/>
      <c r="D46" s="186"/>
      <c r="E46" s="186"/>
      <c r="F46" s="66"/>
      <c r="G46" s="67"/>
      <c r="H46" s="64"/>
      <c r="I46" s="65"/>
      <c r="J46" s="64"/>
      <c r="K46" s="65"/>
      <c r="L46" s="19"/>
      <c r="M46" s="32"/>
      <c r="N46" s="64"/>
      <c r="O46" s="43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5.75" customHeight="1">
      <c r="A47" s="130"/>
      <c r="B47" s="185" t="s">
        <v>81</v>
      </c>
      <c r="C47" s="186"/>
      <c r="D47" s="186"/>
      <c r="E47" s="186"/>
      <c r="F47" s="19"/>
      <c r="G47" s="32"/>
      <c r="H47" s="19"/>
      <c r="I47" s="33"/>
      <c r="J47" s="19"/>
      <c r="K47" s="34"/>
      <c r="L47" s="19"/>
      <c r="M47" s="32"/>
      <c r="N47" s="19"/>
      <c r="O47" s="42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5.75" customHeight="1">
      <c r="A48" s="131"/>
      <c r="B48" s="191" t="s">
        <v>82</v>
      </c>
      <c r="C48" s="192"/>
      <c r="D48" s="192"/>
      <c r="E48" s="192"/>
      <c r="F48" s="23"/>
      <c r="G48" s="70"/>
      <c r="H48" s="23"/>
      <c r="I48" s="71"/>
      <c r="J48" s="23"/>
      <c r="K48" s="72"/>
      <c r="L48" s="23"/>
      <c r="M48" s="70"/>
      <c r="N48" s="23"/>
      <c r="O48" s="54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15" ht="15.75" customHeight="1">
      <c r="A49" s="4" t="s">
        <v>168</v>
      </c>
      <c r="O49" s="150"/>
    </row>
    <row r="50" ht="15.75" customHeight="1">
      <c r="O50" s="209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85" zoomScaleSheetLayoutView="85" zoomScalePageLayoutView="0" workbookViewId="0" topLeftCell="A1">
      <selection activeCell="F3" sqref="F3"/>
    </sheetView>
  </sheetViews>
  <sheetFormatPr defaultColWidth="8.796875" defaultRowHeight="14.25"/>
  <cols>
    <col min="1" max="2" width="3.59765625" style="4" customWidth="1"/>
    <col min="3" max="3" width="21.3984375" style="4" customWidth="1"/>
    <col min="4" max="4" width="20" style="4" customWidth="1"/>
    <col min="5" max="16" width="12.59765625" style="4" customWidth="1"/>
    <col min="17" max="16384" width="9" style="4" customWidth="1"/>
  </cols>
  <sheetData>
    <row r="1" spans="1:4" ht="33.75" customHeight="1">
      <c r="A1" s="73" t="s">
        <v>0</v>
      </c>
      <c r="B1" s="73"/>
      <c r="C1" s="115" t="s">
        <v>248</v>
      </c>
      <c r="D1" s="92"/>
    </row>
    <row r="3" spans="1:10" ht="15" customHeight="1">
      <c r="A3" s="8" t="s">
        <v>169</v>
      </c>
      <c r="B3" s="8"/>
      <c r="C3" s="8"/>
      <c r="D3" s="8"/>
      <c r="E3" s="8"/>
      <c r="F3" s="8"/>
      <c r="I3" s="8"/>
      <c r="J3" s="8"/>
    </row>
    <row r="4" spans="1:10" ht="15" customHeight="1">
      <c r="A4" s="8"/>
      <c r="B4" s="8"/>
      <c r="C4" s="8"/>
      <c r="D4" s="8"/>
      <c r="E4" s="8"/>
      <c r="F4" s="8"/>
      <c r="I4" s="8"/>
      <c r="J4" s="8"/>
    </row>
    <row r="5" spans="1:16" ht="15" customHeight="1">
      <c r="A5" s="93"/>
      <c r="B5" s="93" t="s">
        <v>247</v>
      </c>
      <c r="C5" s="93"/>
      <c r="D5" s="93"/>
      <c r="H5" s="210"/>
      <c r="L5" s="210"/>
      <c r="N5" s="210"/>
      <c r="P5" s="210" t="s">
        <v>170</v>
      </c>
    </row>
    <row r="6" spans="1:16" ht="15" customHeight="1">
      <c r="A6" s="280"/>
      <c r="B6" s="281"/>
      <c r="C6" s="281"/>
      <c r="D6" s="281"/>
      <c r="E6" s="282" t="s">
        <v>252</v>
      </c>
      <c r="F6" s="283"/>
      <c r="G6" s="282" t="s">
        <v>253</v>
      </c>
      <c r="H6" s="283"/>
      <c r="I6" s="284" t="s">
        <v>254</v>
      </c>
      <c r="J6" s="285"/>
      <c r="K6" s="282" t="s">
        <v>255</v>
      </c>
      <c r="L6" s="283"/>
      <c r="M6" s="282" t="s">
        <v>256</v>
      </c>
      <c r="N6" s="283"/>
      <c r="O6" s="282" t="s">
        <v>257</v>
      </c>
      <c r="P6" s="283"/>
    </row>
    <row r="7" spans="1:16" ht="15" customHeight="1">
      <c r="A7" s="154"/>
      <c r="B7" s="155"/>
      <c r="C7" s="155"/>
      <c r="D7" s="155"/>
      <c r="E7" s="286" t="s">
        <v>246</v>
      </c>
      <c r="F7" s="287" t="s">
        <v>2</v>
      </c>
      <c r="G7" s="286" t="s">
        <v>246</v>
      </c>
      <c r="H7" s="287" t="s">
        <v>2</v>
      </c>
      <c r="I7" s="286" t="s">
        <v>246</v>
      </c>
      <c r="J7" s="287" t="s">
        <v>2</v>
      </c>
      <c r="K7" s="286" t="s">
        <v>246</v>
      </c>
      <c r="L7" s="287" t="s">
        <v>2</v>
      </c>
      <c r="M7" s="286" t="s">
        <v>246</v>
      </c>
      <c r="N7" s="287" t="s">
        <v>2</v>
      </c>
      <c r="O7" s="286" t="s">
        <v>246</v>
      </c>
      <c r="P7" s="288" t="s">
        <v>2</v>
      </c>
    </row>
    <row r="8" spans="1:16" ht="18" customHeight="1">
      <c r="A8" s="159" t="s">
        <v>171</v>
      </c>
      <c r="B8" s="94" t="s">
        <v>172</v>
      </c>
      <c r="C8" s="289"/>
      <c r="D8" s="289"/>
      <c r="E8" s="95">
        <v>1</v>
      </c>
      <c r="F8" s="96">
        <v>1</v>
      </c>
      <c r="G8" s="95">
        <v>1</v>
      </c>
      <c r="H8" s="97">
        <v>1</v>
      </c>
      <c r="I8" s="95">
        <v>3</v>
      </c>
      <c r="J8" s="96">
        <v>3</v>
      </c>
      <c r="K8" s="95">
        <v>1</v>
      </c>
      <c r="L8" s="97">
        <v>1</v>
      </c>
      <c r="M8" s="95">
        <v>1</v>
      </c>
      <c r="N8" s="97">
        <v>1</v>
      </c>
      <c r="O8" s="95">
        <v>1</v>
      </c>
      <c r="P8" s="97">
        <v>1</v>
      </c>
    </row>
    <row r="9" spans="1:16" ht="18" customHeight="1">
      <c r="A9" s="165"/>
      <c r="B9" s="159" t="s">
        <v>173</v>
      </c>
      <c r="C9" s="258" t="s">
        <v>174</v>
      </c>
      <c r="D9" s="259"/>
      <c r="E9" s="98">
        <v>6895</v>
      </c>
      <c r="F9" s="99">
        <v>6895</v>
      </c>
      <c r="G9" s="98">
        <v>50</v>
      </c>
      <c r="H9" s="100">
        <v>50</v>
      </c>
      <c r="I9" s="98">
        <v>10</v>
      </c>
      <c r="J9" s="99">
        <v>10</v>
      </c>
      <c r="K9" s="98">
        <v>51</v>
      </c>
      <c r="L9" s="100">
        <v>51</v>
      </c>
      <c r="M9" s="98">
        <v>15</v>
      </c>
      <c r="N9" s="100">
        <v>15</v>
      </c>
      <c r="O9" s="98">
        <v>90</v>
      </c>
      <c r="P9" s="100">
        <v>90</v>
      </c>
    </row>
    <row r="10" spans="1:16" ht="18" customHeight="1">
      <c r="A10" s="165"/>
      <c r="B10" s="165"/>
      <c r="C10" s="185" t="s">
        <v>175</v>
      </c>
      <c r="D10" s="186"/>
      <c r="E10" s="101">
        <v>6895</v>
      </c>
      <c r="F10" s="102">
        <v>6895</v>
      </c>
      <c r="G10" s="101">
        <v>50</v>
      </c>
      <c r="H10" s="103">
        <v>50</v>
      </c>
      <c r="I10" s="101">
        <v>7</v>
      </c>
      <c r="J10" s="102">
        <v>7</v>
      </c>
      <c r="K10" s="101">
        <v>30</v>
      </c>
      <c r="L10" s="103">
        <v>30</v>
      </c>
      <c r="M10" s="101">
        <v>15</v>
      </c>
      <c r="N10" s="103">
        <v>15</v>
      </c>
      <c r="O10" s="101">
        <v>90</v>
      </c>
      <c r="P10" s="103">
        <v>90</v>
      </c>
    </row>
    <row r="11" spans="1:16" ht="18" customHeight="1">
      <c r="A11" s="165"/>
      <c r="B11" s="165"/>
      <c r="C11" s="185" t="s">
        <v>176</v>
      </c>
      <c r="D11" s="186"/>
      <c r="E11" s="101">
        <v>0</v>
      </c>
      <c r="F11" s="102">
        <v>0</v>
      </c>
      <c r="G11" s="101">
        <v>0</v>
      </c>
      <c r="H11" s="103">
        <v>0</v>
      </c>
      <c r="I11" s="101">
        <v>3</v>
      </c>
      <c r="J11" s="102">
        <v>3</v>
      </c>
      <c r="K11" s="101">
        <v>0</v>
      </c>
      <c r="L11" s="103">
        <v>0</v>
      </c>
      <c r="M11" s="101">
        <v>0</v>
      </c>
      <c r="N11" s="103">
        <v>0</v>
      </c>
      <c r="O11" s="101">
        <v>0</v>
      </c>
      <c r="P11" s="103">
        <v>0</v>
      </c>
    </row>
    <row r="12" spans="1:16" ht="18" customHeight="1">
      <c r="A12" s="165"/>
      <c r="B12" s="165"/>
      <c r="C12" s="185" t="s">
        <v>177</v>
      </c>
      <c r="D12" s="186"/>
      <c r="E12" s="101">
        <v>0</v>
      </c>
      <c r="F12" s="102">
        <v>0</v>
      </c>
      <c r="G12" s="101">
        <v>0</v>
      </c>
      <c r="H12" s="103">
        <v>0</v>
      </c>
      <c r="I12" s="101">
        <v>0</v>
      </c>
      <c r="J12" s="102">
        <v>0</v>
      </c>
      <c r="K12" s="101">
        <v>0</v>
      </c>
      <c r="L12" s="103">
        <v>0</v>
      </c>
      <c r="M12" s="101">
        <v>0</v>
      </c>
      <c r="N12" s="103">
        <v>0</v>
      </c>
      <c r="O12" s="101">
        <v>0</v>
      </c>
      <c r="P12" s="103">
        <v>0</v>
      </c>
    </row>
    <row r="13" spans="1:16" ht="18" customHeight="1">
      <c r="A13" s="165"/>
      <c r="B13" s="165"/>
      <c r="C13" s="185" t="s">
        <v>178</v>
      </c>
      <c r="D13" s="186"/>
      <c r="E13" s="101">
        <v>0</v>
      </c>
      <c r="F13" s="102">
        <v>0</v>
      </c>
      <c r="G13" s="101">
        <v>0</v>
      </c>
      <c r="H13" s="103">
        <v>0</v>
      </c>
      <c r="I13" s="101">
        <v>0</v>
      </c>
      <c r="J13" s="102">
        <v>0</v>
      </c>
      <c r="K13" s="101">
        <v>0</v>
      </c>
      <c r="L13" s="103">
        <v>0</v>
      </c>
      <c r="M13" s="101">
        <v>0</v>
      </c>
      <c r="N13" s="103">
        <v>0</v>
      </c>
      <c r="O13" s="101">
        <v>0</v>
      </c>
      <c r="P13" s="103">
        <v>0</v>
      </c>
    </row>
    <row r="14" spans="1:16" ht="18" customHeight="1">
      <c r="A14" s="190"/>
      <c r="B14" s="190"/>
      <c r="C14" s="191" t="s">
        <v>179</v>
      </c>
      <c r="D14" s="192"/>
      <c r="E14" s="104">
        <v>0</v>
      </c>
      <c r="F14" s="105">
        <v>0</v>
      </c>
      <c r="G14" s="104">
        <v>0</v>
      </c>
      <c r="H14" s="106">
        <v>0</v>
      </c>
      <c r="I14" s="104">
        <v>0</v>
      </c>
      <c r="J14" s="105">
        <v>0</v>
      </c>
      <c r="K14" s="104">
        <v>21</v>
      </c>
      <c r="L14" s="106">
        <v>21</v>
      </c>
      <c r="M14" s="104">
        <v>0</v>
      </c>
      <c r="N14" s="106">
        <v>0</v>
      </c>
      <c r="O14" s="104">
        <v>0</v>
      </c>
      <c r="P14" s="106">
        <v>0</v>
      </c>
    </row>
    <row r="15" spans="1:16" ht="18" customHeight="1">
      <c r="A15" s="250" t="s">
        <v>180</v>
      </c>
      <c r="B15" s="159" t="s">
        <v>181</v>
      </c>
      <c r="C15" s="258" t="s">
        <v>182</v>
      </c>
      <c r="D15" s="259"/>
      <c r="E15" s="107">
        <v>755</v>
      </c>
      <c r="F15" s="108">
        <v>643</v>
      </c>
      <c r="G15" s="107">
        <v>6009</v>
      </c>
      <c r="H15" s="69">
        <v>6137</v>
      </c>
      <c r="I15" s="107">
        <v>2801</v>
      </c>
      <c r="J15" s="108">
        <v>2425</v>
      </c>
      <c r="K15" s="107">
        <v>96</v>
      </c>
      <c r="L15" s="69">
        <v>203</v>
      </c>
      <c r="M15" s="107">
        <v>169</v>
      </c>
      <c r="N15" s="69">
        <v>172</v>
      </c>
      <c r="O15" s="107">
        <v>217</v>
      </c>
      <c r="P15" s="69">
        <v>228</v>
      </c>
    </row>
    <row r="16" spans="1:16" ht="18" customHeight="1">
      <c r="A16" s="165"/>
      <c r="B16" s="165"/>
      <c r="C16" s="185" t="s">
        <v>183</v>
      </c>
      <c r="D16" s="186"/>
      <c r="E16" s="19">
        <v>25937</v>
      </c>
      <c r="F16" s="33">
        <v>25890</v>
      </c>
      <c r="G16" s="19">
        <v>819</v>
      </c>
      <c r="H16" s="42">
        <v>824</v>
      </c>
      <c r="I16" s="19">
        <v>7296</v>
      </c>
      <c r="J16" s="33">
        <v>7608</v>
      </c>
      <c r="K16" s="19">
        <v>120</v>
      </c>
      <c r="L16" s="42">
        <v>138</v>
      </c>
      <c r="M16" s="19">
        <v>56</v>
      </c>
      <c r="N16" s="42">
        <v>57</v>
      </c>
      <c r="O16" s="19">
        <v>10</v>
      </c>
      <c r="P16" s="42">
        <v>8</v>
      </c>
    </row>
    <row r="17" spans="1:16" ht="18" customHeight="1">
      <c r="A17" s="165"/>
      <c r="B17" s="165"/>
      <c r="C17" s="185" t="s">
        <v>184</v>
      </c>
      <c r="D17" s="186"/>
      <c r="E17" s="19">
        <v>0</v>
      </c>
      <c r="F17" s="33">
        <v>0</v>
      </c>
      <c r="G17" s="19">
        <v>0</v>
      </c>
      <c r="H17" s="42">
        <v>0</v>
      </c>
      <c r="I17" s="19">
        <v>0</v>
      </c>
      <c r="J17" s="33">
        <v>0</v>
      </c>
      <c r="K17" s="19">
        <v>0</v>
      </c>
      <c r="L17" s="42">
        <v>0</v>
      </c>
      <c r="M17" s="19">
        <v>0</v>
      </c>
      <c r="N17" s="42">
        <v>0</v>
      </c>
      <c r="O17" s="19">
        <v>0</v>
      </c>
      <c r="P17" s="42">
        <v>0</v>
      </c>
    </row>
    <row r="18" spans="1:16" ht="18" customHeight="1">
      <c r="A18" s="165"/>
      <c r="B18" s="190"/>
      <c r="C18" s="191" t="s">
        <v>185</v>
      </c>
      <c r="D18" s="192"/>
      <c r="E18" s="22">
        <v>26692</v>
      </c>
      <c r="F18" s="109">
        <v>26533</v>
      </c>
      <c r="G18" s="22">
        <v>6828</v>
      </c>
      <c r="H18" s="109">
        <v>6961</v>
      </c>
      <c r="I18" s="22">
        <v>10097</v>
      </c>
      <c r="J18" s="109">
        <v>10033</v>
      </c>
      <c r="K18" s="22">
        <v>216</v>
      </c>
      <c r="L18" s="109">
        <v>341</v>
      </c>
      <c r="M18" s="22">
        <v>225</v>
      </c>
      <c r="N18" s="109">
        <v>229</v>
      </c>
      <c r="O18" s="22">
        <v>227</v>
      </c>
      <c r="P18" s="109">
        <v>236</v>
      </c>
    </row>
    <row r="19" spans="1:16" ht="18" customHeight="1">
      <c r="A19" s="165"/>
      <c r="B19" s="159" t="s">
        <v>186</v>
      </c>
      <c r="C19" s="258" t="s">
        <v>187</v>
      </c>
      <c r="D19" s="259"/>
      <c r="E19" s="68">
        <v>1312</v>
      </c>
      <c r="F19" s="69">
        <v>1316</v>
      </c>
      <c r="G19" s="68">
        <v>52</v>
      </c>
      <c r="H19" s="69">
        <v>100</v>
      </c>
      <c r="I19" s="68">
        <v>757</v>
      </c>
      <c r="J19" s="69">
        <v>653</v>
      </c>
      <c r="K19" s="68">
        <v>79</v>
      </c>
      <c r="L19" s="69">
        <v>112</v>
      </c>
      <c r="M19" s="68">
        <v>65</v>
      </c>
      <c r="N19" s="69">
        <v>65</v>
      </c>
      <c r="O19" s="68">
        <v>84</v>
      </c>
      <c r="P19" s="69">
        <v>96</v>
      </c>
    </row>
    <row r="20" spans="1:16" ht="18" customHeight="1">
      <c r="A20" s="165"/>
      <c r="B20" s="165"/>
      <c r="C20" s="185" t="s">
        <v>188</v>
      </c>
      <c r="D20" s="186"/>
      <c r="E20" s="18">
        <v>1589</v>
      </c>
      <c r="F20" s="42">
        <v>2283</v>
      </c>
      <c r="G20" s="18">
        <v>2712</v>
      </c>
      <c r="H20" s="42">
        <v>2816</v>
      </c>
      <c r="I20" s="18">
        <v>5584</v>
      </c>
      <c r="J20" s="42">
        <v>5900</v>
      </c>
      <c r="K20" s="18">
        <v>122</v>
      </c>
      <c r="L20" s="42">
        <v>143</v>
      </c>
      <c r="M20" s="18">
        <v>67</v>
      </c>
      <c r="N20" s="42">
        <v>68</v>
      </c>
      <c r="O20" s="18">
        <v>44</v>
      </c>
      <c r="P20" s="42">
        <v>43</v>
      </c>
    </row>
    <row r="21" spans="1:16" s="292" customFormat="1" ht="18" customHeight="1">
      <c r="A21" s="165"/>
      <c r="B21" s="165"/>
      <c r="C21" s="290" t="s">
        <v>189</v>
      </c>
      <c r="D21" s="291"/>
      <c r="E21" s="110">
        <v>16897</v>
      </c>
      <c r="F21" s="111">
        <v>16040</v>
      </c>
      <c r="G21" s="110">
        <v>0</v>
      </c>
      <c r="H21" s="111">
        <v>0</v>
      </c>
      <c r="I21" s="110">
        <v>0</v>
      </c>
      <c r="J21" s="111">
        <v>0</v>
      </c>
      <c r="K21" s="110">
        <v>0</v>
      </c>
      <c r="L21" s="111">
        <v>0</v>
      </c>
      <c r="M21" s="110">
        <v>0</v>
      </c>
      <c r="N21" s="111">
        <v>0</v>
      </c>
      <c r="O21" s="110">
        <v>0</v>
      </c>
      <c r="P21" s="111">
        <v>0</v>
      </c>
    </row>
    <row r="22" spans="1:16" ht="18" customHeight="1">
      <c r="A22" s="165"/>
      <c r="B22" s="190"/>
      <c r="C22" s="204" t="s">
        <v>190</v>
      </c>
      <c r="D22" s="208"/>
      <c r="E22" s="22">
        <v>19797</v>
      </c>
      <c r="F22" s="54">
        <v>19638</v>
      </c>
      <c r="G22" s="22">
        <v>2764</v>
      </c>
      <c r="H22" s="54">
        <v>2916</v>
      </c>
      <c r="I22" s="22">
        <v>6341</v>
      </c>
      <c r="J22" s="54">
        <v>6553</v>
      </c>
      <c r="K22" s="22">
        <v>201</v>
      </c>
      <c r="L22" s="54">
        <v>255</v>
      </c>
      <c r="M22" s="22">
        <v>132</v>
      </c>
      <c r="N22" s="54">
        <v>133</v>
      </c>
      <c r="O22" s="22">
        <v>128</v>
      </c>
      <c r="P22" s="54">
        <v>139</v>
      </c>
    </row>
    <row r="23" spans="1:16" ht="18" customHeight="1">
      <c r="A23" s="165"/>
      <c r="B23" s="159" t="s">
        <v>191</v>
      </c>
      <c r="C23" s="258" t="s">
        <v>192</v>
      </c>
      <c r="D23" s="259"/>
      <c r="E23" s="68">
        <v>6895</v>
      </c>
      <c r="F23" s="69">
        <v>6895</v>
      </c>
      <c r="G23" s="68">
        <v>50</v>
      </c>
      <c r="H23" s="69">
        <v>50</v>
      </c>
      <c r="I23" s="68">
        <v>10</v>
      </c>
      <c r="J23" s="69">
        <v>10</v>
      </c>
      <c r="K23" s="68">
        <v>51</v>
      </c>
      <c r="L23" s="69">
        <v>51</v>
      </c>
      <c r="M23" s="68">
        <v>15</v>
      </c>
      <c r="N23" s="69">
        <v>15</v>
      </c>
      <c r="O23" s="68">
        <v>90</v>
      </c>
      <c r="P23" s="69">
        <v>90</v>
      </c>
    </row>
    <row r="24" spans="1:16" ht="18" customHeight="1">
      <c r="A24" s="165"/>
      <c r="B24" s="165"/>
      <c r="C24" s="185" t="s">
        <v>193</v>
      </c>
      <c r="D24" s="186"/>
      <c r="E24" s="18">
        <v>0</v>
      </c>
      <c r="F24" s="42">
        <v>0</v>
      </c>
      <c r="G24" s="18">
        <v>4014</v>
      </c>
      <c r="H24" s="42">
        <v>3995</v>
      </c>
      <c r="I24" s="18">
        <v>3746</v>
      </c>
      <c r="J24" s="42">
        <v>3470</v>
      </c>
      <c r="K24" s="18">
        <v>-36</v>
      </c>
      <c r="L24" s="42">
        <v>35</v>
      </c>
      <c r="M24" s="18">
        <v>78</v>
      </c>
      <c r="N24" s="42">
        <v>81</v>
      </c>
      <c r="O24" s="18">
        <v>9</v>
      </c>
      <c r="P24" s="42">
        <v>7</v>
      </c>
    </row>
    <row r="25" spans="1:16" ht="18" customHeight="1">
      <c r="A25" s="165"/>
      <c r="B25" s="165"/>
      <c r="C25" s="185" t="s">
        <v>194</v>
      </c>
      <c r="D25" s="186"/>
      <c r="E25" s="18">
        <v>0</v>
      </c>
      <c r="F25" s="42">
        <v>0</v>
      </c>
      <c r="G25" s="18">
        <v>0</v>
      </c>
      <c r="H25" s="42">
        <v>0</v>
      </c>
      <c r="I25" s="18">
        <v>0</v>
      </c>
      <c r="J25" s="42">
        <v>0</v>
      </c>
      <c r="K25" s="18">
        <v>0</v>
      </c>
      <c r="L25" s="42">
        <v>0</v>
      </c>
      <c r="M25" s="18">
        <v>0</v>
      </c>
      <c r="N25" s="42">
        <v>0</v>
      </c>
      <c r="O25" s="18">
        <v>0</v>
      </c>
      <c r="P25" s="42">
        <v>0</v>
      </c>
    </row>
    <row r="26" spans="1:16" ht="18" customHeight="1">
      <c r="A26" s="165"/>
      <c r="B26" s="190"/>
      <c r="C26" s="81" t="s">
        <v>195</v>
      </c>
      <c r="D26" s="187"/>
      <c r="E26" s="20">
        <v>6895</v>
      </c>
      <c r="F26" s="54">
        <v>6895</v>
      </c>
      <c r="G26" s="20">
        <v>4064</v>
      </c>
      <c r="H26" s="54">
        <v>4045</v>
      </c>
      <c r="I26" s="71">
        <v>3756</v>
      </c>
      <c r="J26" s="54">
        <v>3480</v>
      </c>
      <c r="K26" s="20">
        <v>15</v>
      </c>
      <c r="L26" s="54">
        <v>86</v>
      </c>
      <c r="M26" s="20">
        <v>93</v>
      </c>
      <c r="N26" s="54">
        <v>96</v>
      </c>
      <c r="O26" s="20">
        <v>99</v>
      </c>
      <c r="P26" s="54">
        <v>97</v>
      </c>
    </row>
    <row r="27" spans="1:16" ht="18" customHeight="1">
      <c r="A27" s="190"/>
      <c r="B27" s="191" t="s">
        <v>196</v>
      </c>
      <c r="C27" s="192"/>
      <c r="D27" s="192"/>
      <c r="E27" s="112">
        <v>26692</v>
      </c>
      <c r="F27" s="54">
        <v>26533</v>
      </c>
      <c r="G27" s="22">
        <v>6828</v>
      </c>
      <c r="H27" s="54">
        <v>6961</v>
      </c>
      <c r="I27" s="112">
        <v>10097</v>
      </c>
      <c r="J27" s="54">
        <v>10033</v>
      </c>
      <c r="K27" s="22">
        <v>216</v>
      </c>
      <c r="L27" s="54">
        <v>341</v>
      </c>
      <c r="M27" s="22">
        <v>225</v>
      </c>
      <c r="N27" s="54">
        <v>229</v>
      </c>
      <c r="O27" s="22">
        <v>227</v>
      </c>
      <c r="P27" s="54">
        <v>236</v>
      </c>
    </row>
    <row r="28" spans="1:16" ht="18" customHeight="1">
      <c r="A28" s="159" t="s">
        <v>197</v>
      </c>
      <c r="B28" s="159" t="s">
        <v>198</v>
      </c>
      <c r="C28" s="258" t="s">
        <v>199</v>
      </c>
      <c r="D28" s="293" t="s">
        <v>41</v>
      </c>
      <c r="E28" s="68">
        <v>2168</v>
      </c>
      <c r="F28" s="69">
        <v>2036</v>
      </c>
      <c r="G28" s="68">
        <v>470</v>
      </c>
      <c r="H28" s="69">
        <v>330</v>
      </c>
      <c r="I28" s="68">
        <v>2249</v>
      </c>
      <c r="J28" s="69">
        <v>1872</v>
      </c>
      <c r="K28" s="68">
        <v>433</v>
      </c>
      <c r="L28" s="69">
        <v>498</v>
      </c>
      <c r="M28" s="68">
        <v>305</v>
      </c>
      <c r="N28" s="69">
        <v>310</v>
      </c>
      <c r="O28" s="68">
        <v>738</v>
      </c>
      <c r="P28" s="69">
        <v>719</v>
      </c>
    </row>
    <row r="29" spans="1:16" ht="18" customHeight="1">
      <c r="A29" s="165"/>
      <c r="B29" s="165"/>
      <c r="C29" s="185" t="s">
        <v>200</v>
      </c>
      <c r="D29" s="294" t="s">
        <v>42</v>
      </c>
      <c r="E29" s="18">
        <v>2018</v>
      </c>
      <c r="F29" s="42">
        <v>1885</v>
      </c>
      <c r="G29" s="18">
        <v>385</v>
      </c>
      <c r="H29" s="42">
        <v>195</v>
      </c>
      <c r="I29" s="18">
        <v>1897</v>
      </c>
      <c r="J29" s="42">
        <v>1532</v>
      </c>
      <c r="K29" s="18">
        <v>477</v>
      </c>
      <c r="L29" s="42">
        <v>454</v>
      </c>
      <c r="M29" s="18">
        <v>89</v>
      </c>
      <c r="N29" s="42">
        <v>95</v>
      </c>
      <c r="O29" s="18">
        <v>718</v>
      </c>
      <c r="P29" s="42">
        <v>694</v>
      </c>
    </row>
    <row r="30" spans="1:16" ht="18" customHeight="1">
      <c r="A30" s="165"/>
      <c r="B30" s="165"/>
      <c r="C30" s="185" t="s">
        <v>201</v>
      </c>
      <c r="D30" s="294" t="s">
        <v>202</v>
      </c>
      <c r="E30" s="18">
        <v>134</v>
      </c>
      <c r="F30" s="42">
        <v>153</v>
      </c>
      <c r="G30" s="19">
        <v>42</v>
      </c>
      <c r="H30" s="42">
        <v>43</v>
      </c>
      <c r="I30" s="18">
        <v>60</v>
      </c>
      <c r="J30" s="42">
        <v>64</v>
      </c>
      <c r="K30" s="18">
        <v>30</v>
      </c>
      <c r="L30" s="42">
        <v>23</v>
      </c>
      <c r="M30" s="18">
        <v>216</v>
      </c>
      <c r="N30" s="42">
        <v>216</v>
      </c>
      <c r="O30" s="18">
        <v>16</v>
      </c>
      <c r="P30" s="42">
        <v>15</v>
      </c>
    </row>
    <row r="31" spans="1:17" ht="18" customHeight="1">
      <c r="A31" s="165"/>
      <c r="B31" s="165"/>
      <c r="C31" s="204" t="s">
        <v>203</v>
      </c>
      <c r="D31" s="295" t="s">
        <v>204</v>
      </c>
      <c r="E31" s="22">
        <f aca="true" t="shared" si="0" ref="E31:P31">E28-E29-E30</f>
        <v>16</v>
      </c>
      <c r="F31" s="109">
        <f t="shared" si="0"/>
        <v>-2</v>
      </c>
      <c r="G31" s="22">
        <f t="shared" si="0"/>
        <v>43</v>
      </c>
      <c r="H31" s="109">
        <f t="shared" si="0"/>
        <v>92</v>
      </c>
      <c r="I31" s="22">
        <f t="shared" si="0"/>
        <v>292</v>
      </c>
      <c r="J31" s="296">
        <f t="shared" si="0"/>
        <v>276</v>
      </c>
      <c r="K31" s="22">
        <f t="shared" si="0"/>
        <v>-74</v>
      </c>
      <c r="L31" s="296">
        <f t="shared" si="0"/>
        <v>21</v>
      </c>
      <c r="M31" s="22">
        <f>M28-M29-M30</f>
        <v>0</v>
      </c>
      <c r="N31" s="296">
        <f>N28-N29-N30</f>
        <v>-1</v>
      </c>
      <c r="O31" s="22">
        <f t="shared" si="0"/>
        <v>4</v>
      </c>
      <c r="P31" s="109">
        <f t="shared" si="0"/>
        <v>10</v>
      </c>
      <c r="Q31" s="166"/>
    </row>
    <row r="32" spans="1:16" ht="18" customHeight="1">
      <c r="A32" s="165"/>
      <c r="B32" s="165"/>
      <c r="C32" s="258" t="s">
        <v>205</v>
      </c>
      <c r="D32" s="293" t="s">
        <v>206</v>
      </c>
      <c r="E32" s="68">
        <v>2</v>
      </c>
      <c r="F32" s="69">
        <v>19</v>
      </c>
      <c r="G32" s="68">
        <v>14</v>
      </c>
      <c r="H32" s="69">
        <v>14</v>
      </c>
      <c r="I32" s="68">
        <v>6</v>
      </c>
      <c r="J32" s="69">
        <v>14</v>
      </c>
      <c r="K32" s="68">
        <v>5</v>
      </c>
      <c r="L32" s="69">
        <v>2</v>
      </c>
      <c r="M32" s="68">
        <v>0.2</v>
      </c>
      <c r="N32" s="69">
        <v>0.1</v>
      </c>
      <c r="O32" s="68">
        <v>1</v>
      </c>
      <c r="P32" s="69">
        <v>1</v>
      </c>
    </row>
    <row r="33" spans="1:16" ht="18" customHeight="1">
      <c r="A33" s="165"/>
      <c r="B33" s="165"/>
      <c r="C33" s="185" t="s">
        <v>207</v>
      </c>
      <c r="D33" s="294" t="s">
        <v>208</v>
      </c>
      <c r="E33" s="18">
        <v>17</v>
      </c>
      <c r="F33" s="42">
        <v>16</v>
      </c>
      <c r="G33" s="18">
        <v>37</v>
      </c>
      <c r="H33" s="42">
        <v>36</v>
      </c>
      <c r="I33" s="18">
        <v>85</v>
      </c>
      <c r="J33" s="42">
        <v>136</v>
      </c>
      <c r="K33" s="18">
        <v>2</v>
      </c>
      <c r="L33" s="42">
        <v>2</v>
      </c>
      <c r="M33" s="18">
        <v>0.6</v>
      </c>
      <c r="N33" s="42">
        <v>0.1</v>
      </c>
      <c r="O33" s="18">
        <v>0</v>
      </c>
      <c r="P33" s="42">
        <v>0</v>
      </c>
    </row>
    <row r="34" spans="1:16" ht="18" customHeight="1">
      <c r="A34" s="165"/>
      <c r="B34" s="190"/>
      <c r="C34" s="204" t="s">
        <v>209</v>
      </c>
      <c r="D34" s="295" t="s">
        <v>210</v>
      </c>
      <c r="E34" s="22">
        <f aca="true" t="shared" si="1" ref="E34:P34">E31+E32-E33</f>
        <v>1</v>
      </c>
      <c r="F34" s="54">
        <f t="shared" si="1"/>
        <v>1</v>
      </c>
      <c r="G34" s="22">
        <f t="shared" si="1"/>
        <v>20</v>
      </c>
      <c r="H34" s="54">
        <f t="shared" si="1"/>
        <v>70</v>
      </c>
      <c r="I34" s="22">
        <f t="shared" si="1"/>
        <v>213</v>
      </c>
      <c r="J34" s="54">
        <f t="shared" si="1"/>
        <v>154</v>
      </c>
      <c r="K34" s="22">
        <f t="shared" si="1"/>
        <v>-71</v>
      </c>
      <c r="L34" s="54">
        <f t="shared" si="1"/>
        <v>21</v>
      </c>
      <c r="M34" s="22">
        <f>M31+M32-M33</f>
        <v>-0.39999999999999997</v>
      </c>
      <c r="N34" s="54">
        <f>N31+N32-N33</f>
        <v>-1</v>
      </c>
      <c r="O34" s="22">
        <f t="shared" si="1"/>
        <v>5</v>
      </c>
      <c r="P34" s="54">
        <f t="shared" si="1"/>
        <v>11</v>
      </c>
    </row>
    <row r="35" spans="1:16" ht="18" customHeight="1">
      <c r="A35" s="165"/>
      <c r="B35" s="159" t="s">
        <v>211</v>
      </c>
      <c r="C35" s="258" t="s">
        <v>212</v>
      </c>
      <c r="D35" s="293" t="s">
        <v>213</v>
      </c>
      <c r="E35" s="68">
        <v>0</v>
      </c>
      <c r="F35" s="69">
        <v>0</v>
      </c>
      <c r="G35" s="68">
        <v>0</v>
      </c>
      <c r="H35" s="69">
        <v>0</v>
      </c>
      <c r="I35" s="68">
        <v>63</v>
      </c>
      <c r="J35" s="69">
        <v>33</v>
      </c>
      <c r="K35" s="68">
        <v>0</v>
      </c>
      <c r="L35" s="69">
        <v>0</v>
      </c>
      <c r="M35" s="68">
        <v>0</v>
      </c>
      <c r="N35" s="69">
        <v>2</v>
      </c>
      <c r="O35" s="68">
        <v>0</v>
      </c>
      <c r="P35" s="69">
        <v>0</v>
      </c>
    </row>
    <row r="36" spans="1:16" ht="18" customHeight="1">
      <c r="A36" s="165"/>
      <c r="B36" s="165"/>
      <c r="C36" s="185" t="s">
        <v>214</v>
      </c>
      <c r="D36" s="294" t="s">
        <v>215</v>
      </c>
      <c r="E36" s="18">
        <v>1</v>
      </c>
      <c r="F36" s="42">
        <v>1</v>
      </c>
      <c r="G36" s="18">
        <v>1</v>
      </c>
      <c r="H36" s="42">
        <v>0.1</v>
      </c>
      <c r="I36" s="18">
        <v>0</v>
      </c>
      <c r="J36" s="42">
        <v>0</v>
      </c>
      <c r="K36" s="18">
        <v>0</v>
      </c>
      <c r="L36" s="42">
        <v>0</v>
      </c>
      <c r="M36" s="18">
        <v>0.1</v>
      </c>
      <c r="N36" s="42">
        <v>0.3</v>
      </c>
      <c r="O36" s="18">
        <v>0</v>
      </c>
      <c r="P36" s="42">
        <v>0</v>
      </c>
    </row>
    <row r="37" spans="1:16" ht="18" customHeight="1">
      <c r="A37" s="165"/>
      <c r="B37" s="165"/>
      <c r="C37" s="185" t="s">
        <v>216</v>
      </c>
      <c r="D37" s="294" t="s">
        <v>217</v>
      </c>
      <c r="E37" s="18">
        <f aca="true" t="shared" si="2" ref="E37:P37">E34+E35-E36</f>
        <v>0</v>
      </c>
      <c r="F37" s="42">
        <f t="shared" si="2"/>
        <v>0</v>
      </c>
      <c r="G37" s="18">
        <f t="shared" si="2"/>
        <v>19</v>
      </c>
      <c r="H37" s="42">
        <f t="shared" si="2"/>
        <v>69.9</v>
      </c>
      <c r="I37" s="18">
        <f t="shared" si="2"/>
        <v>276</v>
      </c>
      <c r="J37" s="42">
        <f t="shared" si="2"/>
        <v>187</v>
      </c>
      <c r="K37" s="18">
        <f t="shared" si="2"/>
        <v>-71</v>
      </c>
      <c r="L37" s="42">
        <f t="shared" si="2"/>
        <v>21</v>
      </c>
      <c r="M37" s="18">
        <f>M34+M35-M36</f>
        <v>-0.5</v>
      </c>
      <c r="N37" s="42">
        <f>N34+N35-N36</f>
        <v>0.7</v>
      </c>
      <c r="O37" s="18">
        <f t="shared" si="2"/>
        <v>5</v>
      </c>
      <c r="P37" s="42">
        <f t="shared" si="2"/>
        <v>11</v>
      </c>
    </row>
    <row r="38" spans="1:16" ht="18" customHeight="1">
      <c r="A38" s="165"/>
      <c r="B38" s="165"/>
      <c r="C38" s="185" t="s">
        <v>218</v>
      </c>
      <c r="D38" s="294" t="s">
        <v>219</v>
      </c>
      <c r="E38" s="18"/>
      <c r="F38" s="42"/>
      <c r="G38" s="18"/>
      <c r="H38" s="42"/>
      <c r="I38" s="18"/>
      <c r="J38" s="42"/>
      <c r="K38" s="18"/>
      <c r="L38" s="42"/>
      <c r="M38" s="18"/>
      <c r="N38" s="42"/>
      <c r="O38" s="18"/>
      <c r="P38" s="42"/>
    </row>
    <row r="39" spans="1:16" ht="18" customHeight="1">
      <c r="A39" s="165"/>
      <c r="B39" s="165"/>
      <c r="C39" s="185" t="s">
        <v>220</v>
      </c>
      <c r="D39" s="294" t="s">
        <v>221</v>
      </c>
      <c r="E39" s="18"/>
      <c r="F39" s="42"/>
      <c r="G39" s="18"/>
      <c r="H39" s="42"/>
      <c r="I39" s="18"/>
      <c r="J39" s="42"/>
      <c r="K39" s="18"/>
      <c r="L39" s="42"/>
      <c r="M39" s="18"/>
      <c r="N39" s="42"/>
      <c r="O39" s="18"/>
      <c r="P39" s="42"/>
    </row>
    <row r="40" spans="1:16" ht="18" customHeight="1">
      <c r="A40" s="165"/>
      <c r="B40" s="165"/>
      <c r="C40" s="185" t="s">
        <v>222</v>
      </c>
      <c r="D40" s="294" t="s">
        <v>223</v>
      </c>
      <c r="E40" s="18">
        <v>0</v>
      </c>
      <c r="F40" s="42">
        <v>0</v>
      </c>
      <c r="G40" s="18">
        <v>0</v>
      </c>
      <c r="H40" s="42">
        <v>0</v>
      </c>
      <c r="I40" s="18">
        <v>0</v>
      </c>
      <c r="J40" s="42">
        <v>0</v>
      </c>
      <c r="K40" s="18">
        <v>0.2</v>
      </c>
      <c r="L40" s="42">
        <v>0.2</v>
      </c>
      <c r="M40" s="18">
        <v>0.7</v>
      </c>
      <c r="N40" s="42">
        <v>0.7</v>
      </c>
      <c r="O40" s="18">
        <v>3</v>
      </c>
      <c r="P40" s="42">
        <v>3</v>
      </c>
    </row>
    <row r="41" spans="1:16" ht="18" customHeight="1">
      <c r="A41" s="165"/>
      <c r="B41" s="165"/>
      <c r="C41" s="266" t="s">
        <v>224</v>
      </c>
      <c r="D41" s="294" t="s">
        <v>225</v>
      </c>
      <c r="E41" s="18">
        <f aca="true" t="shared" si="3" ref="E41:P41">E34+E35-E36-E40</f>
        <v>0</v>
      </c>
      <c r="F41" s="42">
        <f t="shared" si="3"/>
        <v>0</v>
      </c>
      <c r="G41" s="18">
        <f t="shared" si="3"/>
        <v>19</v>
      </c>
      <c r="H41" s="42">
        <f t="shared" si="3"/>
        <v>69.9</v>
      </c>
      <c r="I41" s="18">
        <f t="shared" si="3"/>
        <v>276</v>
      </c>
      <c r="J41" s="42">
        <f t="shared" si="3"/>
        <v>187</v>
      </c>
      <c r="K41" s="18">
        <f t="shared" si="3"/>
        <v>-71.2</v>
      </c>
      <c r="L41" s="42">
        <f t="shared" si="3"/>
        <v>20.8</v>
      </c>
      <c r="M41" s="18">
        <f>M34+M35-M36-M40</f>
        <v>-1.2</v>
      </c>
      <c r="N41" s="42">
        <f>N34+N35-N36-N40</f>
        <v>0</v>
      </c>
      <c r="O41" s="18">
        <f t="shared" si="3"/>
        <v>2</v>
      </c>
      <c r="P41" s="42">
        <f t="shared" si="3"/>
        <v>8</v>
      </c>
    </row>
    <row r="42" spans="1:16" ht="18" customHeight="1">
      <c r="A42" s="165"/>
      <c r="B42" s="165"/>
      <c r="C42" s="146" t="s">
        <v>226</v>
      </c>
      <c r="D42" s="147"/>
      <c r="E42" s="19">
        <f aca="true" t="shared" si="4" ref="E42:P42">E37+E38-E39-E40</f>
        <v>0</v>
      </c>
      <c r="F42" s="32">
        <f t="shared" si="4"/>
        <v>0</v>
      </c>
      <c r="G42" s="19">
        <f t="shared" si="4"/>
        <v>19</v>
      </c>
      <c r="H42" s="32">
        <f t="shared" si="4"/>
        <v>69.9</v>
      </c>
      <c r="I42" s="19">
        <f t="shared" si="4"/>
        <v>276</v>
      </c>
      <c r="J42" s="32">
        <f t="shared" si="4"/>
        <v>187</v>
      </c>
      <c r="K42" s="19">
        <f t="shared" si="4"/>
        <v>-71.2</v>
      </c>
      <c r="L42" s="32">
        <f t="shared" si="4"/>
        <v>20.8</v>
      </c>
      <c r="M42" s="19">
        <f>M37+M38-M39-M40</f>
        <v>-1.2</v>
      </c>
      <c r="N42" s="32">
        <f>N37+N38-N39-N40</f>
        <v>0</v>
      </c>
      <c r="O42" s="19">
        <f t="shared" si="4"/>
        <v>2</v>
      </c>
      <c r="P42" s="42">
        <f t="shared" si="4"/>
        <v>8</v>
      </c>
    </row>
    <row r="43" spans="1:16" ht="18" customHeight="1">
      <c r="A43" s="165"/>
      <c r="B43" s="165"/>
      <c r="C43" s="185" t="s">
        <v>227</v>
      </c>
      <c r="D43" s="294" t="s">
        <v>228</v>
      </c>
      <c r="E43" s="18"/>
      <c r="F43" s="42"/>
      <c r="G43" s="18"/>
      <c r="H43" s="42"/>
      <c r="I43" s="18"/>
      <c r="J43" s="42"/>
      <c r="K43" s="18"/>
      <c r="L43" s="42"/>
      <c r="M43" s="18"/>
      <c r="N43" s="42"/>
      <c r="O43" s="18"/>
      <c r="P43" s="42"/>
    </row>
    <row r="44" spans="1:16" ht="18" customHeight="1">
      <c r="A44" s="190"/>
      <c r="B44" s="190"/>
      <c r="C44" s="204" t="s">
        <v>229</v>
      </c>
      <c r="D44" s="238" t="s">
        <v>230</v>
      </c>
      <c r="E44" s="22">
        <f aca="true" t="shared" si="5" ref="E44:P44">E41+E43</f>
        <v>0</v>
      </c>
      <c r="F44" s="54">
        <f t="shared" si="5"/>
        <v>0</v>
      </c>
      <c r="G44" s="22">
        <f t="shared" si="5"/>
        <v>19</v>
      </c>
      <c r="H44" s="54">
        <f t="shared" si="5"/>
        <v>69.9</v>
      </c>
      <c r="I44" s="22">
        <f t="shared" si="5"/>
        <v>276</v>
      </c>
      <c r="J44" s="54">
        <f t="shared" si="5"/>
        <v>187</v>
      </c>
      <c r="K44" s="22">
        <f t="shared" si="5"/>
        <v>-71.2</v>
      </c>
      <c r="L44" s="54">
        <f t="shared" si="5"/>
        <v>20.8</v>
      </c>
      <c r="M44" s="22">
        <f>M41+M43</f>
        <v>-1.2</v>
      </c>
      <c r="N44" s="54">
        <f>N41+N43</f>
        <v>0</v>
      </c>
      <c r="O44" s="22">
        <f t="shared" si="5"/>
        <v>2</v>
      </c>
      <c r="P44" s="54">
        <f t="shared" si="5"/>
        <v>8</v>
      </c>
    </row>
    <row r="45" ht="13.5" customHeight="1">
      <c r="A45" s="4" t="s">
        <v>231</v>
      </c>
    </row>
    <row r="46" ht="13.5" customHeight="1">
      <c r="A46" s="4" t="s">
        <v>232</v>
      </c>
    </row>
    <row r="47" ht="13.5">
      <c r="A47" s="113"/>
    </row>
  </sheetData>
  <sheetProtection/>
  <mergeCells count="15">
    <mergeCell ref="E6:F6"/>
    <mergeCell ref="G6:H6"/>
    <mergeCell ref="K6:L6"/>
    <mergeCell ref="O6:P6"/>
    <mergeCell ref="A8:A14"/>
    <mergeCell ref="B9:B14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吉本 晋尚</dc:creator>
  <cp:keywords/>
  <dc:description/>
  <cp:lastModifiedBy>今井　貴伸</cp:lastModifiedBy>
  <cp:lastPrinted>2018-09-07T08:19:37Z</cp:lastPrinted>
  <dcterms:modified xsi:type="dcterms:W3CDTF">2018-10-29T08:31:28Z</dcterms:modified>
  <cp:category/>
  <cp:version/>
  <cp:contentType/>
  <cp:contentStatus/>
</cp:coreProperties>
</file>