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<sst xmlns="http://schemas.openxmlformats.org/spreadsheetml/2006/main" count="434" uniqueCount="262">
  <si>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</si>
  <si>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</si>
  <si>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</si>
  <si>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</si>
  <si>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</si>
  <si>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</si>
  <si>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</si>
  <si>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</si>
  <si>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</si>
  <si>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</si>
  <si>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</si>
  <si>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</si>
  <si>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</si>
  <si>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</si>
  <si>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</si>
  <si>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</si>
  <si>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</si>
  <si>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</si>
  <si>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</si>
  <si>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</si>
  <si>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</si>
  <si>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</si>
  <si>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</si>
  <si>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</si>
  <si>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</si>
  <si>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</si>
  <si>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</si>
  <si>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</si>
  <si>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</si>
  <si>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</si>
  <si>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</si>
  <si>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</si>
  <si>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</si>
  <si>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</si>
  <si>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</si>
  <si>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</si>
  <si>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</si>
  <si>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</si>
  <si>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</si>
  <si>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</si>
  <si>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</si>
  <si>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</si>
  <si>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</si>
  <si>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</si>
  <si>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</si>
  <si>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</si>
  <si>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</si>
  <si>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</si>
  <si>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</si>
  <si>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</si>
  <si>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</si>
  <si>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</si>
  <si>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</si>
  <si>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</si>
  <si>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</si>
  <si>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</si>
  <si>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</si>
  <si>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</si>
  <si>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</si>
  <si>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</si>
  <si>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</si>
  <si>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</si>
  <si>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</si>
  <si>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</si>
  <si>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</si>
  <si>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</si>
  <si>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</si>
  <si>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</si>
  <si>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</si>
  <si>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</si>
  <si>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</si>
  <si>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</si>
  <si>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</si>
  <si>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</si>
  <si>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</si>
  <si>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</si>
  <si>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</si>
  <si>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</si>
  <si>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</si>
  <si>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</si>
  <si>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</si>
  <si>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</si>
  <si>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</si>
  <si>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</si>
  <si>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</si>
  <si>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</si>
  <si>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</si>
  <si>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</si>
  <si>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</si>
  <si>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</si>
  <si>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</si>
  <si>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</si>
  <si>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</si>
  <si>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</si>
  <si>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</si>
  <si>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</si>
  <si>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</si>
  <si>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</si>
  <si>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</si>
  <si>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</si>
  <si>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</si>
  <si>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</si>
  <si>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</si>
  <si>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</si>
  <si>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</si>
  <si>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</si>
  <si>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</si>
  <si>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</si>
  <si>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</si>
  <si>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</si>
  <si>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</si>
  <si>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</si>
  <si>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</si>
  <si>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</si>
  <si>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</si>
  <si>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</si>
  <si>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</si>
  <si>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</si>
  <si>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</si>
  <si>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</si>
  <si>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</si>
  <si>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</si>
  <si>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</si>
  <si>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</si>
  <si>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</si>
  <si>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</si>
  <si>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</si>
  <si>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</si>
  <si>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</si>
  <si>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</si>
  <si>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</si>
  <si>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</si>
  <si>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</si>
  <si>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</si>
  <si>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</si>
  <si>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</si>
  <si>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</si>
  <si>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</si>
  <si>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</si>
  <si>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</si>
  <si>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</si>
  <si>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</si>
  <si>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</si>
  <si>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</si>
  <si>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</si>
  <si>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</si>
  <si>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</si>
  <si>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</si>
  <si>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</si>
  <si>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</si>
  <si>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</si>
  <si>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</si>
  <si>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</si>
  <si>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</si>
  <si>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</si>
  <si>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</si>
  <si>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</si>
  <si>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</si>
  <si>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</si>
  <si>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</si>
  <si>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</si>
  <si>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</si>
  <si>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</si>
  <si>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</si>
  <si>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</si>
  <si>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</si>
  <si>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</si>
  <si>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</si>
  <si>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</si>
  <si>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</si>
  <si>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</si>
  <si>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</si>
  <si>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</si>
  <si>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</si>
  <si>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</si>
  <si>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</si>
  <si>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</si>
  <si>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</si>
  <si>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</si>
  <si>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</si>
  <si>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</si>
  <si>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</si>
  <si>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</si>
  <si>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</si>
  <si>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</si>
  <si>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</si>
  <si>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</si>
  <si>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</si>
  <si>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</si>
  <si>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</si>
  <si>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</si>
  <si>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</si>
  <si>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</si>
  <si>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</si>
  <si>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</si>
  <si>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</si>
  <si>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</si>
  <si>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</si>
  <si>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</si>
  <si>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</si>
  <si>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</si>
  <si>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</si>
  <si>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</si>
  <si>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</si>
  <si>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</si>
  <si>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</si>
  <si>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</si>
  <si>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</si>
  <si>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</si>
  <si>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</si>
  <si>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</si>
  <si>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</si>
  <si>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</si>
  <si>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</si>
  <si>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</si>
  <si>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</si>
  <si>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</si>
  <si>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</si>
  <si>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</si>
  <si>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</si>
  <si>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</si>
  <si>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</si>
  <si>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</si>
  <si>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</si>
  <si>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</si>
  <si>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</si>
  <si>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</si>
  <si>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</si>
  <si>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</si>
  <si>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</si>
  <si>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</si>
  <si>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</si>
  <si>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</si>
  <si>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</si>
  <si>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</si>
  <si>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</si>
  <si>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</si>
  <si>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</si>
  <si>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</si>
  <si>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</si>
  <si>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</si>
  <si>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</si>
  <si>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</si>
  <si>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</si>
  <si>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</si>
  <si>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</si>
  <si>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</si>
  <si>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</si>
  <si>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奈良県</t>
  </si>
  <si>
    <t>　奈良県</t>
  </si>
  <si>
    <t>水道事業</t>
  </si>
  <si>
    <t>病院事業</t>
  </si>
  <si>
    <t>市場事業</t>
  </si>
  <si>
    <t>下水道事業</t>
  </si>
  <si>
    <t>駐車場整備事業</t>
  </si>
  <si>
    <t>水道事業</t>
  </si>
  <si>
    <t>病院事業</t>
  </si>
  <si>
    <t>市場事業</t>
  </si>
  <si>
    <t>下水道事業</t>
  </si>
  <si>
    <t>駐車場整備事業</t>
  </si>
  <si>
    <t>土地開発公社</t>
  </si>
  <si>
    <t>道路公社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</si>
</sst>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2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43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48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on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60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Fon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Fon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63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47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3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vertical="center"/>
    </xf>
    <xf numFmtId="217" fontId="0" fillId="0" borderId="68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2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218" fontId="0" fillId="0" borderId="57" xfId="48" applyNumberFormat="1" applyFont="1" applyBorder="1" applyAlignment="1">
      <alignment vertical="center"/>
    </xf>
    <xf numFmtId="218" fontId="0" fillId="0" borderId="27" xfId="0" applyNumberForma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61" xfId="0" applyNumberFormat="1" applyBorder="1" applyAlignment="1" quotePrefix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224" fontId="15" fillId="0" borderId="70" xfId="48" applyNumberFormat="1" applyFont="1" applyBorder="1" applyAlignment="1">
      <alignment vertical="center" textRotation="255"/>
    </xf>
    <xf numFmtId="0" fontId="13" fillId="0" borderId="71" xfId="61" applyFont="1" applyBorder="1" applyAlignment="1">
      <alignment vertical="center" textRotation="255"/>
      <protection/>
    </xf>
    <xf numFmtId="0" fontId="13" fillId="0" borderId="72" xfId="61" applyFont="1" applyBorder="1" applyAlignment="1">
      <alignment vertical="center" textRotation="255"/>
      <protection/>
    </xf>
    <xf numFmtId="0" fontId="13" fillId="0" borderId="71" xfId="61" applyFont="1" applyBorder="1" applyAlignment="1">
      <alignment vertical="center"/>
      <protection/>
    </xf>
    <xf numFmtId="0" fontId="13" fillId="0" borderId="72" xfId="61" applyFont="1" applyBorder="1" applyAlignment="1">
      <alignment vertical="center"/>
      <protection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5" fillId="0" borderId="12" xfId="48" applyNumberFormat="1" applyFont="1" applyBorder="1" applyAlignment="1">
      <alignment vertical="center" textRotation="255"/>
    </xf>
    <xf numFmtId="0" fontId="13" fillId="0" borderId="12" xfId="61" applyFont="1" applyBorder="1" applyAlignment="1">
      <alignment vertical="center"/>
      <protection/>
    </xf>
    <xf numFmtId="0" fontId="13" fillId="0" borderId="14" xfId="61" applyFont="1" applyBorder="1" applyAlignment="1">
      <alignment vertical="center"/>
      <protection/>
    </xf>
    <xf numFmtId="0" fontId="12" fillId="0" borderId="10" xfId="60" applyNumberFormat="1" applyFont="1" applyBorder="1" applyAlignment="1">
      <alignment horizontal="distributed" vertical="center"/>
      <protection/>
    </xf>
    <xf numFmtId="0" fontId="12" fillId="0" borderId="11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0" xfId="0" applyNumberFormat="1" applyFont="1" applyBorder="1" applyAlignment="1">
      <alignment horizontal="distributed" vertical="center"/>
    </xf>
    <xf numFmtId="0" fontId="12" fillId="0" borderId="11" xfId="0" applyNumberFormat="1" applyFont="1" applyBorder="1" applyAlignment="1">
      <alignment horizontal="distributed" vertical="center"/>
    </xf>
    <xf numFmtId="0" fontId="12" fillId="0" borderId="43" xfId="0" applyNumberFormat="1" applyFont="1" applyBorder="1" applyAlignment="1">
      <alignment horizontal="distributed" vertical="center"/>
    </xf>
    <xf numFmtId="0" fontId="12" fillId="0" borderId="14" xfId="0" applyNumberFormat="1" applyFont="1" applyBorder="1" applyAlignment="1">
      <alignment horizontal="distributed" vertical="center"/>
    </xf>
    <xf numFmtId="0" fontId="12" fillId="0" borderId="15" xfId="0" applyNumberFormat="1" applyFont="1" applyBorder="1" applyAlignment="1">
      <alignment horizontal="distributed" vertical="center"/>
    </xf>
    <xf numFmtId="0" fontId="12" fillId="0" borderId="17" xfId="0" applyNumberFormat="1" applyFont="1" applyBorder="1" applyAlignment="1">
      <alignment horizontal="distributed" vertical="center"/>
    </xf>
    <xf numFmtId="224" fontId="15" fillId="0" borderId="71" xfId="48" applyNumberFormat="1" applyFont="1" applyBorder="1" applyAlignment="1">
      <alignment vertical="center" textRotation="255"/>
    </xf>
    <xf numFmtId="224" fontId="15" fillId="0" borderId="72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6" fillId="0" borderId="33" xfId="0" applyNumberFormat="1" applyFont="1" applyBorder="1" applyAlignment="1">
      <alignment horizontal="right" vertical="center"/>
    </xf>
    <xf numFmtId="41" fontId="16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5" sqref="F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248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48" t="s">
        <v>88</v>
      </c>
      <c r="B9" s="248" t="s">
        <v>90</v>
      </c>
      <c r="C9" s="55" t="s">
        <v>4</v>
      </c>
      <c r="D9" s="56"/>
      <c r="E9" s="56"/>
      <c r="F9" s="65">
        <v>122400</v>
      </c>
      <c r="G9" s="74">
        <f>F9/$F$27*100</f>
        <v>24.381838717324054</v>
      </c>
      <c r="H9" s="108">
        <v>114500</v>
      </c>
      <c r="I9" s="79">
        <f>(F9/H9-1)*100</f>
        <v>6.899563318777302</v>
      </c>
      <c r="K9" s="105"/>
    </row>
    <row r="10" spans="1:9" ht="18" customHeight="1">
      <c r="A10" s="249"/>
      <c r="B10" s="249"/>
      <c r="C10" s="7"/>
      <c r="D10" s="52" t="s">
        <v>23</v>
      </c>
      <c r="E10" s="53"/>
      <c r="F10" s="67">
        <v>59877</v>
      </c>
      <c r="G10" s="75">
        <f aca="true" t="shared" si="0" ref="G10:G27">F10/$F$27*100</f>
        <v>11.927380366643892</v>
      </c>
      <c r="H10" s="68">
        <v>55307</v>
      </c>
      <c r="I10" s="80">
        <f aca="true" t="shared" si="1" ref="I10:I27">(F10/H10-1)*100</f>
        <v>8.262968521163682</v>
      </c>
    </row>
    <row r="11" spans="1:9" ht="18" customHeight="1">
      <c r="A11" s="249"/>
      <c r="B11" s="249"/>
      <c r="C11" s="7"/>
      <c r="D11" s="16"/>
      <c r="E11" s="23" t="s">
        <v>24</v>
      </c>
      <c r="F11" s="69">
        <v>47208</v>
      </c>
      <c r="G11" s="76">
        <f t="shared" si="0"/>
        <v>9.40374054058361</v>
      </c>
      <c r="H11" s="70">
        <v>46628</v>
      </c>
      <c r="I11" s="81">
        <f t="shared" si="1"/>
        <v>1.2438877927425596</v>
      </c>
    </row>
    <row r="12" spans="1:9" ht="18" customHeight="1">
      <c r="A12" s="249"/>
      <c r="B12" s="249"/>
      <c r="C12" s="7"/>
      <c r="D12" s="16"/>
      <c r="E12" s="23" t="s">
        <v>25</v>
      </c>
      <c r="F12" s="69">
        <v>2514</v>
      </c>
      <c r="G12" s="76">
        <f t="shared" si="0"/>
        <v>0.5007838442430774</v>
      </c>
      <c r="H12" s="70">
        <v>1881</v>
      </c>
      <c r="I12" s="81">
        <f t="shared" si="1"/>
        <v>33.652312599681025</v>
      </c>
    </row>
    <row r="13" spans="1:9" ht="18" customHeight="1">
      <c r="A13" s="249"/>
      <c r="B13" s="249"/>
      <c r="C13" s="7"/>
      <c r="D13" s="33"/>
      <c r="E13" s="23" t="s">
        <v>26</v>
      </c>
      <c r="F13" s="69">
        <v>785</v>
      </c>
      <c r="G13" s="76">
        <f t="shared" si="0"/>
        <v>0.15637045255800147</v>
      </c>
      <c r="H13" s="70">
        <v>593</v>
      </c>
      <c r="I13" s="81">
        <f t="shared" si="1"/>
        <v>32.37774030354132</v>
      </c>
    </row>
    <row r="14" spans="1:9" ht="18" customHeight="1">
      <c r="A14" s="249"/>
      <c r="B14" s="249"/>
      <c r="C14" s="7"/>
      <c r="D14" s="61" t="s">
        <v>27</v>
      </c>
      <c r="E14" s="51"/>
      <c r="F14" s="65">
        <v>19462</v>
      </c>
      <c r="G14" s="74">
        <f t="shared" si="0"/>
        <v>3.876792035266019</v>
      </c>
      <c r="H14" s="66">
        <v>18344</v>
      </c>
      <c r="I14" s="82">
        <f t="shared" si="1"/>
        <v>6.094635848233754</v>
      </c>
    </row>
    <row r="15" spans="1:9" ht="18" customHeight="1">
      <c r="A15" s="249"/>
      <c r="B15" s="249"/>
      <c r="C15" s="7"/>
      <c r="D15" s="16"/>
      <c r="E15" s="23" t="s">
        <v>28</v>
      </c>
      <c r="F15" s="69">
        <v>1431</v>
      </c>
      <c r="G15" s="76">
        <f t="shared" si="0"/>
        <v>0.2850523791216562</v>
      </c>
      <c r="H15" s="70">
        <v>1282</v>
      </c>
      <c r="I15" s="81">
        <f t="shared" si="1"/>
        <v>11.622464898595952</v>
      </c>
    </row>
    <row r="16" spans="1:11" ht="18" customHeight="1">
      <c r="A16" s="249"/>
      <c r="B16" s="249"/>
      <c r="C16" s="7"/>
      <c r="D16" s="16"/>
      <c r="E16" s="29" t="s">
        <v>29</v>
      </c>
      <c r="F16" s="67">
        <v>18031</v>
      </c>
      <c r="G16" s="75">
        <f t="shared" si="0"/>
        <v>3.5917396561443624</v>
      </c>
      <c r="H16" s="68">
        <v>17062</v>
      </c>
      <c r="I16" s="80">
        <f t="shared" si="1"/>
        <v>5.679287305122505</v>
      </c>
      <c r="K16" s="106"/>
    </row>
    <row r="17" spans="1:9" ht="18" customHeight="1">
      <c r="A17" s="249"/>
      <c r="B17" s="249"/>
      <c r="C17" s="7"/>
      <c r="D17" s="251" t="s">
        <v>30</v>
      </c>
      <c r="E17" s="252"/>
      <c r="F17" s="67">
        <v>15482</v>
      </c>
      <c r="G17" s="75">
        <f t="shared" si="0"/>
        <v>3.0839838808955147</v>
      </c>
      <c r="H17" s="68">
        <v>13324</v>
      </c>
      <c r="I17" s="80">
        <f t="shared" si="1"/>
        <v>16.196337436205344</v>
      </c>
    </row>
    <row r="18" spans="1:9" ht="18" customHeight="1">
      <c r="A18" s="249"/>
      <c r="B18" s="249"/>
      <c r="C18" s="7"/>
      <c r="D18" s="253" t="s">
        <v>94</v>
      </c>
      <c r="E18" s="254"/>
      <c r="F18" s="69">
        <v>2117</v>
      </c>
      <c r="G18" s="76">
        <f t="shared" si="0"/>
        <v>0.4217022268347632</v>
      </c>
      <c r="H18" s="70">
        <v>2108</v>
      </c>
      <c r="I18" s="81">
        <f t="shared" si="1"/>
        <v>0.42694497153699107</v>
      </c>
    </row>
    <row r="19" spans="1:26" ht="18" customHeight="1">
      <c r="A19" s="249"/>
      <c r="B19" s="249"/>
      <c r="C19" s="10"/>
      <c r="D19" s="253" t="s">
        <v>95</v>
      </c>
      <c r="E19" s="254"/>
      <c r="F19" s="69">
        <v>0</v>
      </c>
      <c r="G19" s="76">
        <f t="shared" si="0"/>
        <v>0</v>
      </c>
      <c r="H19" s="70">
        <v>0</v>
      </c>
      <c r="I19" s="81" t="e">
        <f t="shared" si="1"/>
        <v>#DIV/0!</v>
      </c>
      <c r="Z19" s="2" t="s">
        <v>96</v>
      </c>
    </row>
    <row r="20" spans="1:9" ht="18" customHeight="1">
      <c r="A20" s="249"/>
      <c r="B20" s="249"/>
      <c r="C20" s="44" t="s">
        <v>5</v>
      </c>
      <c r="D20" s="43"/>
      <c r="E20" s="43"/>
      <c r="F20" s="69">
        <v>20463</v>
      </c>
      <c r="G20" s="76">
        <f t="shared" si="0"/>
        <v>4.076189262031063</v>
      </c>
      <c r="H20" s="70">
        <v>20208</v>
      </c>
      <c r="I20" s="81">
        <f t="shared" si="1"/>
        <v>1.2618764845605757</v>
      </c>
    </row>
    <row r="21" spans="1:9" ht="18" customHeight="1">
      <c r="A21" s="249"/>
      <c r="B21" s="249"/>
      <c r="C21" s="44" t="s">
        <v>6</v>
      </c>
      <c r="D21" s="43"/>
      <c r="E21" s="43"/>
      <c r="F21" s="69">
        <v>150000</v>
      </c>
      <c r="G21" s="76">
        <f t="shared" si="0"/>
        <v>29.879704310446144</v>
      </c>
      <c r="H21" s="70">
        <v>153900</v>
      </c>
      <c r="I21" s="81">
        <f t="shared" si="1"/>
        <v>-2.5341130604288553</v>
      </c>
    </row>
    <row r="22" spans="1:9" ht="18" customHeight="1">
      <c r="A22" s="249"/>
      <c r="B22" s="249"/>
      <c r="C22" s="44" t="s">
        <v>31</v>
      </c>
      <c r="D22" s="43"/>
      <c r="E22" s="43"/>
      <c r="F22" s="69">
        <v>7930</v>
      </c>
      <c r="G22" s="76">
        <f t="shared" si="0"/>
        <v>1.5796403678789195</v>
      </c>
      <c r="H22" s="70">
        <v>8065</v>
      </c>
      <c r="I22" s="81">
        <f t="shared" si="1"/>
        <v>-1.673899566026038</v>
      </c>
    </row>
    <row r="23" spans="1:9" ht="18" customHeight="1">
      <c r="A23" s="249"/>
      <c r="B23" s="249"/>
      <c r="C23" s="44" t="s">
        <v>7</v>
      </c>
      <c r="D23" s="43"/>
      <c r="E23" s="43"/>
      <c r="F23" s="69">
        <v>59160</v>
      </c>
      <c r="G23" s="76">
        <f t="shared" si="0"/>
        <v>11.784555380039958</v>
      </c>
      <c r="H23" s="70">
        <v>56719</v>
      </c>
      <c r="I23" s="81">
        <f t="shared" si="1"/>
        <v>4.303672490699761</v>
      </c>
    </row>
    <row r="24" spans="1:9" ht="18" customHeight="1">
      <c r="A24" s="249"/>
      <c r="B24" s="249"/>
      <c r="C24" s="44" t="s">
        <v>32</v>
      </c>
      <c r="D24" s="43"/>
      <c r="E24" s="43"/>
      <c r="F24" s="69">
        <v>2671</v>
      </c>
      <c r="G24" s="76">
        <f t="shared" si="0"/>
        <v>0.5320579347546777</v>
      </c>
      <c r="H24" s="70">
        <v>2800</v>
      </c>
      <c r="I24" s="81">
        <f t="shared" si="1"/>
        <v>-4.607142857142854</v>
      </c>
    </row>
    <row r="25" spans="1:9" ht="18" customHeight="1">
      <c r="A25" s="249"/>
      <c r="B25" s="249"/>
      <c r="C25" s="44" t="s">
        <v>8</v>
      </c>
      <c r="D25" s="43"/>
      <c r="E25" s="43"/>
      <c r="F25" s="69">
        <v>63222</v>
      </c>
      <c r="G25" s="76">
        <f t="shared" si="0"/>
        <v>12.59369777276684</v>
      </c>
      <c r="H25" s="70">
        <v>75299</v>
      </c>
      <c r="I25" s="81">
        <f t="shared" si="1"/>
        <v>-16.038725613885973</v>
      </c>
    </row>
    <row r="26" spans="1:9" ht="18" customHeight="1">
      <c r="A26" s="249"/>
      <c r="B26" s="249"/>
      <c r="C26" s="45" t="s">
        <v>9</v>
      </c>
      <c r="D26" s="46"/>
      <c r="E26" s="46"/>
      <c r="F26" s="71">
        <v>76167</v>
      </c>
      <c r="G26" s="77">
        <f t="shared" si="0"/>
        <v>15.172316254758341</v>
      </c>
      <c r="H26" s="246">
        <v>57153</v>
      </c>
      <c r="I26" s="83">
        <f t="shared" si="1"/>
        <v>33.26859482441866</v>
      </c>
    </row>
    <row r="27" spans="1:9" ht="18" customHeight="1">
      <c r="A27" s="249"/>
      <c r="B27" s="250"/>
      <c r="C27" s="47" t="s">
        <v>10</v>
      </c>
      <c r="D27" s="31"/>
      <c r="E27" s="31"/>
      <c r="F27" s="72">
        <v>502013</v>
      </c>
      <c r="G27" s="78">
        <f t="shared" si="0"/>
        <v>100</v>
      </c>
      <c r="H27" s="73">
        <f>SUM(H9,H20:H26)</f>
        <v>488644</v>
      </c>
      <c r="I27" s="244">
        <f t="shared" si="1"/>
        <v>2.735938638354307</v>
      </c>
    </row>
    <row r="28" spans="1:9" ht="18" customHeight="1">
      <c r="A28" s="249"/>
      <c r="B28" s="248" t="s">
        <v>89</v>
      </c>
      <c r="C28" s="55" t="s">
        <v>11</v>
      </c>
      <c r="D28" s="56"/>
      <c r="E28" s="56"/>
      <c r="F28" s="65">
        <v>256027</v>
      </c>
      <c r="G28" s="74">
        <f>F28/$F$45*100</f>
        <v>51.00007370327063</v>
      </c>
      <c r="H28" s="66">
        <v>248118</v>
      </c>
      <c r="I28" s="82">
        <f>(F28/H28-1)*100</f>
        <v>3.1875962243771205</v>
      </c>
    </row>
    <row r="29" spans="1:9" ht="18" customHeight="1">
      <c r="A29" s="249"/>
      <c r="B29" s="249"/>
      <c r="C29" s="7"/>
      <c r="D29" s="30" t="s">
        <v>12</v>
      </c>
      <c r="E29" s="43"/>
      <c r="F29" s="69">
        <v>146401</v>
      </c>
      <c r="G29" s="76">
        <f aca="true" t="shared" si="2" ref="G29:G45">F29/$F$45*100</f>
        <v>29.162790605024174</v>
      </c>
      <c r="H29" s="70">
        <v>148094</v>
      </c>
      <c r="I29" s="81">
        <f aca="true" t="shared" si="3" ref="I29:I45">(F29/H29-1)*100</f>
        <v>-1.143192836981921</v>
      </c>
    </row>
    <row r="30" spans="1:9" ht="18" customHeight="1">
      <c r="A30" s="249"/>
      <c r="B30" s="249"/>
      <c r="C30" s="7"/>
      <c r="D30" s="30" t="s">
        <v>33</v>
      </c>
      <c r="E30" s="43"/>
      <c r="F30" s="69">
        <v>15878</v>
      </c>
      <c r="G30" s="76">
        <f t="shared" si="2"/>
        <v>3.1628663002750925</v>
      </c>
      <c r="H30" s="70">
        <v>15882</v>
      </c>
      <c r="I30" s="81">
        <f t="shared" si="3"/>
        <v>-0.025185744868405635</v>
      </c>
    </row>
    <row r="31" spans="1:9" ht="18" customHeight="1">
      <c r="A31" s="249"/>
      <c r="B31" s="249"/>
      <c r="C31" s="19"/>
      <c r="D31" s="30" t="s">
        <v>13</v>
      </c>
      <c r="E31" s="43"/>
      <c r="F31" s="69">
        <v>93748</v>
      </c>
      <c r="G31" s="76">
        <f t="shared" si="2"/>
        <v>18.674416797971364</v>
      </c>
      <c r="H31" s="70">
        <v>84142</v>
      </c>
      <c r="I31" s="81">
        <f t="shared" si="3"/>
        <v>11.416415107793965</v>
      </c>
    </row>
    <row r="32" spans="1:9" ht="18" customHeight="1">
      <c r="A32" s="249"/>
      <c r="B32" s="249"/>
      <c r="C32" s="50" t="s">
        <v>14</v>
      </c>
      <c r="D32" s="51"/>
      <c r="E32" s="51"/>
      <c r="F32" s="65">
        <v>169973</v>
      </c>
      <c r="G32" s="74">
        <f t="shared" si="2"/>
        <v>33.85828653839641</v>
      </c>
      <c r="H32" s="66">
        <v>176986</v>
      </c>
      <c r="I32" s="82">
        <f t="shared" si="3"/>
        <v>-3.9624603075949505</v>
      </c>
    </row>
    <row r="33" spans="1:9" ht="18" customHeight="1">
      <c r="A33" s="249"/>
      <c r="B33" s="249"/>
      <c r="C33" s="7"/>
      <c r="D33" s="30" t="s">
        <v>15</v>
      </c>
      <c r="E33" s="43"/>
      <c r="F33" s="69">
        <v>16439</v>
      </c>
      <c r="G33" s="76">
        <f t="shared" si="2"/>
        <v>3.274616394396161</v>
      </c>
      <c r="H33" s="70">
        <v>16068</v>
      </c>
      <c r="I33" s="81">
        <f t="shared" si="3"/>
        <v>2.3089370176748725</v>
      </c>
    </row>
    <row r="34" spans="1:9" ht="18" customHeight="1">
      <c r="A34" s="249"/>
      <c r="B34" s="249"/>
      <c r="C34" s="7"/>
      <c r="D34" s="30" t="s">
        <v>34</v>
      </c>
      <c r="E34" s="43"/>
      <c r="F34" s="69">
        <v>4047</v>
      </c>
      <c r="G34" s="76">
        <f t="shared" si="2"/>
        <v>0.8061544222958369</v>
      </c>
      <c r="H34" s="70">
        <v>3637</v>
      </c>
      <c r="I34" s="81">
        <f t="shared" si="3"/>
        <v>11.273027220236465</v>
      </c>
    </row>
    <row r="35" spans="1:9" ht="18" customHeight="1">
      <c r="A35" s="249"/>
      <c r="B35" s="249"/>
      <c r="C35" s="7"/>
      <c r="D35" s="30" t="s">
        <v>35</v>
      </c>
      <c r="E35" s="43"/>
      <c r="F35" s="69">
        <v>123863</v>
      </c>
      <c r="G35" s="76">
        <f t="shared" si="2"/>
        <v>24.67326543336527</v>
      </c>
      <c r="H35" s="70">
        <v>125508</v>
      </c>
      <c r="I35" s="81">
        <f t="shared" si="3"/>
        <v>-1.3106734232080863</v>
      </c>
    </row>
    <row r="36" spans="1:9" ht="18" customHeight="1">
      <c r="A36" s="249"/>
      <c r="B36" s="249"/>
      <c r="C36" s="7"/>
      <c r="D36" s="30" t="s">
        <v>36</v>
      </c>
      <c r="E36" s="43"/>
      <c r="F36" s="69">
        <v>8038</v>
      </c>
      <c r="G36" s="76">
        <f t="shared" si="2"/>
        <v>1.6011537549824408</v>
      </c>
      <c r="H36" s="70">
        <v>273</v>
      </c>
      <c r="I36" s="81">
        <f t="shared" si="3"/>
        <v>2844.322344322344</v>
      </c>
    </row>
    <row r="37" spans="1:9" ht="18" customHeight="1">
      <c r="A37" s="249"/>
      <c r="B37" s="249"/>
      <c r="C37" s="7"/>
      <c r="D37" s="30" t="s">
        <v>16</v>
      </c>
      <c r="E37" s="43"/>
      <c r="F37" s="69">
        <v>7526</v>
      </c>
      <c r="G37" s="76">
        <f t="shared" si="2"/>
        <v>1.4991643642694512</v>
      </c>
      <c r="H37" s="70">
        <v>7620</v>
      </c>
      <c r="I37" s="81">
        <f t="shared" si="3"/>
        <v>-1.2335958005249337</v>
      </c>
    </row>
    <row r="38" spans="1:9" ht="18" customHeight="1">
      <c r="A38" s="249"/>
      <c r="B38" s="249"/>
      <c r="C38" s="19"/>
      <c r="D38" s="30" t="s">
        <v>37</v>
      </c>
      <c r="E38" s="43"/>
      <c r="F38" s="69">
        <v>9959</v>
      </c>
      <c r="G38" s="76">
        <f t="shared" si="2"/>
        <v>1.9838131681848878</v>
      </c>
      <c r="H38" s="70">
        <v>23780</v>
      </c>
      <c r="I38" s="81">
        <f t="shared" si="3"/>
        <v>-58.12026913372582</v>
      </c>
    </row>
    <row r="39" spans="1:9" ht="18" customHeight="1">
      <c r="A39" s="249"/>
      <c r="B39" s="249"/>
      <c r="C39" s="50" t="s">
        <v>17</v>
      </c>
      <c r="D39" s="51"/>
      <c r="E39" s="51"/>
      <c r="F39" s="65">
        <v>76013</v>
      </c>
      <c r="G39" s="74">
        <f t="shared" si="2"/>
        <v>15.14163975833295</v>
      </c>
      <c r="H39" s="66">
        <v>63540</v>
      </c>
      <c r="I39" s="82">
        <f t="shared" si="3"/>
        <v>19.630154233553675</v>
      </c>
    </row>
    <row r="40" spans="1:9" ht="18" customHeight="1">
      <c r="A40" s="249"/>
      <c r="B40" s="249"/>
      <c r="C40" s="7"/>
      <c r="D40" s="52" t="s">
        <v>18</v>
      </c>
      <c r="E40" s="53"/>
      <c r="F40" s="67">
        <v>69582</v>
      </c>
      <c r="G40" s="75">
        <f t="shared" si="2"/>
        <v>13.860597235529756</v>
      </c>
      <c r="H40" s="68">
        <v>61433</v>
      </c>
      <c r="I40" s="80">
        <f t="shared" si="3"/>
        <v>13.264857649797346</v>
      </c>
    </row>
    <row r="41" spans="1:9" ht="18" customHeight="1">
      <c r="A41" s="249"/>
      <c r="B41" s="249"/>
      <c r="C41" s="7"/>
      <c r="D41" s="16"/>
      <c r="E41" s="102" t="s">
        <v>92</v>
      </c>
      <c r="F41" s="69">
        <v>51215</v>
      </c>
      <c r="G41" s="76">
        <f t="shared" si="2"/>
        <v>10.201927041729995</v>
      </c>
      <c r="H41" s="70">
        <v>45791</v>
      </c>
      <c r="I41" s="245">
        <f t="shared" si="3"/>
        <v>11.845122403965846</v>
      </c>
    </row>
    <row r="42" spans="1:9" ht="18" customHeight="1">
      <c r="A42" s="249"/>
      <c r="B42" s="249"/>
      <c r="C42" s="7"/>
      <c r="D42" s="33"/>
      <c r="E42" s="32" t="s">
        <v>38</v>
      </c>
      <c r="F42" s="69">
        <v>18367</v>
      </c>
      <c r="G42" s="76">
        <f t="shared" si="2"/>
        <v>3.6586701937997623</v>
      </c>
      <c r="H42" s="70">
        <v>15642</v>
      </c>
      <c r="I42" s="245">
        <f t="shared" si="3"/>
        <v>17.42104590205855</v>
      </c>
    </row>
    <row r="43" spans="1:9" ht="18" customHeight="1">
      <c r="A43" s="249"/>
      <c r="B43" s="249"/>
      <c r="C43" s="7"/>
      <c r="D43" s="30" t="s">
        <v>39</v>
      </c>
      <c r="E43" s="54"/>
      <c r="F43" s="69">
        <v>6431</v>
      </c>
      <c r="G43" s="76">
        <f t="shared" si="2"/>
        <v>1.2810425228031943</v>
      </c>
      <c r="H43" s="70">
        <v>2107</v>
      </c>
      <c r="I43" s="245">
        <f t="shared" si="3"/>
        <v>205.22069292833413</v>
      </c>
    </row>
    <row r="44" spans="1:9" ht="18" customHeight="1">
      <c r="A44" s="249"/>
      <c r="B44" s="249"/>
      <c r="C44" s="11"/>
      <c r="D44" s="48" t="s">
        <v>40</v>
      </c>
      <c r="E44" s="49"/>
      <c r="F44" s="72">
        <v>0</v>
      </c>
      <c r="G44" s="78">
        <f t="shared" si="2"/>
        <v>0</v>
      </c>
      <c r="H44" s="73">
        <v>0</v>
      </c>
      <c r="I44" s="83" t="e">
        <f t="shared" si="3"/>
        <v>#DIV/0!</v>
      </c>
    </row>
    <row r="45" spans="1:9" ht="18" customHeight="1">
      <c r="A45" s="250"/>
      <c r="B45" s="250"/>
      <c r="C45" s="11" t="s">
        <v>19</v>
      </c>
      <c r="D45" s="12"/>
      <c r="E45" s="12"/>
      <c r="F45" s="73">
        <f>SUM(F28,F32,F39)</f>
        <v>502013</v>
      </c>
      <c r="G45" s="84">
        <f t="shared" si="2"/>
        <v>100</v>
      </c>
      <c r="H45" s="73">
        <f>SUM(H28,H32,H39)</f>
        <v>488644</v>
      </c>
      <c r="I45" s="84">
        <f t="shared" si="3"/>
        <v>2.735938638354307</v>
      </c>
    </row>
    <row r="46" ht="13.5">
      <c r="A46" s="103" t="s">
        <v>20</v>
      </c>
    </row>
    <row r="47" ht="13.5">
      <c r="A47" s="104" t="s">
        <v>21</v>
      </c>
    </row>
    <row r="48" ht="13.5">
      <c r="A48" s="104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K51" sqref="K5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249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73" t="s">
        <v>49</v>
      </c>
      <c r="B6" s="274"/>
      <c r="C6" s="274"/>
      <c r="D6" s="274"/>
      <c r="E6" s="275"/>
      <c r="F6" s="255" t="s">
        <v>250</v>
      </c>
      <c r="G6" s="256"/>
      <c r="H6" s="255" t="s">
        <v>251</v>
      </c>
      <c r="I6" s="256"/>
      <c r="J6" s="255"/>
      <c r="K6" s="256"/>
      <c r="L6" s="255"/>
      <c r="M6" s="256"/>
      <c r="N6" s="255"/>
      <c r="O6" s="256"/>
    </row>
    <row r="7" spans="1:15" ht="15.75" customHeight="1">
      <c r="A7" s="276"/>
      <c r="B7" s="277"/>
      <c r="C7" s="277"/>
      <c r="D7" s="277"/>
      <c r="E7" s="278"/>
      <c r="F7" s="107" t="s">
        <v>240</v>
      </c>
      <c r="G7" s="38" t="s">
        <v>2</v>
      </c>
      <c r="H7" s="107" t="s">
        <v>240</v>
      </c>
      <c r="I7" s="38" t="s">
        <v>2</v>
      </c>
      <c r="J7" s="107" t="s">
        <v>240</v>
      </c>
      <c r="K7" s="38" t="s">
        <v>2</v>
      </c>
      <c r="L7" s="107" t="s">
        <v>240</v>
      </c>
      <c r="M7" s="38" t="s">
        <v>2</v>
      </c>
      <c r="N7" s="107" t="s">
        <v>240</v>
      </c>
      <c r="O7" s="242" t="s">
        <v>2</v>
      </c>
    </row>
    <row r="8" spans="1:25" ht="15.75" customHeight="1">
      <c r="A8" s="263" t="s">
        <v>83</v>
      </c>
      <c r="B8" s="55" t="s">
        <v>50</v>
      </c>
      <c r="C8" s="56"/>
      <c r="D8" s="56"/>
      <c r="E8" s="92" t="s">
        <v>41</v>
      </c>
      <c r="F8" s="108">
        <v>12380</v>
      </c>
      <c r="G8" s="108">
        <v>11637</v>
      </c>
      <c r="H8" s="108">
        <v>0</v>
      </c>
      <c r="I8" s="108">
        <v>0</v>
      </c>
      <c r="J8" s="108"/>
      <c r="K8" s="110"/>
      <c r="L8" s="108"/>
      <c r="M8" s="109"/>
      <c r="N8" s="108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285"/>
      <c r="B9" s="8"/>
      <c r="C9" s="30" t="s">
        <v>51</v>
      </c>
      <c r="D9" s="43"/>
      <c r="E9" s="90" t="s">
        <v>42</v>
      </c>
      <c r="F9" s="70">
        <v>12359</v>
      </c>
      <c r="G9" s="70">
        <v>11637</v>
      </c>
      <c r="H9" s="70">
        <v>0</v>
      </c>
      <c r="I9" s="70">
        <v>0</v>
      </c>
      <c r="J9" s="70"/>
      <c r="K9" s="114"/>
      <c r="L9" s="70"/>
      <c r="M9" s="113"/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285"/>
      <c r="B10" s="10"/>
      <c r="C10" s="30" t="s">
        <v>52</v>
      </c>
      <c r="D10" s="43"/>
      <c r="E10" s="90" t="s">
        <v>43</v>
      </c>
      <c r="F10" s="70">
        <v>21</v>
      </c>
      <c r="G10" s="70">
        <v>0</v>
      </c>
      <c r="H10" s="70">
        <v>0</v>
      </c>
      <c r="I10" s="70">
        <v>0</v>
      </c>
      <c r="J10" s="115"/>
      <c r="K10" s="116"/>
      <c r="L10" s="70"/>
      <c r="M10" s="113"/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285"/>
      <c r="B11" s="50" t="s">
        <v>53</v>
      </c>
      <c r="C11" s="63"/>
      <c r="D11" s="63"/>
      <c r="E11" s="89" t="s">
        <v>44</v>
      </c>
      <c r="F11" s="117">
        <v>11057</v>
      </c>
      <c r="G11" s="117">
        <v>10538</v>
      </c>
      <c r="H11" s="117">
        <v>0</v>
      </c>
      <c r="I11" s="117">
        <v>0</v>
      </c>
      <c r="J11" s="117"/>
      <c r="K11" s="120"/>
      <c r="L11" s="117"/>
      <c r="M11" s="119"/>
      <c r="N11" s="117"/>
      <c r="O11" s="120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285"/>
      <c r="B12" s="7"/>
      <c r="C12" s="30" t="s">
        <v>54</v>
      </c>
      <c r="D12" s="43"/>
      <c r="E12" s="90" t="s">
        <v>45</v>
      </c>
      <c r="F12" s="70">
        <v>10193</v>
      </c>
      <c r="G12" s="70">
        <v>10538</v>
      </c>
      <c r="H12" s="117">
        <v>0</v>
      </c>
      <c r="I12" s="117">
        <v>0</v>
      </c>
      <c r="J12" s="117"/>
      <c r="K12" s="114"/>
      <c r="L12" s="70"/>
      <c r="M12" s="113"/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285"/>
      <c r="B13" s="8"/>
      <c r="C13" s="52" t="s">
        <v>55</v>
      </c>
      <c r="D13" s="53"/>
      <c r="E13" s="94" t="s">
        <v>46</v>
      </c>
      <c r="F13" s="67">
        <v>864</v>
      </c>
      <c r="G13" s="67">
        <v>0</v>
      </c>
      <c r="H13" s="115">
        <v>0</v>
      </c>
      <c r="I13" s="115">
        <v>0</v>
      </c>
      <c r="J13" s="115"/>
      <c r="K13" s="116"/>
      <c r="L13" s="68"/>
      <c r="M13" s="122"/>
      <c r="N13" s="68"/>
      <c r="O13" s="123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285"/>
      <c r="B14" s="44" t="s">
        <v>56</v>
      </c>
      <c r="C14" s="43"/>
      <c r="D14" s="43"/>
      <c r="E14" s="90" t="s">
        <v>97</v>
      </c>
      <c r="F14" s="69">
        <f aca="true" t="shared" si="0" ref="F14:H15">F9-F12</f>
        <v>2166</v>
      </c>
      <c r="G14" s="69">
        <f t="shared" si="0"/>
        <v>1099</v>
      </c>
      <c r="H14" s="69">
        <f t="shared" si="0"/>
        <v>0</v>
      </c>
      <c r="I14" s="69">
        <f aca="true" t="shared" si="1" ref="I14:O15">I9-I12</f>
        <v>0</v>
      </c>
      <c r="J14" s="69">
        <f t="shared" si="1"/>
        <v>0</v>
      </c>
      <c r="K14" s="124">
        <f t="shared" si="1"/>
        <v>0</v>
      </c>
      <c r="L14" s="69">
        <f t="shared" si="1"/>
        <v>0</v>
      </c>
      <c r="M14" s="124">
        <f t="shared" si="1"/>
        <v>0</v>
      </c>
      <c r="N14" s="69">
        <f t="shared" si="1"/>
        <v>0</v>
      </c>
      <c r="O14" s="124">
        <f t="shared" si="1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285"/>
      <c r="B15" s="44" t="s">
        <v>57</v>
      </c>
      <c r="C15" s="43"/>
      <c r="D15" s="43"/>
      <c r="E15" s="90" t="s">
        <v>98</v>
      </c>
      <c r="F15" s="69">
        <f t="shared" si="0"/>
        <v>-843</v>
      </c>
      <c r="G15" s="69">
        <f t="shared" si="0"/>
        <v>0</v>
      </c>
      <c r="H15" s="69">
        <f t="shared" si="0"/>
        <v>0</v>
      </c>
      <c r="I15" s="69">
        <f t="shared" si="1"/>
        <v>0</v>
      </c>
      <c r="J15" s="69">
        <f aca="true" t="shared" si="2" ref="J15:O15">J10-J13</f>
        <v>0</v>
      </c>
      <c r="K15" s="124">
        <f t="shared" si="2"/>
        <v>0</v>
      </c>
      <c r="L15" s="69">
        <f t="shared" si="2"/>
        <v>0</v>
      </c>
      <c r="M15" s="124">
        <f t="shared" si="2"/>
        <v>0</v>
      </c>
      <c r="N15" s="69">
        <f t="shared" si="2"/>
        <v>0</v>
      </c>
      <c r="O15" s="124">
        <f t="shared" si="2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285"/>
      <c r="B16" s="44" t="s">
        <v>58</v>
      </c>
      <c r="C16" s="43"/>
      <c r="D16" s="43"/>
      <c r="E16" s="90" t="s">
        <v>99</v>
      </c>
      <c r="F16" s="67">
        <f>F8-F11</f>
        <v>1323</v>
      </c>
      <c r="G16" s="67">
        <f>G8-G11</f>
        <v>1099</v>
      </c>
      <c r="H16" s="67">
        <f>H8-H11</f>
        <v>0</v>
      </c>
      <c r="I16" s="67">
        <f aca="true" t="shared" si="3" ref="I16:O16">I8-I11</f>
        <v>0</v>
      </c>
      <c r="J16" s="67">
        <f t="shared" si="3"/>
        <v>0</v>
      </c>
      <c r="K16" s="121">
        <f t="shared" si="3"/>
        <v>0</v>
      </c>
      <c r="L16" s="67">
        <f t="shared" si="3"/>
        <v>0</v>
      </c>
      <c r="M16" s="121">
        <f t="shared" si="3"/>
        <v>0</v>
      </c>
      <c r="N16" s="67">
        <f t="shared" si="3"/>
        <v>0</v>
      </c>
      <c r="O16" s="121">
        <f t="shared" si="3"/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285"/>
      <c r="B17" s="44" t="s">
        <v>59</v>
      </c>
      <c r="C17" s="43"/>
      <c r="D17" s="43"/>
      <c r="E17" s="34"/>
      <c r="F17" s="69"/>
      <c r="G17" s="69"/>
      <c r="H17" s="115"/>
      <c r="I17" s="115"/>
      <c r="J17" s="70"/>
      <c r="K17" s="114"/>
      <c r="L17" s="70"/>
      <c r="M17" s="113"/>
      <c r="N17" s="115"/>
      <c r="O17" s="125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286"/>
      <c r="B18" s="47" t="s">
        <v>60</v>
      </c>
      <c r="C18" s="31"/>
      <c r="D18" s="31"/>
      <c r="E18" s="17"/>
      <c r="F18" s="126"/>
      <c r="G18" s="126"/>
      <c r="H18" s="128"/>
      <c r="I18" s="128"/>
      <c r="J18" s="128"/>
      <c r="K18" s="129"/>
      <c r="L18" s="128"/>
      <c r="M18" s="129"/>
      <c r="N18" s="128"/>
      <c r="O18" s="130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285" t="s">
        <v>84</v>
      </c>
      <c r="B19" s="50" t="s">
        <v>61</v>
      </c>
      <c r="C19" s="51"/>
      <c r="D19" s="51"/>
      <c r="E19" s="95"/>
      <c r="F19" s="65">
        <v>1886</v>
      </c>
      <c r="G19" s="65">
        <v>883</v>
      </c>
      <c r="H19" s="66"/>
      <c r="I19" s="66"/>
      <c r="J19" s="66"/>
      <c r="K19" s="133"/>
      <c r="L19" s="66"/>
      <c r="M19" s="132"/>
      <c r="N19" s="66"/>
      <c r="O19" s="133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285"/>
      <c r="B20" s="19"/>
      <c r="C20" s="30" t="s">
        <v>62</v>
      </c>
      <c r="D20" s="43"/>
      <c r="E20" s="90"/>
      <c r="F20" s="69">
        <v>0</v>
      </c>
      <c r="G20" s="69">
        <v>0</v>
      </c>
      <c r="H20" s="70"/>
      <c r="I20" s="70"/>
      <c r="J20" s="70"/>
      <c r="K20" s="116"/>
      <c r="L20" s="70"/>
      <c r="M20" s="113"/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285"/>
      <c r="B21" s="9" t="s">
        <v>63</v>
      </c>
      <c r="C21" s="63"/>
      <c r="D21" s="63"/>
      <c r="E21" s="89" t="s">
        <v>100</v>
      </c>
      <c r="F21" s="134">
        <v>1886</v>
      </c>
      <c r="G21" s="134">
        <v>883</v>
      </c>
      <c r="H21" s="117"/>
      <c r="I21" s="117"/>
      <c r="J21" s="117"/>
      <c r="K21" s="120"/>
      <c r="L21" s="117"/>
      <c r="M21" s="119"/>
      <c r="N21" s="117"/>
      <c r="O21" s="120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285"/>
      <c r="B22" s="50" t="s">
        <v>64</v>
      </c>
      <c r="C22" s="51"/>
      <c r="D22" s="51"/>
      <c r="E22" s="95" t="s">
        <v>101</v>
      </c>
      <c r="F22" s="65">
        <v>8223</v>
      </c>
      <c r="G22" s="65">
        <v>6143</v>
      </c>
      <c r="H22" s="66"/>
      <c r="I22" s="66"/>
      <c r="J22" s="66"/>
      <c r="K22" s="133"/>
      <c r="L22" s="66"/>
      <c r="M22" s="132"/>
      <c r="N22" s="66"/>
      <c r="O22" s="133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285"/>
      <c r="B23" s="7" t="s">
        <v>65</v>
      </c>
      <c r="C23" s="52" t="s">
        <v>66</v>
      </c>
      <c r="D23" s="53"/>
      <c r="E23" s="94"/>
      <c r="F23" s="67">
        <v>3344</v>
      </c>
      <c r="G23" s="67">
        <v>3091</v>
      </c>
      <c r="H23" s="68"/>
      <c r="I23" s="68"/>
      <c r="J23" s="68"/>
      <c r="K23" s="123"/>
      <c r="L23" s="68"/>
      <c r="M23" s="122"/>
      <c r="N23" s="68"/>
      <c r="O23" s="123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285"/>
      <c r="B24" s="44" t="s">
        <v>102</v>
      </c>
      <c r="C24" s="43"/>
      <c r="D24" s="43"/>
      <c r="E24" s="90" t="s">
        <v>103</v>
      </c>
      <c r="F24" s="69">
        <f>F21-F22</f>
        <v>-6337</v>
      </c>
      <c r="G24" s="69">
        <f aca="true" t="shared" si="4" ref="G24:O24">G21-G22</f>
        <v>-5260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124">
        <f t="shared" si="4"/>
        <v>0</v>
      </c>
      <c r="L24" s="69">
        <f t="shared" si="4"/>
        <v>0</v>
      </c>
      <c r="M24" s="124">
        <f t="shared" si="4"/>
        <v>0</v>
      </c>
      <c r="N24" s="69">
        <f t="shared" si="4"/>
        <v>0</v>
      </c>
      <c r="O24" s="124">
        <f t="shared" si="4"/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285"/>
      <c r="B25" s="100" t="s">
        <v>67</v>
      </c>
      <c r="C25" s="53"/>
      <c r="D25" s="53"/>
      <c r="E25" s="287" t="s">
        <v>104</v>
      </c>
      <c r="F25" s="268">
        <v>6337</v>
      </c>
      <c r="G25" s="268">
        <v>5260</v>
      </c>
      <c r="H25" s="259"/>
      <c r="I25" s="259"/>
      <c r="J25" s="259"/>
      <c r="K25" s="261"/>
      <c r="L25" s="259"/>
      <c r="M25" s="261"/>
      <c r="N25" s="259"/>
      <c r="O25" s="26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285"/>
      <c r="B26" s="9" t="s">
        <v>68</v>
      </c>
      <c r="C26" s="63"/>
      <c r="D26" s="63"/>
      <c r="E26" s="288"/>
      <c r="F26" s="269"/>
      <c r="G26" s="269"/>
      <c r="H26" s="260"/>
      <c r="I26" s="260"/>
      <c r="J26" s="260"/>
      <c r="K26" s="262"/>
      <c r="L26" s="260"/>
      <c r="M26" s="262"/>
      <c r="N26" s="260"/>
      <c r="O26" s="262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286"/>
      <c r="B27" s="47" t="s">
        <v>105</v>
      </c>
      <c r="C27" s="31"/>
      <c r="D27" s="31"/>
      <c r="E27" s="91" t="s">
        <v>106</v>
      </c>
      <c r="F27" s="72">
        <f>F24+F25</f>
        <v>0</v>
      </c>
      <c r="G27" s="72">
        <f aca="true" t="shared" si="5" ref="G27:O27">G24+G25</f>
        <v>0</v>
      </c>
      <c r="H27" s="72">
        <f t="shared" si="5"/>
        <v>0</v>
      </c>
      <c r="I27" s="72">
        <f t="shared" si="5"/>
        <v>0</v>
      </c>
      <c r="J27" s="72">
        <f t="shared" si="5"/>
        <v>0</v>
      </c>
      <c r="K27" s="136">
        <f t="shared" si="5"/>
        <v>0</v>
      </c>
      <c r="L27" s="72">
        <f t="shared" si="5"/>
        <v>0</v>
      </c>
      <c r="M27" s="136">
        <f t="shared" si="5"/>
        <v>0</v>
      </c>
      <c r="N27" s="72">
        <f t="shared" si="5"/>
        <v>0</v>
      </c>
      <c r="O27" s="136">
        <f t="shared" si="5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37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38"/>
      <c r="K29" s="138"/>
      <c r="L29" s="137"/>
      <c r="M29" s="111"/>
      <c r="N29" s="111"/>
      <c r="O29" s="138" t="s">
        <v>107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38"/>
    </row>
    <row r="30" spans="1:25" ht="15.75" customHeight="1">
      <c r="A30" s="279" t="s">
        <v>69</v>
      </c>
      <c r="B30" s="280"/>
      <c r="C30" s="280"/>
      <c r="D30" s="280"/>
      <c r="E30" s="281"/>
      <c r="F30" s="257" t="s">
        <v>252</v>
      </c>
      <c r="G30" s="258"/>
      <c r="H30" s="257" t="s">
        <v>253</v>
      </c>
      <c r="I30" s="258"/>
      <c r="J30" s="257" t="s">
        <v>254</v>
      </c>
      <c r="K30" s="258"/>
      <c r="L30" s="257"/>
      <c r="M30" s="258"/>
      <c r="N30" s="257"/>
      <c r="O30" s="258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282"/>
      <c r="B31" s="283"/>
      <c r="C31" s="283"/>
      <c r="D31" s="283"/>
      <c r="E31" s="284"/>
      <c r="F31" s="107" t="s">
        <v>240</v>
      </c>
      <c r="G31" s="140" t="s">
        <v>2</v>
      </c>
      <c r="H31" s="107" t="s">
        <v>240</v>
      </c>
      <c r="I31" s="140" t="s">
        <v>2</v>
      </c>
      <c r="J31" s="107" t="s">
        <v>240</v>
      </c>
      <c r="K31" s="141" t="s">
        <v>2</v>
      </c>
      <c r="L31" s="107" t="s">
        <v>240</v>
      </c>
      <c r="M31" s="140" t="s">
        <v>2</v>
      </c>
      <c r="N31" s="107" t="s">
        <v>240</v>
      </c>
      <c r="O31" s="142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263" t="s">
        <v>85</v>
      </c>
      <c r="B32" s="55" t="s">
        <v>50</v>
      </c>
      <c r="C32" s="56"/>
      <c r="D32" s="56"/>
      <c r="E32" s="15" t="s">
        <v>41</v>
      </c>
      <c r="F32" s="66">
        <v>577</v>
      </c>
      <c r="G32" s="66">
        <v>608</v>
      </c>
      <c r="H32" s="108">
        <v>8392</v>
      </c>
      <c r="I32" s="108">
        <v>8193</v>
      </c>
      <c r="J32" s="108">
        <v>295</v>
      </c>
      <c r="K32" s="108">
        <v>287</v>
      </c>
      <c r="L32" s="66"/>
      <c r="M32" s="144"/>
      <c r="N32" s="108"/>
      <c r="O32" s="145"/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264"/>
      <c r="B33" s="8"/>
      <c r="C33" s="52" t="s">
        <v>70</v>
      </c>
      <c r="D33" s="53"/>
      <c r="E33" s="98"/>
      <c r="F33" s="68">
        <v>550</v>
      </c>
      <c r="G33" s="68">
        <v>574</v>
      </c>
      <c r="H33" s="68">
        <v>6937</v>
      </c>
      <c r="I33" s="68">
        <v>6937</v>
      </c>
      <c r="J33" s="68">
        <v>289</v>
      </c>
      <c r="K33" s="68">
        <v>267</v>
      </c>
      <c r="L33" s="68"/>
      <c r="M33" s="147"/>
      <c r="N33" s="68"/>
      <c r="O33" s="121"/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264"/>
      <c r="B34" s="8"/>
      <c r="C34" s="24"/>
      <c r="D34" s="30" t="s">
        <v>71</v>
      </c>
      <c r="E34" s="93"/>
      <c r="F34" s="70">
        <v>436</v>
      </c>
      <c r="G34" s="70">
        <v>442</v>
      </c>
      <c r="H34" s="70">
        <v>0</v>
      </c>
      <c r="I34" s="70">
        <v>0</v>
      </c>
      <c r="J34" s="70">
        <v>289</v>
      </c>
      <c r="K34" s="70">
        <v>267</v>
      </c>
      <c r="L34" s="70"/>
      <c r="M34" s="112"/>
      <c r="N34" s="70"/>
      <c r="O34" s="124"/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264"/>
      <c r="B35" s="10"/>
      <c r="C35" s="62" t="s">
        <v>72</v>
      </c>
      <c r="D35" s="63"/>
      <c r="E35" s="99"/>
      <c r="F35" s="117">
        <v>9</v>
      </c>
      <c r="G35" s="117">
        <v>16</v>
      </c>
      <c r="H35" s="117">
        <v>0</v>
      </c>
      <c r="I35" s="117"/>
      <c r="J35" s="148">
        <v>0</v>
      </c>
      <c r="K35" s="148">
        <v>0</v>
      </c>
      <c r="L35" s="117"/>
      <c r="M35" s="118"/>
      <c r="N35" s="117"/>
      <c r="O35" s="135"/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264"/>
      <c r="B36" s="50" t="s">
        <v>53</v>
      </c>
      <c r="C36" s="51"/>
      <c r="D36" s="51"/>
      <c r="E36" s="15" t="s">
        <v>42</v>
      </c>
      <c r="F36" s="65">
        <v>559</v>
      </c>
      <c r="G36" s="65">
        <v>584</v>
      </c>
      <c r="H36" s="66">
        <v>6607</v>
      </c>
      <c r="I36" s="66">
        <v>6322</v>
      </c>
      <c r="J36" s="66">
        <v>75</v>
      </c>
      <c r="K36" s="66">
        <v>72</v>
      </c>
      <c r="L36" s="66"/>
      <c r="M36" s="144"/>
      <c r="N36" s="66"/>
      <c r="O36" s="131"/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264"/>
      <c r="B37" s="8"/>
      <c r="C37" s="30" t="s">
        <v>73</v>
      </c>
      <c r="D37" s="43"/>
      <c r="E37" s="93"/>
      <c r="F37" s="69">
        <v>541</v>
      </c>
      <c r="G37" s="69">
        <v>566</v>
      </c>
      <c r="H37" s="70">
        <v>6153</v>
      </c>
      <c r="I37" s="70">
        <v>5825</v>
      </c>
      <c r="J37" s="70">
        <v>55</v>
      </c>
      <c r="K37" s="70">
        <v>54</v>
      </c>
      <c r="L37" s="70"/>
      <c r="M37" s="112"/>
      <c r="N37" s="70"/>
      <c r="O37" s="124"/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264"/>
      <c r="B38" s="10"/>
      <c r="C38" s="30" t="s">
        <v>74</v>
      </c>
      <c r="D38" s="43"/>
      <c r="E38" s="93"/>
      <c r="F38" s="69">
        <v>18</v>
      </c>
      <c r="G38" s="69">
        <v>18</v>
      </c>
      <c r="H38" s="70">
        <v>454</v>
      </c>
      <c r="I38" s="70">
        <v>497</v>
      </c>
      <c r="J38" s="70">
        <v>20</v>
      </c>
      <c r="K38" s="70">
        <v>18</v>
      </c>
      <c r="L38" s="70"/>
      <c r="M38" s="112"/>
      <c r="N38" s="70"/>
      <c r="O38" s="124"/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265"/>
      <c r="B39" s="11" t="s">
        <v>75</v>
      </c>
      <c r="C39" s="12"/>
      <c r="D39" s="12"/>
      <c r="E39" s="97" t="s">
        <v>108</v>
      </c>
      <c r="F39" s="72">
        <f>F32-F36</f>
        <v>18</v>
      </c>
      <c r="G39" s="72">
        <f>G32-G36</f>
        <v>24</v>
      </c>
      <c r="H39" s="72">
        <f>H32-H36</f>
        <v>1785</v>
      </c>
      <c r="I39" s="72">
        <f aca="true" t="shared" si="6" ref="I39:O39">I32-I36</f>
        <v>1871</v>
      </c>
      <c r="J39" s="72">
        <f t="shared" si="6"/>
        <v>220</v>
      </c>
      <c r="K39" s="72">
        <f t="shared" si="6"/>
        <v>215</v>
      </c>
      <c r="L39" s="72">
        <f t="shared" si="6"/>
        <v>0</v>
      </c>
      <c r="M39" s="136">
        <f t="shared" si="6"/>
        <v>0</v>
      </c>
      <c r="N39" s="72">
        <f t="shared" si="6"/>
        <v>0</v>
      </c>
      <c r="O39" s="136">
        <f t="shared" si="6"/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263" t="s">
        <v>86</v>
      </c>
      <c r="B40" s="50" t="s">
        <v>76</v>
      </c>
      <c r="C40" s="51"/>
      <c r="D40" s="51"/>
      <c r="E40" s="15" t="s">
        <v>44</v>
      </c>
      <c r="F40" s="65">
        <v>30</v>
      </c>
      <c r="G40" s="65">
        <v>38</v>
      </c>
      <c r="H40" s="66">
        <v>3455</v>
      </c>
      <c r="I40" s="66">
        <v>3689</v>
      </c>
      <c r="J40" s="66">
        <v>0</v>
      </c>
      <c r="K40" s="66">
        <v>0</v>
      </c>
      <c r="L40" s="66"/>
      <c r="M40" s="144"/>
      <c r="N40" s="66"/>
      <c r="O40" s="131"/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266"/>
      <c r="B41" s="10"/>
      <c r="C41" s="30" t="s">
        <v>77</v>
      </c>
      <c r="D41" s="43"/>
      <c r="E41" s="93"/>
      <c r="F41" s="149">
        <v>30</v>
      </c>
      <c r="G41" s="149">
        <v>38</v>
      </c>
      <c r="H41" s="148">
        <v>807</v>
      </c>
      <c r="I41" s="148">
        <v>779</v>
      </c>
      <c r="J41" s="70">
        <v>0</v>
      </c>
      <c r="K41" s="70">
        <v>0</v>
      </c>
      <c r="L41" s="70"/>
      <c r="M41" s="112"/>
      <c r="N41" s="70"/>
      <c r="O41" s="124"/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266"/>
      <c r="B42" s="50" t="s">
        <v>64</v>
      </c>
      <c r="C42" s="51"/>
      <c r="D42" s="51"/>
      <c r="E42" s="15" t="s">
        <v>45</v>
      </c>
      <c r="F42" s="65">
        <v>48</v>
      </c>
      <c r="G42" s="65">
        <v>62</v>
      </c>
      <c r="H42" s="66">
        <v>5240</v>
      </c>
      <c r="I42" s="66">
        <v>5560</v>
      </c>
      <c r="J42" s="66">
        <v>220</v>
      </c>
      <c r="K42" s="66">
        <v>215</v>
      </c>
      <c r="L42" s="66"/>
      <c r="M42" s="144"/>
      <c r="N42" s="66"/>
      <c r="O42" s="131"/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266"/>
      <c r="B43" s="10"/>
      <c r="C43" s="30" t="s">
        <v>78</v>
      </c>
      <c r="D43" s="43"/>
      <c r="E43" s="93"/>
      <c r="F43" s="69">
        <v>10</v>
      </c>
      <c r="G43" s="69">
        <v>19</v>
      </c>
      <c r="H43" s="70">
        <v>1744</v>
      </c>
      <c r="I43" s="70">
        <v>1827</v>
      </c>
      <c r="J43" s="148">
        <v>0</v>
      </c>
      <c r="K43" s="148">
        <v>0</v>
      </c>
      <c r="L43" s="70"/>
      <c r="M43" s="112"/>
      <c r="N43" s="70"/>
      <c r="O43" s="124"/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267"/>
      <c r="B44" s="47" t="s">
        <v>75</v>
      </c>
      <c r="C44" s="31"/>
      <c r="D44" s="31"/>
      <c r="E44" s="97" t="s">
        <v>109</v>
      </c>
      <c r="F44" s="126">
        <f>F40-F42</f>
        <v>-18</v>
      </c>
      <c r="G44" s="126">
        <f>G40-G42</f>
        <v>-24</v>
      </c>
      <c r="H44" s="126">
        <f>H40-H42</f>
        <v>-1785</v>
      </c>
      <c r="I44" s="126">
        <f aca="true" t="shared" si="7" ref="I44:O44">I40-I42</f>
        <v>-1871</v>
      </c>
      <c r="J44" s="126">
        <f t="shared" si="7"/>
        <v>-220</v>
      </c>
      <c r="K44" s="126">
        <f t="shared" si="7"/>
        <v>-215</v>
      </c>
      <c r="L44" s="126">
        <f t="shared" si="7"/>
        <v>0</v>
      </c>
      <c r="M44" s="127">
        <f t="shared" si="7"/>
        <v>0</v>
      </c>
      <c r="N44" s="126">
        <f t="shared" si="7"/>
        <v>0</v>
      </c>
      <c r="O44" s="127">
        <f t="shared" si="7"/>
        <v>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270" t="s">
        <v>87</v>
      </c>
      <c r="B45" s="25" t="s">
        <v>79</v>
      </c>
      <c r="C45" s="20"/>
      <c r="D45" s="20"/>
      <c r="E45" s="96" t="s">
        <v>110</v>
      </c>
      <c r="F45" s="150">
        <f>F39+F44</f>
        <v>0</v>
      </c>
      <c r="G45" s="150">
        <f>G39+G44</f>
        <v>0</v>
      </c>
      <c r="H45" s="150">
        <f>H39+H44</f>
        <v>0</v>
      </c>
      <c r="I45" s="150">
        <f aca="true" t="shared" si="8" ref="I45:O45">I39+I44</f>
        <v>0</v>
      </c>
      <c r="J45" s="150">
        <f t="shared" si="8"/>
        <v>0</v>
      </c>
      <c r="K45" s="150">
        <f t="shared" si="8"/>
        <v>0</v>
      </c>
      <c r="L45" s="150">
        <f t="shared" si="8"/>
        <v>0</v>
      </c>
      <c r="M45" s="151">
        <f t="shared" si="8"/>
        <v>0</v>
      </c>
      <c r="N45" s="150">
        <f t="shared" si="8"/>
        <v>0</v>
      </c>
      <c r="O45" s="151">
        <f t="shared" si="8"/>
        <v>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271"/>
      <c r="B46" s="44" t="s">
        <v>80</v>
      </c>
      <c r="C46" s="43"/>
      <c r="D46" s="43"/>
      <c r="E46" s="43"/>
      <c r="F46" s="149"/>
      <c r="G46" s="149"/>
      <c r="H46" s="148"/>
      <c r="I46" s="148"/>
      <c r="J46" s="148"/>
      <c r="K46" s="148"/>
      <c r="L46" s="70"/>
      <c r="M46" s="112"/>
      <c r="N46" s="148"/>
      <c r="O46" s="125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71"/>
      <c r="B47" s="44" t="s">
        <v>81</v>
      </c>
      <c r="C47" s="43"/>
      <c r="D47" s="43"/>
      <c r="E47" s="43"/>
      <c r="F47" s="69"/>
      <c r="G47" s="69"/>
      <c r="H47" s="70"/>
      <c r="I47" s="70"/>
      <c r="J47" s="70"/>
      <c r="K47" s="70"/>
      <c r="L47" s="70"/>
      <c r="M47" s="112"/>
      <c r="N47" s="70"/>
      <c r="O47" s="124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272"/>
      <c r="B48" s="47" t="s">
        <v>82</v>
      </c>
      <c r="C48" s="31"/>
      <c r="D48" s="31"/>
      <c r="E48" s="31"/>
      <c r="F48" s="73"/>
      <c r="G48" s="73"/>
      <c r="H48" s="73"/>
      <c r="I48" s="73"/>
      <c r="J48" s="73"/>
      <c r="K48" s="73"/>
      <c r="L48" s="73"/>
      <c r="M48" s="152"/>
      <c r="N48" s="73"/>
      <c r="O48" s="136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J40" sqref="J40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248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48" t="s">
        <v>88</v>
      </c>
      <c r="B9" s="248" t="s">
        <v>90</v>
      </c>
      <c r="C9" s="55" t="s">
        <v>4</v>
      </c>
      <c r="D9" s="56"/>
      <c r="E9" s="56"/>
      <c r="F9" s="65">
        <v>141690</v>
      </c>
      <c r="G9" s="74">
        <f>F9/$F$27*100</f>
        <v>28.706650809698143</v>
      </c>
      <c r="H9" s="65">
        <v>147351</v>
      </c>
      <c r="I9" s="79">
        <f aca="true" t="shared" si="0" ref="I9:I45">(F9/H9-1)*100</f>
        <v>-3.841847018343958</v>
      </c>
    </row>
    <row r="10" spans="1:9" ht="18" customHeight="1">
      <c r="A10" s="249"/>
      <c r="B10" s="249"/>
      <c r="C10" s="7"/>
      <c r="D10" s="52" t="s">
        <v>23</v>
      </c>
      <c r="E10" s="53"/>
      <c r="F10" s="67">
        <v>54929</v>
      </c>
      <c r="G10" s="75">
        <f aca="true" t="shared" si="1" ref="G10:G27">F10/$F$27*100</f>
        <v>11.128714957484009</v>
      </c>
      <c r="H10" s="67">
        <v>58980</v>
      </c>
      <c r="I10" s="80">
        <f t="shared" si="0"/>
        <v>-6.868429976263135</v>
      </c>
    </row>
    <row r="11" spans="1:9" ht="18" customHeight="1">
      <c r="A11" s="249"/>
      <c r="B11" s="249"/>
      <c r="C11" s="7"/>
      <c r="D11" s="16"/>
      <c r="E11" s="23" t="s">
        <v>24</v>
      </c>
      <c r="F11" s="69">
        <v>46339</v>
      </c>
      <c r="G11" s="76">
        <f t="shared" si="1"/>
        <v>9.388365388316764</v>
      </c>
      <c r="H11" s="69">
        <v>46714</v>
      </c>
      <c r="I11" s="81">
        <f t="shared" si="0"/>
        <v>-0.8027572034079666</v>
      </c>
    </row>
    <row r="12" spans="1:9" ht="18" customHeight="1">
      <c r="A12" s="249"/>
      <c r="B12" s="249"/>
      <c r="C12" s="7"/>
      <c r="D12" s="16"/>
      <c r="E12" s="23" t="s">
        <v>25</v>
      </c>
      <c r="F12" s="69">
        <v>2151</v>
      </c>
      <c r="G12" s="76">
        <f t="shared" si="1"/>
        <v>0.43579649863547676</v>
      </c>
      <c r="H12" s="69">
        <v>2542</v>
      </c>
      <c r="I12" s="81">
        <f t="shared" si="0"/>
        <v>-15.381589299763965</v>
      </c>
    </row>
    <row r="13" spans="1:9" ht="18" customHeight="1">
      <c r="A13" s="249"/>
      <c r="B13" s="249"/>
      <c r="C13" s="7"/>
      <c r="D13" s="33"/>
      <c r="E13" s="23" t="s">
        <v>26</v>
      </c>
      <c r="F13" s="69">
        <v>634</v>
      </c>
      <c r="G13" s="76">
        <f t="shared" si="1"/>
        <v>0.12844954910966633</v>
      </c>
      <c r="H13" s="69">
        <v>853</v>
      </c>
      <c r="I13" s="81">
        <f t="shared" si="0"/>
        <v>-25.674091441969516</v>
      </c>
    </row>
    <row r="14" spans="1:9" ht="18" customHeight="1">
      <c r="A14" s="249"/>
      <c r="B14" s="249"/>
      <c r="C14" s="7"/>
      <c r="D14" s="61" t="s">
        <v>27</v>
      </c>
      <c r="E14" s="51"/>
      <c r="F14" s="65">
        <v>18635</v>
      </c>
      <c r="G14" s="74">
        <f t="shared" si="1"/>
        <v>3.7754847754868015</v>
      </c>
      <c r="H14" s="65">
        <v>15899</v>
      </c>
      <c r="I14" s="82">
        <f t="shared" si="0"/>
        <v>17.208629473551795</v>
      </c>
    </row>
    <row r="15" spans="1:9" ht="18" customHeight="1">
      <c r="A15" s="249"/>
      <c r="B15" s="249"/>
      <c r="C15" s="7"/>
      <c r="D15" s="16"/>
      <c r="E15" s="23" t="s">
        <v>28</v>
      </c>
      <c r="F15" s="69">
        <v>1285</v>
      </c>
      <c r="G15" s="76">
        <f t="shared" si="1"/>
        <v>0.2603433290314215</v>
      </c>
      <c r="H15" s="69">
        <v>1263</v>
      </c>
      <c r="I15" s="81">
        <f t="shared" si="0"/>
        <v>1.7418844022169422</v>
      </c>
    </row>
    <row r="16" spans="1:9" ht="18" customHeight="1">
      <c r="A16" s="249"/>
      <c r="B16" s="249"/>
      <c r="C16" s="7"/>
      <c r="D16" s="16"/>
      <c r="E16" s="29" t="s">
        <v>29</v>
      </c>
      <c r="F16" s="67">
        <v>17350</v>
      </c>
      <c r="G16" s="75">
        <f t="shared" si="1"/>
        <v>3.5151414464553796</v>
      </c>
      <c r="H16" s="67">
        <v>14636</v>
      </c>
      <c r="I16" s="80">
        <f t="shared" si="0"/>
        <v>18.543317846406126</v>
      </c>
    </row>
    <row r="17" spans="1:9" ht="18" customHeight="1">
      <c r="A17" s="249"/>
      <c r="B17" s="249"/>
      <c r="C17" s="7"/>
      <c r="D17" s="253" t="s">
        <v>30</v>
      </c>
      <c r="E17" s="289"/>
      <c r="F17" s="67">
        <v>14397</v>
      </c>
      <c r="G17" s="75">
        <f t="shared" si="1"/>
        <v>2.9168582942143</v>
      </c>
      <c r="H17" s="67">
        <v>13949</v>
      </c>
      <c r="I17" s="80">
        <f t="shared" si="0"/>
        <v>3.211699763423903</v>
      </c>
    </row>
    <row r="18" spans="1:9" ht="18" customHeight="1">
      <c r="A18" s="249"/>
      <c r="B18" s="249"/>
      <c r="C18" s="7"/>
      <c r="D18" s="253" t="s">
        <v>94</v>
      </c>
      <c r="E18" s="254"/>
      <c r="F18" s="69">
        <v>2108</v>
      </c>
      <c r="G18" s="76">
        <f t="shared" si="1"/>
        <v>0.4270846206990168</v>
      </c>
      <c r="H18" s="69">
        <v>2420</v>
      </c>
      <c r="I18" s="81">
        <f t="shared" si="0"/>
        <v>-12.892561983471074</v>
      </c>
    </row>
    <row r="19" spans="1:9" ht="18" customHeight="1">
      <c r="A19" s="249"/>
      <c r="B19" s="249"/>
      <c r="C19" s="10"/>
      <c r="D19" s="253" t="s">
        <v>95</v>
      </c>
      <c r="E19" s="254"/>
      <c r="F19" s="69">
        <v>0</v>
      </c>
      <c r="G19" s="76">
        <f t="shared" si="1"/>
        <v>0</v>
      </c>
      <c r="H19" s="69">
        <v>0</v>
      </c>
      <c r="I19" s="81" t="e">
        <f t="shared" si="0"/>
        <v>#DIV/0!</v>
      </c>
    </row>
    <row r="20" spans="1:9" ht="18" customHeight="1">
      <c r="A20" s="249"/>
      <c r="B20" s="249"/>
      <c r="C20" s="44" t="s">
        <v>5</v>
      </c>
      <c r="D20" s="43"/>
      <c r="E20" s="43"/>
      <c r="F20" s="69">
        <v>18325</v>
      </c>
      <c r="G20" s="76">
        <f t="shared" si="1"/>
        <v>3.712678213619299</v>
      </c>
      <c r="H20" s="69">
        <v>21640</v>
      </c>
      <c r="I20" s="81">
        <f t="shared" si="0"/>
        <v>-15.318853974121993</v>
      </c>
    </row>
    <row r="21" spans="1:9" ht="18" customHeight="1">
      <c r="A21" s="249"/>
      <c r="B21" s="249"/>
      <c r="C21" s="44" t="s">
        <v>6</v>
      </c>
      <c r="D21" s="43"/>
      <c r="E21" s="43"/>
      <c r="F21" s="69">
        <v>155356</v>
      </c>
      <c r="G21" s="76">
        <f t="shared" si="1"/>
        <v>31.475407178992626</v>
      </c>
      <c r="H21" s="69">
        <v>153107</v>
      </c>
      <c r="I21" s="81">
        <f t="shared" si="0"/>
        <v>1.468907365437233</v>
      </c>
    </row>
    <row r="22" spans="1:9" ht="18" customHeight="1">
      <c r="A22" s="249"/>
      <c r="B22" s="249"/>
      <c r="C22" s="44" t="s">
        <v>31</v>
      </c>
      <c r="D22" s="43"/>
      <c r="E22" s="43"/>
      <c r="F22" s="69">
        <v>7707</v>
      </c>
      <c r="G22" s="76">
        <f t="shared" si="1"/>
        <v>1.5614521687511016</v>
      </c>
      <c r="H22" s="69">
        <v>6832</v>
      </c>
      <c r="I22" s="81">
        <f t="shared" si="0"/>
        <v>12.807377049180335</v>
      </c>
    </row>
    <row r="23" spans="1:9" ht="18" customHeight="1">
      <c r="A23" s="249"/>
      <c r="B23" s="249"/>
      <c r="C23" s="44" t="s">
        <v>7</v>
      </c>
      <c r="D23" s="43"/>
      <c r="E23" s="43"/>
      <c r="F23" s="69">
        <v>58971</v>
      </c>
      <c r="G23" s="76">
        <f t="shared" si="1"/>
        <v>11.947631483511252</v>
      </c>
      <c r="H23" s="69">
        <v>65058</v>
      </c>
      <c r="I23" s="81">
        <f t="shared" si="0"/>
        <v>-9.356266715853545</v>
      </c>
    </row>
    <row r="24" spans="1:9" ht="18" customHeight="1">
      <c r="A24" s="249"/>
      <c r="B24" s="249"/>
      <c r="C24" s="44" t="s">
        <v>32</v>
      </c>
      <c r="D24" s="43"/>
      <c r="E24" s="43"/>
      <c r="F24" s="69">
        <v>1513</v>
      </c>
      <c r="G24" s="76">
        <f t="shared" si="1"/>
        <v>0.3065365422759072</v>
      </c>
      <c r="H24" s="69">
        <v>1215</v>
      </c>
      <c r="I24" s="81">
        <f t="shared" si="0"/>
        <v>24.526748971193424</v>
      </c>
    </row>
    <row r="25" spans="1:9" ht="18" customHeight="1">
      <c r="A25" s="249"/>
      <c r="B25" s="249"/>
      <c r="C25" s="44" t="s">
        <v>8</v>
      </c>
      <c r="D25" s="43"/>
      <c r="E25" s="43"/>
      <c r="F25" s="69">
        <v>75588</v>
      </c>
      <c r="G25" s="76">
        <f t="shared" si="1"/>
        <v>15.31426580142186</v>
      </c>
      <c r="H25" s="69">
        <v>73383</v>
      </c>
      <c r="I25" s="81">
        <f t="shared" si="0"/>
        <v>3.004783124156818</v>
      </c>
    </row>
    <row r="26" spans="1:9" ht="18" customHeight="1">
      <c r="A26" s="249"/>
      <c r="B26" s="249"/>
      <c r="C26" s="45" t="s">
        <v>9</v>
      </c>
      <c r="D26" s="46"/>
      <c r="E26" s="46"/>
      <c r="F26" s="71">
        <v>34429</v>
      </c>
      <c r="G26" s="77">
        <f t="shared" si="1"/>
        <v>6.975377801729814</v>
      </c>
      <c r="H26" s="71">
        <v>37344</v>
      </c>
      <c r="I26" s="83">
        <f t="shared" si="0"/>
        <v>-7.805805484147388</v>
      </c>
    </row>
    <row r="27" spans="1:9" ht="18" customHeight="1">
      <c r="A27" s="249"/>
      <c r="B27" s="250"/>
      <c r="C27" s="47" t="s">
        <v>10</v>
      </c>
      <c r="D27" s="31"/>
      <c r="E27" s="31"/>
      <c r="F27" s="72">
        <f>SUM(F9,F20:F26)</f>
        <v>493579</v>
      </c>
      <c r="G27" s="78">
        <f t="shared" si="1"/>
        <v>100</v>
      </c>
      <c r="H27" s="72">
        <f>SUM(H9,H20:H26)</f>
        <v>505930</v>
      </c>
      <c r="I27" s="84">
        <f t="shared" si="0"/>
        <v>-2.4412468128001907</v>
      </c>
    </row>
    <row r="28" spans="1:9" ht="18" customHeight="1">
      <c r="A28" s="249"/>
      <c r="B28" s="248" t="s">
        <v>89</v>
      </c>
      <c r="C28" s="55" t="s">
        <v>11</v>
      </c>
      <c r="D28" s="56"/>
      <c r="E28" s="56"/>
      <c r="F28" s="65">
        <v>244468</v>
      </c>
      <c r="G28" s="74">
        <f aca="true" t="shared" si="2" ref="G28:G45">F28/$F$45*100</f>
        <v>50.2673049085406</v>
      </c>
      <c r="H28" s="65">
        <v>242308</v>
      </c>
      <c r="I28" s="85">
        <f t="shared" si="0"/>
        <v>0.8914274394572264</v>
      </c>
    </row>
    <row r="29" spans="1:9" ht="18" customHeight="1">
      <c r="A29" s="249"/>
      <c r="B29" s="249"/>
      <c r="C29" s="7"/>
      <c r="D29" s="30" t="s">
        <v>12</v>
      </c>
      <c r="E29" s="43"/>
      <c r="F29" s="69">
        <v>145110</v>
      </c>
      <c r="G29" s="76">
        <f t="shared" si="2"/>
        <v>29.837396367943153</v>
      </c>
      <c r="H29" s="69">
        <v>145263</v>
      </c>
      <c r="I29" s="86">
        <f t="shared" si="0"/>
        <v>-0.1053262014415246</v>
      </c>
    </row>
    <row r="30" spans="1:9" ht="18" customHeight="1">
      <c r="A30" s="249"/>
      <c r="B30" s="249"/>
      <c r="C30" s="7"/>
      <c r="D30" s="30" t="s">
        <v>33</v>
      </c>
      <c r="E30" s="43"/>
      <c r="F30" s="69">
        <v>15361</v>
      </c>
      <c r="G30" s="76">
        <f t="shared" si="2"/>
        <v>3.1585159231477826</v>
      </c>
      <c r="H30" s="69">
        <v>15230</v>
      </c>
      <c r="I30" s="86">
        <f t="shared" si="0"/>
        <v>0.8601444517399859</v>
      </c>
    </row>
    <row r="31" spans="1:9" ht="18" customHeight="1">
      <c r="A31" s="249"/>
      <c r="B31" s="249"/>
      <c r="C31" s="19"/>
      <c r="D31" s="30" t="s">
        <v>13</v>
      </c>
      <c r="E31" s="43"/>
      <c r="F31" s="69">
        <v>83998</v>
      </c>
      <c r="G31" s="76">
        <f t="shared" si="2"/>
        <v>17.27159823661008</v>
      </c>
      <c r="H31" s="69">
        <v>81815</v>
      </c>
      <c r="I31" s="86">
        <f t="shared" si="0"/>
        <v>2.6682148750229118</v>
      </c>
    </row>
    <row r="32" spans="1:9" ht="18" customHeight="1">
      <c r="A32" s="249"/>
      <c r="B32" s="249"/>
      <c r="C32" s="50" t="s">
        <v>14</v>
      </c>
      <c r="D32" s="51"/>
      <c r="E32" s="51"/>
      <c r="F32" s="65">
        <v>169342</v>
      </c>
      <c r="G32" s="74">
        <f t="shared" si="2"/>
        <v>34.819959863139886</v>
      </c>
      <c r="H32" s="65">
        <v>180937</v>
      </c>
      <c r="I32" s="85">
        <f t="shared" si="0"/>
        <v>-6.408307864063179</v>
      </c>
    </row>
    <row r="33" spans="1:9" ht="18" customHeight="1">
      <c r="A33" s="249"/>
      <c r="B33" s="249"/>
      <c r="C33" s="7"/>
      <c r="D33" s="30" t="s">
        <v>15</v>
      </c>
      <c r="E33" s="43"/>
      <c r="F33" s="69">
        <v>16488</v>
      </c>
      <c r="G33" s="76">
        <f t="shared" si="2"/>
        <v>3.3902487169364393</v>
      </c>
      <c r="H33" s="69">
        <v>17749</v>
      </c>
      <c r="I33" s="86">
        <f t="shared" si="0"/>
        <v>-7.10462561271058</v>
      </c>
    </row>
    <row r="34" spans="1:9" ht="18" customHeight="1">
      <c r="A34" s="249"/>
      <c r="B34" s="249"/>
      <c r="C34" s="7"/>
      <c r="D34" s="30" t="s">
        <v>34</v>
      </c>
      <c r="E34" s="43"/>
      <c r="F34" s="69">
        <v>3299</v>
      </c>
      <c r="G34" s="76">
        <f t="shared" si="2"/>
        <v>0.67833761021187</v>
      </c>
      <c r="H34" s="69">
        <v>2910</v>
      </c>
      <c r="I34" s="86">
        <f t="shared" si="0"/>
        <v>13.367697594501715</v>
      </c>
    </row>
    <row r="35" spans="1:9" ht="18" customHeight="1">
      <c r="A35" s="249"/>
      <c r="B35" s="249"/>
      <c r="C35" s="7"/>
      <c r="D35" s="30" t="s">
        <v>35</v>
      </c>
      <c r="E35" s="43"/>
      <c r="F35" s="69">
        <v>120546</v>
      </c>
      <c r="G35" s="76">
        <f t="shared" si="2"/>
        <v>24.78656731148835</v>
      </c>
      <c r="H35" s="69">
        <v>129990</v>
      </c>
      <c r="I35" s="86">
        <f t="shared" si="0"/>
        <v>-7.265174244172634</v>
      </c>
    </row>
    <row r="36" spans="1:9" ht="18" customHeight="1">
      <c r="A36" s="249"/>
      <c r="B36" s="249"/>
      <c r="C36" s="7"/>
      <c r="D36" s="30" t="s">
        <v>36</v>
      </c>
      <c r="E36" s="43"/>
      <c r="F36" s="69">
        <v>305</v>
      </c>
      <c r="G36" s="76">
        <f t="shared" si="2"/>
        <v>0.06271384392683248</v>
      </c>
      <c r="H36" s="69">
        <v>114</v>
      </c>
      <c r="I36" s="86">
        <f t="shared" si="0"/>
        <v>167.54385964912282</v>
      </c>
    </row>
    <row r="37" spans="1:9" ht="18" customHeight="1">
      <c r="A37" s="249"/>
      <c r="B37" s="249"/>
      <c r="C37" s="7"/>
      <c r="D37" s="30" t="s">
        <v>16</v>
      </c>
      <c r="E37" s="43"/>
      <c r="F37" s="69">
        <v>9116</v>
      </c>
      <c r="G37" s="76">
        <f t="shared" si="2"/>
        <v>1.8744242663508357</v>
      </c>
      <c r="H37" s="69">
        <v>18199</v>
      </c>
      <c r="I37" s="86">
        <f t="shared" si="0"/>
        <v>-49.9093356777845</v>
      </c>
    </row>
    <row r="38" spans="1:9" ht="18" customHeight="1">
      <c r="A38" s="249"/>
      <c r="B38" s="249"/>
      <c r="C38" s="19"/>
      <c r="D38" s="30" t="s">
        <v>37</v>
      </c>
      <c r="E38" s="43"/>
      <c r="F38" s="69">
        <v>19588</v>
      </c>
      <c r="G38" s="76">
        <f t="shared" si="2"/>
        <v>4.027668114225556</v>
      </c>
      <c r="H38" s="69">
        <v>11975</v>
      </c>
      <c r="I38" s="86">
        <f t="shared" si="0"/>
        <v>63.57411273486431</v>
      </c>
    </row>
    <row r="39" spans="1:9" ht="18" customHeight="1">
      <c r="A39" s="249"/>
      <c r="B39" s="249"/>
      <c r="C39" s="50" t="s">
        <v>17</v>
      </c>
      <c r="D39" s="51"/>
      <c r="E39" s="51"/>
      <c r="F39" s="65">
        <v>72526</v>
      </c>
      <c r="G39" s="74">
        <f t="shared" si="2"/>
        <v>14.912735228319516</v>
      </c>
      <c r="H39" s="65">
        <v>73819</v>
      </c>
      <c r="I39" s="85">
        <f t="shared" si="0"/>
        <v>-1.751581571140226</v>
      </c>
    </row>
    <row r="40" spans="1:9" ht="18" customHeight="1">
      <c r="A40" s="249"/>
      <c r="B40" s="249"/>
      <c r="C40" s="7"/>
      <c r="D40" s="52" t="s">
        <v>18</v>
      </c>
      <c r="E40" s="53"/>
      <c r="F40" s="67">
        <v>70659</v>
      </c>
      <c r="G40" s="75">
        <f t="shared" si="2"/>
        <v>14.528844255823135</v>
      </c>
      <c r="H40" s="67">
        <v>69021</v>
      </c>
      <c r="I40" s="87">
        <f t="shared" si="0"/>
        <v>2.3731907680271114</v>
      </c>
    </row>
    <row r="41" spans="1:9" ht="18" customHeight="1">
      <c r="A41" s="249"/>
      <c r="B41" s="249"/>
      <c r="C41" s="7"/>
      <c r="D41" s="16"/>
      <c r="E41" s="102" t="s">
        <v>92</v>
      </c>
      <c r="F41" s="69">
        <v>50093</v>
      </c>
      <c r="G41" s="76">
        <f t="shared" si="2"/>
        <v>10.300080602710883</v>
      </c>
      <c r="H41" s="69">
        <v>53787</v>
      </c>
      <c r="I41" s="88">
        <f t="shared" si="0"/>
        <v>-6.867830516667595</v>
      </c>
    </row>
    <row r="42" spans="1:9" ht="18" customHeight="1">
      <c r="A42" s="249"/>
      <c r="B42" s="249"/>
      <c r="C42" s="7"/>
      <c r="D42" s="33"/>
      <c r="E42" s="32" t="s">
        <v>38</v>
      </c>
      <c r="F42" s="69">
        <v>20566</v>
      </c>
      <c r="G42" s="76">
        <f t="shared" si="2"/>
        <v>4.228763653112252</v>
      </c>
      <c r="H42" s="69">
        <v>15234</v>
      </c>
      <c r="I42" s="88">
        <f t="shared" si="0"/>
        <v>35.00065642641459</v>
      </c>
    </row>
    <row r="43" spans="1:9" ht="18" customHeight="1">
      <c r="A43" s="249"/>
      <c r="B43" s="249"/>
      <c r="C43" s="7"/>
      <c r="D43" s="30" t="s">
        <v>39</v>
      </c>
      <c r="E43" s="54"/>
      <c r="F43" s="69">
        <v>1867</v>
      </c>
      <c r="G43" s="76">
        <f t="shared" si="2"/>
        <v>0.3838909724963811</v>
      </c>
      <c r="H43" s="69">
        <v>4798</v>
      </c>
      <c r="I43" s="154">
        <f t="shared" si="0"/>
        <v>-61.08795331388078</v>
      </c>
    </row>
    <row r="44" spans="1:9" ht="18" customHeight="1">
      <c r="A44" s="249"/>
      <c r="B44" s="249"/>
      <c r="C44" s="11"/>
      <c r="D44" s="48" t="s">
        <v>40</v>
      </c>
      <c r="E44" s="49"/>
      <c r="F44" s="72">
        <v>0</v>
      </c>
      <c r="G44" s="78">
        <f t="shared" si="2"/>
        <v>0</v>
      </c>
      <c r="H44" s="72">
        <v>0</v>
      </c>
      <c r="I44" s="83" t="e">
        <f t="shared" si="0"/>
        <v>#DIV/0!</v>
      </c>
    </row>
    <row r="45" spans="1:9" ht="18" customHeight="1">
      <c r="A45" s="250"/>
      <c r="B45" s="250"/>
      <c r="C45" s="11" t="s">
        <v>19</v>
      </c>
      <c r="D45" s="12"/>
      <c r="E45" s="12"/>
      <c r="F45" s="73">
        <f>SUM(F28,F32,F39)</f>
        <v>486336</v>
      </c>
      <c r="G45" s="78">
        <f t="shared" si="2"/>
        <v>100</v>
      </c>
      <c r="H45" s="73">
        <f>SUM(H28,H32,H39)</f>
        <v>497064</v>
      </c>
      <c r="I45" s="155">
        <f t="shared" si="0"/>
        <v>-2.1582733812949617</v>
      </c>
    </row>
    <row r="46" ht="13.5">
      <c r="A46" s="103" t="s">
        <v>20</v>
      </c>
    </row>
    <row r="47" ht="13.5">
      <c r="A47" s="104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M9" sqref="M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6" t="s">
        <v>0</v>
      </c>
      <c r="B1" s="156"/>
      <c r="C1" s="28" t="s">
        <v>248</v>
      </c>
      <c r="D1" s="157"/>
      <c r="E1" s="157"/>
    </row>
    <row r="4" ht="13.5">
      <c r="A4" s="158" t="s">
        <v>114</v>
      </c>
    </row>
    <row r="5" ht="13.5">
      <c r="I5" s="14" t="s">
        <v>115</v>
      </c>
    </row>
    <row r="6" spans="1:9" s="163" customFormat="1" ht="29.25" customHeight="1">
      <c r="A6" s="159" t="s">
        <v>116</v>
      </c>
      <c r="B6" s="160"/>
      <c r="C6" s="160"/>
      <c r="D6" s="161"/>
      <c r="E6" s="162" t="s">
        <v>233</v>
      </c>
      <c r="F6" s="162" t="s">
        <v>234</v>
      </c>
      <c r="G6" s="162" t="s">
        <v>235</v>
      </c>
      <c r="H6" s="162" t="s">
        <v>236</v>
      </c>
      <c r="I6" s="162" t="s">
        <v>243</v>
      </c>
    </row>
    <row r="7" spans="1:9" ht="27" customHeight="1">
      <c r="A7" s="290" t="s">
        <v>117</v>
      </c>
      <c r="B7" s="55" t="s">
        <v>118</v>
      </c>
      <c r="C7" s="56"/>
      <c r="D7" s="92" t="s">
        <v>119</v>
      </c>
      <c r="E7" s="164">
        <v>466225</v>
      </c>
      <c r="F7" s="164">
        <v>486186</v>
      </c>
      <c r="G7" s="164">
        <v>489518</v>
      </c>
      <c r="H7" s="164">
        <v>505930</v>
      </c>
      <c r="I7" s="164">
        <v>493579</v>
      </c>
    </row>
    <row r="8" spans="1:9" ht="27" customHeight="1">
      <c r="A8" s="249"/>
      <c r="B8" s="9"/>
      <c r="C8" s="30" t="s">
        <v>120</v>
      </c>
      <c r="D8" s="90" t="s">
        <v>42</v>
      </c>
      <c r="E8" s="165">
        <v>284991</v>
      </c>
      <c r="F8" s="165">
        <v>289346</v>
      </c>
      <c r="G8" s="165">
        <v>301341</v>
      </c>
      <c r="H8" s="166">
        <v>322606</v>
      </c>
      <c r="I8" s="166">
        <v>315891</v>
      </c>
    </row>
    <row r="9" spans="1:9" ht="27" customHeight="1">
      <c r="A9" s="249"/>
      <c r="B9" s="44" t="s">
        <v>121</v>
      </c>
      <c r="C9" s="43"/>
      <c r="D9" s="93"/>
      <c r="E9" s="167">
        <v>459911</v>
      </c>
      <c r="F9" s="167">
        <v>471140</v>
      </c>
      <c r="G9" s="167">
        <v>478262</v>
      </c>
      <c r="H9" s="168">
        <v>497064</v>
      </c>
      <c r="I9" s="168">
        <v>486336</v>
      </c>
    </row>
    <row r="10" spans="1:9" ht="27" customHeight="1">
      <c r="A10" s="249"/>
      <c r="B10" s="44" t="s">
        <v>122</v>
      </c>
      <c r="C10" s="43"/>
      <c r="D10" s="93"/>
      <c r="E10" s="167">
        <v>6315</v>
      </c>
      <c r="F10" s="167">
        <v>15046</v>
      </c>
      <c r="G10" s="167">
        <v>11256</v>
      </c>
      <c r="H10" s="168">
        <v>8866</v>
      </c>
      <c r="I10" s="168">
        <v>7243</v>
      </c>
    </row>
    <row r="11" spans="1:9" ht="27" customHeight="1">
      <c r="A11" s="249"/>
      <c r="B11" s="44" t="s">
        <v>123</v>
      </c>
      <c r="C11" s="43"/>
      <c r="D11" s="93"/>
      <c r="E11" s="167">
        <v>5811</v>
      </c>
      <c r="F11" s="167">
        <v>7497</v>
      </c>
      <c r="G11" s="167">
        <v>8676</v>
      </c>
      <c r="H11" s="168">
        <v>5894</v>
      </c>
      <c r="I11" s="168">
        <v>5438</v>
      </c>
    </row>
    <row r="12" spans="1:9" ht="27" customHeight="1">
      <c r="A12" s="249"/>
      <c r="B12" s="44" t="s">
        <v>124</v>
      </c>
      <c r="C12" s="43"/>
      <c r="D12" s="93"/>
      <c r="E12" s="167">
        <v>503</v>
      </c>
      <c r="F12" s="167">
        <v>7549</v>
      </c>
      <c r="G12" s="167">
        <v>2580</v>
      </c>
      <c r="H12" s="168">
        <v>2973</v>
      </c>
      <c r="I12" s="168">
        <v>1804</v>
      </c>
    </row>
    <row r="13" spans="1:9" ht="27" customHeight="1">
      <c r="A13" s="249"/>
      <c r="B13" s="44" t="s">
        <v>125</v>
      </c>
      <c r="C13" s="43"/>
      <c r="D13" s="98"/>
      <c r="E13" s="169">
        <v>-1938</v>
      </c>
      <c r="F13" s="169">
        <v>7046</v>
      </c>
      <c r="G13" s="169">
        <v>-4970</v>
      </c>
      <c r="H13" s="170">
        <v>393</v>
      </c>
      <c r="I13" s="170">
        <v>-1168</v>
      </c>
    </row>
    <row r="14" spans="1:9" ht="27" customHeight="1">
      <c r="A14" s="249"/>
      <c r="B14" s="100" t="s">
        <v>126</v>
      </c>
      <c r="C14" s="53"/>
      <c r="D14" s="98"/>
      <c r="E14" s="169">
        <v>2605</v>
      </c>
      <c r="F14" s="169">
        <v>2585</v>
      </c>
      <c r="G14" s="169">
        <v>2506</v>
      </c>
      <c r="H14" s="170">
        <v>1970</v>
      </c>
      <c r="I14" s="170">
        <v>2500</v>
      </c>
    </row>
    <row r="15" spans="1:9" ht="27" customHeight="1">
      <c r="A15" s="249"/>
      <c r="B15" s="45" t="s">
        <v>127</v>
      </c>
      <c r="C15" s="46"/>
      <c r="D15" s="171"/>
      <c r="E15" s="172">
        <v>919</v>
      </c>
      <c r="F15" s="172">
        <v>9968</v>
      </c>
      <c r="G15" s="172">
        <v>1375</v>
      </c>
      <c r="H15" s="173">
        <v>3831</v>
      </c>
      <c r="I15" s="173">
        <v>2900</v>
      </c>
    </row>
    <row r="16" spans="1:9" ht="27" customHeight="1">
      <c r="A16" s="249"/>
      <c r="B16" s="174" t="s">
        <v>128</v>
      </c>
      <c r="C16" s="175"/>
      <c r="D16" s="176" t="s">
        <v>43</v>
      </c>
      <c r="E16" s="177">
        <v>136515</v>
      </c>
      <c r="F16" s="177">
        <v>151674</v>
      </c>
      <c r="G16" s="177">
        <v>159366</v>
      </c>
      <c r="H16" s="178">
        <v>165820</v>
      </c>
      <c r="I16" s="178">
        <v>165074</v>
      </c>
    </row>
    <row r="17" spans="1:9" ht="27" customHeight="1">
      <c r="A17" s="249"/>
      <c r="B17" s="44" t="s">
        <v>129</v>
      </c>
      <c r="C17" s="43"/>
      <c r="D17" s="90" t="s">
        <v>44</v>
      </c>
      <c r="E17" s="167">
        <v>51612</v>
      </c>
      <c r="F17" s="167">
        <v>67193</v>
      </c>
      <c r="G17" s="167">
        <v>60266</v>
      </c>
      <c r="H17" s="168">
        <v>98020</v>
      </c>
      <c r="I17" s="168">
        <v>92917</v>
      </c>
    </row>
    <row r="18" spans="1:9" ht="27" customHeight="1">
      <c r="A18" s="249"/>
      <c r="B18" s="44" t="s">
        <v>130</v>
      </c>
      <c r="C18" s="43"/>
      <c r="D18" s="90" t="s">
        <v>45</v>
      </c>
      <c r="E18" s="167">
        <v>1092055</v>
      </c>
      <c r="F18" s="167">
        <v>1102237</v>
      </c>
      <c r="G18" s="167">
        <v>1104305</v>
      </c>
      <c r="H18" s="168">
        <v>1108930</v>
      </c>
      <c r="I18" s="168">
        <v>1111794</v>
      </c>
    </row>
    <row r="19" spans="1:9" ht="27" customHeight="1">
      <c r="A19" s="249"/>
      <c r="B19" s="44" t="s">
        <v>131</v>
      </c>
      <c r="C19" s="43"/>
      <c r="D19" s="90" t="s">
        <v>132</v>
      </c>
      <c r="E19" s="167">
        <f>E17+E18-E16</f>
        <v>1007152</v>
      </c>
      <c r="F19" s="167">
        <f>F17+F18-F16</f>
        <v>1017756</v>
      </c>
      <c r="G19" s="167">
        <f>G17+G18-G16</f>
        <v>1005205</v>
      </c>
      <c r="H19" s="167">
        <f>H17+H18-H16</f>
        <v>1041130</v>
      </c>
      <c r="I19" s="167">
        <f>I17+I18-I16</f>
        <v>1039637</v>
      </c>
    </row>
    <row r="20" spans="1:9" ht="27" customHeight="1">
      <c r="A20" s="249"/>
      <c r="B20" s="44" t="s">
        <v>133</v>
      </c>
      <c r="C20" s="43"/>
      <c r="D20" s="93" t="s">
        <v>134</v>
      </c>
      <c r="E20" s="179">
        <f>E18/E8</f>
        <v>3.8318929369699393</v>
      </c>
      <c r="F20" s="179">
        <f>F18/F8</f>
        <v>3.809408113469687</v>
      </c>
      <c r="G20" s="179">
        <f>G18/G8</f>
        <v>3.6646357448870215</v>
      </c>
      <c r="H20" s="179">
        <f>H18/H8</f>
        <v>3.437412819352399</v>
      </c>
      <c r="I20" s="179">
        <f>I18/I8</f>
        <v>3.5195494648470516</v>
      </c>
    </row>
    <row r="21" spans="1:9" ht="27" customHeight="1">
      <c r="A21" s="249"/>
      <c r="B21" s="44" t="s">
        <v>135</v>
      </c>
      <c r="C21" s="43"/>
      <c r="D21" s="93" t="s">
        <v>136</v>
      </c>
      <c r="E21" s="179">
        <f>E19/E8</f>
        <v>3.533978265980329</v>
      </c>
      <c r="F21" s="179">
        <f>F19/F8</f>
        <v>3.517435872623088</v>
      </c>
      <c r="G21" s="179">
        <f>G19/G8</f>
        <v>3.3357724305686913</v>
      </c>
      <c r="H21" s="179">
        <f>H19/H8</f>
        <v>3.2272493382020175</v>
      </c>
      <c r="I21" s="179">
        <f>I19/I8</f>
        <v>3.291125736409078</v>
      </c>
    </row>
    <row r="22" spans="1:9" ht="27" customHeight="1">
      <c r="A22" s="249"/>
      <c r="B22" s="44" t="s">
        <v>137</v>
      </c>
      <c r="C22" s="43"/>
      <c r="D22" s="93" t="s">
        <v>138</v>
      </c>
      <c r="E22" s="167">
        <f>E18/E24*1000000</f>
        <v>779633.8760987144</v>
      </c>
      <c r="F22" s="167">
        <f>F18/F24*1000000</f>
        <v>786902.9533214157</v>
      </c>
      <c r="G22" s="167">
        <f>G18/G24*1000000</f>
        <v>788379.3284634846</v>
      </c>
      <c r="H22" s="167">
        <f>H18/H24*1000000</f>
        <v>812810.2287153415</v>
      </c>
      <c r="I22" s="167">
        <f>I18/I24*1000000</f>
        <v>814909.4491305533</v>
      </c>
    </row>
    <row r="23" spans="1:9" ht="27" customHeight="1">
      <c r="A23" s="249"/>
      <c r="B23" s="44" t="s">
        <v>139</v>
      </c>
      <c r="C23" s="43"/>
      <c r="D23" s="93" t="s">
        <v>140</v>
      </c>
      <c r="E23" s="167">
        <f>E19/E24*1000000</f>
        <v>719020.3951088291</v>
      </c>
      <c r="F23" s="167">
        <f>F19/F24*1000000</f>
        <v>726590.7442415658</v>
      </c>
      <c r="G23" s="167">
        <f>G19/G24*1000000</f>
        <v>717630.4036186896</v>
      </c>
      <c r="H23" s="167">
        <f>H19/H24*1000000</f>
        <v>763114.9968189189</v>
      </c>
      <c r="I23" s="167">
        <f>I19/I24*1000000</f>
        <v>762020.6755619666</v>
      </c>
    </row>
    <row r="24" spans="1:9" ht="27" customHeight="1">
      <c r="A24" s="249"/>
      <c r="B24" s="180" t="s">
        <v>141</v>
      </c>
      <c r="C24" s="181"/>
      <c r="D24" s="182" t="s">
        <v>142</v>
      </c>
      <c r="E24" s="172">
        <v>1400728</v>
      </c>
      <c r="F24" s="172">
        <v>1400728</v>
      </c>
      <c r="G24" s="173">
        <v>1400728</v>
      </c>
      <c r="H24" s="173">
        <v>1364316</v>
      </c>
      <c r="I24" s="173">
        <f>H24</f>
        <v>1364316</v>
      </c>
    </row>
    <row r="25" spans="1:9" ht="27" customHeight="1">
      <c r="A25" s="249"/>
      <c r="B25" s="10" t="s">
        <v>143</v>
      </c>
      <c r="C25" s="183"/>
      <c r="D25" s="184"/>
      <c r="E25" s="165">
        <v>310091</v>
      </c>
      <c r="F25" s="165">
        <v>310503</v>
      </c>
      <c r="G25" s="165">
        <v>313443</v>
      </c>
      <c r="H25" s="185">
        <v>323123</v>
      </c>
      <c r="I25" s="185">
        <v>321627</v>
      </c>
    </row>
    <row r="26" spans="1:9" ht="27" customHeight="1">
      <c r="A26" s="249"/>
      <c r="B26" s="186" t="s">
        <v>144</v>
      </c>
      <c r="C26" s="187"/>
      <c r="D26" s="188"/>
      <c r="E26" s="189">
        <v>0.391</v>
      </c>
      <c r="F26" s="189">
        <v>0.397</v>
      </c>
      <c r="G26" s="189">
        <v>0.401</v>
      </c>
      <c r="H26" s="190">
        <v>0.413</v>
      </c>
      <c r="I26" s="190">
        <v>0.421</v>
      </c>
    </row>
    <row r="27" spans="1:9" ht="27" customHeight="1">
      <c r="A27" s="249"/>
      <c r="B27" s="186" t="s">
        <v>145</v>
      </c>
      <c r="C27" s="187"/>
      <c r="D27" s="188"/>
      <c r="E27" s="191">
        <v>0.2</v>
      </c>
      <c r="F27" s="191">
        <v>2.4</v>
      </c>
      <c r="G27" s="191">
        <v>0.8</v>
      </c>
      <c r="H27" s="192">
        <v>0.9</v>
      </c>
      <c r="I27" s="192">
        <v>0.6</v>
      </c>
    </row>
    <row r="28" spans="1:9" ht="27" customHeight="1">
      <c r="A28" s="249"/>
      <c r="B28" s="186" t="s">
        <v>146</v>
      </c>
      <c r="C28" s="187"/>
      <c r="D28" s="188"/>
      <c r="E28" s="191">
        <v>93.3</v>
      </c>
      <c r="F28" s="191">
        <v>90.4</v>
      </c>
      <c r="G28" s="191">
        <v>92</v>
      </c>
      <c r="H28" s="192">
        <v>92.1</v>
      </c>
      <c r="I28" s="192">
        <v>95.4</v>
      </c>
    </row>
    <row r="29" spans="1:9" ht="27" customHeight="1">
      <c r="A29" s="249"/>
      <c r="B29" s="193" t="s">
        <v>147</v>
      </c>
      <c r="C29" s="194"/>
      <c r="D29" s="195"/>
      <c r="E29" s="196">
        <v>34.4</v>
      </c>
      <c r="F29" s="196">
        <v>33</v>
      </c>
      <c r="G29" s="196">
        <v>36.8</v>
      </c>
      <c r="H29" s="197">
        <v>37.9</v>
      </c>
      <c r="I29" s="197">
        <v>37.4</v>
      </c>
    </row>
    <row r="30" spans="1:9" ht="27" customHeight="1">
      <c r="A30" s="249"/>
      <c r="B30" s="290" t="s">
        <v>148</v>
      </c>
      <c r="C30" s="25" t="s">
        <v>149</v>
      </c>
      <c r="D30" s="198"/>
      <c r="E30" s="199">
        <v>0</v>
      </c>
      <c r="F30" s="199">
        <v>0</v>
      </c>
      <c r="G30" s="199">
        <v>0</v>
      </c>
      <c r="H30" s="199">
        <v>0</v>
      </c>
      <c r="I30" s="199">
        <v>0</v>
      </c>
    </row>
    <row r="31" spans="1:9" ht="27" customHeight="1">
      <c r="A31" s="249"/>
      <c r="B31" s="249"/>
      <c r="C31" s="186" t="s">
        <v>150</v>
      </c>
      <c r="D31" s="188"/>
      <c r="E31" s="191">
        <v>0</v>
      </c>
      <c r="F31" s="191">
        <v>0</v>
      </c>
      <c r="G31" s="191">
        <v>0</v>
      </c>
      <c r="H31" s="191">
        <v>0</v>
      </c>
      <c r="I31" s="191">
        <v>0</v>
      </c>
    </row>
    <row r="32" spans="1:9" ht="27" customHeight="1">
      <c r="A32" s="249"/>
      <c r="B32" s="249"/>
      <c r="C32" s="186" t="s">
        <v>151</v>
      </c>
      <c r="D32" s="188"/>
      <c r="E32" s="191">
        <v>11.6</v>
      </c>
      <c r="F32" s="191">
        <v>12.1</v>
      </c>
      <c r="G32" s="191">
        <v>12</v>
      </c>
      <c r="H32" s="192">
        <v>11.7</v>
      </c>
      <c r="I32" s="192">
        <v>11.3</v>
      </c>
    </row>
    <row r="33" spans="1:9" ht="27" customHeight="1">
      <c r="A33" s="250"/>
      <c r="B33" s="250"/>
      <c r="C33" s="193" t="s">
        <v>152</v>
      </c>
      <c r="D33" s="195"/>
      <c r="E33" s="196">
        <v>196.7</v>
      </c>
      <c r="F33" s="196">
        <v>185.6</v>
      </c>
      <c r="G33" s="196">
        <v>171</v>
      </c>
      <c r="H33" s="200">
        <v>159.8</v>
      </c>
      <c r="I33" s="200">
        <v>160.6</v>
      </c>
    </row>
    <row r="34" spans="1:9" ht="27" customHeight="1">
      <c r="A34" s="2" t="s">
        <v>244</v>
      </c>
      <c r="B34" s="8"/>
      <c r="C34" s="8"/>
      <c r="D34" s="8"/>
      <c r="E34" s="201"/>
      <c r="F34" s="201"/>
      <c r="G34" s="201"/>
      <c r="H34" s="201"/>
      <c r="I34" s="202"/>
    </row>
    <row r="35" ht="27" customHeight="1">
      <c r="A35" s="13" t="s">
        <v>111</v>
      </c>
    </row>
    <row r="36" ht="13.5">
      <c r="A36" s="20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47" sqref="I47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248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273" t="s">
        <v>49</v>
      </c>
      <c r="B6" s="274"/>
      <c r="C6" s="274"/>
      <c r="D6" s="274"/>
      <c r="E6" s="275"/>
      <c r="F6" s="255" t="s">
        <v>255</v>
      </c>
      <c r="G6" s="256"/>
      <c r="H6" s="255" t="s">
        <v>256</v>
      </c>
      <c r="I6" s="256"/>
      <c r="J6" s="255"/>
      <c r="K6" s="256"/>
      <c r="L6" s="255"/>
      <c r="M6" s="256"/>
      <c r="N6" s="255"/>
      <c r="O6" s="256"/>
    </row>
    <row r="7" spans="1:15" ht="15.75" customHeight="1">
      <c r="A7" s="276"/>
      <c r="B7" s="277"/>
      <c r="C7" s="277"/>
      <c r="D7" s="277"/>
      <c r="E7" s="278"/>
      <c r="F7" s="107" t="s">
        <v>246</v>
      </c>
      <c r="G7" s="38" t="s">
        <v>2</v>
      </c>
      <c r="H7" s="107" t="s">
        <v>246</v>
      </c>
      <c r="I7" s="38" t="s">
        <v>2</v>
      </c>
      <c r="J7" s="107" t="s">
        <v>246</v>
      </c>
      <c r="K7" s="38" t="s">
        <v>2</v>
      </c>
      <c r="L7" s="107" t="s">
        <v>246</v>
      </c>
      <c r="M7" s="38" t="s">
        <v>2</v>
      </c>
      <c r="N7" s="107" t="s">
        <v>246</v>
      </c>
      <c r="O7" s="242" t="s">
        <v>2</v>
      </c>
    </row>
    <row r="8" spans="1:25" ht="15.75" customHeight="1">
      <c r="A8" s="263" t="s">
        <v>83</v>
      </c>
      <c r="B8" s="55" t="s">
        <v>50</v>
      </c>
      <c r="C8" s="56"/>
      <c r="D8" s="56"/>
      <c r="E8" s="92" t="s">
        <v>41</v>
      </c>
      <c r="F8" s="108">
        <v>10927</v>
      </c>
      <c r="G8" s="108">
        <v>10616</v>
      </c>
      <c r="H8" s="108">
        <v>0</v>
      </c>
      <c r="I8" s="108">
        <v>4302</v>
      </c>
      <c r="J8" s="108"/>
      <c r="K8" s="110"/>
      <c r="L8" s="108"/>
      <c r="M8" s="109"/>
      <c r="N8" s="108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285"/>
      <c r="B9" s="8"/>
      <c r="C9" s="30" t="s">
        <v>51</v>
      </c>
      <c r="D9" s="43"/>
      <c r="E9" s="90" t="s">
        <v>42</v>
      </c>
      <c r="F9" s="70">
        <v>10828</v>
      </c>
      <c r="G9" s="70">
        <v>10616</v>
      </c>
      <c r="H9" s="70">
        <v>0</v>
      </c>
      <c r="I9" s="70">
        <v>3319</v>
      </c>
      <c r="J9" s="70"/>
      <c r="K9" s="114"/>
      <c r="L9" s="70"/>
      <c r="M9" s="113"/>
      <c r="N9" s="70"/>
      <c r="O9" s="114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285"/>
      <c r="B10" s="10"/>
      <c r="C10" s="30" t="s">
        <v>52</v>
      </c>
      <c r="D10" s="43"/>
      <c r="E10" s="90" t="s">
        <v>43</v>
      </c>
      <c r="F10" s="70">
        <v>99</v>
      </c>
      <c r="G10" s="70">
        <v>0</v>
      </c>
      <c r="H10" s="70">
        <v>0</v>
      </c>
      <c r="I10" s="70">
        <v>983</v>
      </c>
      <c r="J10" s="115"/>
      <c r="K10" s="116"/>
      <c r="L10" s="70"/>
      <c r="M10" s="113"/>
      <c r="N10" s="70"/>
      <c r="O10" s="114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285"/>
      <c r="B11" s="50" t="s">
        <v>53</v>
      </c>
      <c r="C11" s="63"/>
      <c r="D11" s="63"/>
      <c r="E11" s="89" t="s">
        <v>44</v>
      </c>
      <c r="F11" s="117">
        <v>9263</v>
      </c>
      <c r="G11" s="117">
        <v>9437</v>
      </c>
      <c r="H11" s="117">
        <v>0</v>
      </c>
      <c r="I11" s="117">
        <v>3170</v>
      </c>
      <c r="J11" s="117"/>
      <c r="K11" s="120"/>
      <c r="L11" s="117"/>
      <c r="M11" s="119"/>
      <c r="N11" s="117"/>
      <c r="O11" s="120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285"/>
      <c r="B12" s="7"/>
      <c r="C12" s="30" t="s">
        <v>54</v>
      </c>
      <c r="D12" s="43"/>
      <c r="E12" s="90" t="s">
        <v>45</v>
      </c>
      <c r="F12" s="70">
        <v>9263</v>
      </c>
      <c r="G12" s="70">
        <v>9437</v>
      </c>
      <c r="H12" s="117">
        <v>0</v>
      </c>
      <c r="I12" s="117">
        <v>3170</v>
      </c>
      <c r="J12" s="117"/>
      <c r="K12" s="114"/>
      <c r="L12" s="70"/>
      <c r="M12" s="113"/>
      <c r="N12" s="70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285"/>
      <c r="B13" s="8"/>
      <c r="C13" s="52" t="s">
        <v>55</v>
      </c>
      <c r="D13" s="53"/>
      <c r="E13" s="94" t="s">
        <v>46</v>
      </c>
      <c r="F13" s="68">
        <v>0</v>
      </c>
      <c r="G13" s="68">
        <v>0</v>
      </c>
      <c r="H13" s="115">
        <v>0</v>
      </c>
      <c r="I13" s="115">
        <v>0</v>
      </c>
      <c r="J13" s="115"/>
      <c r="K13" s="116"/>
      <c r="L13" s="68"/>
      <c r="M13" s="122"/>
      <c r="N13" s="68"/>
      <c r="O13" s="123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285"/>
      <c r="B14" s="44" t="s">
        <v>56</v>
      </c>
      <c r="C14" s="43"/>
      <c r="D14" s="43"/>
      <c r="E14" s="90" t="s">
        <v>154</v>
      </c>
      <c r="F14" s="69">
        <f aca="true" t="shared" si="0" ref="F14:H15">F9-F12</f>
        <v>1565</v>
      </c>
      <c r="G14" s="69">
        <f t="shared" si="0"/>
        <v>1179</v>
      </c>
      <c r="H14" s="69">
        <f t="shared" si="0"/>
        <v>0</v>
      </c>
      <c r="I14" s="69">
        <f aca="true" t="shared" si="1" ref="I14:O15">I9-I12</f>
        <v>149</v>
      </c>
      <c r="J14" s="69">
        <f t="shared" si="1"/>
        <v>0</v>
      </c>
      <c r="K14" s="124">
        <f t="shared" si="1"/>
        <v>0</v>
      </c>
      <c r="L14" s="69">
        <f t="shared" si="1"/>
        <v>0</v>
      </c>
      <c r="M14" s="124">
        <f t="shared" si="1"/>
        <v>0</v>
      </c>
      <c r="N14" s="69">
        <f t="shared" si="1"/>
        <v>0</v>
      </c>
      <c r="O14" s="124">
        <f t="shared" si="1"/>
        <v>0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285"/>
      <c r="B15" s="44" t="s">
        <v>57</v>
      </c>
      <c r="C15" s="43"/>
      <c r="D15" s="43"/>
      <c r="E15" s="90" t="s">
        <v>155</v>
      </c>
      <c r="F15" s="69">
        <f t="shared" si="0"/>
        <v>99</v>
      </c>
      <c r="G15" s="69">
        <f t="shared" si="0"/>
        <v>0</v>
      </c>
      <c r="H15" s="69">
        <f t="shared" si="0"/>
        <v>0</v>
      </c>
      <c r="I15" s="69">
        <f t="shared" si="1"/>
        <v>983</v>
      </c>
      <c r="J15" s="69">
        <f t="shared" si="1"/>
        <v>0</v>
      </c>
      <c r="K15" s="124">
        <f t="shared" si="1"/>
        <v>0</v>
      </c>
      <c r="L15" s="69">
        <f t="shared" si="1"/>
        <v>0</v>
      </c>
      <c r="M15" s="124">
        <f t="shared" si="1"/>
        <v>0</v>
      </c>
      <c r="N15" s="69">
        <f t="shared" si="1"/>
        <v>0</v>
      </c>
      <c r="O15" s="124">
        <f t="shared" si="1"/>
        <v>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285"/>
      <c r="B16" s="44" t="s">
        <v>58</v>
      </c>
      <c r="C16" s="43"/>
      <c r="D16" s="43"/>
      <c r="E16" s="90" t="s">
        <v>156</v>
      </c>
      <c r="F16" s="69">
        <f>F8-F11</f>
        <v>1664</v>
      </c>
      <c r="G16" s="69">
        <f>G8-G11</f>
        <v>1179</v>
      </c>
      <c r="H16" s="69">
        <f>H8-H11</f>
        <v>0</v>
      </c>
      <c r="I16" s="69">
        <f aca="true" t="shared" si="2" ref="I16:O16">I8-I11</f>
        <v>1132</v>
      </c>
      <c r="J16" s="69">
        <f t="shared" si="2"/>
        <v>0</v>
      </c>
      <c r="K16" s="124">
        <f t="shared" si="2"/>
        <v>0</v>
      </c>
      <c r="L16" s="69">
        <f t="shared" si="2"/>
        <v>0</v>
      </c>
      <c r="M16" s="124">
        <f t="shared" si="2"/>
        <v>0</v>
      </c>
      <c r="N16" s="69">
        <f t="shared" si="2"/>
        <v>0</v>
      </c>
      <c r="O16" s="124">
        <f t="shared" si="2"/>
        <v>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285"/>
      <c r="B17" s="44" t="s">
        <v>59</v>
      </c>
      <c r="C17" s="43"/>
      <c r="D17" s="43"/>
      <c r="E17" s="34"/>
      <c r="F17" s="247"/>
      <c r="G17" s="116"/>
      <c r="H17" s="115"/>
      <c r="I17" s="115">
        <v>0</v>
      </c>
      <c r="J17" s="70"/>
      <c r="K17" s="114"/>
      <c r="L17" s="70"/>
      <c r="M17" s="113"/>
      <c r="N17" s="115"/>
      <c r="O17" s="125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286"/>
      <c r="B18" s="47" t="s">
        <v>60</v>
      </c>
      <c r="C18" s="31"/>
      <c r="D18" s="31"/>
      <c r="E18" s="17"/>
      <c r="F18" s="126"/>
      <c r="G18" s="126"/>
      <c r="H18" s="128"/>
      <c r="I18" s="128"/>
      <c r="J18" s="128"/>
      <c r="K18" s="129"/>
      <c r="L18" s="128"/>
      <c r="M18" s="129"/>
      <c r="N18" s="128"/>
      <c r="O18" s="130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285" t="s">
        <v>84</v>
      </c>
      <c r="B19" s="50" t="s">
        <v>61</v>
      </c>
      <c r="C19" s="51"/>
      <c r="D19" s="51"/>
      <c r="E19" s="95"/>
      <c r="F19" s="65">
        <v>858</v>
      </c>
      <c r="G19" s="65">
        <v>642</v>
      </c>
      <c r="H19" s="66"/>
      <c r="I19" s="66">
        <v>9</v>
      </c>
      <c r="J19" s="66"/>
      <c r="K19" s="133"/>
      <c r="L19" s="66"/>
      <c r="M19" s="132"/>
      <c r="N19" s="66"/>
      <c r="O19" s="133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285"/>
      <c r="B20" s="19"/>
      <c r="C20" s="30" t="s">
        <v>62</v>
      </c>
      <c r="D20" s="43"/>
      <c r="E20" s="90"/>
      <c r="F20" s="69">
        <v>33</v>
      </c>
      <c r="G20" s="69">
        <v>468</v>
      </c>
      <c r="H20" s="70"/>
      <c r="I20" s="70">
        <v>9</v>
      </c>
      <c r="J20" s="70"/>
      <c r="K20" s="116"/>
      <c r="L20" s="70"/>
      <c r="M20" s="113"/>
      <c r="N20" s="70"/>
      <c r="O20" s="114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285"/>
      <c r="B21" s="9" t="s">
        <v>63</v>
      </c>
      <c r="C21" s="63"/>
      <c r="D21" s="63"/>
      <c r="E21" s="89" t="s">
        <v>157</v>
      </c>
      <c r="F21" s="134">
        <v>858</v>
      </c>
      <c r="G21" s="134">
        <v>642</v>
      </c>
      <c r="H21" s="117"/>
      <c r="I21" s="117">
        <v>9</v>
      </c>
      <c r="J21" s="117"/>
      <c r="K21" s="120"/>
      <c r="L21" s="117"/>
      <c r="M21" s="119"/>
      <c r="N21" s="117"/>
      <c r="O21" s="120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285"/>
      <c r="B22" s="50" t="s">
        <v>64</v>
      </c>
      <c r="C22" s="51"/>
      <c r="D22" s="51"/>
      <c r="E22" s="95" t="s">
        <v>158</v>
      </c>
      <c r="F22" s="65">
        <v>7191</v>
      </c>
      <c r="G22" s="65">
        <v>5748</v>
      </c>
      <c r="H22" s="66"/>
      <c r="I22" s="66">
        <v>302</v>
      </c>
      <c r="J22" s="66"/>
      <c r="K22" s="133"/>
      <c r="L22" s="66"/>
      <c r="M22" s="132"/>
      <c r="N22" s="66"/>
      <c r="O22" s="133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285"/>
      <c r="B23" s="7" t="s">
        <v>65</v>
      </c>
      <c r="C23" s="52" t="s">
        <v>66</v>
      </c>
      <c r="D23" s="53"/>
      <c r="E23" s="94"/>
      <c r="F23" s="67">
        <v>4576</v>
      </c>
      <c r="G23" s="67">
        <v>4865</v>
      </c>
      <c r="H23" s="68"/>
      <c r="I23" s="68">
        <v>252</v>
      </c>
      <c r="J23" s="68"/>
      <c r="K23" s="123"/>
      <c r="L23" s="68"/>
      <c r="M23" s="122"/>
      <c r="N23" s="68"/>
      <c r="O23" s="123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285"/>
      <c r="B24" s="44" t="s">
        <v>159</v>
      </c>
      <c r="C24" s="43"/>
      <c r="D24" s="43"/>
      <c r="E24" s="90" t="s">
        <v>160</v>
      </c>
      <c r="F24" s="69">
        <f>F21-F22</f>
        <v>-6333</v>
      </c>
      <c r="G24" s="69">
        <f>G21-G22</f>
        <v>-5106</v>
      </c>
      <c r="H24" s="69">
        <f>H21-H22</f>
        <v>0</v>
      </c>
      <c r="I24" s="69">
        <f aca="true" t="shared" si="3" ref="I24:O24">I21-I22</f>
        <v>-293</v>
      </c>
      <c r="J24" s="69">
        <f t="shared" si="3"/>
        <v>0</v>
      </c>
      <c r="K24" s="124">
        <f t="shared" si="3"/>
        <v>0</v>
      </c>
      <c r="L24" s="69">
        <f t="shared" si="3"/>
        <v>0</v>
      </c>
      <c r="M24" s="124">
        <f t="shared" si="3"/>
        <v>0</v>
      </c>
      <c r="N24" s="69">
        <f t="shared" si="3"/>
        <v>0</v>
      </c>
      <c r="O24" s="124">
        <f t="shared" si="3"/>
        <v>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285"/>
      <c r="B25" s="100" t="s">
        <v>67</v>
      </c>
      <c r="C25" s="53"/>
      <c r="D25" s="53"/>
      <c r="E25" s="287" t="s">
        <v>161</v>
      </c>
      <c r="F25" s="268">
        <v>6333</v>
      </c>
      <c r="G25" s="268">
        <v>5106</v>
      </c>
      <c r="H25" s="259"/>
      <c r="I25" s="259">
        <v>293</v>
      </c>
      <c r="J25" s="259"/>
      <c r="K25" s="261"/>
      <c r="L25" s="259"/>
      <c r="M25" s="261"/>
      <c r="N25" s="259"/>
      <c r="O25" s="26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285"/>
      <c r="B26" s="9" t="s">
        <v>68</v>
      </c>
      <c r="C26" s="63"/>
      <c r="D26" s="63"/>
      <c r="E26" s="288"/>
      <c r="F26" s="269"/>
      <c r="G26" s="269"/>
      <c r="H26" s="260"/>
      <c r="I26" s="260"/>
      <c r="J26" s="260"/>
      <c r="K26" s="262"/>
      <c r="L26" s="260"/>
      <c r="M26" s="262"/>
      <c r="N26" s="260"/>
      <c r="O26" s="262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286"/>
      <c r="B27" s="47" t="s">
        <v>162</v>
      </c>
      <c r="C27" s="31"/>
      <c r="D27" s="31"/>
      <c r="E27" s="91" t="s">
        <v>163</v>
      </c>
      <c r="F27" s="72">
        <f>F24+F25</f>
        <v>0</v>
      </c>
      <c r="G27" s="72">
        <f>G24+G25</f>
        <v>0</v>
      </c>
      <c r="H27" s="72">
        <f>H24+H25</f>
        <v>0</v>
      </c>
      <c r="I27" s="72">
        <f aca="true" t="shared" si="4" ref="I27:O27">I24+I25</f>
        <v>0</v>
      </c>
      <c r="J27" s="72">
        <f t="shared" si="4"/>
        <v>0</v>
      </c>
      <c r="K27" s="136">
        <f t="shared" si="4"/>
        <v>0</v>
      </c>
      <c r="L27" s="72">
        <f t="shared" si="4"/>
        <v>0</v>
      </c>
      <c r="M27" s="136">
        <f t="shared" si="4"/>
        <v>0</v>
      </c>
      <c r="N27" s="72">
        <f t="shared" si="4"/>
        <v>0</v>
      </c>
      <c r="O27" s="136">
        <f t="shared" si="4"/>
        <v>0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37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38"/>
      <c r="K29" s="138"/>
      <c r="L29" s="137"/>
      <c r="M29" s="111"/>
      <c r="N29" s="111"/>
      <c r="O29" s="138" t="s">
        <v>164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38"/>
    </row>
    <row r="30" spans="1:25" ht="15.75" customHeight="1">
      <c r="A30" s="279" t="s">
        <v>69</v>
      </c>
      <c r="B30" s="280"/>
      <c r="C30" s="280"/>
      <c r="D30" s="280"/>
      <c r="E30" s="281"/>
      <c r="F30" s="257" t="s">
        <v>257</v>
      </c>
      <c r="G30" s="258"/>
      <c r="H30" s="257" t="s">
        <v>258</v>
      </c>
      <c r="I30" s="258"/>
      <c r="J30" s="257" t="s">
        <v>259</v>
      </c>
      <c r="K30" s="258"/>
      <c r="L30" s="257"/>
      <c r="M30" s="258"/>
      <c r="N30" s="257"/>
      <c r="O30" s="258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282"/>
      <c r="B31" s="283"/>
      <c r="C31" s="283"/>
      <c r="D31" s="283"/>
      <c r="E31" s="284"/>
      <c r="F31" s="107" t="s">
        <v>246</v>
      </c>
      <c r="G31" s="38" t="s">
        <v>2</v>
      </c>
      <c r="H31" s="107" t="s">
        <v>246</v>
      </c>
      <c r="I31" s="38" t="s">
        <v>2</v>
      </c>
      <c r="J31" s="107" t="s">
        <v>246</v>
      </c>
      <c r="K31" s="38" t="s">
        <v>2</v>
      </c>
      <c r="L31" s="107" t="s">
        <v>246</v>
      </c>
      <c r="M31" s="38" t="s">
        <v>2</v>
      </c>
      <c r="N31" s="107" t="s">
        <v>246</v>
      </c>
      <c r="O31" s="204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263" t="s">
        <v>85</v>
      </c>
      <c r="B32" s="55" t="s">
        <v>50</v>
      </c>
      <c r="C32" s="56"/>
      <c r="D32" s="56"/>
      <c r="E32" s="15" t="s">
        <v>41</v>
      </c>
      <c r="F32" s="66">
        <v>566</v>
      </c>
      <c r="G32" s="66">
        <v>589</v>
      </c>
      <c r="H32" s="108">
        <v>7000</v>
      </c>
      <c r="I32" s="108">
        <v>6973</v>
      </c>
      <c r="J32" s="108">
        <v>306</v>
      </c>
      <c r="K32" s="108">
        <v>301</v>
      </c>
      <c r="L32" s="66"/>
      <c r="M32" s="144"/>
      <c r="N32" s="108"/>
      <c r="O32" s="145"/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264"/>
      <c r="B33" s="8"/>
      <c r="C33" s="52" t="s">
        <v>70</v>
      </c>
      <c r="D33" s="53"/>
      <c r="E33" s="98"/>
      <c r="F33" s="68">
        <v>553</v>
      </c>
      <c r="G33" s="68">
        <v>578</v>
      </c>
      <c r="H33" s="68">
        <v>6905</v>
      </c>
      <c r="I33" s="68">
        <v>6877</v>
      </c>
      <c r="J33" s="68">
        <v>306</v>
      </c>
      <c r="K33" s="68">
        <v>301</v>
      </c>
      <c r="L33" s="68"/>
      <c r="M33" s="147"/>
      <c r="N33" s="68"/>
      <c r="O33" s="121"/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264"/>
      <c r="B34" s="8"/>
      <c r="C34" s="24"/>
      <c r="D34" s="30" t="s">
        <v>71</v>
      </c>
      <c r="E34" s="93"/>
      <c r="F34" s="70">
        <v>435</v>
      </c>
      <c r="G34" s="70">
        <v>442</v>
      </c>
      <c r="H34" s="70">
        <v>0</v>
      </c>
      <c r="I34" s="70">
        <v>0</v>
      </c>
      <c r="J34" s="70">
        <v>306</v>
      </c>
      <c r="K34" s="70">
        <v>300</v>
      </c>
      <c r="L34" s="70"/>
      <c r="M34" s="112"/>
      <c r="N34" s="70"/>
      <c r="O34" s="124"/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264"/>
      <c r="B35" s="10"/>
      <c r="C35" s="62" t="s">
        <v>72</v>
      </c>
      <c r="D35" s="63"/>
      <c r="E35" s="99"/>
      <c r="F35" s="117">
        <v>13</v>
      </c>
      <c r="G35" s="117">
        <v>11</v>
      </c>
      <c r="H35" s="117">
        <v>95</v>
      </c>
      <c r="I35" s="117">
        <v>96</v>
      </c>
      <c r="J35" s="148">
        <v>0</v>
      </c>
      <c r="K35" s="148">
        <v>0</v>
      </c>
      <c r="L35" s="117"/>
      <c r="M35" s="118"/>
      <c r="N35" s="117"/>
      <c r="O35" s="135"/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264"/>
      <c r="B36" s="50" t="s">
        <v>53</v>
      </c>
      <c r="C36" s="51"/>
      <c r="D36" s="51"/>
      <c r="E36" s="15" t="s">
        <v>42</v>
      </c>
      <c r="F36" s="66">
        <v>541</v>
      </c>
      <c r="G36" s="66">
        <v>552</v>
      </c>
      <c r="H36" s="66">
        <v>4848</v>
      </c>
      <c r="I36" s="66">
        <v>4816</v>
      </c>
      <c r="J36" s="66">
        <v>94</v>
      </c>
      <c r="K36" s="66">
        <v>81</v>
      </c>
      <c r="L36" s="66"/>
      <c r="M36" s="144"/>
      <c r="N36" s="66"/>
      <c r="O36" s="131"/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264"/>
      <c r="B37" s="8"/>
      <c r="C37" s="30" t="s">
        <v>73</v>
      </c>
      <c r="D37" s="43"/>
      <c r="E37" s="93"/>
      <c r="F37" s="70">
        <v>524</v>
      </c>
      <c r="G37" s="70">
        <v>528</v>
      </c>
      <c r="H37" s="70">
        <v>4302</v>
      </c>
      <c r="I37" s="70">
        <v>4213</v>
      </c>
      <c r="J37" s="70">
        <v>75</v>
      </c>
      <c r="K37" s="70">
        <v>63</v>
      </c>
      <c r="L37" s="70"/>
      <c r="M37" s="112"/>
      <c r="N37" s="70"/>
      <c r="O37" s="124"/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264"/>
      <c r="B38" s="10"/>
      <c r="C38" s="30" t="s">
        <v>74</v>
      </c>
      <c r="D38" s="43"/>
      <c r="E38" s="93"/>
      <c r="F38" s="69">
        <v>17</v>
      </c>
      <c r="G38" s="69">
        <v>24</v>
      </c>
      <c r="H38" s="70">
        <v>546</v>
      </c>
      <c r="I38" s="70">
        <v>602</v>
      </c>
      <c r="J38" s="70">
        <v>19</v>
      </c>
      <c r="K38" s="70">
        <v>19</v>
      </c>
      <c r="L38" s="70"/>
      <c r="M38" s="112"/>
      <c r="N38" s="70"/>
      <c r="O38" s="124"/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265"/>
      <c r="B39" s="11" t="s">
        <v>75</v>
      </c>
      <c r="C39" s="12"/>
      <c r="D39" s="12"/>
      <c r="E39" s="97" t="s">
        <v>165</v>
      </c>
      <c r="F39" s="72">
        <f>F32-F36</f>
        <v>25</v>
      </c>
      <c r="G39" s="72">
        <f>G32-G36</f>
        <v>37</v>
      </c>
      <c r="H39" s="72">
        <f>H32-H36</f>
        <v>2152</v>
      </c>
      <c r="I39" s="72">
        <f aca="true" t="shared" si="5" ref="I39:O39">I32-I36</f>
        <v>2157</v>
      </c>
      <c r="J39" s="72">
        <f t="shared" si="5"/>
        <v>212</v>
      </c>
      <c r="K39" s="72">
        <f t="shared" si="5"/>
        <v>220</v>
      </c>
      <c r="L39" s="72">
        <f t="shared" si="5"/>
        <v>0</v>
      </c>
      <c r="M39" s="136">
        <f t="shared" si="5"/>
        <v>0</v>
      </c>
      <c r="N39" s="72">
        <f t="shared" si="5"/>
        <v>0</v>
      </c>
      <c r="O39" s="136">
        <f t="shared" si="5"/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263" t="s">
        <v>86</v>
      </c>
      <c r="B40" s="50" t="s">
        <v>76</v>
      </c>
      <c r="C40" s="51"/>
      <c r="D40" s="51"/>
      <c r="E40" s="15" t="s">
        <v>44</v>
      </c>
      <c r="F40" s="65">
        <v>26</v>
      </c>
      <c r="G40" s="65">
        <v>94</v>
      </c>
      <c r="H40" s="66">
        <v>3299</v>
      </c>
      <c r="I40" s="66">
        <v>2339</v>
      </c>
      <c r="J40" s="66">
        <v>0</v>
      </c>
      <c r="K40" s="66">
        <v>0</v>
      </c>
      <c r="L40" s="66"/>
      <c r="M40" s="144"/>
      <c r="N40" s="66"/>
      <c r="O40" s="131"/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266"/>
      <c r="B41" s="10"/>
      <c r="C41" s="30" t="s">
        <v>77</v>
      </c>
      <c r="D41" s="43"/>
      <c r="E41" s="93"/>
      <c r="F41" s="149">
        <v>26</v>
      </c>
      <c r="G41" s="149">
        <v>94</v>
      </c>
      <c r="H41" s="148">
        <v>732</v>
      </c>
      <c r="I41" s="148">
        <v>480</v>
      </c>
      <c r="J41" s="70">
        <v>0</v>
      </c>
      <c r="K41" s="70">
        <v>0</v>
      </c>
      <c r="L41" s="70"/>
      <c r="M41" s="112"/>
      <c r="N41" s="70"/>
      <c r="O41" s="124"/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266"/>
      <c r="B42" s="50" t="s">
        <v>64</v>
      </c>
      <c r="C42" s="51"/>
      <c r="D42" s="51"/>
      <c r="E42" s="15" t="s">
        <v>45</v>
      </c>
      <c r="F42" s="65">
        <v>50</v>
      </c>
      <c r="G42" s="65">
        <v>117</v>
      </c>
      <c r="H42" s="66">
        <v>5452</v>
      </c>
      <c r="I42" s="66">
        <v>4321</v>
      </c>
      <c r="J42" s="66">
        <v>226</v>
      </c>
      <c r="K42" s="66">
        <v>201</v>
      </c>
      <c r="L42" s="66"/>
      <c r="M42" s="144"/>
      <c r="N42" s="66"/>
      <c r="O42" s="131"/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266"/>
      <c r="B43" s="10"/>
      <c r="C43" s="30" t="s">
        <v>78</v>
      </c>
      <c r="D43" s="43"/>
      <c r="E43" s="93"/>
      <c r="F43" s="69">
        <v>24</v>
      </c>
      <c r="G43" s="69">
        <v>23</v>
      </c>
      <c r="H43" s="70">
        <v>1835</v>
      </c>
      <c r="I43" s="70">
        <v>1868</v>
      </c>
      <c r="J43" s="148">
        <v>4</v>
      </c>
      <c r="K43" s="148">
        <v>6</v>
      </c>
      <c r="L43" s="70"/>
      <c r="M43" s="112"/>
      <c r="N43" s="70"/>
      <c r="O43" s="124"/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267"/>
      <c r="B44" s="47" t="s">
        <v>75</v>
      </c>
      <c r="C44" s="31"/>
      <c r="D44" s="31"/>
      <c r="E44" s="97" t="s">
        <v>166</v>
      </c>
      <c r="F44" s="126">
        <f>F40-F42</f>
        <v>-24</v>
      </c>
      <c r="G44" s="126">
        <f>G40-G42</f>
        <v>-23</v>
      </c>
      <c r="H44" s="126">
        <f>H40-H42</f>
        <v>-2153</v>
      </c>
      <c r="I44" s="126">
        <f aca="true" t="shared" si="6" ref="I44:O44">I40-I42</f>
        <v>-1982</v>
      </c>
      <c r="J44" s="126">
        <f t="shared" si="6"/>
        <v>-226</v>
      </c>
      <c r="K44" s="126">
        <f t="shared" si="6"/>
        <v>-201</v>
      </c>
      <c r="L44" s="126">
        <f t="shared" si="6"/>
        <v>0</v>
      </c>
      <c r="M44" s="127">
        <f t="shared" si="6"/>
        <v>0</v>
      </c>
      <c r="N44" s="126">
        <f t="shared" si="6"/>
        <v>0</v>
      </c>
      <c r="O44" s="127">
        <f t="shared" si="6"/>
        <v>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270" t="s">
        <v>87</v>
      </c>
      <c r="B45" s="25" t="s">
        <v>79</v>
      </c>
      <c r="C45" s="20"/>
      <c r="D45" s="20"/>
      <c r="E45" s="96" t="s">
        <v>167</v>
      </c>
      <c r="F45" s="150">
        <f>F39+F44</f>
        <v>1</v>
      </c>
      <c r="G45" s="150">
        <f>G39+G44</f>
        <v>14</v>
      </c>
      <c r="H45" s="150">
        <f>H39+H44</f>
        <v>-1</v>
      </c>
      <c r="I45" s="150">
        <f aca="true" t="shared" si="7" ref="I45:O45">I39+I44</f>
        <v>175</v>
      </c>
      <c r="J45" s="150">
        <f t="shared" si="7"/>
        <v>-14</v>
      </c>
      <c r="K45" s="150">
        <f t="shared" si="7"/>
        <v>19</v>
      </c>
      <c r="L45" s="150">
        <f t="shared" si="7"/>
        <v>0</v>
      </c>
      <c r="M45" s="151">
        <f t="shared" si="7"/>
        <v>0</v>
      </c>
      <c r="N45" s="150">
        <f t="shared" si="7"/>
        <v>0</v>
      </c>
      <c r="O45" s="151">
        <f t="shared" si="7"/>
        <v>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271"/>
      <c r="B46" s="44" t="s">
        <v>80</v>
      </c>
      <c r="C46" s="43"/>
      <c r="D46" s="43"/>
      <c r="E46" s="43"/>
      <c r="F46" s="149"/>
      <c r="G46" s="149"/>
      <c r="H46" s="148"/>
      <c r="I46" s="148"/>
      <c r="J46" s="148"/>
      <c r="K46" s="148"/>
      <c r="L46" s="70"/>
      <c r="M46" s="112"/>
      <c r="N46" s="148"/>
      <c r="O46" s="125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71"/>
      <c r="B47" s="44" t="s">
        <v>81</v>
      </c>
      <c r="C47" s="43"/>
      <c r="D47" s="43"/>
      <c r="E47" s="43"/>
      <c r="F47" s="70"/>
      <c r="G47" s="70"/>
      <c r="H47" s="70"/>
      <c r="I47" s="70"/>
      <c r="J47" s="70"/>
      <c r="K47" s="70"/>
      <c r="L47" s="70"/>
      <c r="M47" s="112"/>
      <c r="N47" s="70"/>
      <c r="O47" s="124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272"/>
      <c r="B48" s="47" t="s">
        <v>82</v>
      </c>
      <c r="C48" s="31"/>
      <c r="D48" s="31"/>
      <c r="E48" s="31"/>
      <c r="F48" s="73"/>
      <c r="G48" s="73"/>
      <c r="H48" s="73"/>
      <c r="I48" s="73"/>
      <c r="J48" s="73"/>
      <c r="K48" s="73"/>
      <c r="L48" s="73"/>
      <c r="M48" s="152"/>
      <c r="N48" s="73"/>
      <c r="O48" s="136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G44" sqref="G44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6" t="s">
        <v>0</v>
      </c>
      <c r="B1" s="156"/>
      <c r="C1" s="205" t="s">
        <v>248</v>
      </c>
      <c r="D1" s="206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7"/>
      <c r="B5" s="207" t="s">
        <v>247</v>
      </c>
      <c r="C5" s="207"/>
      <c r="D5" s="207"/>
      <c r="H5" s="37"/>
      <c r="L5" s="37"/>
      <c r="N5" s="37" t="s">
        <v>170</v>
      </c>
    </row>
    <row r="6" spans="1:14" ht="15" customHeight="1">
      <c r="A6" s="208"/>
      <c r="B6" s="209"/>
      <c r="C6" s="209"/>
      <c r="D6" s="209"/>
      <c r="E6" s="293" t="s">
        <v>260</v>
      </c>
      <c r="F6" s="294"/>
      <c r="G6" s="293" t="s">
        <v>261</v>
      </c>
      <c r="H6" s="294"/>
      <c r="I6" s="210"/>
      <c r="J6" s="211"/>
      <c r="K6" s="293"/>
      <c r="L6" s="294"/>
      <c r="M6" s="293"/>
      <c r="N6" s="294"/>
    </row>
    <row r="7" spans="1:14" ht="15" customHeight="1">
      <c r="A7" s="59"/>
      <c r="B7" s="60"/>
      <c r="C7" s="60"/>
      <c r="D7" s="60"/>
      <c r="E7" s="212" t="s">
        <v>246</v>
      </c>
      <c r="F7" s="213" t="s">
        <v>2</v>
      </c>
      <c r="G7" s="212" t="s">
        <v>246</v>
      </c>
      <c r="H7" s="213" t="s">
        <v>2</v>
      </c>
      <c r="I7" s="212" t="s">
        <v>246</v>
      </c>
      <c r="J7" s="213" t="s">
        <v>2</v>
      </c>
      <c r="K7" s="212" t="s">
        <v>246</v>
      </c>
      <c r="L7" s="213" t="s">
        <v>2</v>
      </c>
      <c r="M7" s="212" t="s">
        <v>246</v>
      </c>
      <c r="N7" s="243" t="s">
        <v>2</v>
      </c>
    </row>
    <row r="8" spans="1:14" ht="18" customHeight="1">
      <c r="A8" s="248" t="s">
        <v>171</v>
      </c>
      <c r="B8" s="214" t="s">
        <v>172</v>
      </c>
      <c r="C8" s="215"/>
      <c r="D8" s="215"/>
      <c r="E8" s="216">
        <v>1</v>
      </c>
      <c r="F8" s="216">
        <v>1</v>
      </c>
      <c r="G8" s="216">
        <v>1</v>
      </c>
      <c r="H8" s="216">
        <v>1</v>
      </c>
      <c r="I8" s="216"/>
      <c r="J8" s="217"/>
      <c r="K8" s="216"/>
      <c r="L8" s="218"/>
      <c r="M8" s="216"/>
      <c r="N8" s="218"/>
    </row>
    <row r="9" spans="1:14" ht="18" customHeight="1">
      <c r="A9" s="249"/>
      <c r="B9" s="248" t="s">
        <v>173</v>
      </c>
      <c r="C9" s="174" t="s">
        <v>174</v>
      </c>
      <c r="D9" s="175"/>
      <c r="E9" s="219">
        <v>10</v>
      </c>
      <c r="F9" s="219">
        <v>10</v>
      </c>
      <c r="G9" s="219">
        <v>36760</v>
      </c>
      <c r="H9" s="219">
        <v>36760</v>
      </c>
      <c r="I9" s="219"/>
      <c r="J9" s="220"/>
      <c r="K9" s="219"/>
      <c r="L9" s="221"/>
      <c r="M9" s="219"/>
      <c r="N9" s="221"/>
    </row>
    <row r="10" spans="1:14" ht="18" customHeight="1">
      <c r="A10" s="249"/>
      <c r="B10" s="249"/>
      <c r="C10" s="44" t="s">
        <v>175</v>
      </c>
      <c r="D10" s="43"/>
      <c r="E10" s="222">
        <v>10</v>
      </c>
      <c r="F10" s="222">
        <v>10</v>
      </c>
      <c r="G10" s="222">
        <v>36760</v>
      </c>
      <c r="H10" s="222">
        <v>36760</v>
      </c>
      <c r="I10" s="222"/>
      <c r="J10" s="223"/>
      <c r="K10" s="222"/>
      <c r="L10" s="224"/>
      <c r="M10" s="222"/>
      <c r="N10" s="224"/>
    </row>
    <row r="11" spans="1:14" ht="18" customHeight="1">
      <c r="A11" s="249"/>
      <c r="B11" s="249"/>
      <c r="C11" s="44" t="s">
        <v>176</v>
      </c>
      <c r="D11" s="43"/>
      <c r="E11" s="222">
        <v>0</v>
      </c>
      <c r="F11" s="222">
        <v>0</v>
      </c>
      <c r="G11" s="222">
        <v>0</v>
      </c>
      <c r="H11" s="222">
        <v>0</v>
      </c>
      <c r="I11" s="222"/>
      <c r="J11" s="223"/>
      <c r="K11" s="222"/>
      <c r="L11" s="224"/>
      <c r="M11" s="222"/>
      <c r="N11" s="224"/>
    </row>
    <row r="12" spans="1:14" ht="18" customHeight="1">
      <c r="A12" s="249"/>
      <c r="B12" s="249"/>
      <c r="C12" s="44" t="s">
        <v>177</v>
      </c>
      <c r="D12" s="43"/>
      <c r="E12" s="222">
        <v>0</v>
      </c>
      <c r="F12" s="222">
        <v>0</v>
      </c>
      <c r="G12" s="222">
        <v>0</v>
      </c>
      <c r="H12" s="222">
        <v>0</v>
      </c>
      <c r="I12" s="222"/>
      <c r="J12" s="223"/>
      <c r="K12" s="222"/>
      <c r="L12" s="224"/>
      <c r="M12" s="222"/>
      <c r="N12" s="224"/>
    </row>
    <row r="13" spans="1:14" ht="18" customHeight="1">
      <c r="A13" s="249"/>
      <c r="B13" s="249"/>
      <c r="C13" s="44" t="s">
        <v>178</v>
      </c>
      <c r="D13" s="43"/>
      <c r="E13" s="222">
        <v>0</v>
      </c>
      <c r="F13" s="222">
        <v>0</v>
      </c>
      <c r="G13" s="222">
        <v>0</v>
      </c>
      <c r="H13" s="222">
        <v>0</v>
      </c>
      <c r="I13" s="222"/>
      <c r="J13" s="223"/>
      <c r="K13" s="222"/>
      <c r="L13" s="224"/>
      <c r="M13" s="222"/>
      <c r="N13" s="224"/>
    </row>
    <row r="14" spans="1:14" ht="18" customHeight="1">
      <c r="A14" s="250"/>
      <c r="B14" s="250"/>
      <c r="C14" s="47" t="s">
        <v>179</v>
      </c>
      <c r="D14" s="31"/>
      <c r="E14" s="225">
        <v>0</v>
      </c>
      <c r="F14" s="225">
        <v>0</v>
      </c>
      <c r="G14" s="225">
        <v>0</v>
      </c>
      <c r="H14" s="225">
        <v>0</v>
      </c>
      <c r="I14" s="225"/>
      <c r="J14" s="226"/>
      <c r="K14" s="225"/>
      <c r="L14" s="227"/>
      <c r="M14" s="225"/>
      <c r="N14" s="227"/>
    </row>
    <row r="15" spans="1:14" ht="18" customHeight="1">
      <c r="A15" s="290" t="s">
        <v>180</v>
      </c>
      <c r="B15" s="248" t="s">
        <v>181</v>
      </c>
      <c r="C15" s="174" t="s">
        <v>182</v>
      </c>
      <c r="D15" s="175"/>
      <c r="E15" s="228">
        <v>9882</v>
      </c>
      <c r="F15" s="228">
        <v>7624</v>
      </c>
      <c r="G15" s="228">
        <v>2095</v>
      </c>
      <c r="H15" s="228">
        <v>1372</v>
      </c>
      <c r="I15" s="228"/>
      <c r="J15" s="229"/>
      <c r="K15" s="228"/>
      <c r="L15" s="151"/>
      <c r="M15" s="228"/>
      <c r="N15" s="151"/>
    </row>
    <row r="16" spans="1:14" ht="18" customHeight="1">
      <c r="A16" s="249"/>
      <c r="B16" s="249"/>
      <c r="C16" s="44" t="s">
        <v>183</v>
      </c>
      <c r="D16" s="43"/>
      <c r="E16" s="70">
        <v>827</v>
      </c>
      <c r="F16" s="70">
        <v>835</v>
      </c>
      <c r="G16" s="70">
        <v>110434</v>
      </c>
      <c r="H16" s="70">
        <v>110436</v>
      </c>
      <c r="I16" s="70"/>
      <c r="J16" s="113"/>
      <c r="K16" s="70"/>
      <c r="L16" s="124"/>
      <c r="M16" s="70"/>
      <c r="N16" s="124"/>
    </row>
    <row r="17" spans="1:14" ht="18" customHeight="1">
      <c r="A17" s="249"/>
      <c r="B17" s="249"/>
      <c r="C17" s="44" t="s">
        <v>184</v>
      </c>
      <c r="D17" s="43"/>
      <c r="E17" s="70">
        <v>0</v>
      </c>
      <c r="F17" s="70">
        <v>0</v>
      </c>
      <c r="G17" s="70">
        <v>0</v>
      </c>
      <c r="H17" s="70">
        <v>0</v>
      </c>
      <c r="I17" s="70"/>
      <c r="J17" s="113"/>
      <c r="K17" s="70"/>
      <c r="L17" s="124"/>
      <c r="M17" s="70"/>
      <c r="N17" s="124"/>
    </row>
    <row r="18" spans="1:14" ht="18" customHeight="1">
      <c r="A18" s="249"/>
      <c r="B18" s="250"/>
      <c r="C18" s="47" t="s">
        <v>185</v>
      </c>
      <c r="D18" s="31"/>
      <c r="E18" s="72">
        <v>10709</v>
      </c>
      <c r="F18" s="72">
        <v>8458</v>
      </c>
      <c r="G18" s="72">
        <v>112529</v>
      </c>
      <c r="H18" s="72">
        <v>111808</v>
      </c>
      <c r="I18" s="72"/>
      <c r="J18" s="230"/>
      <c r="K18" s="72"/>
      <c r="L18" s="230"/>
      <c r="M18" s="72"/>
      <c r="N18" s="230"/>
    </row>
    <row r="19" spans="1:14" ht="18" customHeight="1">
      <c r="A19" s="249"/>
      <c r="B19" s="248" t="s">
        <v>186</v>
      </c>
      <c r="C19" s="174" t="s">
        <v>187</v>
      </c>
      <c r="D19" s="175"/>
      <c r="E19" s="150">
        <v>7038</v>
      </c>
      <c r="F19" s="150">
        <v>4626</v>
      </c>
      <c r="G19" s="150">
        <v>18621</v>
      </c>
      <c r="H19" s="150">
        <v>19587</v>
      </c>
      <c r="I19" s="150"/>
      <c r="J19" s="151"/>
      <c r="K19" s="150"/>
      <c r="L19" s="151"/>
      <c r="M19" s="150"/>
      <c r="N19" s="151"/>
    </row>
    <row r="20" spans="1:14" ht="18" customHeight="1">
      <c r="A20" s="249"/>
      <c r="B20" s="249"/>
      <c r="C20" s="44" t="s">
        <v>188</v>
      </c>
      <c r="D20" s="43"/>
      <c r="E20" s="69">
        <v>0</v>
      </c>
      <c r="F20" s="69">
        <v>25</v>
      </c>
      <c r="G20" s="69">
        <v>532</v>
      </c>
      <c r="H20" s="69">
        <v>703</v>
      </c>
      <c r="I20" s="69"/>
      <c r="J20" s="124"/>
      <c r="K20" s="69"/>
      <c r="L20" s="124"/>
      <c r="M20" s="69"/>
      <c r="N20" s="124"/>
    </row>
    <row r="21" spans="1:14" s="235" customFormat="1" ht="18" customHeight="1">
      <c r="A21" s="249"/>
      <c r="B21" s="249"/>
      <c r="C21" s="231" t="s">
        <v>189</v>
      </c>
      <c r="D21" s="232"/>
      <c r="E21" s="233">
        <v>0</v>
      </c>
      <c r="F21" s="233">
        <v>0</v>
      </c>
      <c r="G21" s="233">
        <v>56617</v>
      </c>
      <c r="H21" s="233">
        <v>54758</v>
      </c>
      <c r="I21" s="233"/>
      <c r="J21" s="234"/>
      <c r="K21" s="233"/>
      <c r="L21" s="234"/>
      <c r="M21" s="233"/>
      <c r="N21" s="234"/>
    </row>
    <row r="22" spans="1:14" ht="18" customHeight="1">
      <c r="A22" s="249"/>
      <c r="B22" s="250"/>
      <c r="C22" s="11" t="s">
        <v>190</v>
      </c>
      <c r="D22" s="12"/>
      <c r="E22" s="72">
        <v>7038</v>
      </c>
      <c r="F22" s="72">
        <v>4651</v>
      </c>
      <c r="G22" s="72">
        <v>75769</v>
      </c>
      <c r="H22" s="72">
        <v>75048</v>
      </c>
      <c r="I22" s="72"/>
      <c r="J22" s="136"/>
      <c r="K22" s="72"/>
      <c r="L22" s="136"/>
      <c r="M22" s="72"/>
      <c r="N22" s="136"/>
    </row>
    <row r="23" spans="1:14" ht="18" customHeight="1">
      <c r="A23" s="249"/>
      <c r="B23" s="248" t="s">
        <v>191</v>
      </c>
      <c r="C23" s="174" t="s">
        <v>192</v>
      </c>
      <c r="D23" s="175"/>
      <c r="E23" s="150">
        <v>10</v>
      </c>
      <c r="F23" s="150">
        <v>10</v>
      </c>
      <c r="G23" s="150">
        <v>36760</v>
      </c>
      <c r="H23" s="150">
        <v>36760</v>
      </c>
      <c r="I23" s="150"/>
      <c r="J23" s="151"/>
      <c r="K23" s="150"/>
      <c r="L23" s="151"/>
      <c r="M23" s="150"/>
      <c r="N23" s="151"/>
    </row>
    <row r="24" spans="1:14" ht="18" customHeight="1">
      <c r="A24" s="249"/>
      <c r="B24" s="249"/>
      <c r="C24" s="44" t="s">
        <v>193</v>
      </c>
      <c r="D24" s="43"/>
      <c r="E24" s="69">
        <v>0</v>
      </c>
      <c r="F24" s="69">
        <v>0</v>
      </c>
      <c r="G24" s="69">
        <v>0</v>
      </c>
      <c r="H24" s="69">
        <v>0</v>
      </c>
      <c r="I24" s="69"/>
      <c r="J24" s="124"/>
      <c r="K24" s="69"/>
      <c r="L24" s="124"/>
      <c r="M24" s="69"/>
      <c r="N24" s="124"/>
    </row>
    <row r="25" spans="1:14" ht="18" customHeight="1">
      <c r="A25" s="249"/>
      <c r="B25" s="249"/>
      <c r="C25" s="44" t="s">
        <v>194</v>
      </c>
      <c r="D25" s="43"/>
      <c r="E25" s="69">
        <v>3662</v>
      </c>
      <c r="F25" s="69">
        <v>3797</v>
      </c>
      <c r="G25" s="69">
        <v>0</v>
      </c>
      <c r="H25" s="69">
        <v>0</v>
      </c>
      <c r="I25" s="69"/>
      <c r="J25" s="124"/>
      <c r="K25" s="69"/>
      <c r="L25" s="124"/>
      <c r="M25" s="69"/>
      <c r="N25" s="124"/>
    </row>
    <row r="26" spans="1:14" ht="18" customHeight="1">
      <c r="A26" s="249"/>
      <c r="B26" s="250"/>
      <c r="C26" s="45" t="s">
        <v>195</v>
      </c>
      <c r="D26" s="46"/>
      <c r="E26" s="71">
        <v>3672</v>
      </c>
      <c r="F26" s="71">
        <v>3807</v>
      </c>
      <c r="G26" s="71">
        <v>36760</v>
      </c>
      <c r="H26" s="71">
        <v>36760</v>
      </c>
      <c r="I26" s="153"/>
      <c r="J26" s="136"/>
      <c r="K26" s="71"/>
      <c r="L26" s="136"/>
      <c r="M26" s="71"/>
      <c r="N26" s="136"/>
    </row>
    <row r="27" spans="1:14" ht="18" customHeight="1">
      <c r="A27" s="250"/>
      <c r="B27" s="47" t="s">
        <v>196</v>
      </c>
      <c r="C27" s="31"/>
      <c r="D27" s="31"/>
      <c r="E27" s="236">
        <v>10709</v>
      </c>
      <c r="F27" s="236">
        <v>8458</v>
      </c>
      <c r="G27" s="72">
        <v>112529</v>
      </c>
      <c r="H27" s="72">
        <v>111808</v>
      </c>
      <c r="I27" s="236"/>
      <c r="J27" s="136"/>
      <c r="K27" s="72"/>
      <c r="L27" s="136"/>
      <c r="M27" s="72"/>
      <c r="N27" s="136"/>
    </row>
    <row r="28" spans="1:14" ht="18" customHeight="1">
      <c r="A28" s="248" t="s">
        <v>197</v>
      </c>
      <c r="B28" s="248" t="s">
        <v>198</v>
      </c>
      <c r="C28" s="174" t="s">
        <v>199</v>
      </c>
      <c r="D28" s="237" t="s">
        <v>41</v>
      </c>
      <c r="E28" s="150">
        <v>2652</v>
      </c>
      <c r="F28" s="150">
        <v>1093</v>
      </c>
      <c r="G28" s="150">
        <v>9007</v>
      </c>
      <c r="H28" s="150">
        <v>8919</v>
      </c>
      <c r="I28" s="150"/>
      <c r="J28" s="151"/>
      <c r="K28" s="150"/>
      <c r="L28" s="151"/>
      <c r="M28" s="150"/>
      <c r="N28" s="151"/>
    </row>
    <row r="29" spans="1:14" ht="18" customHeight="1">
      <c r="A29" s="249"/>
      <c r="B29" s="249"/>
      <c r="C29" s="44" t="s">
        <v>200</v>
      </c>
      <c r="D29" s="238" t="s">
        <v>42</v>
      </c>
      <c r="E29" s="69">
        <v>2637</v>
      </c>
      <c r="F29" s="69">
        <v>1186</v>
      </c>
      <c r="G29" s="69">
        <v>8903</v>
      </c>
      <c r="H29" s="69">
        <v>8787</v>
      </c>
      <c r="I29" s="69"/>
      <c r="J29" s="124"/>
      <c r="K29" s="69"/>
      <c r="L29" s="124"/>
      <c r="M29" s="69"/>
      <c r="N29" s="124"/>
    </row>
    <row r="30" spans="1:14" ht="18" customHeight="1">
      <c r="A30" s="249"/>
      <c r="B30" s="249"/>
      <c r="C30" s="44" t="s">
        <v>201</v>
      </c>
      <c r="D30" s="238" t="s">
        <v>202</v>
      </c>
      <c r="E30" s="69">
        <v>161</v>
      </c>
      <c r="F30" s="69">
        <v>118</v>
      </c>
      <c r="G30" s="70">
        <v>88</v>
      </c>
      <c r="H30" s="70">
        <v>87</v>
      </c>
      <c r="I30" s="69"/>
      <c r="J30" s="124"/>
      <c r="K30" s="69"/>
      <c r="L30" s="124"/>
      <c r="M30" s="69"/>
      <c r="N30" s="124"/>
    </row>
    <row r="31" spans="1:15" ht="18" customHeight="1">
      <c r="A31" s="249"/>
      <c r="B31" s="249"/>
      <c r="C31" s="11" t="s">
        <v>203</v>
      </c>
      <c r="D31" s="239" t="s">
        <v>204</v>
      </c>
      <c r="E31" s="72">
        <f aca="true" t="shared" si="0" ref="E31:N31">E28-E29-E30</f>
        <v>-146</v>
      </c>
      <c r="F31" s="72">
        <f t="shared" si="0"/>
        <v>-211</v>
      </c>
      <c r="G31" s="72">
        <f t="shared" si="0"/>
        <v>16</v>
      </c>
      <c r="H31" s="72">
        <f t="shared" si="0"/>
        <v>45</v>
      </c>
      <c r="I31" s="72">
        <f t="shared" si="0"/>
        <v>0</v>
      </c>
      <c r="J31" s="240">
        <f t="shared" si="0"/>
        <v>0</v>
      </c>
      <c r="K31" s="72">
        <f t="shared" si="0"/>
        <v>0</v>
      </c>
      <c r="L31" s="240">
        <f t="shared" si="0"/>
        <v>0</v>
      </c>
      <c r="M31" s="72">
        <f t="shared" si="0"/>
        <v>0</v>
      </c>
      <c r="N31" s="230">
        <f t="shared" si="0"/>
        <v>0</v>
      </c>
      <c r="O31" s="7"/>
    </row>
    <row r="32" spans="1:14" ht="18" customHeight="1">
      <c r="A32" s="249"/>
      <c r="B32" s="249"/>
      <c r="C32" s="174" t="s">
        <v>205</v>
      </c>
      <c r="D32" s="237" t="s">
        <v>206</v>
      </c>
      <c r="E32" s="150">
        <v>8</v>
      </c>
      <c r="F32" s="150">
        <v>10</v>
      </c>
      <c r="G32" s="150">
        <v>0</v>
      </c>
      <c r="H32" s="150">
        <v>5</v>
      </c>
      <c r="I32" s="150"/>
      <c r="J32" s="151"/>
      <c r="K32" s="150"/>
      <c r="L32" s="151"/>
      <c r="M32" s="150"/>
      <c r="N32" s="151"/>
    </row>
    <row r="33" spans="1:14" ht="18" customHeight="1">
      <c r="A33" s="249"/>
      <c r="B33" s="249"/>
      <c r="C33" s="44" t="s">
        <v>207</v>
      </c>
      <c r="D33" s="238" t="s">
        <v>208</v>
      </c>
      <c r="E33" s="69">
        <v>2</v>
      </c>
      <c r="F33" s="69">
        <v>0</v>
      </c>
      <c r="G33" s="69">
        <v>16</v>
      </c>
      <c r="H33" s="69">
        <v>50</v>
      </c>
      <c r="I33" s="69"/>
      <c r="J33" s="124"/>
      <c r="K33" s="69"/>
      <c r="L33" s="124"/>
      <c r="M33" s="69"/>
      <c r="N33" s="124"/>
    </row>
    <row r="34" spans="1:14" ht="18" customHeight="1">
      <c r="A34" s="249"/>
      <c r="B34" s="250"/>
      <c r="C34" s="11" t="s">
        <v>209</v>
      </c>
      <c r="D34" s="239" t="s">
        <v>210</v>
      </c>
      <c r="E34" s="72">
        <f aca="true" t="shared" si="1" ref="E34:N34">E31+E32-E33</f>
        <v>-140</v>
      </c>
      <c r="F34" s="72">
        <f t="shared" si="1"/>
        <v>-201</v>
      </c>
      <c r="G34" s="72">
        <f t="shared" si="1"/>
        <v>0</v>
      </c>
      <c r="H34" s="72">
        <f t="shared" si="1"/>
        <v>0</v>
      </c>
      <c r="I34" s="72">
        <f t="shared" si="1"/>
        <v>0</v>
      </c>
      <c r="J34" s="136">
        <f t="shared" si="1"/>
        <v>0</v>
      </c>
      <c r="K34" s="72">
        <f t="shared" si="1"/>
        <v>0</v>
      </c>
      <c r="L34" s="136">
        <f t="shared" si="1"/>
        <v>0</v>
      </c>
      <c r="M34" s="72">
        <f t="shared" si="1"/>
        <v>0</v>
      </c>
      <c r="N34" s="136">
        <f t="shared" si="1"/>
        <v>0</v>
      </c>
    </row>
    <row r="35" spans="1:14" ht="18" customHeight="1">
      <c r="A35" s="249"/>
      <c r="B35" s="248" t="s">
        <v>211</v>
      </c>
      <c r="C35" s="174" t="s">
        <v>212</v>
      </c>
      <c r="D35" s="237" t="s">
        <v>213</v>
      </c>
      <c r="E35" s="150">
        <v>5</v>
      </c>
      <c r="F35" s="150">
        <v>5</v>
      </c>
      <c r="G35" s="150">
        <v>0</v>
      </c>
      <c r="H35" s="150">
        <v>0</v>
      </c>
      <c r="I35" s="150"/>
      <c r="J35" s="151"/>
      <c r="K35" s="150"/>
      <c r="L35" s="151"/>
      <c r="M35" s="150"/>
      <c r="N35" s="151"/>
    </row>
    <row r="36" spans="1:14" ht="18" customHeight="1">
      <c r="A36" s="249"/>
      <c r="B36" s="249"/>
      <c r="C36" s="44" t="s">
        <v>214</v>
      </c>
      <c r="D36" s="238" t="s">
        <v>215</v>
      </c>
      <c r="E36" s="69">
        <v>0</v>
      </c>
      <c r="F36" s="69">
        <v>188</v>
      </c>
      <c r="G36" s="69">
        <v>0</v>
      </c>
      <c r="H36" s="69">
        <v>0</v>
      </c>
      <c r="I36" s="69"/>
      <c r="J36" s="124"/>
      <c r="K36" s="69"/>
      <c r="L36" s="124"/>
      <c r="M36" s="69"/>
      <c r="N36" s="124"/>
    </row>
    <row r="37" spans="1:14" ht="18" customHeight="1">
      <c r="A37" s="249"/>
      <c r="B37" s="249"/>
      <c r="C37" s="44" t="s">
        <v>216</v>
      </c>
      <c r="D37" s="238" t="s">
        <v>217</v>
      </c>
      <c r="E37" s="69">
        <f aca="true" t="shared" si="2" ref="E37:N37">E34+E35-E36</f>
        <v>-135</v>
      </c>
      <c r="F37" s="69">
        <f t="shared" si="2"/>
        <v>-384</v>
      </c>
      <c r="G37" s="69">
        <f t="shared" si="2"/>
        <v>0</v>
      </c>
      <c r="H37" s="69">
        <f>H34+H35-H36</f>
        <v>0</v>
      </c>
      <c r="I37" s="69">
        <f t="shared" si="2"/>
        <v>0</v>
      </c>
      <c r="J37" s="124">
        <f t="shared" si="2"/>
        <v>0</v>
      </c>
      <c r="K37" s="69">
        <f t="shared" si="2"/>
        <v>0</v>
      </c>
      <c r="L37" s="124">
        <f t="shared" si="2"/>
        <v>0</v>
      </c>
      <c r="M37" s="69">
        <f t="shared" si="2"/>
        <v>0</v>
      </c>
      <c r="N37" s="124">
        <f t="shared" si="2"/>
        <v>0</v>
      </c>
    </row>
    <row r="38" spans="1:14" ht="18" customHeight="1">
      <c r="A38" s="249"/>
      <c r="B38" s="249"/>
      <c r="C38" s="44" t="s">
        <v>218</v>
      </c>
      <c r="D38" s="238" t="s">
        <v>219</v>
      </c>
      <c r="E38" s="69">
        <v>0</v>
      </c>
      <c r="F38" s="69">
        <v>0</v>
      </c>
      <c r="G38" s="69">
        <v>0</v>
      </c>
      <c r="H38" s="69">
        <v>0</v>
      </c>
      <c r="I38" s="69"/>
      <c r="J38" s="124"/>
      <c r="K38" s="69"/>
      <c r="L38" s="124"/>
      <c r="M38" s="69"/>
      <c r="N38" s="124"/>
    </row>
    <row r="39" spans="1:14" ht="18" customHeight="1">
      <c r="A39" s="249"/>
      <c r="B39" s="249"/>
      <c r="C39" s="44" t="s">
        <v>220</v>
      </c>
      <c r="D39" s="238" t="s">
        <v>221</v>
      </c>
      <c r="E39" s="69">
        <v>0</v>
      </c>
      <c r="F39" s="69">
        <v>0</v>
      </c>
      <c r="G39" s="69">
        <v>0</v>
      </c>
      <c r="H39" s="69">
        <v>0</v>
      </c>
      <c r="I39" s="69"/>
      <c r="J39" s="124"/>
      <c r="K39" s="69"/>
      <c r="L39" s="124"/>
      <c r="M39" s="69"/>
      <c r="N39" s="124"/>
    </row>
    <row r="40" spans="1:14" ht="18" customHeight="1">
      <c r="A40" s="249"/>
      <c r="B40" s="249"/>
      <c r="C40" s="44" t="s">
        <v>222</v>
      </c>
      <c r="D40" s="238" t="s">
        <v>223</v>
      </c>
      <c r="E40" s="69">
        <v>0</v>
      </c>
      <c r="F40" s="69">
        <v>0</v>
      </c>
      <c r="G40" s="69">
        <v>0</v>
      </c>
      <c r="H40" s="69">
        <v>0</v>
      </c>
      <c r="I40" s="69"/>
      <c r="J40" s="124"/>
      <c r="K40" s="69"/>
      <c r="L40" s="124"/>
      <c r="M40" s="69"/>
      <c r="N40" s="124"/>
    </row>
    <row r="41" spans="1:14" ht="18" customHeight="1">
      <c r="A41" s="249"/>
      <c r="B41" s="249"/>
      <c r="C41" s="186" t="s">
        <v>224</v>
      </c>
      <c r="D41" s="238" t="s">
        <v>225</v>
      </c>
      <c r="E41" s="69">
        <f aca="true" t="shared" si="3" ref="E41:N41">E34+E35-E36-E40</f>
        <v>-135</v>
      </c>
      <c r="F41" s="69">
        <f t="shared" si="3"/>
        <v>-384</v>
      </c>
      <c r="G41" s="69">
        <f t="shared" si="3"/>
        <v>0</v>
      </c>
      <c r="H41" s="69">
        <f t="shared" si="3"/>
        <v>0</v>
      </c>
      <c r="I41" s="69">
        <f t="shared" si="3"/>
        <v>0</v>
      </c>
      <c r="J41" s="124">
        <f t="shared" si="3"/>
        <v>0</v>
      </c>
      <c r="K41" s="69">
        <f t="shared" si="3"/>
        <v>0</v>
      </c>
      <c r="L41" s="124">
        <f t="shared" si="3"/>
        <v>0</v>
      </c>
      <c r="M41" s="69">
        <f t="shared" si="3"/>
        <v>0</v>
      </c>
      <c r="N41" s="124">
        <f t="shared" si="3"/>
        <v>0</v>
      </c>
    </row>
    <row r="42" spans="1:14" ht="18" customHeight="1">
      <c r="A42" s="249"/>
      <c r="B42" s="249"/>
      <c r="C42" s="291" t="s">
        <v>226</v>
      </c>
      <c r="D42" s="292"/>
      <c r="E42" s="70">
        <f aca="true" t="shared" si="4" ref="E42:N42">E37+E38-E39-E40</f>
        <v>-135</v>
      </c>
      <c r="F42" s="70">
        <f t="shared" si="4"/>
        <v>-384</v>
      </c>
      <c r="G42" s="70">
        <f t="shared" si="4"/>
        <v>0</v>
      </c>
      <c r="H42" s="70">
        <f t="shared" si="4"/>
        <v>0</v>
      </c>
      <c r="I42" s="70">
        <f t="shared" si="4"/>
        <v>0</v>
      </c>
      <c r="J42" s="112">
        <f t="shared" si="4"/>
        <v>0</v>
      </c>
      <c r="K42" s="70">
        <f t="shared" si="4"/>
        <v>0</v>
      </c>
      <c r="L42" s="112">
        <f t="shared" si="4"/>
        <v>0</v>
      </c>
      <c r="M42" s="70">
        <f t="shared" si="4"/>
        <v>0</v>
      </c>
      <c r="N42" s="124">
        <f t="shared" si="4"/>
        <v>0</v>
      </c>
    </row>
    <row r="43" spans="1:14" ht="18" customHeight="1">
      <c r="A43" s="249"/>
      <c r="B43" s="249"/>
      <c r="C43" s="44" t="s">
        <v>227</v>
      </c>
      <c r="D43" s="238" t="s">
        <v>228</v>
      </c>
      <c r="E43" s="69">
        <v>0</v>
      </c>
      <c r="F43" s="69">
        <v>0</v>
      </c>
      <c r="G43" s="69">
        <v>0</v>
      </c>
      <c r="H43" s="69">
        <v>0</v>
      </c>
      <c r="I43" s="69"/>
      <c r="J43" s="124"/>
      <c r="K43" s="69"/>
      <c r="L43" s="124"/>
      <c r="M43" s="69"/>
      <c r="N43" s="124"/>
    </row>
    <row r="44" spans="1:14" ht="18" customHeight="1">
      <c r="A44" s="250"/>
      <c r="B44" s="250"/>
      <c r="C44" s="11" t="s">
        <v>229</v>
      </c>
      <c r="D44" s="97" t="s">
        <v>230</v>
      </c>
      <c r="E44" s="72">
        <f aca="true" t="shared" si="5" ref="E44:N44">E41+E43</f>
        <v>-135</v>
      </c>
      <c r="F44" s="72">
        <f t="shared" si="5"/>
        <v>-384</v>
      </c>
      <c r="G44" s="72">
        <f t="shared" si="5"/>
        <v>0</v>
      </c>
      <c r="H44" s="72">
        <f t="shared" si="5"/>
        <v>0</v>
      </c>
      <c r="I44" s="72">
        <f t="shared" si="5"/>
        <v>0</v>
      </c>
      <c r="J44" s="136">
        <f t="shared" si="5"/>
        <v>0</v>
      </c>
      <c r="K44" s="72">
        <f t="shared" si="5"/>
        <v>0</v>
      </c>
      <c r="L44" s="136">
        <f t="shared" si="5"/>
        <v>0</v>
      </c>
      <c r="M44" s="72">
        <f t="shared" si="5"/>
        <v>0</v>
      </c>
      <c r="N44" s="136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1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dcterms:modified xsi:type="dcterms:W3CDTF">2018-10-29T08:44:22Z</dcterms:modified>
  <cp:category/>
  <cp:version/>
  <cp:contentType/>
  <cp:contentStatus/>
</cp:coreProperties>
</file>