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<sst xmlns="http://schemas.openxmlformats.org/spreadsheetml/2006/main" count="444" uniqueCount="275">
  <si>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</si>
  <si>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</si>
  <si>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</si>
  <si>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</si>
  <si>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</si>
  <si>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</si>
  <si>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</si>
  <si>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</si>
  <si>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</si>
  <si>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</si>
  <si>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</si>
  <si>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</si>
  <si>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</si>
  <si>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</si>
  <si>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</si>
  <si>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</si>
  <si>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</si>
  <si>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</si>
  <si>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</si>
  <si>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</si>
  <si>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</si>
  <si>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</si>
  <si>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</si>
  <si>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</si>
  <si>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</si>
  <si>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</si>
  <si>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</si>
  <si>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</si>
  <si>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</si>
  <si>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</si>
  <si>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</si>
  <si>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</si>
  <si>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</si>
  <si>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</si>
  <si>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</si>
  <si>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</si>
  <si>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</si>
  <si>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</si>
  <si>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</si>
  <si>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</si>
  <si>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</si>
  <si>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</si>
  <si>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</si>
  <si>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</si>
  <si>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</si>
  <si>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</si>
  <si>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</si>
  <si>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</si>
  <si>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</si>
  <si>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</si>
  <si>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</si>
  <si>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</si>
  <si>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</si>
  <si>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</si>
  <si>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</si>
  <si>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</si>
  <si>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</si>
  <si>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</si>
  <si>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</si>
  <si>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</si>
  <si>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</si>
  <si>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</si>
  <si>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</si>
  <si>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</si>
  <si>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</si>
  <si>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</si>
  <si>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</si>
  <si>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</si>
  <si>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</si>
  <si>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</si>
  <si>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</si>
  <si>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</si>
  <si>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</si>
  <si>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</si>
  <si>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</si>
  <si>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</si>
  <si>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</si>
  <si>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</si>
  <si>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</si>
  <si>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</si>
  <si>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</si>
  <si>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</si>
  <si>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</si>
  <si>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</si>
  <si>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</si>
  <si>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</si>
  <si>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</si>
  <si>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</si>
  <si>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</si>
  <si>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</si>
  <si>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</si>
  <si>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</si>
  <si>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</si>
  <si>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</si>
  <si>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</si>
  <si>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</si>
  <si>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</si>
  <si>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</si>
  <si>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</si>
  <si>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</si>
  <si>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</si>
  <si>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</si>
  <si>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</si>
  <si>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</si>
  <si>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</si>
  <si>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</si>
  <si>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</si>
  <si>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</si>
  <si>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</si>
  <si>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</si>
  <si>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</si>
  <si>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</si>
  <si>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</si>
  <si>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</si>
  <si>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</si>
  <si>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</si>
  <si>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</si>
  <si>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</si>
  <si>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</si>
  <si>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</si>
  <si>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</si>
  <si>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</si>
  <si>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</si>
  <si>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</si>
  <si>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</si>
  <si>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</si>
  <si>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</si>
  <si>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</si>
  <si>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</si>
  <si>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</si>
  <si>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</si>
  <si>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</si>
  <si>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</si>
  <si>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</si>
  <si>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</si>
  <si>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</si>
  <si>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</si>
  <si>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</si>
  <si>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</si>
  <si>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</si>
  <si>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</si>
  <si>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</si>
  <si>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</si>
  <si>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</si>
  <si>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</si>
  <si>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</si>
  <si>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</si>
  <si>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</si>
  <si>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</si>
  <si>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</si>
  <si>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</si>
  <si>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</si>
  <si>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</si>
  <si>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</si>
  <si>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</si>
  <si>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</si>
  <si>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</si>
  <si>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</si>
  <si>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</si>
  <si>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</si>
  <si>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</si>
  <si>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</si>
  <si>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</si>
  <si>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</si>
  <si>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</si>
  <si>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</si>
  <si>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 xml:space="preserve">営業利益          </t>
  </si>
  <si>
    <t>営業外収益</t>
  </si>
  <si>
    <t>営業外費用</t>
  </si>
  <si>
    <t xml:space="preserve">経常利益      </t>
  </si>
  <si>
    <t>特別損失</t>
  </si>
  <si>
    <t>特別利益</t>
  </si>
  <si>
    <t>特別損失</t>
  </si>
  <si>
    <t>特定準備金計上前利益</t>
  </si>
  <si>
    <t>特定準備金取崩</t>
  </si>
  <si>
    <t>特定準備金繰入</t>
  </si>
  <si>
    <t>法人税等</t>
  </si>
  <si>
    <t xml:space="preserve">当期利益  </t>
  </si>
  <si>
    <t>（注１）住宅供給公社については（n=j+k-l-m）</t>
  </si>
  <si>
    <t>前期繰越利益</t>
  </si>
  <si>
    <t xml:space="preserve">当期未処分利益    </t>
  </si>
  <si>
    <t>（注１）住宅供給公社については14年度から新公社会計基準を適用しているため、一般管理費、特定準備金計上前利益、特定準備金取崩・繰入額を計上している。</t>
  </si>
  <si>
    <t>24年度</t>
  </si>
  <si>
    <t>25年度</t>
  </si>
  <si>
    <t>26年度</t>
  </si>
  <si>
    <t>27年度</t>
  </si>
  <si>
    <t>平成30年度</t>
  </si>
  <si>
    <t>（1）平成30年度普通会計予算の状況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</si>
  <si>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</si>
  <si>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</si>
  <si>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</si>
  <si>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</si>
  <si>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</si>
  <si>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静岡県</t>
  </si>
  <si>
    <t>(平成30年度予算ﾍﾞｰｽ）</t>
  </si>
  <si>
    <t>工業用水道事業</t>
  </si>
  <si>
    <t>水道事業</t>
  </si>
  <si>
    <t>地域振興整備事業</t>
  </si>
  <si>
    <t>静岡県立静岡がんセンター事業</t>
  </si>
  <si>
    <t>30年度</t>
  </si>
  <si>
    <t>30年度</t>
  </si>
  <si>
    <t>損益収支</t>
  </si>
  <si>
    <t>(b-e)</t>
  </si>
  <si>
    <t>(c-f)</t>
  </si>
  <si>
    <t>(a-d)</t>
  </si>
  <si>
    <t>資本収支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</si>
  <si>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</si>
  <si>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</si>
  <si>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</si>
  <si>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</si>
  <si>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</si>
  <si>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</si>
  <si>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</si>
  <si>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</si>
  <si>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港湾整備事業</t>
  </si>
  <si>
    <t>地域開発事業（臨海）</t>
  </si>
  <si>
    <t>流域下水道事業</t>
  </si>
  <si>
    <t>30年度</t>
  </si>
  <si>
    <t>収益的収支</t>
  </si>
  <si>
    <t>(c=a-b)</t>
  </si>
  <si>
    <t>資本的収支</t>
  </si>
  <si>
    <t>(f=d-e)</t>
  </si>
  <si>
    <t>その他</t>
  </si>
  <si>
    <t>(g=c+f)</t>
  </si>
  <si>
    <t>（注）原則として表示単位未満を四捨五入して端数調整していないため、合計等と一致しない場合がある。</t>
  </si>
  <si>
    <t>４.公営企業会計の状況</t>
  </si>
  <si>
    <t>(平成28年度決算ﾍﾞｰｽ）</t>
  </si>
  <si>
    <t>工業用水道事業</t>
  </si>
  <si>
    <t>水道事業</t>
  </si>
  <si>
    <t>地域振興整備事業</t>
  </si>
  <si>
    <t>静岡県立静岡がんセンター事業</t>
  </si>
  <si>
    <t>28年度</t>
  </si>
  <si>
    <t>28年度</t>
  </si>
  <si>
    <t>(b-e)</t>
  </si>
  <si>
    <t>(c-f)</t>
  </si>
  <si>
    <t>(a-d)</t>
  </si>
  <si>
    <t>-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</si>
  <si>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</si>
  <si>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</si>
  <si>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</si>
  <si>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</si>
  <si>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</si>
  <si>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</si>
  <si>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</si>
  <si>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</si>
  <si>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</si>
  <si>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</si>
  <si>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</si>
  <si>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</si>
  <si>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団体名</t>
  </si>
  <si>
    <t>静岡県</t>
  </si>
  <si>
    <t>５.第三セクター(公社・株式会社形態の三セク)の状況</t>
  </si>
  <si>
    <t>(平成28年度決算額）</t>
  </si>
  <si>
    <t>静岡県土地開発公社</t>
  </si>
  <si>
    <t>静岡県道路公社</t>
  </si>
  <si>
    <t>静岡県住宅供給公社</t>
  </si>
  <si>
    <t>28年度</t>
  </si>
  <si>
    <t>(c)</t>
  </si>
  <si>
    <t>(d=a-b-c)</t>
  </si>
  <si>
    <t>(e)</t>
  </si>
  <si>
    <t>(f)</t>
  </si>
  <si>
    <t>(g=d+e-f)</t>
  </si>
  <si>
    <t>(h)</t>
  </si>
  <si>
    <t>(i)</t>
  </si>
  <si>
    <t>(j=g+h-i)</t>
  </si>
  <si>
    <t>(k)</t>
  </si>
  <si>
    <t>(l)</t>
  </si>
  <si>
    <t>(m)</t>
  </si>
  <si>
    <t>(ｎ=g+h-i-m)</t>
  </si>
  <si>
    <t>(o)</t>
  </si>
  <si>
    <t>(p=n+o)</t>
  </si>
  <si>
    <t>（注２）原則として表示単位未満を四捨五入して端数調整していないため、合計等と一致しない場合がある。</t>
  </si>
  <si>
    <t>-</t>
  </si>
  <si>
    <t>－</t>
  </si>
  <si>
    <t>静岡県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</si>
</sst>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11"/>
      <color indexed="8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6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217" fontId="0" fillId="0" borderId="1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42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27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50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52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4" xfId="0" applyNumberFormat="1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41" fontId="0" fillId="0" borderId="5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8" xfId="0" applyNumberFormat="1" applyBorder="1" applyAlignment="1">
      <alignment horizontal="center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Font="1" applyFill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ont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on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3" xfId="0" applyNumberFormat="1" applyBorder="1" applyAlignment="1">
      <alignment horizontal="right" vertical="center"/>
    </xf>
    <xf numFmtId="217" fontId="0" fillId="0" borderId="58" xfId="0" applyNumberFormat="1" applyBorder="1" applyAlignment="1">
      <alignment vertical="center"/>
    </xf>
    <xf numFmtId="217" fontId="0" fillId="0" borderId="58" xfId="48" applyNumberFormat="1" applyFont="1" applyBorder="1" applyAlignment="1">
      <alignment horizontal="right" vertical="center"/>
    </xf>
    <xf numFmtId="225" fontId="0" fillId="0" borderId="60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59" xfId="48" applyNumberFormat="1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0" xfId="0" applyNumberFormat="1" applyBorder="1" applyAlignment="1">
      <alignment vertical="center"/>
    </xf>
    <xf numFmtId="226" fontId="0" fillId="0" borderId="60" xfId="48" applyNumberFormat="1" applyFon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Font="1" applyBorder="1" applyAlignment="1">
      <alignment vertical="center"/>
    </xf>
    <xf numFmtId="41" fontId="0" fillId="0" borderId="63" xfId="0" applyNumberFormat="1" applyBorder="1" applyAlignment="1">
      <alignment vertical="center"/>
    </xf>
    <xf numFmtId="218" fontId="0" fillId="0" borderId="58" xfId="0" applyNumberFormat="1" applyBorder="1" applyAlignment="1">
      <alignment vertical="center"/>
    </xf>
    <xf numFmtId="218" fontId="0" fillId="0" borderId="58" xfId="48" applyNumberFormat="1" applyFont="1" applyBorder="1" applyAlignment="1">
      <alignment vertical="center"/>
    </xf>
    <xf numFmtId="218" fontId="0" fillId="0" borderId="62" xfId="48" applyNumberFormat="1" applyFon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2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4" xfId="0" applyNumberFormat="1" applyFont="1" applyBorder="1" applyAlignment="1">
      <alignment vertical="center"/>
    </xf>
    <xf numFmtId="0" fontId="0" fillId="0" borderId="55" xfId="0" applyBorder="1" applyAlignment="1">
      <alignment horizontal="distributed" vertical="center"/>
    </xf>
    <xf numFmtId="217" fontId="0" fillId="0" borderId="64" xfId="48" applyNumberFormat="1" applyFont="1" applyBorder="1" applyAlignment="1">
      <alignment horizontal="center" vertical="center"/>
    </xf>
    <xf numFmtId="217" fontId="0" fillId="0" borderId="48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65" xfId="48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31" xfId="48" applyNumberFormat="1" applyFont="1" applyBorder="1" applyAlignment="1">
      <alignment horizontal="center" vertical="center"/>
    </xf>
    <xf numFmtId="217" fontId="0" fillId="0" borderId="66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41" fontId="0" fillId="0" borderId="45" xfId="0" applyNumberFormat="1" applyBorder="1" applyAlignment="1">
      <alignment horizontal="right" vertical="center"/>
    </xf>
    <xf numFmtId="217" fontId="0" fillId="0" borderId="50" xfId="48" applyNumberFormat="1" applyFont="1" applyBorder="1" applyAlignment="1">
      <alignment vertical="center"/>
    </xf>
    <xf numFmtId="217" fontId="0" fillId="0" borderId="28" xfId="48" applyNumberFormat="1" applyFont="1" applyBorder="1" applyAlignment="1">
      <alignment vertical="center"/>
    </xf>
    <xf numFmtId="217" fontId="0" fillId="0" borderId="11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18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49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65" xfId="48" applyNumberFormat="1" applyFont="1" applyBorder="1" applyAlignment="1">
      <alignment vertical="center"/>
    </xf>
    <xf numFmtId="217" fontId="0" fillId="0" borderId="0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36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distributed" vertical="center"/>
    </xf>
    <xf numFmtId="217" fontId="0" fillId="0" borderId="10" xfId="48" applyNumberFormat="1" applyFont="1" applyBorder="1" applyAlignment="1">
      <alignment vertical="center"/>
    </xf>
    <xf numFmtId="217" fontId="17" fillId="0" borderId="30" xfId="48" applyNumberFormat="1" applyFont="1" applyBorder="1" applyAlignment="1">
      <alignment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17" fillId="0" borderId="25" xfId="48" applyNumberFormat="1" applyFon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33" xfId="0" applyNumberFormat="1" applyBorder="1" applyAlignment="1" quotePrefix="1">
      <alignment horizontal="right" vertical="center"/>
    </xf>
    <xf numFmtId="217" fontId="17" fillId="0" borderId="65" xfId="48" applyNumberFormat="1" applyFont="1" applyBorder="1" applyAlignment="1">
      <alignment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17" fillId="0" borderId="31" xfId="48" applyNumberFormat="1" applyFont="1" applyBorder="1" applyAlignment="1" quotePrefix="1">
      <alignment horizontal="right" vertical="center"/>
    </xf>
    <xf numFmtId="217" fontId="17" fillId="0" borderId="49" xfId="48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49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65" xfId="48" applyNumberFormat="1" applyBorder="1" applyAlignment="1">
      <alignment vertical="center"/>
    </xf>
    <xf numFmtId="217" fontId="17" fillId="0" borderId="50" xfId="48" applyNumberFormat="1" applyFon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0" xfId="48" applyNumberFormat="1" applyBorder="1" applyAlignment="1">
      <alignment vertical="center"/>
    </xf>
    <xf numFmtId="217" fontId="0" fillId="0" borderId="67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6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2" xfId="48" applyNumberFormat="1" applyFont="1" applyBorder="1" applyAlignment="1">
      <alignment horizontal="right" vertical="center"/>
    </xf>
    <xf numFmtId="217" fontId="0" fillId="0" borderId="16" xfId="48" applyNumberFormat="1" applyBorder="1" applyAlignment="1">
      <alignment vertical="center"/>
    </xf>
    <xf numFmtId="217" fontId="0" fillId="0" borderId="21" xfId="48" applyNumberFormat="1" applyFont="1" applyBorder="1" applyAlignment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23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>
      <alignment horizontal="right" vertical="center"/>
    </xf>
    <xf numFmtId="217" fontId="0" fillId="0" borderId="31" xfId="48" applyNumberFormat="1" applyFont="1" applyBorder="1" applyAlignment="1">
      <alignment horizontal="right" vertical="center"/>
    </xf>
    <xf numFmtId="217" fontId="0" fillId="0" borderId="22" xfId="48" applyNumberFormat="1" applyBorder="1" applyAlignment="1">
      <alignment vertical="center"/>
    </xf>
    <xf numFmtId="41" fontId="0" fillId="0" borderId="38" xfId="0" applyNumberFormat="1" applyFill="1" applyBorder="1" applyAlignment="1">
      <alignment horizontal="center" vertical="center"/>
    </xf>
    <xf numFmtId="217" fontId="0" fillId="0" borderId="64" xfId="48" applyNumberFormat="1" applyFont="1" applyFill="1" applyBorder="1" applyAlignment="1">
      <alignment horizontal="center" vertical="center"/>
    </xf>
    <xf numFmtId="217" fontId="0" fillId="0" borderId="18" xfId="48" applyNumberFormat="1" applyFont="1" applyFill="1" applyBorder="1" applyAlignment="1">
      <alignment horizontal="center" vertical="center"/>
    </xf>
    <xf numFmtId="217" fontId="0" fillId="0" borderId="41" xfId="48" applyNumberFormat="1" applyFont="1" applyFill="1" applyBorder="1" applyAlignment="1">
      <alignment horizontal="center" vertical="center"/>
    </xf>
    <xf numFmtId="217" fontId="0" fillId="0" borderId="29" xfId="48" applyNumberFormat="1" applyFont="1" applyFill="1" applyBorder="1" applyAlignment="1">
      <alignment horizontal="center" vertical="center"/>
    </xf>
    <xf numFmtId="217" fontId="0" fillId="0" borderId="66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>
      <alignment vertical="center"/>
    </xf>
    <xf numFmtId="217" fontId="0" fillId="0" borderId="20" xfId="48" applyNumberFormat="1" applyFont="1" applyFill="1" applyBorder="1" applyAlignment="1">
      <alignment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34" xfId="48" applyNumberFormat="1" applyFont="1" applyFill="1" applyBorder="1" applyAlignment="1">
      <alignment vertical="center"/>
    </xf>
    <xf numFmtId="217" fontId="0" fillId="0" borderId="62" xfId="48" applyNumberFormat="1" applyFont="1" applyFill="1" applyBorder="1" applyAlignment="1">
      <alignment vertical="center"/>
    </xf>
    <xf numFmtId="217" fontId="0" fillId="0" borderId="15" xfId="48" applyNumberFormat="1" applyFont="1" applyFill="1" applyBorder="1" applyAlignment="1">
      <alignment vertical="center"/>
    </xf>
    <xf numFmtId="217" fontId="0" fillId="0" borderId="54" xfId="48" applyNumberFormat="1" applyFont="1" applyFill="1" applyBorder="1" applyAlignment="1">
      <alignment vertical="center"/>
    </xf>
    <xf numFmtId="217" fontId="0" fillId="0" borderId="59" xfId="48" applyNumberFormat="1" applyFill="1" applyBorder="1" applyAlignment="1">
      <alignment horizontal="right" vertical="center"/>
    </xf>
    <xf numFmtId="217" fontId="0" fillId="0" borderId="59" xfId="48" applyNumberFormat="1" applyFont="1" applyFill="1" applyBorder="1" applyAlignment="1">
      <alignment horizontal="right" vertical="center"/>
    </xf>
    <xf numFmtId="217" fontId="0" fillId="0" borderId="60" xfId="48" applyNumberFormat="1" applyBorder="1" applyAlignment="1">
      <alignment horizontal="right" vertical="center"/>
    </xf>
    <xf numFmtId="217" fontId="0" fillId="0" borderId="61" xfId="48" applyNumberFormat="1" applyBorder="1" applyAlignment="1">
      <alignment horizontal="right" vertical="center"/>
    </xf>
    <xf numFmtId="217" fontId="0" fillId="0" borderId="62" xfId="48" applyNumberFormat="1" applyBorder="1" applyAlignment="1">
      <alignment horizontal="right" vertical="center"/>
    </xf>
    <xf numFmtId="217" fontId="0" fillId="0" borderId="58" xfId="48" applyNumberFormat="1" applyBorder="1" applyAlignment="1">
      <alignment horizontal="right" vertical="center"/>
    </xf>
    <xf numFmtId="217" fontId="0" fillId="0" borderId="58" xfId="48" applyNumberFormat="1" applyFont="1" applyFill="1" applyBorder="1" applyAlignment="1">
      <alignment horizontal="right" vertical="center"/>
    </xf>
    <xf numFmtId="217" fontId="0" fillId="0" borderId="60" xfId="48" applyNumberFormat="1" applyFont="1" applyFill="1" applyBorder="1" applyAlignment="1">
      <alignment horizontal="right" vertical="center"/>
    </xf>
    <xf numFmtId="217" fontId="0" fillId="0" borderId="60" xfId="0" applyNumberFormat="1" applyFill="1" applyBorder="1" applyAlignment="1">
      <alignment vertical="center"/>
    </xf>
    <xf numFmtId="225" fontId="0" fillId="0" borderId="60" xfId="0" applyNumberFormat="1" applyFill="1" applyBorder="1" applyAlignment="1">
      <alignment vertical="center"/>
    </xf>
    <xf numFmtId="217" fontId="0" fillId="0" borderId="59" xfId="48" applyNumberFormat="1" applyBorder="1" applyAlignment="1">
      <alignment vertical="center"/>
    </xf>
    <xf numFmtId="226" fontId="0" fillId="0" borderId="60" xfId="48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0" xfId="48" applyNumberFormat="1" applyFont="1" applyFill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218" fontId="0" fillId="0" borderId="62" xfId="48" applyNumberFormat="1" applyFont="1" applyFill="1" applyBorder="1" applyAlignment="1">
      <alignment vertical="center"/>
    </xf>
    <xf numFmtId="218" fontId="0" fillId="0" borderId="58" xfId="48" applyNumberFormat="1" applyFont="1" applyFill="1" applyBorder="1" applyAlignment="1">
      <alignment vertical="center"/>
    </xf>
    <xf numFmtId="218" fontId="0" fillId="0" borderId="60" xfId="48" applyNumberFormat="1" applyFont="1" applyFill="1" applyBorder="1" applyAlignment="1">
      <alignment vertical="center"/>
    </xf>
    <xf numFmtId="218" fontId="0" fillId="0" borderId="62" xfId="48" applyNumberFormat="1" applyFill="1" applyBorder="1" applyAlignment="1">
      <alignment vertical="center"/>
    </xf>
    <xf numFmtId="217" fontId="0" fillId="0" borderId="60" xfId="48" applyNumberFormat="1" applyFont="1" applyFill="1" applyBorder="1" applyAlignment="1">
      <alignment horizontal="right" vertical="center"/>
    </xf>
    <xf numFmtId="0" fontId="0" fillId="0" borderId="44" xfId="0" applyNumberFormat="1" applyFont="1" applyBorder="1" applyAlignment="1">
      <alignment horizontal="centerContinuous" vertical="center" wrapText="1"/>
    </xf>
    <xf numFmtId="0" fontId="0" fillId="0" borderId="17" xfId="0" applyNumberFormat="1" applyBorder="1" applyAlignment="1">
      <alignment vertical="center"/>
    </xf>
    <xf numFmtId="218" fontId="0" fillId="0" borderId="56" xfId="48" applyNumberFormat="1" applyFont="1" applyBorder="1" applyAlignment="1">
      <alignment vertical="center"/>
    </xf>
    <xf numFmtId="218" fontId="0" fillId="0" borderId="27" xfId="0" applyNumberFormat="1" applyBorder="1" applyAlignment="1">
      <alignment vertical="center"/>
    </xf>
    <xf numFmtId="41" fontId="11" fillId="0" borderId="25" xfId="0" applyNumberFormat="1" applyFont="1" applyFill="1" applyBorder="1" applyAlignment="1">
      <alignment vertical="center"/>
    </xf>
    <xf numFmtId="218" fontId="0" fillId="0" borderId="27" xfId="48" applyNumberFormat="1" applyFont="1" applyBorder="1" applyAlignment="1">
      <alignment horizontal="right" vertical="center"/>
    </xf>
    <xf numFmtId="218" fontId="0" fillId="0" borderId="47" xfId="48" applyNumberFormat="1" applyFont="1" applyBorder="1" applyAlignment="1">
      <alignment horizontal="right" vertical="center"/>
    </xf>
    <xf numFmtId="0" fontId="0" fillId="0" borderId="68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68" xfId="48" applyNumberFormat="1" applyFont="1" applyBorder="1" applyAlignment="1">
      <alignment vertical="center" textRotation="255"/>
    </xf>
    <xf numFmtId="224" fontId="16" fillId="0" borderId="69" xfId="48" applyNumberFormat="1" applyFont="1" applyBorder="1" applyAlignment="1">
      <alignment vertical="center" textRotation="255"/>
    </xf>
    <xf numFmtId="224" fontId="16" fillId="0" borderId="70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14" fillId="0" borderId="69" xfId="61" applyFont="1" applyBorder="1" applyAlignment="1">
      <alignment vertical="center" textRotation="255"/>
      <protection/>
    </xf>
    <xf numFmtId="0" fontId="14" fillId="0" borderId="70" xfId="61" applyFont="1" applyBorder="1" applyAlignment="1">
      <alignment vertical="center" textRotation="255"/>
      <protection/>
    </xf>
    <xf numFmtId="0" fontId="14" fillId="0" borderId="69" xfId="61" applyFont="1" applyBorder="1" applyAlignment="1">
      <alignment vertical="center"/>
      <protection/>
    </xf>
    <xf numFmtId="0" fontId="14" fillId="0" borderId="70" xfId="61" applyFont="1" applyBorder="1" applyAlignment="1">
      <alignment vertical="center"/>
      <protection/>
    </xf>
    <xf numFmtId="217" fontId="0" fillId="0" borderId="39" xfId="48" applyNumberFormat="1" applyFon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65" xfId="0" applyNumberFormat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3" xfId="0" applyNumberFormat="1" applyFon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63" xfId="0" applyNumberFormat="1" applyFont="1" applyFill="1" applyBorder="1" applyAlignment="1">
      <alignment horizontal="center" vertical="center"/>
    </xf>
    <xf numFmtId="203" fontId="0" fillId="0" borderId="20" xfId="0" applyNumberFormat="1" applyBorder="1" applyAlignment="1">
      <alignment horizontal="center" vertical="center"/>
    </xf>
    <xf numFmtId="217" fontId="0" fillId="0" borderId="40" xfId="48" applyNumberFormat="1" applyFon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68" xfId="0" applyNumberFormat="1" applyBorder="1" applyAlignment="1">
      <alignment horizontal="center" vertical="center" textRotation="255"/>
    </xf>
    <xf numFmtId="217" fontId="0" fillId="0" borderId="24" xfId="48" applyNumberFormat="1" applyFont="1" applyBorder="1" applyAlignment="1">
      <alignment horizontal="center" vertical="center"/>
    </xf>
    <xf numFmtId="217" fontId="0" fillId="0" borderId="22" xfId="48" applyNumberFormat="1" applyFont="1" applyBorder="1" applyAlignment="1">
      <alignment horizontal="center" vertical="center"/>
    </xf>
    <xf numFmtId="217" fontId="0" fillId="0" borderId="65" xfId="0" applyNumberFormat="1" applyFont="1" applyBorder="1" applyAlignment="1">
      <alignment vertical="center"/>
    </xf>
    <xf numFmtId="41" fontId="17" fillId="0" borderId="20" xfId="0" applyNumberFormat="1" applyFont="1" applyBorder="1" applyAlignment="1">
      <alignment horizontal="center" vertical="center"/>
    </xf>
    <xf numFmtId="41" fontId="17" fillId="0" borderId="63" xfId="0" applyNumberFormat="1" applyFon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18" fillId="0" borderId="33" xfId="0" applyNumberFormat="1" applyFont="1" applyBorder="1" applyAlignment="1">
      <alignment horizontal="right" vertical="center"/>
    </xf>
    <xf numFmtId="41" fontId="18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2" sqref="E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5" t="s">
        <v>0</v>
      </c>
      <c r="B1" s="55"/>
      <c r="C1" s="55"/>
      <c r="D1" s="55"/>
      <c r="E1" s="98" t="s">
        <v>274</v>
      </c>
      <c r="F1" s="1"/>
    </row>
    <row r="3" ht="14.25">
      <c r="A3" s="27" t="s">
        <v>88</v>
      </c>
    </row>
    <row r="5" spans="1:5" ht="13.5">
      <c r="A5" s="56" t="s">
        <v>187</v>
      </c>
      <c r="B5" s="56"/>
      <c r="C5" s="56"/>
      <c r="D5" s="56"/>
      <c r="E5" s="56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186</v>
      </c>
      <c r="G7" s="22"/>
      <c r="H7" s="37" t="s">
        <v>2</v>
      </c>
      <c r="I7" s="318" t="s">
        <v>22</v>
      </c>
    </row>
    <row r="8" spans="1:9" ht="16.5" customHeight="1">
      <c r="A8" s="57"/>
      <c r="B8" s="58"/>
      <c r="C8" s="58"/>
      <c r="D8" s="58"/>
      <c r="E8" s="58"/>
      <c r="F8" s="18" t="s">
        <v>86</v>
      </c>
      <c r="G8" s="26" t="s">
        <v>3</v>
      </c>
      <c r="H8" s="38"/>
      <c r="I8" s="319"/>
    </row>
    <row r="9" spans="1:11" ht="18" customHeight="1">
      <c r="A9" s="325" t="s">
        <v>83</v>
      </c>
      <c r="B9" s="325" t="s">
        <v>85</v>
      </c>
      <c r="C9" s="53" t="s">
        <v>4</v>
      </c>
      <c r="D9" s="54"/>
      <c r="E9" s="54"/>
      <c r="F9" s="62">
        <v>542215</v>
      </c>
      <c r="G9" s="72">
        <f>F9/$F$27*100</f>
        <v>48.18733708784836</v>
      </c>
      <c r="H9" s="63">
        <v>536364</v>
      </c>
      <c r="I9" s="77">
        <f>(F9/H9-1)*100</f>
        <v>1.0908636672110728</v>
      </c>
      <c r="K9" s="102"/>
    </row>
    <row r="10" spans="1:9" ht="18" customHeight="1">
      <c r="A10" s="326"/>
      <c r="B10" s="326"/>
      <c r="C10" s="7"/>
      <c r="D10" s="50" t="s">
        <v>23</v>
      </c>
      <c r="E10" s="51"/>
      <c r="F10" s="64">
        <f>F11+F12+F13</f>
        <v>144930</v>
      </c>
      <c r="G10" s="73">
        <f aca="true" t="shared" si="0" ref="G10:G27">F10/$F$27*100</f>
        <v>12.88011354193791</v>
      </c>
      <c r="H10" s="65">
        <f>H11+H12+H13</f>
        <v>164218</v>
      </c>
      <c r="I10" s="78">
        <f aca="true" t="shared" si="1" ref="I10:I27">(F10/H10-1)*100</f>
        <v>-11.74536287130522</v>
      </c>
    </row>
    <row r="11" spans="1:9" ht="18" customHeight="1">
      <c r="A11" s="326"/>
      <c r="B11" s="326"/>
      <c r="C11" s="7"/>
      <c r="D11" s="16"/>
      <c r="E11" s="23" t="s">
        <v>24</v>
      </c>
      <c r="F11" s="66">
        <v>124427</v>
      </c>
      <c r="G11" s="74">
        <f t="shared" si="0"/>
        <v>11.057985839251419</v>
      </c>
      <c r="H11" s="67">
        <v>145989</v>
      </c>
      <c r="I11" s="79">
        <f t="shared" si="1"/>
        <v>-14.769605929213848</v>
      </c>
    </row>
    <row r="12" spans="1:9" ht="18" customHeight="1">
      <c r="A12" s="326"/>
      <c r="B12" s="326"/>
      <c r="C12" s="7"/>
      <c r="D12" s="16"/>
      <c r="E12" s="23" t="s">
        <v>25</v>
      </c>
      <c r="F12" s="66">
        <v>19031</v>
      </c>
      <c r="G12" s="74">
        <f t="shared" si="0"/>
        <v>1.691309189378461</v>
      </c>
      <c r="H12" s="67">
        <v>16869</v>
      </c>
      <c r="I12" s="79">
        <f t="shared" si="1"/>
        <v>12.816408797201962</v>
      </c>
    </row>
    <row r="13" spans="1:9" ht="18" customHeight="1">
      <c r="A13" s="326"/>
      <c r="B13" s="326"/>
      <c r="C13" s="7"/>
      <c r="D13" s="32"/>
      <c r="E13" s="23" t="s">
        <v>26</v>
      </c>
      <c r="F13" s="66">
        <v>1472</v>
      </c>
      <c r="G13" s="74">
        <f t="shared" si="0"/>
        <v>0.1308185133080287</v>
      </c>
      <c r="H13" s="67">
        <v>1360</v>
      </c>
      <c r="I13" s="79">
        <f t="shared" si="1"/>
        <v>8.23529411764705</v>
      </c>
    </row>
    <row r="14" spans="1:9" ht="18" customHeight="1">
      <c r="A14" s="326"/>
      <c r="B14" s="326"/>
      <c r="C14" s="7"/>
      <c r="D14" s="59" t="s">
        <v>27</v>
      </c>
      <c r="E14" s="49"/>
      <c r="F14" s="62">
        <f>F15+F16</f>
        <v>131003</v>
      </c>
      <c r="G14" s="72">
        <f t="shared" si="0"/>
        <v>11.642403328051417</v>
      </c>
      <c r="H14" s="63">
        <f>H15+H16</f>
        <v>117031</v>
      </c>
      <c r="I14" s="80">
        <f t="shared" si="1"/>
        <v>11.938717092052542</v>
      </c>
    </row>
    <row r="15" spans="1:9" ht="18" customHeight="1">
      <c r="A15" s="326"/>
      <c r="B15" s="326"/>
      <c r="C15" s="7"/>
      <c r="D15" s="16"/>
      <c r="E15" s="23" t="s">
        <v>28</v>
      </c>
      <c r="F15" s="66">
        <v>5701</v>
      </c>
      <c r="G15" s="74">
        <f t="shared" si="0"/>
        <v>0.5066551252507281</v>
      </c>
      <c r="H15" s="67">
        <v>5555</v>
      </c>
      <c r="I15" s="79">
        <f t="shared" si="1"/>
        <v>2.6282628262826346</v>
      </c>
    </row>
    <row r="16" spans="1:11" ht="18" customHeight="1">
      <c r="A16" s="326"/>
      <c r="B16" s="326"/>
      <c r="C16" s="7"/>
      <c r="D16" s="16"/>
      <c r="E16" s="28" t="s">
        <v>29</v>
      </c>
      <c r="F16" s="64">
        <v>125302</v>
      </c>
      <c r="G16" s="73">
        <f t="shared" si="0"/>
        <v>11.13574820280069</v>
      </c>
      <c r="H16" s="65">
        <v>111476</v>
      </c>
      <c r="I16" s="78">
        <f t="shared" si="1"/>
        <v>12.402669632925466</v>
      </c>
      <c r="K16" s="103"/>
    </row>
    <row r="17" spans="1:9" ht="18" customHeight="1">
      <c r="A17" s="326"/>
      <c r="B17" s="326"/>
      <c r="C17" s="7"/>
      <c r="D17" s="328" t="s">
        <v>30</v>
      </c>
      <c r="E17" s="329"/>
      <c r="F17" s="64">
        <v>146931</v>
      </c>
      <c r="G17" s="73">
        <f t="shared" si="0"/>
        <v>13.057944958466011</v>
      </c>
      <c r="H17" s="67">
        <v>139989</v>
      </c>
      <c r="I17" s="78">
        <f t="shared" si="1"/>
        <v>4.958961061226241</v>
      </c>
    </row>
    <row r="18" spans="1:9" ht="18" customHeight="1">
      <c r="A18" s="326"/>
      <c r="B18" s="326"/>
      <c r="C18" s="7"/>
      <c r="D18" s="330" t="s">
        <v>89</v>
      </c>
      <c r="E18" s="331"/>
      <c r="F18" s="66">
        <v>11162</v>
      </c>
      <c r="G18" s="74">
        <f t="shared" si="0"/>
        <v>0.9919811450707993</v>
      </c>
      <c r="H18" s="67">
        <v>10957</v>
      </c>
      <c r="I18" s="79">
        <f t="shared" si="1"/>
        <v>1.8709500775759835</v>
      </c>
    </row>
    <row r="19" spans="1:26" ht="18" customHeight="1">
      <c r="A19" s="326"/>
      <c r="B19" s="326"/>
      <c r="C19" s="10"/>
      <c r="D19" s="330" t="s">
        <v>90</v>
      </c>
      <c r="E19" s="331"/>
      <c r="F19" s="66">
        <v>0</v>
      </c>
      <c r="G19" s="74">
        <f t="shared" si="0"/>
        <v>0</v>
      </c>
      <c r="H19" s="67">
        <v>0</v>
      </c>
      <c r="I19" s="323" t="s">
        <v>273</v>
      </c>
      <c r="Z19" s="2" t="s">
        <v>91</v>
      </c>
    </row>
    <row r="20" spans="1:9" ht="18" customHeight="1">
      <c r="A20" s="326"/>
      <c r="B20" s="326"/>
      <c r="C20" s="42" t="s">
        <v>5</v>
      </c>
      <c r="D20" s="41"/>
      <c r="E20" s="41"/>
      <c r="F20" s="66">
        <v>60700</v>
      </c>
      <c r="G20" s="74">
        <f t="shared" si="0"/>
        <v>5.39448624850363</v>
      </c>
      <c r="H20" s="67">
        <v>61000</v>
      </c>
      <c r="I20" s="79">
        <f t="shared" si="1"/>
        <v>-0.4918032786885296</v>
      </c>
    </row>
    <row r="21" spans="1:9" ht="18" customHeight="1">
      <c r="A21" s="326"/>
      <c r="B21" s="326"/>
      <c r="C21" s="42" t="s">
        <v>6</v>
      </c>
      <c r="D21" s="41"/>
      <c r="E21" s="41"/>
      <c r="F21" s="66">
        <v>140500</v>
      </c>
      <c r="G21" s="74">
        <f t="shared" si="0"/>
        <v>12.486413804197035</v>
      </c>
      <c r="H21" s="67">
        <v>137500</v>
      </c>
      <c r="I21" s="79">
        <f t="shared" si="1"/>
        <v>2.1818181818181737</v>
      </c>
    </row>
    <row r="22" spans="1:9" ht="18" customHeight="1">
      <c r="A22" s="326"/>
      <c r="B22" s="326"/>
      <c r="C22" s="42" t="s">
        <v>31</v>
      </c>
      <c r="D22" s="41"/>
      <c r="E22" s="41"/>
      <c r="F22" s="66">
        <v>21041</v>
      </c>
      <c r="G22" s="74">
        <f t="shared" si="0"/>
        <v>1.8699404473602121</v>
      </c>
      <c r="H22" s="67">
        <v>21186</v>
      </c>
      <c r="I22" s="79">
        <f t="shared" si="1"/>
        <v>-0.6844142358160998</v>
      </c>
    </row>
    <row r="23" spans="1:9" ht="18" customHeight="1">
      <c r="A23" s="326"/>
      <c r="B23" s="326"/>
      <c r="C23" s="42" t="s">
        <v>7</v>
      </c>
      <c r="D23" s="41"/>
      <c r="E23" s="41"/>
      <c r="F23" s="66">
        <v>117762</v>
      </c>
      <c r="G23" s="74">
        <f t="shared" si="0"/>
        <v>10.465658807187554</v>
      </c>
      <c r="H23" s="67">
        <v>121351</v>
      </c>
      <c r="I23" s="79">
        <f t="shared" si="1"/>
        <v>-2.9575364026666495</v>
      </c>
    </row>
    <row r="24" spans="1:9" ht="18" customHeight="1">
      <c r="A24" s="326"/>
      <c r="B24" s="326"/>
      <c r="C24" s="42" t="s">
        <v>32</v>
      </c>
      <c r="D24" s="41"/>
      <c r="E24" s="41"/>
      <c r="F24" s="66">
        <v>6239</v>
      </c>
      <c r="G24" s="74">
        <f>F24/$F$27*100-0.1</f>
        <v>0.45446786992445054</v>
      </c>
      <c r="H24" s="67">
        <v>5082</v>
      </c>
      <c r="I24" s="79">
        <f t="shared" si="1"/>
        <v>22.766627312081855</v>
      </c>
    </row>
    <row r="25" spans="1:9" ht="18" customHeight="1">
      <c r="A25" s="326"/>
      <c r="B25" s="326"/>
      <c r="C25" s="42" t="s">
        <v>8</v>
      </c>
      <c r="D25" s="41"/>
      <c r="E25" s="41"/>
      <c r="F25" s="66">
        <v>152316</v>
      </c>
      <c r="G25" s="74">
        <f t="shared" si="0"/>
        <v>13.536516761566375</v>
      </c>
      <c r="H25" s="67">
        <v>152000</v>
      </c>
      <c r="I25" s="79">
        <f t="shared" si="1"/>
        <v>0.2078947368421069</v>
      </c>
    </row>
    <row r="26" spans="1:9" ht="18" customHeight="1">
      <c r="A26" s="326"/>
      <c r="B26" s="326"/>
      <c r="C26" s="43" t="s">
        <v>9</v>
      </c>
      <c r="D26" s="44"/>
      <c r="E26" s="44"/>
      <c r="F26" s="68">
        <v>84450</v>
      </c>
      <c r="G26" s="75">
        <f t="shared" si="0"/>
        <v>7.505178973412381</v>
      </c>
      <c r="H26" s="69">
        <v>116700</v>
      </c>
      <c r="I26" s="81">
        <f t="shared" si="1"/>
        <v>-27.63496143958869</v>
      </c>
    </row>
    <row r="27" spans="1:9" ht="18" customHeight="1">
      <c r="A27" s="326"/>
      <c r="B27" s="327"/>
      <c r="C27" s="45" t="s">
        <v>10</v>
      </c>
      <c r="D27" s="30"/>
      <c r="E27" s="30"/>
      <c r="F27" s="70">
        <f>SUM(F9,F20:F26)</f>
        <v>1125223</v>
      </c>
      <c r="G27" s="76">
        <f t="shared" si="0"/>
        <v>100</v>
      </c>
      <c r="H27" s="71">
        <f>SUM(H9,H20:H26)</f>
        <v>1151183</v>
      </c>
      <c r="I27" s="320">
        <f t="shared" si="1"/>
        <v>-2.255071522077723</v>
      </c>
    </row>
    <row r="28" spans="1:9" ht="18" customHeight="1">
      <c r="A28" s="326"/>
      <c r="B28" s="325" t="s">
        <v>84</v>
      </c>
      <c r="C28" s="53" t="s">
        <v>11</v>
      </c>
      <c r="D28" s="54"/>
      <c r="E28" s="54"/>
      <c r="F28" s="62">
        <f>F29+F30+F31</f>
        <v>509539</v>
      </c>
      <c r="G28" s="72">
        <f>F28/$F$45*100</f>
        <v>45.283379383464435</v>
      </c>
      <c r="H28" s="63">
        <f>H29+H30+H31</f>
        <v>518402</v>
      </c>
      <c r="I28" s="80">
        <f>(F28/H28-1)*100</f>
        <v>-1.7096770459990474</v>
      </c>
    </row>
    <row r="29" spans="1:9" ht="18" customHeight="1">
      <c r="A29" s="326"/>
      <c r="B29" s="326"/>
      <c r="C29" s="7"/>
      <c r="D29" s="29" t="s">
        <v>12</v>
      </c>
      <c r="E29" s="41"/>
      <c r="F29" s="66">
        <v>297411</v>
      </c>
      <c r="G29" s="74">
        <f aca="true" t="shared" si="2" ref="G29:G45">F29/$F$45*100</f>
        <v>26.431294063487858</v>
      </c>
      <c r="H29" s="67">
        <v>298077</v>
      </c>
      <c r="I29" s="79">
        <f aca="true" t="shared" si="3" ref="I29:I45">(F29/H29-1)*100</f>
        <v>-0.2234322004045941</v>
      </c>
    </row>
    <row r="30" spans="1:9" ht="18" customHeight="1">
      <c r="A30" s="326"/>
      <c r="B30" s="326"/>
      <c r="C30" s="7"/>
      <c r="D30" s="29" t="s">
        <v>33</v>
      </c>
      <c r="E30" s="41"/>
      <c r="F30" s="66">
        <v>20188</v>
      </c>
      <c r="G30" s="74">
        <f t="shared" si="2"/>
        <v>1.7941332518087525</v>
      </c>
      <c r="H30" s="67">
        <v>20503</v>
      </c>
      <c r="I30" s="79">
        <f t="shared" si="3"/>
        <v>-1.5363605326049856</v>
      </c>
    </row>
    <row r="31" spans="1:9" ht="18" customHeight="1">
      <c r="A31" s="326"/>
      <c r="B31" s="326"/>
      <c r="C31" s="19"/>
      <c r="D31" s="29" t="s">
        <v>13</v>
      </c>
      <c r="E31" s="41"/>
      <c r="F31" s="66">
        <v>191940</v>
      </c>
      <c r="G31" s="74">
        <f t="shared" si="2"/>
        <v>17.05795206816782</v>
      </c>
      <c r="H31" s="67">
        <v>199822</v>
      </c>
      <c r="I31" s="79">
        <f t="shared" si="3"/>
        <v>-3.944510614446861</v>
      </c>
    </row>
    <row r="32" spans="1:9" ht="18" customHeight="1">
      <c r="A32" s="326"/>
      <c r="B32" s="326"/>
      <c r="C32" s="48" t="s">
        <v>14</v>
      </c>
      <c r="D32" s="49"/>
      <c r="E32" s="49"/>
      <c r="F32" s="62">
        <f>SUM(F33:F38)+727</f>
        <v>428193</v>
      </c>
      <c r="G32" s="72">
        <f>F32/$F$45*100-0.1</f>
        <v>37.954056840288544</v>
      </c>
      <c r="H32" s="63">
        <f>SUM(H33:H38)+696</f>
        <v>451432</v>
      </c>
      <c r="I32" s="80">
        <f t="shared" si="3"/>
        <v>-5.147840649311519</v>
      </c>
    </row>
    <row r="33" spans="1:9" ht="18" customHeight="1">
      <c r="A33" s="326"/>
      <c r="B33" s="326"/>
      <c r="C33" s="7"/>
      <c r="D33" s="29" t="s">
        <v>15</v>
      </c>
      <c r="E33" s="41"/>
      <c r="F33" s="66">
        <v>44298</v>
      </c>
      <c r="G33" s="74">
        <f t="shared" si="2"/>
        <v>3.936819634863489</v>
      </c>
      <c r="H33" s="67">
        <v>42075</v>
      </c>
      <c r="I33" s="79">
        <f t="shared" si="3"/>
        <v>5.283422459893039</v>
      </c>
    </row>
    <row r="34" spans="1:9" ht="18" customHeight="1">
      <c r="A34" s="326"/>
      <c r="B34" s="326"/>
      <c r="C34" s="7"/>
      <c r="D34" s="29" t="s">
        <v>34</v>
      </c>
      <c r="E34" s="41"/>
      <c r="F34" s="66">
        <v>9964</v>
      </c>
      <c r="G34" s="74">
        <f t="shared" si="2"/>
        <v>0.8855133604627705</v>
      </c>
      <c r="H34" s="67">
        <v>9344</v>
      </c>
      <c r="I34" s="79">
        <f t="shared" si="3"/>
        <v>6.635273972602729</v>
      </c>
    </row>
    <row r="35" spans="1:9" ht="18" customHeight="1">
      <c r="A35" s="326"/>
      <c r="B35" s="326"/>
      <c r="C35" s="7"/>
      <c r="D35" s="29" t="s">
        <v>35</v>
      </c>
      <c r="E35" s="41"/>
      <c r="F35" s="66">
        <v>332990</v>
      </c>
      <c r="G35" s="74">
        <f t="shared" si="2"/>
        <v>29.593245072310108</v>
      </c>
      <c r="H35" s="67">
        <v>370506</v>
      </c>
      <c r="I35" s="79">
        <f t="shared" si="3"/>
        <v>-10.125612000885276</v>
      </c>
    </row>
    <row r="36" spans="1:9" ht="18" customHeight="1">
      <c r="A36" s="326"/>
      <c r="B36" s="326"/>
      <c r="C36" s="7"/>
      <c r="D36" s="29" t="s">
        <v>36</v>
      </c>
      <c r="E36" s="41"/>
      <c r="F36" s="66">
        <v>21341</v>
      </c>
      <c r="G36" s="74">
        <f t="shared" si="2"/>
        <v>1.8966018291485334</v>
      </c>
      <c r="H36" s="67">
        <v>1632</v>
      </c>
      <c r="I36" s="79">
        <f t="shared" si="3"/>
        <v>1207.6593137254902</v>
      </c>
    </row>
    <row r="37" spans="1:9" ht="18" customHeight="1">
      <c r="A37" s="326"/>
      <c r="B37" s="326"/>
      <c r="C37" s="7"/>
      <c r="D37" s="29" t="s">
        <v>16</v>
      </c>
      <c r="E37" s="41"/>
      <c r="F37" s="66">
        <v>9442</v>
      </c>
      <c r="G37" s="74">
        <f t="shared" si="2"/>
        <v>0.8391225561510918</v>
      </c>
      <c r="H37" s="67">
        <v>14546</v>
      </c>
      <c r="I37" s="79">
        <f t="shared" si="3"/>
        <v>-35.08868417434346</v>
      </c>
    </row>
    <row r="38" spans="1:9" ht="18" customHeight="1">
      <c r="A38" s="326"/>
      <c r="B38" s="326"/>
      <c r="C38" s="19"/>
      <c r="D38" s="29" t="s">
        <v>37</v>
      </c>
      <c r="E38" s="41"/>
      <c r="F38" s="66">
        <v>9431</v>
      </c>
      <c r="G38" s="74">
        <f t="shared" si="2"/>
        <v>0.8381449721521868</v>
      </c>
      <c r="H38" s="67">
        <v>12633</v>
      </c>
      <c r="I38" s="79">
        <f t="shared" si="3"/>
        <v>-25.346315206205972</v>
      </c>
    </row>
    <row r="39" spans="1:9" ht="18" customHeight="1">
      <c r="A39" s="326"/>
      <c r="B39" s="326"/>
      <c r="C39" s="48" t="s">
        <v>17</v>
      </c>
      <c r="D39" s="49"/>
      <c r="E39" s="49"/>
      <c r="F39" s="62">
        <f>F40+F43</f>
        <v>187491</v>
      </c>
      <c r="G39" s="72">
        <f t="shared" si="2"/>
        <v>16.66256377624702</v>
      </c>
      <c r="H39" s="63">
        <f>H40+H43</f>
        <v>181349</v>
      </c>
      <c r="I39" s="80">
        <f t="shared" si="3"/>
        <v>3.3868397399489325</v>
      </c>
    </row>
    <row r="40" spans="1:9" ht="18" customHeight="1">
      <c r="A40" s="326"/>
      <c r="B40" s="326"/>
      <c r="C40" s="7"/>
      <c r="D40" s="50" t="s">
        <v>18</v>
      </c>
      <c r="E40" s="51"/>
      <c r="F40" s="64">
        <f>F41+F42</f>
        <v>177955</v>
      </c>
      <c r="G40" s="73">
        <f t="shared" si="2"/>
        <v>15.81508732046892</v>
      </c>
      <c r="H40" s="65">
        <f>H41+H42</f>
        <v>173342</v>
      </c>
      <c r="I40" s="78">
        <f t="shared" si="3"/>
        <v>2.6612130931914946</v>
      </c>
    </row>
    <row r="41" spans="1:9" ht="18" customHeight="1">
      <c r="A41" s="326"/>
      <c r="B41" s="326"/>
      <c r="C41" s="7"/>
      <c r="D41" s="16"/>
      <c r="E41" s="322" t="s">
        <v>87</v>
      </c>
      <c r="F41" s="66">
        <v>100943</v>
      </c>
      <c r="G41" s="74">
        <f t="shared" si="2"/>
        <v>8.970932872861646</v>
      </c>
      <c r="H41" s="67">
        <v>97424</v>
      </c>
      <c r="I41" s="321">
        <f t="shared" si="3"/>
        <v>3.612046313023476</v>
      </c>
    </row>
    <row r="42" spans="1:9" ht="18" customHeight="1">
      <c r="A42" s="326"/>
      <c r="B42" s="326"/>
      <c r="C42" s="7"/>
      <c r="D42" s="32"/>
      <c r="E42" s="31" t="s">
        <v>38</v>
      </c>
      <c r="F42" s="66">
        <v>77012</v>
      </c>
      <c r="G42" s="74">
        <f t="shared" si="2"/>
        <v>6.844154447607274</v>
      </c>
      <c r="H42" s="67">
        <v>75918</v>
      </c>
      <c r="I42" s="321">
        <f t="shared" si="3"/>
        <v>1.4410284780947968</v>
      </c>
    </row>
    <row r="43" spans="1:9" ht="18" customHeight="1">
      <c r="A43" s="326"/>
      <c r="B43" s="326"/>
      <c r="C43" s="7"/>
      <c r="D43" s="29" t="s">
        <v>39</v>
      </c>
      <c r="E43" s="52"/>
      <c r="F43" s="66">
        <v>9536</v>
      </c>
      <c r="G43" s="74">
        <f t="shared" si="2"/>
        <v>0.847476455778099</v>
      </c>
      <c r="H43" s="67">
        <v>8007</v>
      </c>
      <c r="I43" s="321">
        <f t="shared" si="3"/>
        <v>19.095791182715118</v>
      </c>
    </row>
    <row r="44" spans="1:9" ht="18" customHeight="1">
      <c r="A44" s="326"/>
      <c r="B44" s="326"/>
      <c r="C44" s="11"/>
      <c r="D44" s="46" t="s">
        <v>40</v>
      </c>
      <c r="E44" s="47"/>
      <c r="F44" s="70">
        <v>0</v>
      </c>
      <c r="G44" s="76">
        <f t="shared" si="2"/>
        <v>0</v>
      </c>
      <c r="H44" s="69">
        <v>0</v>
      </c>
      <c r="I44" s="324" t="s">
        <v>273</v>
      </c>
    </row>
    <row r="45" spans="1:9" ht="18" customHeight="1">
      <c r="A45" s="327"/>
      <c r="B45" s="327"/>
      <c r="C45" s="11" t="s">
        <v>19</v>
      </c>
      <c r="D45" s="12"/>
      <c r="E45" s="12"/>
      <c r="F45" s="71">
        <f>SUM(F28,F32,F39)</f>
        <v>1125223</v>
      </c>
      <c r="G45" s="82">
        <f t="shared" si="2"/>
        <v>100</v>
      </c>
      <c r="H45" s="71">
        <f>SUM(H28,H32,H39)</f>
        <v>1151183</v>
      </c>
      <c r="I45" s="320">
        <f t="shared" si="3"/>
        <v>-2.255071522077723</v>
      </c>
    </row>
    <row r="46" ht="13.5">
      <c r="A46" s="100" t="s">
        <v>20</v>
      </c>
    </row>
    <row r="47" ht="13.5">
      <c r="A47" s="101" t="s">
        <v>21</v>
      </c>
    </row>
    <row r="48" ht="13.5">
      <c r="A48" s="101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8" sqref="H8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237" t="s">
        <v>0</v>
      </c>
      <c r="B1" s="238"/>
      <c r="C1" s="238"/>
      <c r="D1" s="239" t="s">
        <v>193</v>
      </c>
      <c r="E1" s="240"/>
      <c r="F1" s="240"/>
      <c r="G1" s="240"/>
    </row>
    <row r="2" ht="15" customHeight="1"/>
    <row r="3" spans="1:4" ht="15" customHeight="1">
      <c r="A3" s="34" t="s">
        <v>47</v>
      </c>
      <c r="B3" s="34"/>
      <c r="C3" s="34"/>
      <c r="D3" s="34"/>
    </row>
    <row r="4" spans="1:4" ht="15" customHeight="1">
      <c r="A4" s="34"/>
      <c r="B4" s="34"/>
      <c r="C4" s="34"/>
      <c r="D4" s="34"/>
    </row>
    <row r="5" spans="1:15" ht="15.75" customHeight="1">
      <c r="A5" s="30" t="s">
        <v>194</v>
      </c>
      <c r="B5" s="30"/>
      <c r="C5" s="30"/>
      <c r="D5" s="30"/>
      <c r="K5" s="35"/>
      <c r="O5" s="35" t="s">
        <v>48</v>
      </c>
    </row>
    <row r="6" spans="1:15" ht="15.75" customHeight="1">
      <c r="A6" s="337" t="s">
        <v>49</v>
      </c>
      <c r="B6" s="338"/>
      <c r="C6" s="338"/>
      <c r="D6" s="338"/>
      <c r="E6" s="339"/>
      <c r="F6" s="332" t="s">
        <v>195</v>
      </c>
      <c r="G6" s="333"/>
      <c r="H6" s="332" t="s">
        <v>196</v>
      </c>
      <c r="I6" s="333"/>
      <c r="J6" s="332" t="s">
        <v>197</v>
      </c>
      <c r="K6" s="333"/>
      <c r="L6" s="356" t="s">
        <v>198</v>
      </c>
      <c r="M6" s="355"/>
      <c r="N6" s="354"/>
      <c r="O6" s="355"/>
    </row>
    <row r="7" spans="1:15" ht="15.75" customHeight="1">
      <c r="A7" s="340"/>
      <c r="B7" s="341"/>
      <c r="C7" s="341"/>
      <c r="D7" s="341"/>
      <c r="E7" s="342"/>
      <c r="F7" s="104" t="s">
        <v>199</v>
      </c>
      <c r="G7" s="36" t="s">
        <v>2</v>
      </c>
      <c r="H7" s="104" t="s">
        <v>199</v>
      </c>
      <c r="I7" s="36" t="s">
        <v>2</v>
      </c>
      <c r="J7" s="104" t="s">
        <v>199</v>
      </c>
      <c r="K7" s="36" t="s">
        <v>2</v>
      </c>
      <c r="L7" s="104" t="s">
        <v>200</v>
      </c>
      <c r="M7" s="36" t="s">
        <v>2</v>
      </c>
      <c r="N7" s="104" t="s">
        <v>199</v>
      </c>
      <c r="O7" s="214" t="s">
        <v>2</v>
      </c>
    </row>
    <row r="8" spans="1:25" ht="15.75" customHeight="1">
      <c r="A8" s="349" t="s">
        <v>201</v>
      </c>
      <c r="B8" s="53" t="s">
        <v>50</v>
      </c>
      <c r="C8" s="54"/>
      <c r="D8" s="54"/>
      <c r="E8" s="90" t="s">
        <v>41</v>
      </c>
      <c r="F8" s="241">
        <v>4920</v>
      </c>
      <c r="G8" s="242">
        <v>4776</v>
      </c>
      <c r="H8" s="241">
        <v>6967</v>
      </c>
      <c r="I8" s="234">
        <v>6977</v>
      </c>
      <c r="J8" s="241">
        <v>6882</v>
      </c>
      <c r="K8" s="234">
        <v>108</v>
      </c>
      <c r="L8" s="243">
        <v>35042</v>
      </c>
      <c r="M8" s="244">
        <v>34324</v>
      </c>
      <c r="N8" s="218"/>
      <c r="O8" s="220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15.75" customHeight="1">
      <c r="A9" s="350"/>
      <c r="B9" s="8"/>
      <c r="C9" s="29" t="s">
        <v>51</v>
      </c>
      <c r="D9" s="41"/>
      <c r="E9" s="88" t="s">
        <v>42</v>
      </c>
      <c r="F9" s="66">
        <v>4611</v>
      </c>
      <c r="G9" s="245">
        <v>4717</v>
      </c>
      <c r="H9" s="66">
        <v>6967</v>
      </c>
      <c r="I9" s="109">
        <v>6977</v>
      </c>
      <c r="J9" s="66">
        <v>6882</v>
      </c>
      <c r="K9" s="109">
        <v>82</v>
      </c>
      <c r="L9" s="246">
        <v>35037</v>
      </c>
      <c r="M9" s="247">
        <v>34323</v>
      </c>
      <c r="N9" s="67"/>
      <c r="O9" s="221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15.75" customHeight="1">
      <c r="A10" s="350"/>
      <c r="B10" s="10"/>
      <c r="C10" s="29" t="s">
        <v>52</v>
      </c>
      <c r="D10" s="41"/>
      <c r="E10" s="88" t="s">
        <v>43</v>
      </c>
      <c r="F10" s="66">
        <v>309</v>
      </c>
      <c r="G10" s="245">
        <v>59</v>
      </c>
      <c r="H10" s="66">
        <v>0</v>
      </c>
      <c r="I10" s="109">
        <v>0</v>
      </c>
      <c r="J10" s="248">
        <v>0</v>
      </c>
      <c r="K10" s="184">
        <v>26</v>
      </c>
      <c r="L10" s="246">
        <v>5</v>
      </c>
      <c r="M10" s="247">
        <v>1</v>
      </c>
      <c r="N10" s="67"/>
      <c r="O10" s="221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 spans="1:25" ht="15.75" customHeight="1">
      <c r="A11" s="350"/>
      <c r="B11" s="48" t="s">
        <v>53</v>
      </c>
      <c r="C11" s="61"/>
      <c r="D11" s="61"/>
      <c r="E11" s="87" t="s">
        <v>44</v>
      </c>
      <c r="F11" s="231">
        <v>4615</v>
      </c>
      <c r="G11" s="249">
        <v>4604</v>
      </c>
      <c r="H11" s="231">
        <v>6136</v>
      </c>
      <c r="I11" s="232">
        <v>6234</v>
      </c>
      <c r="J11" s="231">
        <v>6239</v>
      </c>
      <c r="K11" s="232">
        <v>383</v>
      </c>
      <c r="L11" s="250">
        <v>35218</v>
      </c>
      <c r="M11" s="251">
        <v>34481</v>
      </c>
      <c r="N11" s="222"/>
      <c r="O11" s="22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15.75" customHeight="1">
      <c r="A12" s="350"/>
      <c r="B12" s="7"/>
      <c r="C12" s="29" t="s">
        <v>54</v>
      </c>
      <c r="D12" s="41"/>
      <c r="E12" s="88" t="s">
        <v>45</v>
      </c>
      <c r="F12" s="66">
        <v>4612</v>
      </c>
      <c r="G12" s="245">
        <v>4600</v>
      </c>
      <c r="H12" s="231">
        <v>6133</v>
      </c>
      <c r="I12" s="232">
        <v>6231</v>
      </c>
      <c r="J12" s="231">
        <v>6236</v>
      </c>
      <c r="K12" s="232">
        <v>380</v>
      </c>
      <c r="L12" s="246">
        <v>35213</v>
      </c>
      <c r="M12" s="247">
        <v>34479</v>
      </c>
      <c r="N12" s="67"/>
      <c r="O12" s="221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ht="15.75" customHeight="1">
      <c r="A13" s="350"/>
      <c r="B13" s="8"/>
      <c r="C13" s="50" t="s">
        <v>55</v>
      </c>
      <c r="D13" s="51"/>
      <c r="E13" s="216" t="s">
        <v>46</v>
      </c>
      <c r="F13" s="64">
        <v>1</v>
      </c>
      <c r="G13" s="245">
        <v>1</v>
      </c>
      <c r="H13" s="248">
        <v>0</v>
      </c>
      <c r="I13" s="184">
        <v>0</v>
      </c>
      <c r="J13" s="248">
        <v>0</v>
      </c>
      <c r="K13" s="184">
        <v>0</v>
      </c>
      <c r="L13" s="252">
        <v>5</v>
      </c>
      <c r="M13" s="253">
        <v>2</v>
      </c>
      <c r="N13" s="65"/>
      <c r="O13" s="227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 spans="1:25" ht="15.75" customHeight="1">
      <c r="A14" s="350"/>
      <c r="B14" s="42" t="s">
        <v>56</v>
      </c>
      <c r="C14" s="41"/>
      <c r="D14" s="41"/>
      <c r="E14" s="88" t="s">
        <v>202</v>
      </c>
      <c r="F14" s="66">
        <f aca="true" t="shared" si="0" ref="F14:H15">F9-F12</f>
        <v>-1</v>
      </c>
      <c r="G14" s="109">
        <f t="shared" si="0"/>
        <v>117</v>
      </c>
      <c r="H14" s="66">
        <f t="shared" si="0"/>
        <v>834</v>
      </c>
      <c r="I14" s="109">
        <v>746</v>
      </c>
      <c r="J14" s="66">
        <f>J9-J12</f>
        <v>646</v>
      </c>
      <c r="K14" s="109">
        <v>-298</v>
      </c>
      <c r="L14" s="254">
        <f aca="true" t="shared" si="1" ref="L14:O15">L9-L12</f>
        <v>-176</v>
      </c>
      <c r="M14" s="255">
        <f t="shared" si="1"/>
        <v>-156</v>
      </c>
      <c r="N14" s="66">
        <f t="shared" si="1"/>
        <v>0</v>
      </c>
      <c r="O14" s="109">
        <f t="shared" si="1"/>
        <v>0</v>
      </c>
      <c r="P14" s="105"/>
      <c r="Q14" s="105"/>
      <c r="R14" s="105"/>
      <c r="S14" s="105"/>
      <c r="T14" s="105"/>
      <c r="U14" s="105"/>
      <c r="V14" s="105"/>
      <c r="W14" s="105"/>
      <c r="X14" s="105"/>
      <c r="Y14" s="105"/>
    </row>
    <row r="15" spans="1:25" ht="15.75" customHeight="1">
      <c r="A15" s="350"/>
      <c r="B15" s="42" t="s">
        <v>57</v>
      </c>
      <c r="C15" s="41"/>
      <c r="D15" s="41"/>
      <c r="E15" s="88" t="s">
        <v>203</v>
      </c>
      <c r="F15" s="66">
        <f t="shared" si="0"/>
        <v>308</v>
      </c>
      <c r="G15" s="109">
        <f t="shared" si="0"/>
        <v>58</v>
      </c>
      <c r="H15" s="66">
        <f t="shared" si="0"/>
        <v>0</v>
      </c>
      <c r="I15" s="109">
        <v>0</v>
      </c>
      <c r="J15" s="66">
        <f>J10-J13</f>
        <v>0</v>
      </c>
      <c r="K15" s="109">
        <v>26</v>
      </c>
      <c r="L15" s="254">
        <f t="shared" si="1"/>
        <v>0</v>
      </c>
      <c r="M15" s="255">
        <f t="shared" si="1"/>
        <v>-1</v>
      </c>
      <c r="N15" s="66">
        <f t="shared" si="1"/>
        <v>0</v>
      </c>
      <c r="O15" s="109">
        <f t="shared" si="1"/>
        <v>0</v>
      </c>
      <c r="P15" s="105"/>
      <c r="Q15" s="105"/>
      <c r="R15" s="105"/>
      <c r="S15" s="105"/>
      <c r="T15" s="105"/>
      <c r="U15" s="105"/>
      <c r="V15" s="105"/>
      <c r="W15" s="105"/>
      <c r="X15" s="105"/>
      <c r="Y15" s="105"/>
    </row>
    <row r="16" spans="1:25" ht="15.75" customHeight="1">
      <c r="A16" s="350"/>
      <c r="B16" s="42" t="s">
        <v>58</v>
      </c>
      <c r="C16" s="41"/>
      <c r="D16" s="41"/>
      <c r="E16" s="88" t="s">
        <v>204</v>
      </c>
      <c r="F16" s="64">
        <f>F8-F11</f>
        <v>305</v>
      </c>
      <c r="G16" s="217">
        <f>G8-G11</f>
        <v>172</v>
      </c>
      <c r="H16" s="64">
        <f>H8-H11</f>
        <v>831</v>
      </c>
      <c r="I16" s="217">
        <v>743</v>
      </c>
      <c r="J16" s="64">
        <f>J8-J11</f>
        <v>643</v>
      </c>
      <c r="K16" s="217">
        <v>-275</v>
      </c>
      <c r="L16" s="252">
        <f>L8-L11</f>
        <v>-176</v>
      </c>
      <c r="M16" s="253">
        <f>M8-M11</f>
        <v>-157</v>
      </c>
      <c r="N16" s="64">
        <f>N8-N11</f>
        <v>0</v>
      </c>
      <c r="O16" s="217">
        <f>O8-O11</f>
        <v>0</v>
      </c>
      <c r="P16" s="105"/>
      <c r="Q16" s="105"/>
      <c r="R16" s="105"/>
      <c r="S16" s="105"/>
      <c r="T16" s="105"/>
      <c r="U16" s="105"/>
      <c r="V16" s="105"/>
      <c r="W16" s="105"/>
      <c r="X16" s="105"/>
      <c r="Y16" s="105"/>
    </row>
    <row r="17" spans="1:25" ht="15.75" customHeight="1">
      <c r="A17" s="350"/>
      <c r="B17" s="42" t="s">
        <v>59</v>
      </c>
      <c r="C17" s="41"/>
      <c r="D17" s="41"/>
      <c r="E17" s="33"/>
      <c r="F17" s="66">
        <v>0</v>
      </c>
      <c r="G17" s="245">
        <v>0</v>
      </c>
      <c r="H17" s="248">
        <v>0</v>
      </c>
      <c r="I17" s="184">
        <v>0</v>
      </c>
      <c r="J17" s="66">
        <v>14073</v>
      </c>
      <c r="K17" s="109">
        <v>14997</v>
      </c>
      <c r="L17" s="254">
        <v>3550</v>
      </c>
      <c r="M17" s="255">
        <v>3733</v>
      </c>
      <c r="N17" s="108"/>
      <c r="O17" s="110"/>
      <c r="P17" s="105"/>
      <c r="Q17" s="105"/>
      <c r="R17" s="105"/>
      <c r="S17" s="105"/>
      <c r="T17" s="105"/>
      <c r="U17" s="105"/>
      <c r="V17" s="105"/>
      <c r="W17" s="105"/>
      <c r="X17" s="105"/>
      <c r="Y17" s="105"/>
    </row>
    <row r="18" spans="1:25" ht="15.75" customHeight="1">
      <c r="A18" s="351"/>
      <c r="B18" s="45" t="s">
        <v>60</v>
      </c>
      <c r="C18" s="30"/>
      <c r="D18" s="30"/>
      <c r="E18" s="17"/>
      <c r="F18" s="111">
        <v>0</v>
      </c>
      <c r="G18" s="256">
        <v>0</v>
      </c>
      <c r="H18" s="111">
        <v>0</v>
      </c>
      <c r="I18" s="112">
        <v>0</v>
      </c>
      <c r="J18" s="111">
        <v>0</v>
      </c>
      <c r="K18" s="112">
        <v>0</v>
      </c>
      <c r="L18" s="111"/>
      <c r="M18" s="112"/>
      <c r="N18" s="113"/>
      <c r="O18" s="114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5" ht="15.75" customHeight="1">
      <c r="A19" s="350" t="s">
        <v>205</v>
      </c>
      <c r="B19" s="48" t="s">
        <v>61</v>
      </c>
      <c r="C19" s="49"/>
      <c r="D19" s="49"/>
      <c r="E19" s="92"/>
      <c r="F19" s="62">
        <v>2319</v>
      </c>
      <c r="G19" s="257">
        <v>833</v>
      </c>
      <c r="H19" s="62">
        <v>631</v>
      </c>
      <c r="I19" s="228">
        <v>578</v>
      </c>
      <c r="J19" s="62">
        <v>2206</v>
      </c>
      <c r="K19" s="228">
        <v>937</v>
      </c>
      <c r="L19" s="258">
        <v>1814</v>
      </c>
      <c r="M19" s="259">
        <v>1668</v>
      </c>
      <c r="N19" s="63"/>
      <c r="O19" s="230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5" ht="15.75" customHeight="1">
      <c r="A20" s="350"/>
      <c r="B20" s="19"/>
      <c r="C20" s="29" t="s">
        <v>62</v>
      </c>
      <c r="D20" s="41"/>
      <c r="E20" s="88"/>
      <c r="F20" s="66">
        <v>1409</v>
      </c>
      <c r="G20" s="245">
        <v>684</v>
      </c>
      <c r="H20" s="66">
        <v>459</v>
      </c>
      <c r="I20" s="109">
        <v>366</v>
      </c>
      <c r="J20" s="66">
        <v>0</v>
      </c>
      <c r="K20" s="109">
        <v>0</v>
      </c>
      <c r="L20" s="254">
        <v>1557</v>
      </c>
      <c r="M20" s="255">
        <v>942</v>
      </c>
      <c r="N20" s="67"/>
      <c r="O20" s="221"/>
      <c r="P20" s="105"/>
      <c r="Q20" s="105"/>
      <c r="R20" s="105"/>
      <c r="S20" s="105"/>
      <c r="T20" s="105"/>
      <c r="U20" s="105"/>
      <c r="V20" s="105"/>
      <c r="W20" s="105"/>
      <c r="X20" s="105"/>
      <c r="Y20" s="105"/>
    </row>
    <row r="21" spans="1:25" ht="15.75" customHeight="1">
      <c r="A21" s="350"/>
      <c r="B21" s="9" t="s">
        <v>63</v>
      </c>
      <c r="C21" s="61"/>
      <c r="D21" s="61"/>
      <c r="E21" s="87" t="s">
        <v>206</v>
      </c>
      <c r="F21" s="231">
        <v>2319</v>
      </c>
      <c r="G21" s="249">
        <v>833</v>
      </c>
      <c r="H21" s="231">
        <v>631</v>
      </c>
      <c r="I21" s="232">
        <v>578</v>
      </c>
      <c r="J21" s="231">
        <v>2206</v>
      </c>
      <c r="K21" s="232">
        <v>937</v>
      </c>
      <c r="L21" s="260">
        <v>1814</v>
      </c>
      <c r="M21" s="261">
        <v>1668</v>
      </c>
      <c r="N21" s="222"/>
      <c r="O21" s="225"/>
      <c r="P21" s="105"/>
      <c r="Q21" s="105"/>
      <c r="R21" s="105"/>
      <c r="S21" s="105"/>
      <c r="T21" s="105"/>
      <c r="U21" s="105"/>
      <c r="V21" s="105"/>
      <c r="W21" s="105"/>
      <c r="X21" s="105"/>
      <c r="Y21" s="105"/>
    </row>
    <row r="22" spans="1:25" ht="15.75" customHeight="1">
      <c r="A22" s="350"/>
      <c r="B22" s="48" t="s">
        <v>64</v>
      </c>
      <c r="C22" s="49"/>
      <c r="D22" s="49"/>
      <c r="E22" s="92" t="s">
        <v>207</v>
      </c>
      <c r="F22" s="62">
        <v>4332</v>
      </c>
      <c r="G22" s="257">
        <v>3189</v>
      </c>
      <c r="H22" s="62">
        <v>4654</v>
      </c>
      <c r="I22" s="228">
        <v>3619</v>
      </c>
      <c r="J22" s="62">
        <v>3073</v>
      </c>
      <c r="K22" s="228">
        <v>2832</v>
      </c>
      <c r="L22" s="258">
        <v>5919</v>
      </c>
      <c r="M22" s="259">
        <v>5202</v>
      </c>
      <c r="N22" s="63"/>
      <c r="O22" s="230"/>
      <c r="P22" s="105"/>
      <c r="Q22" s="105"/>
      <c r="R22" s="105"/>
      <c r="S22" s="105"/>
      <c r="T22" s="105"/>
      <c r="U22" s="105"/>
      <c r="V22" s="105"/>
      <c r="W22" s="105"/>
      <c r="X22" s="105"/>
      <c r="Y22" s="105"/>
    </row>
    <row r="23" spans="1:25" ht="15.75" customHeight="1">
      <c r="A23" s="350"/>
      <c r="B23" s="7" t="s">
        <v>65</v>
      </c>
      <c r="C23" s="50" t="s">
        <v>66</v>
      </c>
      <c r="D23" s="51"/>
      <c r="E23" s="216"/>
      <c r="F23" s="64">
        <v>980</v>
      </c>
      <c r="G23" s="262">
        <v>1012</v>
      </c>
      <c r="H23" s="64">
        <v>1069</v>
      </c>
      <c r="I23" s="217">
        <v>1177</v>
      </c>
      <c r="J23" s="64">
        <v>0</v>
      </c>
      <c r="K23" s="217">
        <v>0</v>
      </c>
      <c r="L23" s="252">
        <v>4091</v>
      </c>
      <c r="M23" s="253">
        <v>4105</v>
      </c>
      <c r="N23" s="65"/>
      <c r="O23" s="227"/>
      <c r="P23" s="105"/>
      <c r="Q23" s="105"/>
      <c r="R23" s="105"/>
      <c r="S23" s="105"/>
      <c r="T23" s="105"/>
      <c r="U23" s="105"/>
      <c r="V23" s="105"/>
      <c r="W23" s="105"/>
      <c r="X23" s="105"/>
      <c r="Y23" s="105"/>
    </row>
    <row r="24" spans="1:25" ht="15.75" customHeight="1">
      <c r="A24" s="350"/>
      <c r="B24" s="42" t="s">
        <v>208</v>
      </c>
      <c r="C24" s="41"/>
      <c r="D24" s="41"/>
      <c r="E24" s="88" t="s">
        <v>209</v>
      </c>
      <c r="F24" s="66">
        <f>F21-F22</f>
        <v>-2013</v>
      </c>
      <c r="G24" s="109">
        <f>G21-G22</f>
        <v>-2356</v>
      </c>
      <c r="H24" s="66">
        <f>H21-H22</f>
        <v>-4023</v>
      </c>
      <c r="I24" s="109">
        <v>-3041</v>
      </c>
      <c r="J24" s="66">
        <f>J21-J22</f>
        <v>-867</v>
      </c>
      <c r="K24" s="109">
        <v>-1895</v>
      </c>
      <c r="L24" s="254">
        <f>L21-L22</f>
        <v>-4105</v>
      </c>
      <c r="M24" s="255">
        <f>M21-M22</f>
        <v>-3534</v>
      </c>
      <c r="N24" s="66">
        <f>N21-N22</f>
        <v>0</v>
      </c>
      <c r="O24" s="109">
        <f>O21-O22</f>
        <v>0</v>
      </c>
      <c r="P24" s="105"/>
      <c r="Q24" s="105"/>
      <c r="R24" s="105"/>
      <c r="S24" s="105"/>
      <c r="T24" s="105"/>
      <c r="U24" s="105"/>
      <c r="V24" s="105"/>
      <c r="W24" s="105"/>
      <c r="X24" s="105"/>
      <c r="Y24" s="105"/>
    </row>
    <row r="25" spans="1:25" ht="15.75" customHeight="1">
      <c r="A25" s="350"/>
      <c r="B25" s="97" t="s">
        <v>67</v>
      </c>
      <c r="C25" s="51"/>
      <c r="D25" s="51"/>
      <c r="E25" s="352" t="s">
        <v>210</v>
      </c>
      <c r="F25" s="361">
        <v>2013</v>
      </c>
      <c r="G25" s="363">
        <v>2356</v>
      </c>
      <c r="H25" s="361">
        <v>4023</v>
      </c>
      <c r="I25" s="363">
        <v>3041</v>
      </c>
      <c r="J25" s="361">
        <v>867</v>
      </c>
      <c r="K25" s="363">
        <v>1895</v>
      </c>
      <c r="L25" s="361">
        <v>4105</v>
      </c>
      <c r="M25" s="363">
        <v>3534</v>
      </c>
      <c r="N25" s="370"/>
      <c r="O25" s="363"/>
      <c r="P25" s="105"/>
      <c r="Q25" s="105"/>
      <c r="R25" s="105"/>
      <c r="S25" s="105"/>
      <c r="T25" s="105"/>
      <c r="U25" s="105"/>
      <c r="V25" s="105"/>
      <c r="W25" s="105"/>
      <c r="X25" s="105"/>
      <c r="Y25" s="105"/>
    </row>
    <row r="26" spans="1:25" ht="15.75" customHeight="1">
      <c r="A26" s="350"/>
      <c r="B26" s="9" t="s">
        <v>68</v>
      </c>
      <c r="C26" s="61"/>
      <c r="D26" s="61"/>
      <c r="E26" s="353"/>
      <c r="F26" s="362"/>
      <c r="G26" s="364"/>
      <c r="H26" s="362"/>
      <c r="I26" s="364"/>
      <c r="J26" s="362"/>
      <c r="K26" s="364"/>
      <c r="L26" s="362"/>
      <c r="M26" s="364"/>
      <c r="N26" s="371"/>
      <c r="O26" s="364"/>
      <c r="P26" s="105"/>
      <c r="Q26" s="105"/>
      <c r="R26" s="105"/>
      <c r="S26" s="105"/>
      <c r="T26" s="105"/>
      <c r="U26" s="105"/>
      <c r="V26" s="105"/>
      <c r="W26" s="105"/>
      <c r="X26" s="105"/>
      <c r="Y26" s="105"/>
    </row>
    <row r="27" spans="1:25" ht="15.75" customHeight="1">
      <c r="A27" s="351"/>
      <c r="B27" s="45" t="s">
        <v>211</v>
      </c>
      <c r="C27" s="30"/>
      <c r="D27" s="30"/>
      <c r="E27" s="89" t="s">
        <v>212</v>
      </c>
      <c r="F27" s="70">
        <f>F24+F25</f>
        <v>0</v>
      </c>
      <c r="G27" s="115">
        <f>G24+G25</f>
        <v>0</v>
      </c>
      <c r="H27" s="70">
        <f>H24+H25</f>
        <v>0</v>
      </c>
      <c r="I27" s="115">
        <v>0</v>
      </c>
      <c r="J27" s="70">
        <f>J24+J25</f>
        <v>0</v>
      </c>
      <c r="K27" s="115">
        <v>0</v>
      </c>
      <c r="L27" s="263">
        <f>L24+L25</f>
        <v>0</v>
      </c>
      <c r="M27" s="264">
        <f>M24+M25</f>
        <v>0</v>
      </c>
      <c r="N27" s="70">
        <f>N24+N25</f>
        <v>0</v>
      </c>
      <c r="O27" s="115">
        <f>O24+O25</f>
        <v>0</v>
      </c>
      <c r="P27" s="105"/>
      <c r="Q27" s="105"/>
      <c r="R27" s="105"/>
      <c r="S27" s="105"/>
      <c r="T27" s="105"/>
      <c r="U27" s="105"/>
      <c r="V27" s="105"/>
      <c r="W27" s="105"/>
      <c r="X27" s="105"/>
      <c r="Y27" s="105"/>
    </row>
    <row r="28" spans="1:25" ht="15.75" customHeight="1">
      <c r="A28" s="13"/>
      <c r="F28" s="105"/>
      <c r="G28" s="105"/>
      <c r="H28" s="105"/>
      <c r="I28" s="105"/>
      <c r="J28" s="105"/>
      <c r="K28" s="105"/>
      <c r="L28" s="116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 spans="1:25" ht="15.75" customHeight="1">
      <c r="A29" s="30"/>
      <c r="F29" s="105"/>
      <c r="G29" s="105"/>
      <c r="H29" s="105"/>
      <c r="I29" s="105"/>
      <c r="J29" s="117"/>
      <c r="K29" s="117"/>
      <c r="L29" s="116"/>
      <c r="M29" s="105"/>
      <c r="N29" s="105"/>
      <c r="O29" s="117" t="s">
        <v>213</v>
      </c>
      <c r="P29" s="105"/>
      <c r="Q29" s="105"/>
      <c r="R29" s="105"/>
      <c r="S29" s="105"/>
      <c r="T29" s="105"/>
      <c r="U29" s="105"/>
      <c r="V29" s="105"/>
      <c r="W29" s="105"/>
      <c r="X29" s="105"/>
      <c r="Y29" s="117"/>
    </row>
    <row r="30" spans="1:25" ht="15.75" customHeight="1">
      <c r="A30" s="343" t="s">
        <v>69</v>
      </c>
      <c r="B30" s="344"/>
      <c r="C30" s="344"/>
      <c r="D30" s="344"/>
      <c r="E30" s="345"/>
      <c r="F30" s="367" t="s">
        <v>214</v>
      </c>
      <c r="G30" s="368"/>
      <c r="H30" s="367" t="s">
        <v>215</v>
      </c>
      <c r="I30" s="368"/>
      <c r="J30" s="369" t="s">
        <v>216</v>
      </c>
      <c r="K30" s="366"/>
      <c r="L30" s="365"/>
      <c r="M30" s="366"/>
      <c r="N30" s="365"/>
      <c r="O30" s="366"/>
      <c r="P30" s="118"/>
      <c r="Q30" s="116"/>
      <c r="R30" s="118"/>
      <c r="S30" s="116"/>
      <c r="T30" s="118"/>
      <c r="U30" s="116"/>
      <c r="V30" s="118"/>
      <c r="W30" s="116"/>
      <c r="X30" s="118"/>
      <c r="Y30" s="116"/>
    </row>
    <row r="31" spans="1:25" ht="15.75" customHeight="1">
      <c r="A31" s="346"/>
      <c r="B31" s="347"/>
      <c r="C31" s="347"/>
      <c r="D31" s="347"/>
      <c r="E31" s="348"/>
      <c r="F31" s="104" t="s">
        <v>188</v>
      </c>
      <c r="G31" s="119" t="s">
        <v>2</v>
      </c>
      <c r="H31" s="104" t="s">
        <v>188</v>
      </c>
      <c r="I31" s="119" t="s">
        <v>2</v>
      </c>
      <c r="J31" s="104" t="s">
        <v>188</v>
      </c>
      <c r="K31" s="120" t="s">
        <v>2</v>
      </c>
      <c r="L31" s="104" t="s">
        <v>217</v>
      </c>
      <c r="M31" s="119" t="s">
        <v>2</v>
      </c>
      <c r="N31" s="104" t="s">
        <v>217</v>
      </c>
      <c r="O31" s="121" t="s">
        <v>2</v>
      </c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25" ht="15.75" customHeight="1">
      <c r="A32" s="349" t="s">
        <v>218</v>
      </c>
      <c r="B32" s="53" t="s">
        <v>50</v>
      </c>
      <c r="C32" s="54"/>
      <c r="D32" s="54"/>
      <c r="E32" s="15" t="s">
        <v>41</v>
      </c>
      <c r="F32" s="265">
        <v>3569</v>
      </c>
      <c r="G32" s="266">
        <v>3241</v>
      </c>
      <c r="H32" s="243">
        <v>317</v>
      </c>
      <c r="I32" s="267">
        <v>3694</v>
      </c>
      <c r="J32" s="265">
        <v>3325</v>
      </c>
      <c r="K32" s="266">
        <v>4116</v>
      </c>
      <c r="L32" s="63"/>
      <c r="M32" s="233"/>
      <c r="N32" s="218"/>
      <c r="O32" s="234"/>
      <c r="P32" s="233"/>
      <c r="Q32" s="233"/>
      <c r="R32" s="233"/>
      <c r="S32" s="233"/>
      <c r="T32" s="123"/>
      <c r="U32" s="123"/>
      <c r="V32" s="233"/>
      <c r="W32" s="233"/>
      <c r="X32" s="123"/>
      <c r="Y32" s="123"/>
    </row>
    <row r="33" spans="1:25" ht="15.75" customHeight="1">
      <c r="A33" s="357"/>
      <c r="B33" s="8"/>
      <c r="C33" s="50" t="s">
        <v>70</v>
      </c>
      <c r="D33" s="51"/>
      <c r="E33" s="95"/>
      <c r="F33" s="268">
        <v>3322</v>
      </c>
      <c r="G33" s="269">
        <v>3056</v>
      </c>
      <c r="H33" s="268">
        <v>290</v>
      </c>
      <c r="I33" s="270">
        <v>3694</v>
      </c>
      <c r="J33" s="268">
        <v>2719</v>
      </c>
      <c r="K33" s="269">
        <v>2366</v>
      </c>
      <c r="L33" s="65"/>
      <c r="M33" s="235"/>
      <c r="N33" s="65"/>
      <c r="O33" s="217"/>
      <c r="P33" s="233"/>
      <c r="Q33" s="233"/>
      <c r="R33" s="233"/>
      <c r="S33" s="233"/>
      <c r="T33" s="123"/>
      <c r="U33" s="123"/>
      <c r="V33" s="233"/>
      <c r="W33" s="233"/>
      <c r="X33" s="123"/>
      <c r="Y33" s="123"/>
    </row>
    <row r="34" spans="1:25" ht="15.75" customHeight="1">
      <c r="A34" s="357"/>
      <c r="B34" s="8"/>
      <c r="C34" s="24"/>
      <c r="D34" s="29" t="s">
        <v>71</v>
      </c>
      <c r="E34" s="91"/>
      <c r="F34" s="246">
        <v>3136</v>
      </c>
      <c r="G34" s="247">
        <v>3056</v>
      </c>
      <c r="H34" s="246">
        <v>290</v>
      </c>
      <c r="I34" s="271">
        <v>3694</v>
      </c>
      <c r="J34" s="67">
        <v>0</v>
      </c>
      <c r="K34" s="106">
        <v>0</v>
      </c>
      <c r="L34" s="67"/>
      <c r="M34" s="106"/>
      <c r="N34" s="67"/>
      <c r="O34" s="109"/>
      <c r="P34" s="233"/>
      <c r="Q34" s="233"/>
      <c r="R34" s="233"/>
      <c r="S34" s="233"/>
      <c r="T34" s="123"/>
      <c r="U34" s="123"/>
      <c r="V34" s="233"/>
      <c r="W34" s="233"/>
      <c r="X34" s="123"/>
      <c r="Y34" s="123"/>
    </row>
    <row r="35" spans="1:25" ht="15.75" customHeight="1">
      <c r="A35" s="357"/>
      <c r="B35" s="10"/>
      <c r="C35" s="60" t="s">
        <v>72</v>
      </c>
      <c r="D35" s="61"/>
      <c r="E35" s="96"/>
      <c r="F35" s="250">
        <v>247</v>
      </c>
      <c r="G35" s="251">
        <v>185</v>
      </c>
      <c r="H35" s="250">
        <v>27</v>
      </c>
      <c r="I35" s="272">
        <v>0</v>
      </c>
      <c r="J35" s="250">
        <v>606</v>
      </c>
      <c r="K35" s="251">
        <v>1751</v>
      </c>
      <c r="L35" s="222"/>
      <c r="M35" s="223"/>
      <c r="N35" s="222"/>
      <c r="O35" s="232"/>
      <c r="P35" s="233"/>
      <c r="Q35" s="233"/>
      <c r="R35" s="233"/>
      <c r="S35" s="233"/>
      <c r="T35" s="123"/>
      <c r="U35" s="123"/>
      <c r="V35" s="233"/>
      <c r="W35" s="233"/>
      <c r="X35" s="123"/>
      <c r="Y35" s="123"/>
    </row>
    <row r="36" spans="1:25" ht="15.75" customHeight="1">
      <c r="A36" s="357"/>
      <c r="B36" s="48" t="s">
        <v>53</v>
      </c>
      <c r="C36" s="49"/>
      <c r="D36" s="49"/>
      <c r="E36" s="15" t="s">
        <v>42</v>
      </c>
      <c r="F36" s="258">
        <v>2232</v>
      </c>
      <c r="G36" s="253">
        <v>1985</v>
      </c>
      <c r="H36" s="265">
        <v>7</v>
      </c>
      <c r="I36" s="273">
        <v>221</v>
      </c>
      <c r="J36" s="258">
        <v>2873</v>
      </c>
      <c r="K36" s="253">
        <v>3750</v>
      </c>
      <c r="L36" s="63"/>
      <c r="M36" s="233"/>
      <c r="N36" s="63"/>
      <c r="O36" s="228"/>
      <c r="P36" s="233"/>
      <c r="Q36" s="233"/>
      <c r="R36" s="233"/>
      <c r="S36" s="233"/>
      <c r="T36" s="233"/>
      <c r="U36" s="233"/>
      <c r="V36" s="233"/>
      <c r="W36" s="233"/>
      <c r="X36" s="123"/>
      <c r="Y36" s="123"/>
    </row>
    <row r="37" spans="1:25" ht="15.75" customHeight="1">
      <c r="A37" s="357"/>
      <c r="B37" s="8"/>
      <c r="C37" s="29" t="s">
        <v>73</v>
      </c>
      <c r="D37" s="41"/>
      <c r="E37" s="91"/>
      <c r="F37" s="254">
        <v>1956</v>
      </c>
      <c r="G37" s="255">
        <v>1858</v>
      </c>
      <c r="H37" s="246">
        <v>0</v>
      </c>
      <c r="I37" s="274">
        <v>0</v>
      </c>
      <c r="J37" s="254">
        <v>2676</v>
      </c>
      <c r="K37" s="255">
        <v>3513</v>
      </c>
      <c r="L37" s="67"/>
      <c r="M37" s="106"/>
      <c r="N37" s="67"/>
      <c r="O37" s="109"/>
      <c r="P37" s="233"/>
      <c r="Q37" s="233"/>
      <c r="R37" s="233"/>
      <c r="S37" s="233"/>
      <c r="T37" s="233"/>
      <c r="U37" s="233"/>
      <c r="V37" s="233"/>
      <c r="W37" s="233"/>
      <c r="X37" s="123"/>
      <c r="Y37" s="123"/>
    </row>
    <row r="38" spans="1:25" ht="15.75" customHeight="1">
      <c r="A38" s="357"/>
      <c r="B38" s="10"/>
      <c r="C38" s="29" t="s">
        <v>74</v>
      </c>
      <c r="D38" s="41"/>
      <c r="E38" s="91"/>
      <c r="F38" s="254">
        <v>276</v>
      </c>
      <c r="G38" s="255">
        <v>126</v>
      </c>
      <c r="H38" s="246">
        <v>7</v>
      </c>
      <c r="I38" s="271">
        <v>221</v>
      </c>
      <c r="J38" s="254">
        <v>197</v>
      </c>
      <c r="K38" s="255">
        <v>237</v>
      </c>
      <c r="L38" s="67"/>
      <c r="M38" s="106"/>
      <c r="N38" s="67"/>
      <c r="O38" s="109"/>
      <c r="P38" s="233"/>
      <c r="Q38" s="233"/>
      <c r="R38" s="123"/>
      <c r="S38" s="123"/>
      <c r="T38" s="233"/>
      <c r="U38" s="233"/>
      <c r="V38" s="233"/>
      <c r="W38" s="233"/>
      <c r="X38" s="123"/>
      <c r="Y38" s="123"/>
    </row>
    <row r="39" spans="1:25" ht="15.75" customHeight="1">
      <c r="A39" s="358"/>
      <c r="B39" s="11" t="s">
        <v>75</v>
      </c>
      <c r="C39" s="12"/>
      <c r="D39" s="12"/>
      <c r="E39" s="94" t="s">
        <v>219</v>
      </c>
      <c r="F39" s="263">
        <f aca="true" t="shared" si="2" ref="F39:O39">F32-F36</f>
        <v>1337</v>
      </c>
      <c r="G39" s="264">
        <f t="shared" si="2"/>
        <v>1256</v>
      </c>
      <c r="H39" s="263">
        <f t="shared" si="2"/>
        <v>310</v>
      </c>
      <c r="I39" s="264">
        <f t="shared" si="2"/>
        <v>3473</v>
      </c>
      <c r="J39" s="263">
        <f t="shared" si="2"/>
        <v>452</v>
      </c>
      <c r="K39" s="264">
        <f t="shared" si="2"/>
        <v>366</v>
      </c>
      <c r="L39" s="70">
        <f t="shared" si="2"/>
        <v>0</v>
      </c>
      <c r="M39" s="115">
        <f t="shared" si="2"/>
        <v>0</v>
      </c>
      <c r="N39" s="70">
        <f t="shared" si="2"/>
        <v>0</v>
      </c>
      <c r="O39" s="115">
        <f t="shared" si="2"/>
        <v>0</v>
      </c>
      <c r="P39" s="233"/>
      <c r="Q39" s="233"/>
      <c r="R39" s="233"/>
      <c r="S39" s="233"/>
      <c r="T39" s="233"/>
      <c r="U39" s="233"/>
      <c r="V39" s="233"/>
      <c r="W39" s="233"/>
      <c r="X39" s="123"/>
      <c r="Y39" s="123"/>
    </row>
    <row r="40" spans="1:25" ht="15.75" customHeight="1">
      <c r="A40" s="349" t="s">
        <v>220</v>
      </c>
      <c r="B40" s="48" t="s">
        <v>76</v>
      </c>
      <c r="C40" s="49"/>
      <c r="D40" s="49"/>
      <c r="E40" s="15" t="s">
        <v>44</v>
      </c>
      <c r="F40" s="258">
        <v>2079</v>
      </c>
      <c r="G40" s="259">
        <v>2530</v>
      </c>
      <c r="H40" s="265">
        <v>80</v>
      </c>
      <c r="I40" s="273">
        <v>58</v>
      </c>
      <c r="J40" s="258">
        <v>1214</v>
      </c>
      <c r="K40" s="259">
        <v>1763</v>
      </c>
      <c r="L40" s="63"/>
      <c r="M40" s="233"/>
      <c r="N40" s="63"/>
      <c r="O40" s="228"/>
      <c r="P40" s="233"/>
      <c r="Q40" s="233"/>
      <c r="R40" s="233"/>
      <c r="S40" s="233"/>
      <c r="T40" s="123"/>
      <c r="U40" s="123"/>
      <c r="V40" s="123"/>
      <c r="W40" s="123"/>
      <c r="X40" s="233"/>
      <c r="Y40" s="233"/>
    </row>
    <row r="41" spans="1:25" ht="15.75" customHeight="1">
      <c r="A41" s="359"/>
      <c r="B41" s="10"/>
      <c r="C41" s="29" t="s">
        <v>77</v>
      </c>
      <c r="D41" s="41"/>
      <c r="E41" s="91"/>
      <c r="F41" s="126">
        <v>1939</v>
      </c>
      <c r="G41" s="127">
        <v>2530</v>
      </c>
      <c r="H41" s="124">
        <v>80</v>
      </c>
      <c r="I41" s="125">
        <v>58</v>
      </c>
      <c r="J41" s="126">
        <v>120</v>
      </c>
      <c r="K41" s="127">
        <v>228</v>
      </c>
      <c r="L41" s="67"/>
      <c r="M41" s="106"/>
      <c r="N41" s="67"/>
      <c r="O41" s="109"/>
      <c r="P41" s="123"/>
      <c r="Q41" s="123"/>
      <c r="R41" s="123"/>
      <c r="S41" s="123"/>
      <c r="T41" s="123"/>
      <c r="U41" s="123"/>
      <c r="V41" s="123"/>
      <c r="W41" s="123"/>
      <c r="X41" s="233"/>
      <c r="Y41" s="233"/>
    </row>
    <row r="42" spans="1:25" ht="15.75" customHeight="1">
      <c r="A42" s="359"/>
      <c r="B42" s="48" t="s">
        <v>64</v>
      </c>
      <c r="C42" s="49"/>
      <c r="D42" s="49"/>
      <c r="E42" s="15" t="s">
        <v>45</v>
      </c>
      <c r="F42" s="258">
        <v>3416</v>
      </c>
      <c r="G42" s="259">
        <v>3786</v>
      </c>
      <c r="H42" s="265">
        <v>390</v>
      </c>
      <c r="I42" s="273">
        <v>938</v>
      </c>
      <c r="J42" s="258">
        <v>1689</v>
      </c>
      <c r="K42" s="259">
        <v>2166</v>
      </c>
      <c r="L42" s="63"/>
      <c r="M42" s="233"/>
      <c r="N42" s="63"/>
      <c r="O42" s="228"/>
      <c r="P42" s="233"/>
      <c r="Q42" s="233"/>
      <c r="R42" s="233"/>
      <c r="S42" s="233"/>
      <c r="T42" s="123"/>
      <c r="U42" s="123"/>
      <c r="V42" s="233"/>
      <c r="W42" s="233"/>
      <c r="X42" s="233"/>
      <c r="Y42" s="233"/>
    </row>
    <row r="43" spans="1:25" ht="15.75" customHeight="1">
      <c r="A43" s="359"/>
      <c r="B43" s="10"/>
      <c r="C43" s="29" t="s">
        <v>78</v>
      </c>
      <c r="D43" s="41"/>
      <c r="E43" s="91"/>
      <c r="F43" s="254">
        <v>2036</v>
      </c>
      <c r="G43" s="255">
        <v>2101</v>
      </c>
      <c r="H43" s="246">
        <v>310</v>
      </c>
      <c r="I43" s="271">
        <v>880</v>
      </c>
      <c r="J43" s="254">
        <v>1221</v>
      </c>
      <c r="K43" s="255">
        <v>1188</v>
      </c>
      <c r="L43" s="67"/>
      <c r="M43" s="106"/>
      <c r="N43" s="67"/>
      <c r="O43" s="109"/>
      <c r="P43" s="233"/>
      <c r="Q43" s="233"/>
      <c r="R43" s="123"/>
      <c r="S43" s="233"/>
      <c r="T43" s="123"/>
      <c r="U43" s="123"/>
      <c r="V43" s="233"/>
      <c r="W43" s="233"/>
      <c r="X43" s="123"/>
      <c r="Y43" s="123"/>
    </row>
    <row r="44" spans="1:25" ht="15.75" customHeight="1">
      <c r="A44" s="360"/>
      <c r="B44" s="45" t="s">
        <v>75</v>
      </c>
      <c r="C44" s="30"/>
      <c r="D44" s="30"/>
      <c r="E44" s="94" t="s">
        <v>221</v>
      </c>
      <c r="F44" s="111">
        <f aca="true" t="shared" si="3" ref="F44:O44">F40-F42</f>
        <v>-1337</v>
      </c>
      <c r="G44" s="112">
        <f t="shared" si="3"/>
        <v>-1256</v>
      </c>
      <c r="H44" s="111">
        <f t="shared" si="3"/>
        <v>-310</v>
      </c>
      <c r="I44" s="112">
        <f t="shared" si="3"/>
        <v>-880</v>
      </c>
      <c r="J44" s="111">
        <f t="shared" si="3"/>
        <v>-475</v>
      </c>
      <c r="K44" s="112">
        <f t="shared" si="3"/>
        <v>-403</v>
      </c>
      <c r="L44" s="111">
        <f t="shared" si="3"/>
        <v>0</v>
      </c>
      <c r="M44" s="112">
        <f t="shared" si="3"/>
        <v>0</v>
      </c>
      <c r="N44" s="111">
        <f t="shared" si="3"/>
        <v>0</v>
      </c>
      <c r="O44" s="112">
        <f t="shared" si="3"/>
        <v>0</v>
      </c>
      <c r="P44" s="123"/>
      <c r="Q44" s="123"/>
      <c r="R44" s="233"/>
      <c r="S44" s="233"/>
      <c r="T44" s="123"/>
      <c r="U44" s="123"/>
      <c r="V44" s="233"/>
      <c r="W44" s="233"/>
      <c r="X44" s="233"/>
      <c r="Y44" s="233"/>
    </row>
    <row r="45" spans="1:25" ht="15.75" customHeight="1">
      <c r="A45" s="334" t="s">
        <v>222</v>
      </c>
      <c r="B45" s="25" t="s">
        <v>79</v>
      </c>
      <c r="C45" s="20"/>
      <c r="D45" s="20"/>
      <c r="E45" s="93" t="s">
        <v>223</v>
      </c>
      <c r="F45" s="275">
        <f aca="true" t="shared" si="4" ref="F45:O45">F39+F44</f>
        <v>0</v>
      </c>
      <c r="G45" s="276">
        <f t="shared" si="4"/>
        <v>0</v>
      </c>
      <c r="H45" s="275">
        <f t="shared" si="4"/>
        <v>0</v>
      </c>
      <c r="I45" s="276">
        <f t="shared" si="4"/>
        <v>2593</v>
      </c>
      <c r="J45" s="275">
        <f t="shared" si="4"/>
        <v>-23</v>
      </c>
      <c r="K45" s="276">
        <f t="shared" si="4"/>
        <v>-37</v>
      </c>
      <c r="L45" s="128">
        <f t="shared" si="4"/>
        <v>0</v>
      </c>
      <c r="M45" s="129">
        <f t="shared" si="4"/>
        <v>0</v>
      </c>
      <c r="N45" s="128">
        <f t="shared" si="4"/>
        <v>0</v>
      </c>
      <c r="O45" s="129">
        <f t="shared" si="4"/>
        <v>0</v>
      </c>
      <c r="P45" s="233"/>
      <c r="Q45" s="233"/>
      <c r="R45" s="233"/>
      <c r="S45" s="233"/>
      <c r="T45" s="233"/>
      <c r="U45" s="233"/>
      <c r="V45" s="233"/>
      <c r="W45" s="233"/>
      <c r="X45" s="233"/>
      <c r="Y45" s="233"/>
    </row>
    <row r="46" spans="1:25" ht="15.75" customHeight="1">
      <c r="A46" s="335"/>
      <c r="B46" s="42" t="s">
        <v>80</v>
      </c>
      <c r="C46" s="41"/>
      <c r="D46" s="41"/>
      <c r="E46" s="41"/>
      <c r="F46" s="126">
        <v>0</v>
      </c>
      <c r="G46" s="127">
        <v>0</v>
      </c>
      <c r="H46" s="124">
        <v>0</v>
      </c>
      <c r="I46" s="125">
        <v>2593</v>
      </c>
      <c r="J46" s="66">
        <v>0</v>
      </c>
      <c r="K46" s="109">
        <v>0</v>
      </c>
      <c r="L46" s="67"/>
      <c r="M46" s="106"/>
      <c r="N46" s="124"/>
      <c r="O46" s="110"/>
      <c r="P46" s="123"/>
      <c r="Q46" s="123"/>
      <c r="R46" s="123"/>
      <c r="S46" s="123"/>
      <c r="T46" s="123"/>
      <c r="U46" s="123"/>
      <c r="V46" s="123"/>
      <c r="W46" s="123"/>
      <c r="X46" s="123"/>
      <c r="Y46" s="123"/>
    </row>
    <row r="47" spans="1:25" ht="15.75" customHeight="1">
      <c r="A47" s="335"/>
      <c r="B47" s="42" t="s">
        <v>81</v>
      </c>
      <c r="C47" s="41"/>
      <c r="D47" s="41"/>
      <c r="E47" s="41"/>
      <c r="F47" s="254">
        <v>0</v>
      </c>
      <c r="G47" s="255">
        <v>0</v>
      </c>
      <c r="H47" s="246">
        <v>0</v>
      </c>
      <c r="I47" s="271">
        <v>0</v>
      </c>
      <c r="J47" s="66">
        <v>0</v>
      </c>
      <c r="K47" s="109">
        <v>0</v>
      </c>
      <c r="L47" s="67"/>
      <c r="M47" s="106"/>
      <c r="N47" s="67"/>
      <c r="O47" s="109"/>
      <c r="P47" s="233"/>
      <c r="Q47" s="233"/>
      <c r="R47" s="233"/>
      <c r="S47" s="233"/>
      <c r="T47" s="233"/>
      <c r="U47" s="233"/>
      <c r="V47" s="233"/>
      <c r="W47" s="233"/>
      <c r="X47" s="233"/>
      <c r="Y47" s="233"/>
    </row>
    <row r="48" spans="1:25" ht="15.75" customHeight="1">
      <c r="A48" s="336"/>
      <c r="B48" s="45" t="s">
        <v>82</v>
      </c>
      <c r="C48" s="30"/>
      <c r="D48" s="30"/>
      <c r="E48" s="30"/>
      <c r="F48" s="277">
        <v>0</v>
      </c>
      <c r="G48" s="278">
        <v>0</v>
      </c>
      <c r="H48" s="277">
        <v>0</v>
      </c>
      <c r="I48" s="279">
        <v>0</v>
      </c>
      <c r="J48" s="71">
        <v>0</v>
      </c>
      <c r="K48" s="236">
        <v>0</v>
      </c>
      <c r="L48" s="71"/>
      <c r="M48" s="236"/>
      <c r="N48" s="71"/>
      <c r="O48" s="115"/>
      <c r="P48" s="233"/>
      <c r="Q48" s="233"/>
      <c r="R48" s="233"/>
      <c r="S48" s="233"/>
      <c r="T48" s="233"/>
      <c r="U48" s="233"/>
      <c r="V48" s="233"/>
      <c r="W48" s="233"/>
      <c r="X48" s="233"/>
      <c r="Y48" s="233"/>
    </row>
    <row r="49" spans="1:16" ht="15.75" customHeight="1">
      <c r="A49" s="13" t="s">
        <v>224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F6:G6"/>
    <mergeCell ref="H6:I6"/>
    <mergeCell ref="A45:A48"/>
    <mergeCell ref="A6:E7"/>
    <mergeCell ref="A30:E31"/>
    <mergeCell ref="A8:A18"/>
    <mergeCell ref="A19:A27"/>
    <mergeCell ref="E25:E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2" sqref="E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5" t="s">
        <v>0</v>
      </c>
      <c r="B1" s="55"/>
      <c r="C1" s="55"/>
      <c r="D1" s="55"/>
      <c r="E1" s="98" t="s">
        <v>274</v>
      </c>
      <c r="F1" s="1"/>
    </row>
    <row r="3" ht="14.25">
      <c r="A3" s="27" t="s">
        <v>93</v>
      </c>
    </row>
    <row r="5" spans="1:5" ht="13.5">
      <c r="A5" s="56" t="s">
        <v>189</v>
      </c>
      <c r="B5" s="56"/>
      <c r="C5" s="56"/>
      <c r="D5" s="56"/>
      <c r="E5" s="56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190</v>
      </c>
      <c r="G7" s="22"/>
      <c r="H7" s="37" t="s">
        <v>2</v>
      </c>
      <c r="I7" s="39" t="s">
        <v>22</v>
      </c>
    </row>
    <row r="8" spans="1:9" ht="16.5" customHeight="1">
      <c r="A8" s="57"/>
      <c r="B8" s="58"/>
      <c r="C8" s="58"/>
      <c r="D8" s="58"/>
      <c r="E8" s="58"/>
      <c r="F8" s="18" t="s">
        <v>94</v>
      </c>
      <c r="G8" s="26" t="s">
        <v>3</v>
      </c>
      <c r="H8" s="38"/>
      <c r="I8" s="40"/>
    </row>
    <row r="9" spans="1:9" ht="18" customHeight="1">
      <c r="A9" s="325" t="s">
        <v>83</v>
      </c>
      <c r="B9" s="325" t="s">
        <v>85</v>
      </c>
      <c r="C9" s="53" t="s">
        <v>4</v>
      </c>
      <c r="D9" s="54"/>
      <c r="E9" s="54"/>
      <c r="F9" s="62">
        <v>541660</v>
      </c>
      <c r="G9" s="72">
        <f>F9/$F$27*100</f>
        <v>46.99372387478289</v>
      </c>
      <c r="H9" s="63">
        <v>551369</v>
      </c>
      <c r="I9" s="77">
        <f aca="true" t="shared" si="0" ref="I9:I45">(F9/H9-1)*100</f>
        <v>-1.7608897126969447</v>
      </c>
    </row>
    <row r="10" spans="1:9" ht="18" customHeight="1">
      <c r="A10" s="326"/>
      <c r="B10" s="326"/>
      <c r="C10" s="7"/>
      <c r="D10" s="50" t="s">
        <v>23</v>
      </c>
      <c r="E10" s="51"/>
      <c r="F10" s="64">
        <v>162978</v>
      </c>
      <c r="G10" s="73">
        <f aca="true" t="shared" si="1" ref="G10:G27">F10/$F$27*100</f>
        <v>14.139761344135371</v>
      </c>
      <c r="H10" s="65">
        <v>171547</v>
      </c>
      <c r="I10" s="78">
        <f t="shared" si="0"/>
        <v>-4.99513252927769</v>
      </c>
    </row>
    <row r="11" spans="1:9" ht="18" customHeight="1">
      <c r="A11" s="326"/>
      <c r="B11" s="326"/>
      <c r="C11" s="7"/>
      <c r="D11" s="16"/>
      <c r="E11" s="23" t="s">
        <v>24</v>
      </c>
      <c r="F11" s="66">
        <v>145087</v>
      </c>
      <c r="G11" s="74">
        <f t="shared" si="1"/>
        <v>12.587561229960906</v>
      </c>
      <c r="H11" s="67">
        <v>149430</v>
      </c>
      <c r="I11" s="79">
        <f t="shared" si="0"/>
        <v>-2.906377568092078</v>
      </c>
    </row>
    <row r="12" spans="1:9" ht="18" customHeight="1">
      <c r="A12" s="326"/>
      <c r="B12" s="326"/>
      <c r="C12" s="7"/>
      <c r="D12" s="16"/>
      <c r="E12" s="23" t="s">
        <v>25</v>
      </c>
      <c r="F12" s="66">
        <v>16572</v>
      </c>
      <c r="G12" s="74">
        <f t="shared" si="1"/>
        <v>1.437765373209951</v>
      </c>
      <c r="H12" s="67">
        <v>19980</v>
      </c>
      <c r="I12" s="79">
        <f t="shared" si="0"/>
        <v>-17.057057057057058</v>
      </c>
    </row>
    <row r="13" spans="1:9" ht="18" customHeight="1">
      <c r="A13" s="326"/>
      <c r="B13" s="326"/>
      <c r="C13" s="7"/>
      <c r="D13" s="32"/>
      <c r="E13" s="23" t="s">
        <v>26</v>
      </c>
      <c r="F13" s="66">
        <v>1319</v>
      </c>
      <c r="G13" s="74">
        <f t="shared" si="1"/>
        <v>0.11443474096451395</v>
      </c>
      <c r="H13" s="67">
        <v>2137</v>
      </c>
      <c r="I13" s="79">
        <f t="shared" si="0"/>
        <v>-38.277959756668224</v>
      </c>
    </row>
    <row r="14" spans="1:9" ht="18" customHeight="1">
      <c r="A14" s="326"/>
      <c r="B14" s="326"/>
      <c r="C14" s="7"/>
      <c r="D14" s="59" t="s">
        <v>27</v>
      </c>
      <c r="E14" s="49"/>
      <c r="F14" s="62">
        <v>126119</v>
      </c>
      <c r="G14" s="72">
        <f t="shared" si="1"/>
        <v>10.941921983095932</v>
      </c>
      <c r="H14" s="63">
        <v>113512</v>
      </c>
      <c r="I14" s="80">
        <f t="shared" si="0"/>
        <v>11.106314750863344</v>
      </c>
    </row>
    <row r="15" spans="1:9" ht="18" customHeight="1">
      <c r="A15" s="326"/>
      <c r="B15" s="326"/>
      <c r="C15" s="7"/>
      <c r="D15" s="16"/>
      <c r="E15" s="23" t="s">
        <v>28</v>
      </c>
      <c r="F15" s="66">
        <v>5546</v>
      </c>
      <c r="G15" s="74">
        <f t="shared" si="1"/>
        <v>0.48116381606459013</v>
      </c>
      <c r="H15" s="67">
        <v>5521</v>
      </c>
      <c r="I15" s="79">
        <f t="shared" si="0"/>
        <v>0.45281651874660156</v>
      </c>
    </row>
    <row r="16" spans="1:9" ht="18" customHeight="1">
      <c r="A16" s="326"/>
      <c r="B16" s="326"/>
      <c r="C16" s="7"/>
      <c r="D16" s="16"/>
      <c r="E16" s="28" t="s">
        <v>29</v>
      </c>
      <c r="F16" s="64">
        <v>120573</v>
      </c>
      <c r="G16" s="73">
        <f t="shared" si="1"/>
        <v>10.460758167031342</v>
      </c>
      <c r="H16" s="65">
        <v>107991</v>
      </c>
      <c r="I16" s="78">
        <f t="shared" si="0"/>
        <v>11.650970914242853</v>
      </c>
    </row>
    <row r="17" spans="1:9" ht="18" customHeight="1">
      <c r="A17" s="326"/>
      <c r="B17" s="326"/>
      <c r="C17" s="7"/>
      <c r="D17" s="330" t="s">
        <v>30</v>
      </c>
      <c r="E17" s="372"/>
      <c r="F17" s="64">
        <v>137623</v>
      </c>
      <c r="G17" s="73">
        <f t="shared" si="1"/>
        <v>11.939994204518047</v>
      </c>
      <c r="H17" s="65">
        <v>153019</v>
      </c>
      <c r="I17" s="78">
        <f t="shared" si="0"/>
        <v>-10.061495631261474</v>
      </c>
    </row>
    <row r="18" spans="1:9" ht="18" customHeight="1">
      <c r="A18" s="326"/>
      <c r="B18" s="326"/>
      <c r="C18" s="7"/>
      <c r="D18" s="330" t="s">
        <v>89</v>
      </c>
      <c r="E18" s="331"/>
      <c r="F18" s="66">
        <v>11490</v>
      </c>
      <c r="G18" s="74">
        <f t="shared" si="1"/>
        <v>0.9968575994558493</v>
      </c>
      <c r="H18" s="67">
        <v>10502</v>
      </c>
      <c r="I18" s="79">
        <f t="shared" si="0"/>
        <v>9.407731860597979</v>
      </c>
    </row>
    <row r="19" spans="1:9" ht="18" customHeight="1">
      <c r="A19" s="326"/>
      <c r="B19" s="326"/>
      <c r="C19" s="10"/>
      <c r="D19" s="330" t="s">
        <v>90</v>
      </c>
      <c r="E19" s="331"/>
      <c r="F19" s="66">
        <v>0</v>
      </c>
      <c r="G19" s="74">
        <f t="shared" si="1"/>
        <v>0</v>
      </c>
      <c r="H19" s="67">
        <v>0</v>
      </c>
      <c r="I19" s="79" t="e">
        <f t="shared" si="0"/>
        <v>#DIV/0!</v>
      </c>
    </row>
    <row r="20" spans="1:9" ht="18" customHeight="1">
      <c r="A20" s="326"/>
      <c r="B20" s="326"/>
      <c r="C20" s="42" t="s">
        <v>5</v>
      </c>
      <c r="D20" s="41"/>
      <c r="E20" s="41"/>
      <c r="F20" s="66">
        <v>55345</v>
      </c>
      <c r="G20" s="74">
        <f t="shared" si="1"/>
        <v>4.801660908780155</v>
      </c>
      <c r="H20" s="67">
        <v>65834</v>
      </c>
      <c r="I20" s="79">
        <f t="shared" si="0"/>
        <v>-15.932496886107483</v>
      </c>
    </row>
    <row r="21" spans="1:9" ht="18" customHeight="1">
      <c r="A21" s="326"/>
      <c r="B21" s="326"/>
      <c r="C21" s="42" t="s">
        <v>6</v>
      </c>
      <c r="D21" s="41"/>
      <c r="E21" s="41"/>
      <c r="F21" s="66">
        <v>159423</v>
      </c>
      <c r="G21" s="74">
        <f t="shared" si="1"/>
        <v>13.831334123416003</v>
      </c>
      <c r="H21" s="67">
        <v>151525</v>
      </c>
      <c r="I21" s="79">
        <f t="shared" si="0"/>
        <v>5.212341197822146</v>
      </c>
    </row>
    <row r="22" spans="1:9" ht="18" customHeight="1">
      <c r="A22" s="326"/>
      <c r="B22" s="326"/>
      <c r="C22" s="42" t="s">
        <v>31</v>
      </c>
      <c r="D22" s="41"/>
      <c r="E22" s="41"/>
      <c r="F22" s="66">
        <v>21287</v>
      </c>
      <c r="G22" s="74">
        <f t="shared" si="1"/>
        <v>1.846832699705541</v>
      </c>
      <c r="H22" s="67">
        <v>18969</v>
      </c>
      <c r="I22" s="79">
        <f t="shared" si="0"/>
        <v>12.219937793241598</v>
      </c>
    </row>
    <row r="23" spans="1:9" ht="18" customHeight="1">
      <c r="A23" s="326"/>
      <c r="B23" s="326"/>
      <c r="C23" s="42" t="s">
        <v>7</v>
      </c>
      <c r="D23" s="41"/>
      <c r="E23" s="41"/>
      <c r="F23" s="66">
        <v>128212</v>
      </c>
      <c r="G23" s="74">
        <f t="shared" si="1"/>
        <v>11.123507967052513</v>
      </c>
      <c r="H23" s="67">
        <v>129721</v>
      </c>
      <c r="I23" s="79">
        <f t="shared" si="0"/>
        <v>-1.1632657780929812</v>
      </c>
    </row>
    <row r="24" spans="1:9" ht="18" customHeight="1">
      <c r="A24" s="326"/>
      <c r="B24" s="326"/>
      <c r="C24" s="42" t="s">
        <v>32</v>
      </c>
      <c r="D24" s="41"/>
      <c r="E24" s="41"/>
      <c r="F24" s="66">
        <v>5285</v>
      </c>
      <c r="G24" s="74">
        <f t="shared" si="1"/>
        <v>0.45851979226494033</v>
      </c>
      <c r="H24" s="67">
        <v>7461</v>
      </c>
      <c r="I24" s="79">
        <f t="shared" si="0"/>
        <v>-29.164991288031096</v>
      </c>
    </row>
    <row r="25" spans="1:9" ht="18" customHeight="1">
      <c r="A25" s="326"/>
      <c r="B25" s="326"/>
      <c r="C25" s="42" t="s">
        <v>8</v>
      </c>
      <c r="D25" s="41"/>
      <c r="E25" s="41"/>
      <c r="F25" s="66">
        <v>149284</v>
      </c>
      <c r="G25" s="74">
        <f t="shared" si="1"/>
        <v>12.9516875437047</v>
      </c>
      <c r="H25" s="67">
        <v>148575</v>
      </c>
      <c r="I25" s="79">
        <f t="shared" si="0"/>
        <v>0.4772000673060717</v>
      </c>
    </row>
    <row r="26" spans="1:9" ht="18" customHeight="1">
      <c r="A26" s="326"/>
      <c r="B26" s="326"/>
      <c r="C26" s="43" t="s">
        <v>9</v>
      </c>
      <c r="D26" s="44"/>
      <c r="E26" s="44"/>
      <c r="F26" s="68">
        <v>92126</v>
      </c>
      <c r="G26" s="75">
        <f t="shared" si="1"/>
        <v>7.992733090293262</v>
      </c>
      <c r="H26" s="69">
        <v>93096</v>
      </c>
      <c r="I26" s="81">
        <f t="shared" si="0"/>
        <v>-1.0419352066683873</v>
      </c>
    </row>
    <row r="27" spans="1:9" ht="18" customHeight="1">
      <c r="A27" s="326"/>
      <c r="B27" s="327"/>
      <c r="C27" s="45" t="s">
        <v>10</v>
      </c>
      <c r="D27" s="30"/>
      <c r="E27" s="30"/>
      <c r="F27" s="70">
        <f>SUM(F9,F20:F26)</f>
        <v>1152622</v>
      </c>
      <c r="G27" s="76">
        <f t="shared" si="1"/>
        <v>100</v>
      </c>
      <c r="H27" s="70">
        <f>SUM(H9,H20:H26)</f>
        <v>1166550</v>
      </c>
      <c r="I27" s="82">
        <f t="shared" si="0"/>
        <v>-1.193947966225195</v>
      </c>
    </row>
    <row r="28" spans="1:9" ht="18" customHeight="1">
      <c r="A28" s="326"/>
      <c r="B28" s="325" t="s">
        <v>84</v>
      </c>
      <c r="C28" s="53" t="s">
        <v>11</v>
      </c>
      <c r="D28" s="54"/>
      <c r="E28" s="54"/>
      <c r="F28" s="62">
        <v>571985</v>
      </c>
      <c r="G28" s="72">
        <f aca="true" t="shared" si="2" ref="G28:G45">F28/$F$45*100</f>
        <v>50.2945650549122</v>
      </c>
      <c r="H28" s="62">
        <v>566451</v>
      </c>
      <c r="I28" s="83">
        <f t="shared" si="0"/>
        <v>0.9769600547973267</v>
      </c>
    </row>
    <row r="29" spans="1:9" ht="18" customHeight="1">
      <c r="A29" s="326"/>
      <c r="B29" s="326"/>
      <c r="C29" s="7"/>
      <c r="D29" s="29" t="s">
        <v>12</v>
      </c>
      <c r="E29" s="41"/>
      <c r="F29" s="66">
        <v>363772</v>
      </c>
      <c r="G29" s="74">
        <f t="shared" si="2"/>
        <v>31.9864236285139</v>
      </c>
      <c r="H29" s="66">
        <v>363274</v>
      </c>
      <c r="I29" s="84">
        <f t="shared" si="0"/>
        <v>0.13708660680367135</v>
      </c>
    </row>
    <row r="30" spans="1:9" ht="18" customHeight="1">
      <c r="A30" s="326"/>
      <c r="B30" s="326"/>
      <c r="C30" s="7"/>
      <c r="D30" s="29" t="s">
        <v>33</v>
      </c>
      <c r="E30" s="41"/>
      <c r="F30" s="66">
        <v>17509</v>
      </c>
      <c r="G30" s="74">
        <f t="shared" si="2"/>
        <v>1.53956404371873</v>
      </c>
      <c r="H30" s="66">
        <v>17280</v>
      </c>
      <c r="I30" s="84">
        <f t="shared" si="0"/>
        <v>1.3252314814814925</v>
      </c>
    </row>
    <row r="31" spans="1:9" ht="18" customHeight="1">
      <c r="A31" s="326"/>
      <c r="B31" s="326"/>
      <c r="C31" s="19"/>
      <c r="D31" s="29" t="s">
        <v>13</v>
      </c>
      <c r="E31" s="41"/>
      <c r="F31" s="66">
        <v>190704</v>
      </c>
      <c r="G31" s="74">
        <f t="shared" si="2"/>
        <v>16.768577382679574</v>
      </c>
      <c r="H31" s="66">
        <v>185897</v>
      </c>
      <c r="I31" s="84">
        <f t="shared" si="0"/>
        <v>2.585840546108864</v>
      </c>
    </row>
    <row r="32" spans="1:9" ht="18" customHeight="1">
      <c r="A32" s="326"/>
      <c r="B32" s="326"/>
      <c r="C32" s="48" t="s">
        <v>14</v>
      </c>
      <c r="D32" s="49"/>
      <c r="E32" s="49"/>
      <c r="F32" s="62">
        <v>412219</v>
      </c>
      <c r="G32" s="72">
        <f t="shared" si="2"/>
        <v>36.246361901747164</v>
      </c>
      <c r="H32" s="62">
        <v>426001</v>
      </c>
      <c r="I32" s="83">
        <f t="shared" si="0"/>
        <v>-3.235203673230813</v>
      </c>
    </row>
    <row r="33" spans="1:9" ht="18" customHeight="1">
      <c r="A33" s="326"/>
      <c r="B33" s="326"/>
      <c r="C33" s="7"/>
      <c r="D33" s="29" t="s">
        <v>15</v>
      </c>
      <c r="E33" s="41"/>
      <c r="F33" s="66">
        <v>37538</v>
      </c>
      <c r="G33" s="74">
        <f t="shared" si="2"/>
        <v>3.3007113526251466</v>
      </c>
      <c r="H33" s="66">
        <v>38090</v>
      </c>
      <c r="I33" s="84">
        <f t="shared" si="0"/>
        <v>-1.449199264898926</v>
      </c>
    </row>
    <row r="34" spans="1:9" ht="18" customHeight="1">
      <c r="A34" s="326"/>
      <c r="B34" s="326"/>
      <c r="C34" s="7"/>
      <c r="D34" s="29" t="s">
        <v>34</v>
      </c>
      <c r="E34" s="41"/>
      <c r="F34" s="66">
        <v>8303</v>
      </c>
      <c r="G34" s="74">
        <f t="shared" si="2"/>
        <v>0.7300816868465712</v>
      </c>
      <c r="H34" s="66">
        <v>8284</v>
      </c>
      <c r="I34" s="84">
        <f t="shared" si="0"/>
        <v>0.2293577981651307</v>
      </c>
    </row>
    <row r="35" spans="1:9" ht="18" customHeight="1">
      <c r="A35" s="326"/>
      <c r="B35" s="326"/>
      <c r="C35" s="7"/>
      <c r="D35" s="29" t="s">
        <v>35</v>
      </c>
      <c r="E35" s="41"/>
      <c r="F35" s="66">
        <v>339355</v>
      </c>
      <c r="G35" s="74">
        <f t="shared" si="2"/>
        <v>29.839440062606066</v>
      </c>
      <c r="H35" s="66">
        <v>352885</v>
      </c>
      <c r="I35" s="84">
        <f t="shared" si="0"/>
        <v>-3.8341102625501278</v>
      </c>
    </row>
    <row r="36" spans="1:9" ht="18" customHeight="1">
      <c r="A36" s="326"/>
      <c r="B36" s="326"/>
      <c r="C36" s="7"/>
      <c r="D36" s="29" t="s">
        <v>36</v>
      </c>
      <c r="E36" s="41"/>
      <c r="F36" s="66">
        <v>1232</v>
      </c>
      <c r="G36" s="74">
        <f t="shared" si="2"/>
        <v>0.10832959631397997</v>
      </c>
      <c r="H36" s="66">
        <v>2848</v>
      </c>
      <c r="I36" s="84">
        <f t="shared" si="0"/>
        <v>-56.74157303370786</v>
      </c>
    </row>
    <row r="37" spans="1:9" ht="18" customHeight="1">
      <c r="A37" s="326"/>
      <c r="B37" s="326"/>
      <c r="C37" s="7"/>
      <c r="D37" s="29" t="s">
        <v>16</v>
      </c>
      <c r="E37" s="41"/>
      <c r="F37" s="66">
        <v>16017</v>
      </c>
      <c r="G37" s="74">
        <f t="shared" si="2"/>
        <v>1.4083726819488775</v>
      </c>
      <c r="H37" s="66">
        <v>17442</v>
      </c>
      <c r="I37" s="84">
        <f t="shared" si="0"/>
        <v>-8.16993464052288</v>
      </c>
    </row>
    <row r="38" spans="1:9" ht="18" customHeight="1">
      <c r="A38" s="326"/>
      <c r="B38" s="326"/>
      <c r="C38" s="19"/>
      <c r="D38" s="29" t="s">
        <v>37</v>
      </c>
      <c r="E38" s="41"/>
      <c r="F38" s="66">
        <v>9774</v>
      </c>
      <c r="G38" s="74">
        <f t="shared" si="2"/>
        <v>0.8594265214065262</v>
      </c>
      <c r="H38" s="66">
        <v>6452</v>
      </c>
      <c r="I38" s="84">
        <f t="shared" si="0"/>
        <v>51.48791072535648</v>
      </c>
    </row>
    <row r="39" spans="1:9" ht="18" customHeight="1">
      <c r="A39" s="326"/>
      <c r="B39" s="326"/>
      <c r="C39" s="48" t="s">
        <v>17</v>
      </c>
      <c r="D39" s="49"/>
      <c r="E39" s="49"/>
      <c r="F39" s="62">
        <v>153066</v>
      </c>
      <c r="G39" s="72">
        <f t="shared" si="2"/>
        <v>13.45907304334063</v>
      </c>
      <c r="H39" s="62">
        <v>154537</v>
      </c>
      <c r="I39" s="83">
        <f t="shared" si="0"/>
        <v>-0.9518756026065001</v>
      </c>
    </row>
    <row r="40" spans="1:9" ht="18" customHeight="1">
      <c r="A40" s="326"/>
      <c r="B40" s="326"/>
      <c r="C40" s="7"/>
      <c r="D40" s="50" t="s">
        <v>18</v>
      </c>
      <c r="E40" s="51"/>
      <c r="F40" s="64">
        <v>151314</v>
      </c>
      <c r="G40" s="73">
        <f t="shared" si="2"/>
        <v>13.305019916114908</v>
      </c>
      <c r="H40" s="64">
        <v>151351</v>
      </c>
      <c r="I40" s="85">
        <f t="shared" si="0"/>
        <v>-0.024446485322193734</v>
      </c>
    </row>
    <row r="41" spans="1:9" ht="18" customHeight="1">
      <c r="A41" s="326"/>
      <c r="B41" s="326"/>
      <c r="C41" s="7"/>
      <c r="D41" s="16"/>
      <c r="E41" s="99" t="s">
        <v>87</v>
      </c>
      <c r="F41" s="66">
        <v>86952</v>
      </c>
      <c r="G41" s="74">
        <f t="shared" si="2"/>
        <v>7.6456778073808325</v>
      </c>
      <c r="H41" s="66">
        <v>82362</v>
      </c>
      <c r="I41" s="86">
        <f t="shared" si="0"/>
        <v>5.572958403147088</v>
      </c>
    </row>
    <row r="42" spans="1:9" ht="18" customHeight="1">
      <c r="A42" s="326"/>
      <c r="B42" s="326"/>
      <c r="C42" s="7"/>
      <c r="D42" s="32"/>
      <c r="E42" s="31" t="s">
        <v>38</v>
      </c>
      <c r="F42" s="66">
        <v>64362</v>
      </c>
      <c r="G42" s="74">
        <f t="shared" si="2"/>
        <v>5.659342108734074</v>
      </c>
      <c r="H42" s="66">
        <v>68989</v>
      </c>
      <c r="I42" s="86">
        <f t="shared" si="0"/>
        <v>-6.706866312020754</v>
      </c>
    </row>
    <row r="43" spans="1:9" ht="18" customHeight="1">
      <c r="A43" s="326"/>
      <c r="B43" s="326"/>
      <c r="C43" s="7"/>
      <c r="D43" s="29" t="s">
        <v>39</v>
      </c>
      <c r="E43" s="52"/>
      <c r="F43" s="66">
        <v>1752</v>
      </c>
      <c r="G43" s="74">
        <f t="shared" si="2"/>
        <v>0.15405312722572478</v>
      </c>
      <c r="H43" s="64">
        <v>3186</v>
      </c>
      <c r="I43" s="131">
        <f t="shared" si="0"/>
        <v>-45.00941619585688</v>
      </c>
    </row>
    <row r="44" spans="1:9" ht="18" customHeight="1">
      <c r="A44" s="326"/>
      <c r="B44" s="326"/>
      <c r="C44" s="11"/>
      <c r="D44" s="46" t="s">
        <v>40</v>
      </c>
      <c r="E44" s="47"/>
      <c r="F44" s="70">
        <v>0</v>
      </c>
      <c r="G44" s="76">
        <f t="shared" si="2"/>
        <v>0</v>
      </c>
      <c r="H44" s="69">
        <v>0</v>
      </c>
      <c r="I44" s="81" t="e">
        <f t="shared" si="0"/>
        <v>#DIV/0!</v>
      </c>
    </row>
    <row r="45" spans="1:9" ht="18" customHeight="1">
      <c r="A45" s="327"/>
      <c r="B45" s="327"/>
      <c r="C45" s="11" t="s">
        <v>19</v>
      </c>
      <c r="D45" s="12"/>
      <c r="E45" s="12"/>
      <c r="F45" s="71">
        <f>SUM(F28,F32,F39)</f>
        <v>1137270</v>
      </c>
      <c r="G45" s="76">
        <f t="shared" si="2"/>
        <v>100</v>
      </c>
      <c r="H45" s="71">
        <f>SUM(H28,H32,H39)</f>
        <v>1146989</v>
      </c>
      <c r="I45" s="132">
        <f t="shared" si="0"/>
        <v>-0.8473490155529007</v>
      </c>
    </row>
    <row r="46" ht="13.5">
      <c r="A46" s="100" t="s">
        <v>20</v>
      </c>
    </row>
    <row r="47" ht="13.5">
      <c r="A47" s="101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600" verticalDpi="6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I27" sqref="I27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33" t="s">
        <v>0</v>
      </c>
      <c r="B1" s="133"/>
      <c r="C1" s="98" t="s">
        <v>274</v>
      </c>
      <c r="D1" s="134"/>
      <c r="E1" s="134"/>
    </row>
    <row r="4" ht="13.5">
      <c r="A4" s="135" t="s">
        <v>95</v>
      </c>
    </row>
    <row r="5" ht="13.5">
      <c r="I5" s="14" t="s">
        <v>96</v>
      </c>
    </row>
    <row r="6" spans="1:9" s="140" customFormat="1" ht="29.25" customHeight="1">
      <c r="A6" s="136" t="s">
        <v>97</v>
      </c>
      <c r="B6" s="137"/>
      <c r="C6" s="137"/>
      <c r="D6" s="138"/>
      <c r="E6" s="139" t="s">
        <v>182</v>
      </c>
      <c r="F6" s="139" t="s">
        <v>183</v>
      </c>
      <c r="G6" s="139" t="s">
        <v>184</v>
      </c>
      <c r="H6" s="139" t="s">
        <v>185</v>
      </c>
      <c r="I6" s="139" t="s">
        <v>191</v>
      </c>
    </row>
    <row r="7" spans="1:9" ht="27" customHeight="1">
      <c r="A7" s="373" t="s">
        <v>98</v>
      </c>
      <c r="B7" s="53" t="s">
        <v>99</v>
      </c>
      <c r="C7" s="54"/>
      <c r="D7" s="90" t="s">
        <v>100</v>
      </c>
      <c r="E7" s="141">
        <v>1128494</v>
      </c>
      <c r="F7" s="141">
        <v>1160832</v>
      </c>
      <c r="G7" s="141">
        <v>1170091</v>
      </c>
      <c r="H7" s="141">
        <v>1166550</v>
      </c>
      <c r="I7" s="141">
        <v>1152622</v>
      </c>
    </row>
    <row r="8" spans="1:9" ht="27" customHeight="1">
      <c r="A8" s="326"/>
      <c r="B8" s="9"/>
      <c r="C8" s="29" t="s">
        <v>101</v>
      </c>
      <c r="D8" s="88" t="s">
        <v>42</v>
      </c>
      <c r="E8" s="142">
        <v>654182</v>
      </c>
      <c r="F8" s="142">
        <v>671358</v>
      </c>
      <c r="G8" s="298">
        <v>717012</v>
      </c>
      <c r="H8" s="299">
        <v>770378</v>
      </c>
      <c r="I8" s="143">
        <v>758150</v>
      </c>
    </row>
    <row r="9" spans="1:9" ht="27" customHeight="1">
      <c r="A9" s="326"/>
      <c r="B9" s="42" t="s">
        <v>102</v>
      </c>
      <c r="C9" s="41"/>
      <c r="D9" s="91"/>
      <c r="E9" s="144">
        <v>1106829</v>
      </c>
      <c r="F9" s="144">
        <v>1132899</v>
      </c>
      <c r="G9" s="300">
        <v>1147723</v>
      </c>
      <c r="H9" s="145">
        <v>1146989</v>
      </c>
      <c r="I9" s="145">
        <v>1137270</v>
      </c>
    </row>
    <row r="10" spans="1:9" ht="27" customHeight="1">
      <c r="A10" s="326"/>
      <c r="B10" s="42" t="s">
        <v>103</v>
      </c>
      <c r="C10" s="41"/>
      <c r="D10" s="91"/>
      <c r="E10" s="144">
        <v>21665</v>
      </c>
      <c r="F10" s="144">
        <v>27933</v>
      </c>
      <c r="G10" s="300">
        <v>22368</v>
      </c>
      <c r="H10" s="145">
        <v>19561</v>
      </c>
      <c r="I10" s="145">
        <v>15352</v>
      </c>
    </row>
    <row r="11" spans="1:9" ht="27" customHeight="1">
      <c r="A11" s="326"/>
      <c r="B11" s="42" t="s">
        <v>104</v>
      </c>
      <c r="C11" s="41"/>
      <c r="D11" s="91"/>
      <c r="E11" s="144">
        <v>14873</v>
      </c>
      <c r="F11" s="144">
        <v>15556</v>
      </c>
      <c r="G11" s="300">
        <v>15754</v>
      </c>
      <c r="H11" s="145">
        <v>13419</v>
      </c>
      <c r="I11" s="145">
        <v>8790</v>
      </c>
    </row>
    <row r="12" spans="1:9" ht="27" customHeight="1">
      <c r="A12" s="326"/>
      <c r="B12" s="42" t="s">
        <v>105</v>
      </c>
      <c r="C12" s="41"/>
      <c r="D12" s="91"/>
      <c r="E12" s="144">
        <v>6791</v>
      </c>
      <c r="F12" s="144">
        <v>12377</v>
      </c>
      <c r="G12" s="300">
        <f>+G10-G11</f>
        <v>6614</v>
      </c>
      <c r="H12" s="145">
        <v>6142</v>
      </c>
      <c r="I12" s="145">
        <v>6562</v>
      </c>
    </row>
    <row r="13" spans="1:9" ht="27" customHeight="1">
      <c r="A13" s="326"/>
      <c r="B13" s="42" t="s">
        <v>106</v>
      </c>
      <c r="C13" s="41"/>
      <c r="D13" s="95"/>
      <c r="E13" s="146">
        <v>199</v>
      </c>
      <c r="F13" s="146">
        <v>5585</v>
      </c>
      <c r="G13" s="301">
        <v>-5763</v>
      </c>
      <c r="H13" s="147">
        <v>-472</v>
      </c>
      <c r="I13" s="147">
        <v>420</v>
      </c>
    </row>
    <row r="14" spans="1:9" ht="27" customHeight="1">
      <c r="A14" s="326"/>
      <c r="B14" s="97" t="s">
        <v>107</v>
      </c>
      <c r="C14" s="51"/>
      <c r="D14" s="95"/>
      <c r="E14" s="146">
        <v>0</v>
      </c>
      <c r="F14" s="146">
        <v>0</v>
      </c>
      <c r="G14" s="147" t="s">
        <v>272</v>
      </c>
      <c r="H14" s="147">
        <v>0</v>
      </c>
      <c r="I14" s="147">
        <v>0</v>
      </c>
    </row>
    <row r="15" spans="1:9" ht="27" customHeight="1">
      <c r="A15" s="326"/>
      <c r="B15" s="43" t="s">
        <v>108</v>
      </c>
      <c r="C15" s="44"/>
      <c r="D15" s="148"/>
      <c r="E15" s="149">
        <v>215</v>
      </c>
      <c r="F15" s="149">
        <v>5595</v>
      </c>
      <c r="G15" s="302">
        <v>-5753</v>
      </c>
      <c r="H15" s="150">
        <v>-463</v>
      </c>
      <c r="I15" s="150">
        <v>422</v>
      </c>
    </row>
    <row r="16" spans="1:9" ht="27" customHeight="1">
      <c r="A16" s="326"/>
      <c r="B16" s="151" t="s">
        <v>109</v>
      </c>
      <c r="C16" s="152"/>
      <c r="D16" s="153" t="s">
        <v>43</v>
      </c>
      <c r="E16" s="154">
        <v>145533</v>
      </c>
      <c r="F16" s="154">
        <v>138189</v>
      </c>
      <c r="G16" s="303">
        <v>164441</v>
      </c>
      <c r="H16" s="304">
        <v>145953</v>
      </c>
      <c r="I16" s="155">
        <v>121133</v>
      </c>
    </row>
    <row r="17" spans="1:9" ht="27" customHeight="1">
      <c r="A17" s="326"/>
      <c r="B17" s="42" t="s">
        <v>110</v>
      </c>
      <c r="C17" s="41"/>
      <c r="D17" s="88" t="s">
        <v>44</v>
      </c>
      <c r="E17" s="144">
        <v>104763</v>
      </c>
      <c r="F17" s="144">
        <v>92692</v>
      </c>
      <c r="G17" s="300">
        <v>85945</v>
      </c>
      <c r="H17" s="305">
        <v>82392</v>
      </c>
      <c r="I17" s="317">
        <v>91121</v>
      </c>
    </row>
    <row r="18" spans="1:9" ht="27" customHeight="1">
      <c r="A18" s="326"/>
      <c r="B18" s="42" t="s">
        <v>111</v>
      </c>
      <c r="C18" s="41"/>
      <c r="D18" s="88" t="s">
        <v>45</v>
      </c>
      <c r="E18" s="144">
        <v>2621962</v>
      </c>
      <c r="F18" s="144">
        <v>2681661</v>
      </c>
      <c r="G18" s="300">
        <v>2725834</v>
      </c>
      <c r="H18" s="305">
        <v>2728101</v>
      </c>
      <c r="I18" s="145">
        <v>2723827</v>
      </c>
    </row>
    <row r="19" spans="1:9" ht="27" customHeight="1">
      <c r="A19" s="326"/>
      <c r="B19" s="42" t="s">
        <v>112</v>
      </c>
      <c r="C19" s="41"/>
      <c r="D19" s="88" t="s">
        <v>113</v>
      </c>
      <c r="E19" s="144">
        <f>E17+E18-E16</f>
        <v>2581192</v>
      </c>
      <c r="F19" s="144">
        <f>F17+F18-F16</f>
        <v>2636164</v>
      </c>
      <c r="G19" s="144">
        <f>G17+G18-G16</f>
        <v>2647338</v>
      </c>
      <c r="H19" s="306">
        <f>H17+H18-H16</f>
        <v>2664540</v>
      </c>
      <c r="I19" s="144">
        <f>I17+I18-I16</f>
        <v>2693815</v>
      </c>
    </row>
    <row r="20" spans="1:9" ht="27" customHeight="1">
      <c r="A20" s="326"/>
      <c r="B20" s="42" t="s">
        <v>114</v>
      </c>
      <c r="C20" s="41"/>
      <c r="D20" s="91" t="s">
        <v>115</v>
      </c>
      <c r="E20" s="156">
        <f>E18/E8</f>
        <v>4.008000831572865</v>
      </c>
      <c r="F20" s="156">
        <f>F18/F8</f>
        <v>3.9943830266415237</v>
      </c>
      <c r="G20" s="156">
        <f>G18/G8</f>
        <v>3.8016574339062665</v>
      </c>
      <c r="H20" s="307">
        <f>H18/H8</f>
        <v>3.5412498799290737</v>
      </c>
      <c r="I20" s="156">
        <f>I18/I8</f>
        <v>3.592728351909253</v>
      </c>
    </row>
    <row r="21" spans="1:9" ht="27" customHeight="1">
      <c r="A21" s="326"/>
      <c r="B21" s="42" t="s">
        <v>116</v>
      </c>
      <c r="C21" s="41"/>
      <c r="D21" s="91" t="s">
        <v>117</v>
      </c>
      <c r="E21" s="156">
        <f>E19/E8</f>
        <v>3.9456787254922943</v>
      </c>
      <c r="F21" s="156">
        <f>F19/F8</f>
        <v>3.9266144143661057</v>
      </c>
      <c r="G21" s="156">
        <f>G19/G8</f>
        <v>3.6921808840019414</v>
      </c>
      <c r="H21" s="307">
        <f>H19/H8</f>
        <v>3.45874362975059</v>
      </c>
      <c r="I21" s="156">
        <f>I19/I8</f>
        <v>3.5531425179713776</v>
      </c>
    </row>
    <row r="22" spans="1:9" ht="27" customHeight="1">
      <c r="A22" s="326"/>
      <c r="B22" s="42" t="s">
        <v>118</v>
      </c>
      <c r="C22" s="41"/>
      <c r="D22" s="91" t="s">
        <v>119</v>
      </c>
      <c r="E22" s="144">
        <v>696403</v>
      </c>
      <c r="F22" s="144">
        <f>F18/F24*1000000</f>
        <v>712259.2335153692</v>
      </c>
      <c r="G22" s="144">
        <f>G18/G24*1000000</f>
        <v>723991.7482225132</v>
      </c>
      <c r="H22" s="306">
        <f>H18/H24*1000000</f>
        <v>737263.8201445556</v>
      </c>
      <c r="I22" s="144">
        <f>I18/I24*1000000</f>
        <v>736108.7802221709</v>
      </c>
    </row>
    <row r="23" spans="1:9" ht="27" customHeight="1">
      <c r="A23" s="326"/>
      <c r="B23" s="42" t="s">
        <v>120</v>
      </c>
      <c r="C23" s="41"/>
      <c r="D23" s="91" t="s">
        <v>121</v>
      </c>
      <c r="E23" s="144">
        <v>685574</v>
      </c>
      <c r="F23" s="144">
        <f>F19/F24*1000000</f>
        <v>700175.0594354804</v>
      </c>
      <c r="G23" s="144">
        <f>G19/G24*1000000</f>
        <v>703142.9158033438</v>
      </c>
      <c r="H23" s="306">
        <f>H19/H24*1000000</f>
        <v>720086.5874569798</v>
      </c>
      <c r="I23" s="144">
        <f>I19/I24*1000000</f>
        <v>727998.0974541288</v>
      </c>
    </row>
    <row r="24" spans="1:9" ht="27" customHeight="1">
      <c r="A24" s="326"/>
      <c r="B24" s="157" t="s">
        <v>122</v>
      </c>
      <c r="C24" s="158"/>
      <c r="D24" s="159" t="s">
        <v>123</v>
      </c>
      <c r="E24" s="149">
        <v>3765007</v>
      </c>
      <c r="F24" s="302">
        <f>E24</f>
        <v>3765007</v>
      </c>
      <c r="G24" s="302">
        <f>F24</f>
        <v>3765007</v>
      </c>
      <c r="H24" s="150">
        <v>3700305</v>
      </c>
      <c r="I24" s="150">
        <f>H24</f>
        <v>3700305</v>
      </c>
    </row>
    <row r="25" spans="1:9" ht="27" customHeight="1">
      <c r="A25" s="326"/>
      <c r="B25" s="10" t="s">
        <v>124</v>
      </c>
      <c r="C25" s="160"/>
      <c r="D25" s="161"/>
      <c r="E25" s="142">
        <v>717727</v>
      </c>
      <c r="F25" s="142">
        <v>717113</v>
      </c>
      <c r="G25" s="308">
        <v>727836</v>
      </c>
      <c r="H25" s="162">
        <v>754663</v>
      </c>
      <c r="I25" s="162">
        <v>747215</v>
      </c>
    </row>
    <row r="26" spans="1:9" ht="27" customHeight="1">
      <c r="A26" s="326"/>
      <c r="B26" s="163" t="s">
        <v>125</v>
      </c>
      <c r="C26" s="164"/>
      <c r="D26" s="165"/>
      <c r="E26" s="166">
        <v>0.667</v>
      </c>
      <c r="F26" s="166">
        <v>0.683</v>
      </c>
      <c r="G26" s="309">
        <v>0.691</v>
      </c>
      <c r="H26" s="167">
        <v>0.71</v>
      </c>
      <c r="I26" s="167">
        <v>0.72</v>
      </c>
    </row>
    <row r="27" spans="1:9" ht="27" customHeight="1">
      <c r="A27" s="326"/>
      <c r="B27" s="163" t="s">
        <v>126</v>
      </c>
      <c r="C27" s="164"/>
      <c r="D27" s="165"/>
      <c r="E27" s="168">
        <v>0.9</v>
      </c>
      <c r="F27" s="168">
        <v>1.7</v>
      </c>
      <c r="G27" s="310">
        <f>+G12/G25*100</f>
        <v>0.9087211954341362</v>
      </c>
      <c r="H27" s="311">
        <v>0.8</v>
      </c>
      <c r="I27" s="169">
        <v>0.9</v>
      </c>
    </row>
    <row r="28" spans="1:9" ht="27" customHeight="1">
      <c r="A28" s="326"/>
      <c r="B28" s="163" t="s">
        <v>127</v>
      </c>
      <c r="C28" s="164"/>
      <c r="D28" s="165"/>
      <c r="E28" s="168">
        <v>94.2</v>
      </c>
      <c r="F28" s="168">
        <v>92.9</v>
      </c>
      <c r="G28" s="310">
        <v>91</v>
      </c>
      <c r="H28" s="311">
        <v>94.9</v>
      </c>
      <c r="I28" s="169">
        <v>97.6</v>
      </c>
    </row>
    <row r="29" spans="1:9" ht="27" customHeight="1">
      <c r="A29" s="326"/>
      <c r="B29" s="170" t="s">
        <v>128</v>
      </c>
      <c r="C29" s="171"/>
      <c r="D29" s="172"/>
      <c r="E29" s="173">
        <v>49.5</v>
      </c>
      <c r="F29" s="173">
        <v>49.7</v>
      </c>
      <c r="G29" s="312">
        <v>51.6</v>
      </c>
      <c r="H29" s="313">
        <v>55.9</v>
      </c>
      <c r="I29" s="174">
        <v>55.9</v>
      </c>
    </row>
    <row r="30" spans="1:9" ht="27" customHeight="1">
      <c r="A30" s="326"/>
      <c r="B30" s="373" t="s">
        <v>129</v>
      </c>
      <c r="C30" s="25" t="s">
        <v>130</v>
      </c>
      <c r="D30" s="175"/>
      <c r="E30" s="176">
        <v>0</v>
      </c>
      <c r="F30" s="176">
        <v>0</v>
      </c>
      <c r="G30" s="176">
        <v>0</v>
      </c>
      <c r="H30" s="314">
        <v>0</v>
      </c>
      <c r="I30" s="177">
        <v>0</v>
      </c>
    </row>
    <row r="31" spans="1:9" ht="27" customHeight="1">
      <c r="A31" s="326"/>
      <c r="B31" s="326"/>
      <c r="C31" s="163" t="s">
        <v>131</v>
      </c>
      <c r="D31" s="165"/>
      <c r="E31" s="168">
        <v>0</v>
      </c>
      <c r="F31" s="168">
        <v>0</v>
      </c>
      <c r="G31" s="168">
        <v>0</v>
      </c>
      <c r="H31" s="315">
        <v>0</v>
      </c>
      <c r="I31" s="169">
        <v>0</v>
      </c>
    </row>
    <row r="32" spans="1:9" ht="27" customHeight="1">
      <c r="A32" s="326"/>
      <c r="B32" s="326"/>
      <c r="C32" s="163" t="s">
        <v>132</v>
      </c>
      <c r="D32" s="165"/>
      <c r="E32" s="168">
        <v>15</v>
      </c>
      <c r="F32" s="168">
        <v>14.9</v>
      </c>
      <c r="G32" s="310">
        <v>14.5</v>
      </c>
      <c r="H32" s="311">
        <v>14</v>
      </c>
      <c r="I32" s="169">
        <v>13.6</v>
      </c>
    </row>
    <row r="33" spans="1:9" ht="27" customHeight="1">
      <c r="A33" s="327"/>
      <c r="B33" s="327"/>
      <c r="C33" s="170" t="s">
        <v>133</v>
      </c>
      <c r="D33" s="172"/>
      <c r="E33" s="173">
        <v>241.1</v>
      </c>
      <c r="F33" s="173">
        <v>239.1</v>
      </c>
      <c r="G33" s="316">
        <v>229.8</v>
      </c>
      <c r="H33" s="313">
        <v>223.1</v>
      </c>
      <c r="I33" s="178">
        <v>228</v>
      </c>
    </row>
    <row r="34" spans="1:9" ht="27" customHeight="1">
      <c r="A34" s="2" t="s">
        <v>192</v>
      </c>
      <c r="B34" s="8"/>
      <c r="C34" s="8"/>
      <c r="D34" s="8"/>
      <c r="E34" s="179"/>
      <c r="F34" s="179"/>
      <c r="G34" s="179"/>
      <c r="H34" s="179"/>
      <c r="I34" s="180"/>
    </row>
    <row r="35" ht="27" customHeight="1">
      <c r="A35" s="13" t="s">
        <v>92</v>
      </c>
    </row>
    <row r="36" ht="13.5">
      <c r="A36" s="181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7" sqref="H7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237" t="s">
        <v>0</v>
      </c>
      <c r="B1" s="238"/>
      <c r="C1" s="238"/>
      <c r="D1" s="239" t="s">
        <v>193</v>
      </c>
      <c r="E1" s="240"/>
      <c r="F1" s="240"/>
      <c r="G1" s="240"/>
    </row>
    <row r="2" ht="15" customHeight="1"/>
    <row r="3" spans="1:4" ht="15" customHeight="1">
      <c r="A3" s="34" t="s">
        <v>225</v>
      </c>
      <c r="B3" s="34"/>
      <c r="C3" s="34"/>
      <c r="D3" s="34"/>
    </row>
    <row r="4" spans="1:4" ht="15" customHeight="1">
      <c r="A4" s="34"/>
      <c r="B4" s="34"/>
      <c r="C4" s="34"/>
      <c r="D4" s="34"/>
    </row>
    <row r="5" spans="1:15" ht="15.75" customHeight="1">
      <c r="A5" s="30" t="s">
        <v>226</v>
      </c>
      <c r="B5" s="30"/>
      <c r="C5" s="30"/>
      <c r="D5" s="30"/>
      <c r="K5" s="35"/>
      <c r="O5" s="35" t="s">
        <v>48</v>
      </c>
    </row>
    <row r="6" spans="1:15" ht="15.75" customHeight="1">
      <c r="A6" s="337" t="s">
        <v>49</v>
      </c>
      <c r="B6" s="338"/>
      <c r="C6" s="338"/>
      <c r="D6" s="338"/>
      <c r="E6" s="339"/>
      <c r="F6" s="332" t="s">
        <v>227</v>
      </c>
      <c r="G6" s="333"/>
      <c r="H6" s="332" t="s">
        <v>228</v>
      </c>
      <c r="I6" s="333"/>
      <c r="J6" s="332" t="s">
        <v>229</v>
      </c>
      <c r="K6" s="333"/>
      <c r="L6" s="356" t="s">
        <v>230</v>
      </c>
      <c r="M6" s="355"/>
      <c r="N6" s="354"/>
      <c r="O6" s="355"/>
    </row>
    <row r="7" spans="1:15" ht="15.75" customHeight="1">
      <c r="A7" s="340"/>
      <c r="B7" s="341"/>
      <c r="C7" s="341"/>
      <c r="D7" s="341"/>
      <c r="E7" s="342"/>
      <c r="F7" s="104" t="s">
        <v>231</v>
      </c>
      <c r="G7" s="36" t="s">
        <v>2</v>
      </c>
      <c r="H7" s="104" t="s">
        <v>231</v>
      </c>
      <c r="I7" s="36" t="s">
        <v>2</v>
      </c>
      <c r="J7" s="104" t="s">
        <v>231</v>
      </c>
      <c r="K7" s="36" t="s">
        <v>2</v>
      </c>
      <c r="L7" s="104" t="s">
        <v>232</v>
      </c>
      <c r="M7" s="36" t="s">
        <v>2</v>
      </c>
      <c r="N7" s="104" t="s">
        <v>231</v>
      </c>
      <c r="O7" s="214" t="s">
        <v>2</v>
      </c>
    </row>
    <row r="8" spans="1:25" ht="15.75" customHeight="1">
      <c r="A8" s="349" t="s">
        <v>201</v>
      </c>
      <c r="B8" s="53" t="s">
        <v>50</v>
      </c>
      <c r="C8" s="54"/>
      <c r="D8" s="54"/>
      <c r="E8" s="90" t="s">
        <v>41</v>
      </c>
      <c r="F8" s="219">
        <v>4351</v>
      </c>
      <c r="G8" s="234">
        <v>4323</v>
      </c>
      <c r="H8" s="241">
        <v>6504</v>
      </c>
      <c r="I8" s="234">
        <v>6561</v>
      </c>
      <c r="J8" s="241">
        <v>47</v>
      </c>
      <c r="K8" s="234">
        <v>126</v>
      </c>
      <c r="L8" s="243">
        <v>33019</v>
      </c>
      <c r="M8" s="244">
        <v>31259</v>
      </c>
      <c r="N8" s="218"/>
      <c r="O8" s="220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15.75" customHeight="1">
      <c r="A9" s="350"/>
      <c r="B9" s="8"/>
      <c r="C9" s="29" t="s">
        <v>51</v>
      </c>
      <c r="D9" s="41"/>
      <c r="E9" s="88" t="s">
        <v>42</v>
      </c>
      <c r="F9" s="106">
        <v>4324</v>
      </c>
      <c r="G9" s="109">
        <v>4323</v>
      </c>
      <c r="H9" s="66">
        <v>6504</v>
      </c>
      <c r="I9" s="109">
        <v>6561</v>
      </c>
      <c r="J9" s="66">
        <v>27</v>
      </c>
      <c r="K9" s="109">
        <v>93</v>
      </c>
      <c r="L9" s="246">
        <v>33006</v>
      </c>
      <c r="M9" s="247">
        <v>31182</v>
      </c>
      <c r="N9" s="67"/>
      <c r="O9" s="221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15.75" customHeight="1">
      <c r="A10" s="350"/>
      <c r="B10" s="10"/>
      <c r="C10" s="29" t="s">
        <v>52</v>
      </c>
      <c r="D10" s="41"/>
      <c r="E10" s="88" t="s">
        <v>43</v>
      </c>
      <c r="F10" s="106">
        <v>27</v>
      </c>
      <c r="G10" s="109">
        <v>0</v>
      </c>
      <c r="H10" s="66">
        <v>0</v>
      </c>
      <c r="I10" s="109">
        <v>0</v>
      </c>
      <c r="J10" s="248">
        <v>20</v>
      </c>
      <c r="K10" s="184">
        <v>33</v>
      </c>
      <c r="L10" s="246">
        <v>12</v>
      </c>
      <c r="M10" s="247">
        <v>78</v>
      </c>
      <c r="N10" s="67"/>
      <c r="O10" s="221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 spans="1:25" ht="15.75" customHeight="1">
      <c r="A11" s="350"/>
      <c r="B11" s="48" t="s">
        <v>53</v>
      </c>
      <c r="C11" s="61"/>
      <c r="D11" s="61"/>
      <c r="E11" s="87" t="s">
        <v>44</v>
      </c>
      <c r="F11" s="223">
        <v>4017</v>
      </c>
      <c r="G11" s="232">
        <v>4033</v>
      </c>
      <c r="H11" s="231">
        <v>5380</v>
      </c>
      <c r="I11" s="232">
        <v>5502</v>
      </c>
      <c r="J11" s="231">
        <v>64</v>
      </c>
      <c r="K11" s="232">
        <v>139</v>
      </c>
      <c r="L11" s="250">
        <v>33043</v>
      </c>
      <c r="M11" s="251">
        <v>31458</v>
      </c>
      <c r="N11" s="222"/>
      <c r="O11" s="22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15.75" customHeight="1">
      <c r="A12" s="350"/>
      <c r="B12" s="7"/>
      <c r="C12" s="29" t="s">
        <v>54</v>
      </c>
      <c r="D12" s="41"/>
      <c r="E12" s="88" t="s">
        <v>45</v>
      </c>
      <c r="F12" s="106">
        <v>4016</v>
      </c>
      <c r="G12" s="109">
        <v>4033</v>
      </c>
      <c r="H12" s="231">
        <v>5380</v>
      </c>
      <c r="I12" s="232">
        <v>5502</v>
      </c>
      <c r="J12" s="231">
        <v>64</v>
      </c>
      <c r="K12" s="232">
        <v>139</v>
      </c>
      <c r="L12" s="246">
        <v>32875</v>
      </c>
      <c r="M12" s="247">
        <v>31263</v>
      </c>
      <c r="N12" s="67"/>
      <c r="O12" s="221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ht="15.75" customHeight="1">
      <c r="A13" s="350"/>
      <c r="B13" s="8"/>
      <c r="C13" s="50" t="s">
        <v>55</v>
      </c>
      <c r="D13" s="51"/>
      <c r="E13" s="216" t="s">
        <v>46</v>
      </c>
      <c r="F13" s="235">
        <v>1</v>
      </c>
      <c r="G13" s="217">
        <v>0</v>
      </c>
      <c r="H13" s="248">
        <v>0</v>
      </c>
      <c r="I13" s="184">
        <v>0</v>
      </c>
      <c r="J13" s="248">
        <v>0</v>
      </c>
      <c r="K13" s="184">
        <v>0</v>
      </c>
      <c r="L13" s="268">
        <v>168</v>
      </c>
      <c r="M13" s="269">
        <v>195</v>
      </c>
      <c r="N13" s="65"/>
      <c r="O13" s="227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 spans="1:25" ht="15.75" customHeight="1">
      <c r="A14" s="350"/>
      <c r="B14" s="42" t="s">
        <v>56</v>
      </c>
      <c r="C14" s="41"/>
      <c r="D14" s="41"/>
      <c r="E14" s="88" t="s">
        <v>233</v>
      </c>
      <c r="F14" s="66">
        <f aca="true" t="shared" si="0" ref="F14:O15">F9-F12</f>
        <v>308</v>
      </c>
      <c r="G14" s="109">
        <f t="shared" si="0"/>
        <v>290</v>
      </c>
      <c r="H14" s="66">
        <f t="shared" si="0"/>
        <v>1124</v>
      </c>
      <c r="I14" s="109">
        <f t="shared" si="0"/>
        <v>1059</v>
      </c>
      <c r="J14" s="66">
        <f t="shared" si="0"/>
        <v>-37</v>
      </c>
      <c r="K14" s="109">
        <f t="shared" si="0"/>
        <v>-46</v>
      </c>
      <c r="L14" s="254">
        <f t="shared" si="0"/>
        <v>131</v>
      </c>
      <c r="M14" s="255">
        <f t="shared" si="0"/>
        <v>-81</v>
      </c>
      <c r="N14" s="66">
        <f t="shared" si="0"/>
        <v>0</v>
      </c>
      <c r="O14" s="109">
        <f t="shared" si="0"/>
        <v>0</v>
      </c>
      <c r="P14" s="105"/>
      <c r="Q14" s="105"/>
      <c r="R14" s="105"/>
      <c r="S14" s="105"/>
      <c r="T14" s="105"/>
      <c r="U14" s="105"/>
      <c r="V14" s="105"/>
      <c r="W14" s="105"/>
      <c r="X14" s="105"/>
      <c r="Y14" s="105"/>
    </row>
    <row r="15" spans="1:25" ht="15.75" customHeight="1">
      <c r="A15" s="350"/>
      <c r="B15" s="42" t="s">
        <v>57</v>
      </c>
      <c r="C15" s="41"/>
      <c r="D15" s="41"/>
      <c r="E15" s="88" t="s">
        <v>234</v>
      </c>
      <c r="F15" s="66">
        <f t="shared" si="0"/>
        <v>26</v>
      </c>
      <c r="G15" s="109">
        <f t="shared" si="0"/>
        <v>0</v>
      </c>
      <c r="H15" s="66">
        <f t="shared" si="0"/>
        <v>0</v>
      </c>
      <c r="I15" s="109">
        <f t="shared" si="0"/>
        <v>0</v>
      </c>
      <c r="J15" s="66">
        <f t="shared" si="0"/>
        <v>20</v>
      </c>
      <c r="K15" s="109">
        <f t="shared" si="0"/>
        <v>33</v>
      </c>
      <c r="L15" s="254">
        <f t="shared" si="0"/>
        <v>-156</v>
      </c>
      <c r="M15" s="255">
        <f t="shared" si="0"/>
        <v>-117</v>
      </c>
      <c r="N15" s="66">
        <f t="shared" si="0"/>
        <v>0</v>
      </c>
      <c r="O15" s="109">
        <f t="shared" si="0"/>
        <v>0</v>
      </c>
      <c r="P15" s="105"/>
      <c r="Q15" s="105"/>
      <c r="R15" s="105"/>
      <c r="S15" s="105"/>
      <c r="T15" s="105"/>
      <c r="U15" s="105"/>
      <c r="V15" s="105"/>
      <c r="W15" s="105"/>
      <c r="X15" s="105"/>
      <c r="Y15" s="105"/>
    </row>
    <row r="16" spans="1:25" ht="15.75" customHeight="1">
      <c r="A16" s="350"/>
      <c r="B16" s="42" t="s">
        <v>58</v>
      </c>
      <c r="C16" s="41"/>
      <c r="D16" s="41"/>
      <c r="E16" s="88" t="s">
        <v>235</v>
      </c>
      <c r="F16" s="66">
        <f aca="true" t="shared" si="1" ref="F16:O16">F8-F11</f>
        <v>334</v>
      </c>
      <c r="G16" s="109">
        <f t="shared" si="1"/>
        <v>290</v>
      </c>
      <c r="H16" s="66">
        <f t="shared" si="1"/>
        <v>1124</v>
      </c>
      <c r="I16" s="109">
        <f t="shared" si="1"/>
        <v>1059</v>
      </c>
      <c r="J16" s="66">
        <f t="shared" si="1"/>
        <v>-17</v>
      </c>
      <c r="K16" s="109">
        <f t="shared" si="1"/>
        <v>-13</v>
      </c>
      <c r="L16" s="254">
        <f t="shared" si="1"/>
        <v>-24</v>
      </c>
      <c r="M16" s="255">
        <f t="shared" si="1"/>
        <v>-199</v>
      </c>
      <c r="N16" s="66">
        <f t="shared" si="1"/>
        <v>0</v>
      </c>
      <c r="O16" s="109">
        <f t="shared" si="1"/>
        <v>0</v>
      </c>
      <c r="P16" s="105"/>
      <c r="Q16" s="105"/>
      <c r="R16" s="105"/>
      <c r="S16" s="105"/>
      <c r="T16" s="105"/>
      <c r="U16" s="105"/>
      <c r="V16" s="105"/>
      <c r="W16" s="105"/>
      <c r="X16" s="105"/>
      <c r="Y16" s="105"/>
    </row>
    <row r="17" spans="1:25" ht="15.75" customHeight="1">
      <c r="A17" s="350"/>
      <c r="B17" s="42" t="s">
        <v>59</v>
      </c>
      <c r="C17" s="41"/>
      <c r="D17" s="41"/>
      <c r="E17" s="33"/>
      <c r="F17" s="183">
        <v>0</v>
      </c>
      <c r="G17" s="184">
        <v>0</v>
      </c>
      <c r="H17" s="248">
        <v>0</v>
      </c>
      <c r="I17" s="184">
        <v>0</v>
      </c>
      <c r="J17" s="66">
        <v>14627</v>
      </c>
      <c r="K17" s="109">
        <v>14610</v>
      </c>
      <c r="L17" s="183">
        <v>3277</v>
      </c>
      <c r="M17" s="184">
        <v>3253</v>
      </c>
      <c r="N17" s="108"/>
      <c r="O17" s="110"/>
      <c r="P17" s="105"/>
      <c r="Q17" s="105"/>
      <c r="R17" s="105"/>
      <c r="S17" s="105"/>
      <c r="T17" s="105"/>
      <c r="U17" s="105"/>
      <c r="V17" s="105"/>
      <c r="W17" s="105"/>
      <c r="X17" s="105"/>
      <c r="Y17" s="105"/>
    </row>
    <row r="18" spans="1:25" ht="15.75" customHeight="1">
      <c r="A18" s="351"/>
      <c r="B18" s="45" t="s">
        <v>60</v>
      </c>
      <c r="C18" s="30"/>
      <c r="D18" s="30"/>
      <c r="E18" s="17"/>
      <c r="F18" s="280">
        <v>0</v>
      </c>
      <c r="G18" s="112">
        <v>0</v>
      </c>
      <c r="H18" s="111">
        <v>0</v>
      </c>
      <c r="I18" s="112">
        <v>0</v>
      </c>
      <c r="J18" s="111">
        <v>0</v>
      </c>
      <c r="K18" s="112">
        <v>0</v>
      </c>
      <c r="L18" s="281" t="s">
        <v>236</v>
      </c>
      <c r="M18" s="282" t="s">
        <v>236</v>
      </c>
      <c r="N18" s="113"/>
      <c r="O18" s="114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5" ht="15.75" customHeight="1">
      <c r="A19" s="350" t="s">
        <v>205</v>
      </c>
      <c r="B19" s="48" t="s">
        <v>61</v>
      </c>
      <c r="C19" s="49"/>
      <c r="D19" s="49"/>
      <c r="E19" s="92"/>
      <c r="F19" s="63">
        <v>706</v>
      </c>
      <c r="G19" s="228">
        <v>314</v>
      </c>
      <c r="H19" s="229">
        <v>127</v>
      </c>
      <c r="I19" s="234">
        <v>565</v>
      </c>
      <c r="J19" s="62">
        <v>712</v>
      </c>
      <c r="K19" s="228">
        <v>76</v>
      </c>
      <c r="L19" s="258">
        <v>2006</v>
      </c>
      <c r="M19" s="259">
        <v>4798</v>
      </c>
      <c r="N19" s="63"/>
      <c r="O19" s="230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5" ht="15.75" customHeight="1">
      <c r="A20" s="350"/>
      <c r="B20" s="19"/>
      <c r="C20" s="29" t="s">
        <v>62</v>
      </c>
      <c r="D20" s="41"/>
      <c r="E20" s="88"/>
      <c r="F20" s="67">
        <v>607</v>
      </c>
      <c r="G20" s="109">
        <v>284</v>
      </c>
      <c r="H20" s="107">
        <v>37</v>
      </c>
      <c r="I20" s="109">
        <v>497</v>
      </c>
      <c r="J20" s="66">
        <v>0</v>
      </c>
      <c r="K20" s="109">
        <v>0</v>
      </c>
      <c r="L20" s="254">
        <v>1686</v>
      </c>
      <c r="M20" s="255">
        <v>4390</v>
      </c>
      <c r="N20" s="67"/>
      <c r="O20" s="221"/>
      <c r="P20" s="105"/>
      <c r="Q20" s="105"/>
      <c r="R20" s="105"/>
      <c r="S20" s="105"/>
      <c r="T20" s="105"/>
      <c r="U20" s="105"/>
      <c r="V20" s="105"/>
      <c r="W20" s="105"/>
      <c r="X20" s="105"/>
      <c r="Y20" s="105"/>
    </row>
    <row r="21" spans="1:25" ht="15.75" customHeight="1">
      <c r="A21" s="350"/>
      <c r="B21" s="9" t="s">
        <v>63</v>
      </c>
      <c r="C21" s="61"/>
      <c r="D21" s="61"/>
      <c r="E21" s="87" t="s">
        <v>237</v>
      </c>
      <c r="F21" s="222">
        <v>706</v>
      </c>
      <c r="G21" s="232">
        <v>314</v>
      </c>
      <c r="H21" s="224">
        <v>127</v>
      </c>
      <c r="I21" s="232">
        <v>565</v>
      </c>
      <c r="J21" s="231">
        <v>712</v>
      </c>
      <c r="K21" s="232">
        <v>76</v>
      </c>
      <c r="L21" s="260">
        <v>2006</v>
      </c>
      <c r="M21" s="261">
        <v>4798</v>
      </c>
      <c r="N21" s="222"/>
      <c r="O21" s="225"/>
      <c r="P21" s="105"/>
      <c r="Q21" s="105"/>
      <c r="R21" s="105"/>
      <c r="S21" s="105"/>
      <c r="T21" s="105"/>
      <c r="U21" s="105"/>
      <c r="V21" s="105"/>
      <c r="W21" s="105"/>
      <c r="X21" s="105"/>
      <c r="Y21" s="105"/>
    </row>
    <row r="22" spans="1:25" ht="15.75" customHeight="1">
      <c r="A22" s="350"/>
      <c r="B22" s="48" t="s">
        <v>64</v>
      </c>
      <c r="C22" s="49"/>
      <c r="D22" s="49"/>
      <c r="E22" s="92" t="s">
        <v>238</v>
      </c>
      <c r="F22" s="63">
        <v>2287</v>
      </c>
      <c r="G22" s="228">
        <v>1757</v>
      </c>
      <c r="H22" s="229">
        <v>2223</v>
      </c>
      <c r="I22" s="228">
        <v>3285</v>
      </c>
      <c r="J22" s="62">
        <v>1587</v>
      </c>
      <c r="K22" s="228">
        <v>384</v>
      </c>
      <c r="L22" s="258">
        <v>5446</v>
      </c>
      <c r="M22" s="259">
        <v>7740</v>
      </c>
      <c r="N22" s="63"/>
      <c r="O22" s="230"/>
      <c r="P22" s="105"/>
      <c r="Q22" s="105"/>
      <c r="R22" s="105"/>
      <c r="S22" s="105"/>
      <c r="T22" s="105"/>
      <c r="U22" s="105"/>
      <c r="V22" s="105"/>
      <c r="W22" s="105"/>
      <c r="X22" s="105"/>
      <c r="Y22" s="105"/>
    </row>
    <row r="23" spans="1:25" ht="15.75" customHeight="1">
      <c r="A23" s="350"/>
      <c r="B23" s="7" t="s">
        <v>65</v>
      </c>
      <c r="C23" s="50" t="s">
        <v>66</v>
      </c>
      <c r="D23" s="51"/>
      <c r="E23" s="216"/>
      <c r="F23" s="65">
        <v>1067</v>
      </c>
      <c r="G23" s="217">
        <v>1010</v>
      </c>
      <c r="H23" s="226">
        <v>1331</v>
      </c>
      <c r="I23" s="217">
        <v>1400</v>
      </c>
      <c r="J23" s="64">
        <v>0</v>
      </c>
      <c r="K23" s="217">
        <v>0</v>
      </c>
      <c r="L23" s="252">
        <v>3313</v>
      </c>
      <c r="M23" s="253">
        <v>3163</v>
      </c>
      <c r="N23" s="65"/>
      <c r="O23" s="227"/>
      <c r="P23" s="105"/>
      <c r="Q23" s="105"/>
      <c r="R23" s="105"/>
      <c r="S23" s="105"/>
      <c r="T23" s="105"/>
      <c r="U23" s="105"/>
      <c r="V23" s="105"/>
      <c r="W23" s="105"/>
      <c r="X23" s="105"/>
      <c r="Y23" s="105"/>
    </row>
    <row r="24" spans="1:25" ht="15.75" customHeight="1">
      <c r="A24" s="350"/>
      <c r="B24" s="42" t="s">
        <v>239</v>
      </c>
      <c r="C24" s="41"/>
      <c r="D24" s="41"/>
      <c r="E24" s="88" t="s">
        <v>240</v>
      </c>
      <c r="F24" s="66">
        <f>F21-F22</f>
        <v>-1581</v>
      </c>
      <c r="G24" s="109">
        <f aca="true" t="shared" si="2" ref="G24:O24">G21-G22</f>
        <v>-1443</v>
      </c>
      <c r="H24" s="66">
        <f>H21-H22</f>
        <v>-2096</v>
      </c>
      <c r="I24" s="109">
        <f t="shared" si="2"/>
        <v>-2720</v>
      </c>
      <c r="J24" s="66">
        <f t="shared" si="2"/>
        <v>-875</v>
      </c>
      <c r="K24" s="109">
        <f t="shared" si="2"/>
        <v>-308</v>
      </c>
      <c r="L24" s="254">
        <f t="shared" si="2"/>
        <v>-3440</v>
      </c>
      <c r="M24" s="255">
        <f t="shared" si="2"/>
        <v>-2942</v>
      </c>
      <c r="N24" s="66">
        <f t="shared" si="2"/>
        <v>0</v>
      </c>
      <c r="O24" s="109">
        <f t="shared" si="2"/>
        <v>0</v>
      </c>
      <c r="P24" s="105"/>
      <c r="Q24" s="105"/>
      <c r="R24" s="105"/>
      <c r="S24" s="105"/>
      <c r="T24" s="105"/>
      <c r="U24" s="105"/>
      <c r="V24" s="105"/>
      <c r="W24" s="105"/>
      <c r="X24" s="105"/>
      <c r="Y24" s="105"/>
    </row>
    <row r="25" spans="1:25" ht="15.75" customHeight="1">
      <c r="A25" s="350"/>
      <c r="B25" s="97" t="s">
        <v>67</v>
      </c>
      <c r="C25" s="51"/>
      <c r="D25" s="51"/>
      <c r="E25" s="352" t="s">
        <v>241</v>
      </c>
      <c r="F25" s="370">
        <v>1581</v>
      </c>
      <c r="G25" s="363">
        <v>1443</v>
      </c>
      <c r="H25" s="374">
        <v>2096</v>
      </c>
      <c r="I25" s="363">
        <v>2720</v>
      </c>
      <c r="J25" s="361">
        <v>875</v>
      </c>
      <c r="K25" s="363">
        <v>308</v>
      </c>
      <c r="L25" s="361">
        <v>3440</v>
      </c>
      <c r="M25" s="363">
        <v>2942</v>
      </c>
      <c r="N25" s="370"/>
      <c r="O25" s="363"/>
      <c r="P25" s="105"/>
      <c r="Q25" s="105"/>
      <c r="R25" s="105"/>
      <c r="S25" s="105"/>
      <c r="T25" s="105"/>
      <c r="U25" s="105"/>
      <c r="V25" s="105"/>
      <c r="W25" s="105"/>
      <c r="X25" s="105"/>
      <c r="Y25" s="105"/>
    </row>
    <row r="26" spans="1:25" ht="15.75" customHeight="1">
      <c r="A26" s="350"/>
      <c r="B26" s="9" t="s">
        <v>68</v>
      </c>
      <c r="C26" s="61"/>
      <c r="D26" s="61"/>
      <c r="E26" s="353"/>
      <c r="F26" s="371"/>
      <c r="G26" s="364"/>
      <c r="H26" s="375"/>
      <c r="I26" s="376"/>
      <c r="J26" s="362"/>
      <c r="K26" s="364"/>
      <c r="L26" s="362"/>
      <c r="M26" s="364"/>
      <c r="N26" s="371"/>
      <c r="O26" s="364"/>
      <c r="P26" s="105"/>
      <c r="Q26" s="105"/>
      <c r="R26" s="105"/>
      <c r="S26" s="105"/>
      <c r="T26" s="105"/>
      <c r="U26" s="105"/>
      <c r="V26" s="105"/>
      <c r="W26" s="105"/>
      <c r="X26" s="105"/>
      <c r="Y26" s="105"/>
    </row>
    <row r="27" spans="1:25" ht="15.75" customHeight="1">
      <c r="A27" s="351"/>
      <c r="B27" s="45" t="s">
        <v>242</v>
      </c>
      <c r="C27" s="30"/>
      <c r="D27" s="30"/>
      <c r="E27" s="89" t="s">
        <v>243</v>
      </c>
      <c r="F27" s="70">
        <f>F24+F25</f>
        <v>0</v>
      </c>
      <c r="G27" s="115">
        <v>0</v>
      </c>
      <c r="H27" s="130">
        <v>0</v>
      </c>
      <c r="I27" s="115">
        <f aca="true" t="shared" si="3" ref="I27:O27">I24+I25</f>
        <v>0</v>
      </c>
      <c r="J27" s="70">
        <f t="shared" si="3"/>
        <v>0</v>
      </c>
      <c r="K27" s="115">
        <f t="shared" si="3"/>
        <v>0</v>
      </c>
      <c r="L27" s="263">
        <f t="shared" si="3"/>
        <v>0</v>
      </c>
      <c r="M27" s="264">
        <f t="shared" si="3"/>
        <v>0</v>
      </c>
      <c r="N27" s="70">
        <f t="shared" si="3"/>
        <v>0</v>
      </c>
      <c r="O27" s="115">
        <f t="shared" si="3"/>
        <v>0</v>
      </c>
      <c r="P27" s="105"/>
      <c r="Q27" s="105"/>
      <c r="R27" s="105"/>
      <c r="S27" s="105"/>
      <c r="T27" s="105"/>
      <c r="U27" s="105"/>
      <c r="V27" s="105"/>
      <c r="W27" s="105"/>
      <c r="X27" s="105"/>
      <c r="Y27" s="105"/>
    </row>
    <row r="28" spans="1:25" ht="15.75" customHeight="1">
      <c r="A28" s="13"/>
      <c r="F28" s="105"/>
      <c r="G28" s="105"/>
      <c r="H28" s="105"/>
      <c r="I28" s="105"/>
      <c r="J28" s="105"/>
      <c r="K28" s="105"/>
      <c r="L28" s="116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 spans="1:25" ht="15.75" customHeight="1">
      <c r="A29" s="30"/>
      <c r="F29" s="105"/>
      <c r="G29" s="105"/>
      <c r="H29" s="105"/>
      <c r="I29" s="105"/>
      <c r="J29" s="117"/>
      <c r="K29" s="117"/>
      <c r="L29" s="116"/>
      <c r="M29" s="105"/>
      <c r="N29" s="105"/>
      <c r="O29" s="117" t="s">
        <v>244</v>
      </c>
      <c r="P29" s="105"/>
      <c r="Q29" s="105"/>
      <c r="R29" s="105"/>
      <c r="S29" s="105"/>
      <c r="T29" s="105"/>
      <c r="U29" s="105"/>
      <c r="V29" s="105"/>
      <c r="W29" s="105"/>
      <c r="X29" s="105"/>
      <c r="Y29" s="117"/>
    </row>
    <row r="30" spans="1:25" ht="15.75" customHeight="1">
      <c r="A30" s="343" t="s">
        <v>69</v>
      </c>
      <c r="B30" s="344"/>
      <c r="C30" s="344"/>
      <c r="D30" s="344"/>
      <c r="E30" s="345"/>
      <c r="F30" s="367" t="s">
        <v>214</v>
      </c>
      <c r="G30" s="368"/>
      <c r="H30" s="367" t="s">
        <v>215</v>
      </c>
      <c r="I30" s="368"/>
      <c r="J30" s="369" t="s">
        <v>216</v>
      </c>
      <c r="K30" s="366"/>
      <c r="L30" s="365"/>
      <c r="M30" s="366"/>
      <c r="N30" s="365"/>
      <c r="O30" s="366"/>
      <c r="P30" s="118"/>
      <c r="Q30" s="116"/>
      <c r="R30" s="118"/>
      <c r="S30" s="116"/>
      <c r="T30" s="118"/>
      <c r="U30" s="116"/>
      <c r="V30" s="118"/>
      <c r="W30" s="116"/>
      <c r="X30" s="118"/>
      <c r="Y30" s="116"/>
    </row>
    <row r="31" spans="1:25" ht="15.75" customHeight="1">
      <c r="A31" s="346"/>
      <c r="B31" s="347"/>
      <c r="C31" s="347"/>
      <c r="D31" s="347"/>
      <c r="E31" s="348"/>
      <c r="F31" s="104" t="s">
        <v>232</v>
      </c>
      <c r="G31" s="36" t="s">
        <v>2</v>
      </c>
      <c r="H31" s="104" t="s">
        <v>232</v>
      </c>
      <c r="I31" s="36" t="s">
        <v>2</v>
      </c>
      <c r="J31" s="104" t="s">
        <v>232</v>
      </c>
      <c r="K31" s="36" t="s">
        <v>2</v>
      </c>
      <c r="L31" s="104" t="s">
        <v>231</v>
      </c>
      <c r="M31" s="36" t="s">
        <v>2</v>
      </c>
      <c r="N31" s="104" t="s">
        <v>231</v>
      </c>
      <c r="O31" s="182" t="s">
        <v>2</v>
      </c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25" ht="15.75" customHeight="1">
      <c r="A32" s="349" t="s">
        <v>218</v>
      </c>
      <c r="B32" s="53" t="s">
        <v>50</v>
      </c>
      <c r="C32" s="54"/>
      <c r="D32" s="54"/>
      <c r="E32" s="15" t="s">
        <v>41</v>
      </c>
      <c r="F32" s="265">
        <v>3416</v>
      </c>
      <c r="G32" s="266">
        <v>3349</v>
      </c>
      <c r="H32" s="243">
        <v>56</v>
      </c>
      <c r="I32" s="267">
        <v>643</v>
      </c>
      <c r="J32" s="265">
        <v>3428</v>
      </c>
      <c r="K32" s="266">
        <v>5333</v>
      </c>
      <c r="L32" s="63"/>
      <c r="M32" s="233"/>
      <c r="N32" s="218"/>
      <c r="O32" s="234"/>
      <c r="P32" s="233"/>
      <c r="Q32" s="233"/>
      <c r="R32" s="233"/>
      <c r="S32" s="233"/>
      <c r="T32" s="123"/>
      <c r="U32" s="123"/>
      <c r="V32" s="233"/>
      <c r="W32" s="233"/>
      <c r="X32" s="123"/>
      <c r="Y32" s="123"/>
    </row>
    <row r="33" spans="1:25" ht="15.75" customHeight="1">
      <c r="A33" s="357"/>
      <c r="B33" s="8"/>
      <c r="C33" s="50" t="s">
        <v>70</v>
      </c>
      <c r="D33" s="51"/>
      <c r="E33" s="95"/>
      <c r="F33" s="268">
        <v>3072</v>
      </c>
      <c r="G33" s="269">
        <v>2472</v>
      </c>
      <c r="H33" s="268">
        <v>0</v>
      </c>
      <c r="I33" s="270">
        <v>0</v>
      </c>
      <c r="J33" s="268">
        <v>2288</v>
      </c>
      <c r="K33" s="269">
        <v>3271</v>
      </c>
      <c r="L33" s="65"/>
      <c r="M33" s="235"/>
      <c r="N33" s="65"/>
      <c r="O33" s="217"/>
      <c r="P33" s="233"/>
      <c r="Q33" s="233"/>
      <c r="R33" s="233"/>
      <c r="S33" s="233"/>
      <c r="T33" s="123"/>
      <c r="U33" s="123"/>
      <c r="V33" s="233"/>
      <c r="W33" s="233"/>
      <c r="X33" s="123"/>
      <c r="Y33" s="123"/>
    </row>
    <row r="34" spans="1:25" ht="15.75" customHeight="1">
      <c r="A34" s="357"/>
      <c r="B34" s="8"/>
      <c r="C34" s="24"/>
      <c r="D34" s="29" t="s">
        <v>71</v>
      </c>
      <c r="E34" s="91"/>
      <c r="F34" s="246">
        <v>3072</v>
      </c>
      <c r="G34" s="247">
        <v>2472</v>
      </c>
      <c r="H34" s="246">
        <v>0</v>
      </c>
      <c r="I34" s="271">
        <v>0</v>
      </c>
      <c r="J34" s="67">
        <v>0</v>
      </c>
      <c r="K34" s="106">
        <v>0</v>
      </c>
      <c r="L34" s="67"/>
      <c r="M34" s="106"/>
      <c r="N34" s="67"/>
      <c r="O34" s="109"/>
      <c r="P34" s="233"/>
      <c r="Q34" s="233"/>
      <c r="R34" s="233"/>
      <c r="S34" s="233"/>
      <c r="T34" s="123"/>
      <c r="U34" s="123"/>
      <c r="V34" s="233"/>
      <c r="W34" s="233"/>
      <c r="X34" s="123"/>
      <c r="Y34" s="123"/>
    </row>
    <row r="35" spans="1:25" ht="15.75" customHeight="1">
      <c r="A35" s="357"/>
      <c r="B35" s="10"/>
      <c r="C35" s="60" t="s">
        <v>72</v>
      </c>
      <c r="D35" s="61"/>
      <c r="E35" s="96"/>
      <c r="F35" s="250">
        <v>344</v>
      </c>
      <c r="G35" s="251">
        <v>877</v>
      </c>
      <c r="H35" s="250">
        <v>56</v>
      </c>
      <c r="I35" s="283">
        <v>643</v>
      </c>
      <c r="J35" s="250">
        <v>1141</v>
      </c>
      <c r="K35" s="251">
        <v>2062</v>
      </c>
      <c r="L35" s="222"/>
      <c r="M35" s="223"/>
      <c r="N35" s="222"/>
      <c r="O35" s="232"/>
      <c r="P35" s="233"/>
      <c r="Q35" s="233"/>
      <c r="R35" s="233"/>
      <c r="S35" s="233"/>
      <c r="T35" s="123"/>
      <c r="U35" s="123"/>
      <c r="V35" s="233"/>
      <c r="W35" s="233"/>
      <c r="X35" s="123"/>
      <c r="Y35" s="123"/>
    </row>
    <row r="36" spans="1:25" ht="15.75" customHeight="1">
      <c r="A36" s="357"/>
      <c r="B36" s="48" t="s">
        <v>53</v>
      </c>
      <c r="C36" s="49"/>
      <c r="D36" s="49"/>
      <c r="E36" s="15" t="s">
        <v>42</v>
      </c>
      <c r="F36" s="265">
        <v>2085</v>
      </c>
      <c r="G36" s="266">
        <v>2689</v>
      </c>
      <c r="H36" s="265">
        <v>26</v>
      </c>
      <c r="I36" s="273">
        <v>34</v>
      </c>
      <c r="J36" s="265">
        <v>2671</v>
      </c>
      <c r="K36" s="266">
        <v>4780</v>
      </c>
      <c r="L36" s="63"/>
      <c r="M36" s="233"/>
      <c r="N36" s="63"/>
      <c r="O36" s="228"/>
      <c r="P36" s="233"/>
      <c r="Q36" s="233"/>
      <c r="R36" s="233"/>
      <c r="S36" s="233"/>
      <c r="T36" s="233"/>
      <c r="U36" s="233"/>
      <c r="V36" s="233"/>
      <c r="W36" s="233"/>
      <c r="X36" s="123"/>
      <c r="Y36" s="123"/>
    </row>
    <row r="37" spans="1:25" ht="15.75" customHeight="1">
      <c r="A37" s="357"/>
      <c r="B37" s="8"/>
      <c r="C37" s="29" t="s">
        <v>73</v>
      </c>
      <c r="D37" s="41"/>
      <c r="E37" s="91"/>
      <c r="F37" s="246">
        <v>1742</v>
      </c>
      <c r="G37" s="247">
        <v>1741</v>
      </c>
      <c r="H37" s="246">
        <v>0</v>
      </c>
      <c r="I37" s="271">
        <v>0</v>
      </c>
      <c r="J37" s="246">
        <v>2417</v>
      </c>
      <c r="K37" s="247">
        <v>4214</v>
      </c>
      <c r="L37" s="67"/>
      <c r="M37" s="106"/>
      <c r="N37" s="67"/>
      <c r="O37" s="109"/>
      <c r="P37" s="233"/>
      <c r="Q37" s="233"/>
      <c r="R37" s="233"/>
      <c r="S37" s="233"/>
      <c r="T37" s="233"/>
      <c r="U37" s="233"/>
      <c r="V37" s="233"/>
      <c r="W37" s="233"/>
      <c r="X37" s="123"/>
      <c r="Y37" s="123"/>
    </row>
    <row r="38" spans="1:25" ht="15.75" customHeight="1">
      <c r="A38" s="357"/>
      <c r="B38" s="10"/>
      <c r="C38" s="29" t="s">
        <v>74</v>
      </c>
      <c r="D38" s="41"/>
      <c r="E38" s="91"/>
      <c r="F38" s="254">
        <v>343</v>
      </c>
      <c r="G38" s="255">
        <v>948</v>
      </c>
      <c r="H38" s="246">
        <v>26</v>
      </c>
      <c r="I38" s="271">
        <v>34</v>
      </c>
      <c r="J38" s="254">
        <v>254</v>
      </c>
      <c r="K38" s="255">
        <v>566</v>
      </c>
      <c r="L38" s="67"/>
      <c r="M38" s="106"/>
      <c r="N38" s="67"/>
      <c r="O38" s="109"/>
      <c r="P38" s="233"/>
      <c r="Q38" s="233"/>
      <c r="R38" s="123"/>
      <c r="S38" s="123"/>
      <c r="T38" s="233"/>
      <c r="U38" s="233"/>
      <c r="V38" s="233"/>
      <c r="W38" s="233"/>
      <c r="X38" s="123"/>
      <c r="Y38" s="123"/>
    </row>
    <row r="39" spans="1:25" ht="15.75" customHeight="1">
      <c r="A39" s="358"/>
      <c r="B39" s="11" t="s">
        <v>75</v>
      </c>
      <c r="C39" s="12"/>
      <c r="D39" s="12"/>
      <c r="E39" s="94" t="s">
        <v>245</v>
      </c>
      <c r="F39" s="263">
        <f aca="true" t="shared" si="4" ref="F39:K39">F32-F36</f>
        <v>1331</v>
      </c>
      <c r="G39" s="264">
        <v>659</v>
      </c>
      <c r="H39" s="263">
        <f t="shared" si="4"/>
        <v>30</v>
      </c>
      <c r="I39" s="264">
        <f t="shared" si="4"/>
        <v>609</v>
      </c>
      <c r="J39" s="263">
        <f t="shared" si="4"/>
        <v>757</v>
      </c>
      <c r="K39" s="264">
        <f t="shared" si="4"/>
        <v>553</v>
      </c>
      <c r="L39" s="70">
        <f>L32-L36</f>
        <v>0</v>
      </c>
      <c r="M39" s="115">
        <f>M32-M36</f>
        <v>0</v>
      </c>
      <c r="N39" s="70">
        <f>N32-N36</f>
        <v>0</v>
      </c>
      <c r="O39" s="115">
        <f>O32-O36</f>
        <v>0</v>
      </c>
      <c r="P39" s="233"/>
      <c r="Q39" s="233"/>
      <c r="R39" s="233"/>
      <c r="S39" s="233"/>
      <c r="T39" s="233"/>
      <c r="U39" s="233"/>
      <c r="V39" s="233"/>
      <c r="W39" s="233"/>
      <c r="X39" s="123"/>
      <c r="Y39" s="123"/>
    </row>
    <row r="40" spans="1:25" ht="15.75" customHeight="1">
      <c r="A40" s="349" t="s">
        <v>220</v>
      </c>
      <c r="B40" s="48" t="s">
        <v>76</v>
      </c>
      <c r="C40" s="49"/>
      <c r="D40" s="49"/>
      <c r="E40" s="15" t="s">
        <v>44</v>
      </c>
      <c r="F40" s="258">
        <v>2670</v>
      </c>
      <c r="G40" s="259">
        <v>1577</v>
      </c>
      <c r="H40" s="265">
        <v>431</v>
      </c>
      <c r="I40" s="273">
        <v>456</v>
      </c>
      <c r="J40" s="258">
        <v>1787</v>
      </c>
      <c r="K40" s="259">
        <v>4065</v>
      </c>
      <c r="L40" s="63"/>
      <c r="M40" s="233"/>
      <c r="N40" s="63"/>
      <c r="O40" s="228"/>
      <c r="P40" s="233"/>
      <c r="Q40" s="233"/>
      <c r="R40" s="233"/>
      <c r="S40" s="233"/>
      <c r="T40" s="123"/>
      <c r="U40" s="123"/>
      <c r="V40" s="123"/>
      <c r="W40" s="123"/>
      <c r="X40" s="233"/>
      <c r="Y40" s="233"/>
    </row>
    <row r="41" spans="1:25" ht="15.75" customHeight="1">
      <c r="A41" s="359"/>
      <c r="B41" s="10"/>
      <c r="C41" s="29" t="s">
        <v>77</v>
      </c>
      <c r="D41" s="41"/>
      <c r="E41" s="91"/>
      <c r="F41" s="126">
        <v>2670</v>
      </c>
      <c r="G41" s="127">
        <v>1477</v>
      </c>
      <c r="H41" s="124">
        <v>431</v>
      </c>
      <c r="I41" s="125">
        <v>456</v>
      </c>
      <c r="J41" s="126">
        <v>198</v>
      </c>
      <c r="K41" s="127">
        <v>691</v>
      </c>
      <c r="L41" s="67"/>
      <c r="M41" s="106"/>
      <c r="N41" s="67"/>
      <c r="O41" s="109"/>
      <c r="P41" s="123"/>
      <c r="Q41" s="123"/>
      <c r="R41" s="123"/>
      <c r="S41" s="123"/>
      <c r="T41" s="123"/>
      <c r="U41" s="123"/>
      <c r="V41" s="123"/>
      <c r="W41" s="123"/>
      <c r="X41" s="233"/>
      <c r="Y41" s="233"/>
    </row>
    <row r="42" spans="1:25" ht="15.75" customHeight="1">
      <c r="A42" s="359"/>
      <c r="B42" s="48" t="s">
        <v>64</v>
      </c>
      <c r="C42" s="49"/>
      <c r="D42" s="49"/>
      <c r="E42" s="15" t="s">
        <v>45</v>
      </c>
      <c r="F42" s="258">
        <v>3465</v>
      </c>
      <c r="G42" s="259">
        <v>2244</v>
      </c>
      <c r="H42" s="265">
        <v>461</v>
      </c>
      <c r="I42" s="273">
        <v>1065</v>
      </c>
      <c r="J42" s="258">
        <v>2620</v>
      </c>
      <c r="K42" s="259">
        <v>4781</v>
      </c>
      <c r="L42" s="63"/>
      <c r="M42" s="233"/>
      <c r="N42" s="63"/>
      <c r="O42" s="228"/>
      <c r="P42" s="233"/>
      <c r="Q42" s="233"/>
      <c r="R42" s="233"/>
      <c r="S42" s="233"/>
      <c r="T42" s="123"/>
      <c r="U42" s="123"/>
      <c r="V42" s="233"/>
      <c r="W42" s="233"/>
      <c r="X42" s="233"/>
      <c r="Y42" s="233"/>
    </row>
    <row r="43" spans="1:25" ht="15.75" customHeight="1">
      <c r="A43" s="359"/>
      <c r="B43" s="10"/>
      <c r="C43" s="29" t="s">
        <v>78</v>
      </c>
      <c r="D43" s="41"/>
      <c r="E43" s="91"/>
      <c r="F43" s="254">
        <v>1629</v>
      </c>
      <c r="G43" s="255">
        <v>1560</v>
      </c>
      <c r="H43" s="246">
        <v>30</v>
      </c>
      <c r="I43" s="271">
        <v>609</v>
      </c>
      <c r="J43" s="254">
        <v>1196</v>
      </c>
      <c r="K43" s="255">
        <v>1368</v>
      </c>
      <c r="L43" s="67"/>
      <c r="M43" s="106"/>
      <c r="N43" s="67"/>
      <c r="O43" s="109"/>
      <c r="P43" s="233"/>
      <c r="Q43" s="233"/>
      <c r="R43" s="123"/>
      <c r="S43" s="233"/>
      <c r="T43" s="123"/>
      <c r="U43" s="123"/>
      <c r="V43" s="233"/>
      <c r="W43" s="233"/>
      <c r="X43" s="123"/>
      <c r="Y43" s="123"/>
    </row>
    <row r="44" spans="1:25" ht="15.75" customHeight="1">
      <c r="A44" s="360"/>
      <c r="B44" s="45" t="s">
        <v>75</v>
      </c>
      <c r="C44" s="30"/>
      <c r="D44" s="30"/>
      <c r="E44" s="94" t="s">
        <v>246</v>
      </c>
      <c r="F44" s="111">
        <f aca="true" t="shared" si="5" ref="F44:K44">F40-F42</f>
        <v>-795</v>
      </c>
      <c r="G44" s="112">
        <f t="shared" si="5"/>
        <v>-667</v>
      </c>
      <c r="H44" s="111">
        <f t="shared" si="5"/>
        <v>-30</v>
      </c>
      <c r="I44" s="112">
        <f t="shared" si="5"/>
        <v>-609</v>
      </c>
      <c r="J44" s="111">
        <f t="shared" si="5"/>
        <v>-833</v>
      </c>
      <c r="K44" s="112">
        <f t="shared" si="5"/>
        <v>-716</v>
      </c>
      <c r="L44" s="111">
        <f>L40-L42</f>
        <v>0</v>
      </c>
      <c r="M44" s="112">
        <f>M40-M42</f>
        <v>0</v>
      </c>
      <c r="N44" s="111">
        <f>N40-N42</f>
        <v>0</v>
      </c>
      <c r="O44" s="112">
        <f>O40-O42</f>
        <v>0</v>
      </c>
      <c r="P44" s="123"/>
      <c r="Q44" s="123"/>
      <c r="R44" s="233"/>
      <c r="S44" s="233"/>
      <c r="T44" s="123"/>
      <c r="U44" s="123"/>
      <c r="V44" s="233"/>
      <c r="W44" s="233"/>
      <c r="X44" s="233"/>
      <c r="Y44" s="233"/>
    </row>
    <row r="45" spans="1:25" ht="15.75" customHeight="1">
      <c r="A45" s="334" t="s">
        <v>222</v>
      </c>
      <c r="B45" s="25" t="s">
        <v>79</v>
      </c>
      <c r="C45" s="20"/>
      <c r="D45" s="20"/>
      <c r="E45" s="93" t="s">
        <v>247</v>
      </c>
      <c r="F45" s="275">
        <f aca="true" t="shared" si="6" ref="F45:K45">F39+F44</f>
        <v>536</v>
      </c>
      <c r="G45" s="276">
        <f t="shared" si="6"/>
        <v>-8</v>
      </c>
      <c r="H45" s="275">
        <f t="shared" si="6"/>
        <v>0</v>
      </c>
      <c r="I45" s="276">
        <f t="shared" si="6"/>
        <v>0</v>
      </c>
      <c r="J45" s="275">
        <f t="shared" si="6"/>
        <v>-76</v>
      </c>
      <c r="K45" s="276">
        <f t="shared" si="6"/>
        <v>-163</v>
      </c>
      <c r="L45" s="128">
        <f>L39+L44</f>
        <v>0</v>
      </c>
      <c r="M45" s="129">
        <f>M39+M44</f>
        <v>0</v>
      </c>
      <c r="N45" s="128">
        <f>N39+N44</f>
        <v>0</v>
      </c>
      <c r="O45" s="129">
        <f>O39+O44</f>
        <v>0</v>
      </c>
      <c r="P45" s="233"/>
      <c r="Q45" s="233"/>
      <c r="R45" s="233"/>
      <c r="S45" s="233"/>
      <c r="T45" s="233"/>
      <c r="U45" s="233"/>
      <c r="V45" s="233"/>
      <c r="W45" s="233"/>
      <c r="X45" s="233"/>
      <c r="Y45" s="233"/>
    </row>
    <row r="46" spans="1:25" ht="15.75" customHeight="1">
      <c r="A46" s="335"/>
      <c r="B46" s="42" t="s">
        <v>80</v>
      </c>
      <c r="C46" s="41"/>
      <c r="D46" s="41"/>
      <c r="E46" s="41"/>
      <c r="F46" s="126">
        <v>483</v>
      </c>
      <c r="G46" s="127">
        <v>0</v>
      </c>
      <c r="H46" s="124">
        <v>0</v>
      </c>
      <c r="I46" s="125">
        <v>0</v>
      </c>
      <c r="J46" s="66">
        <v>0</v>
      </c>
      <c r="K46" s="109">
        <v>0</v>
      </c>
      <c r="L46" s="67"/>
      <c r="M46" s="106"/>
      <c r="N46" s="124"/>
      <c r="O46" s="110"/>
      <c r="P46" s="123"/>
      <c r="Q46" s="123"/>
      <c r="R46" s="123"/>
      <c r="S46" s="123"/>
      <c r="T46" s="123"/>
      <c r="U46" s="123"/>
      <c r="V46" s="123"/>
      <c r="W46" s="123"/>
      <c r="X46" s="123"/>
      <c r="Y46" s="123"/>
    </row>
    <row r="47" spans="1:25" ht="15.75" customHeight="1">
      <c r="A47" s="335"/>
      <c r="B47" s="42" t="s">
        <v>81</v>
      </c>
      <c r="C47" s="41"/>
      <c r="D47" s="41"/>
      <c r="E47" s="41"/>
      <c r="F47" s="246">
        <v>121</v>
      </c>
      <c r="G47" s="247">
        <v>68</v>
      </c>
      <c r="H47" s="246">
        <v>0</v>
      </c>
      <c r="I47" s="271">
        <v>0</v>
      </c>
      <c r="J47" s="246">
        <v>92</v>
      </c>
      <c r="K47" s="247">
        <v>162</v>
      </c>
      <c r="L47" s="67"/>
      <c r="M47" s="106"/>
      <c r="N47" s="67"/>
      <c r="O47" s="109"/>
      <c r="P47" s="233"/>
      <c r="Q47" s="233"/>
      <c r="R47" s="233"/>
      <c r="S47" s="233"/>
      <c r="T47" s="233"/>
      <c r="U47" s="233"/>
      <c r="V47" s="233"/>
      <c r="W47" s="233"/>
      <c r="X47" s="233"/>
      <c r="Y47" s="233"/>
    </row>
    <row r="48" spans="1:25" ht="15.75" customHeight="1">
      <c r="A48" s="336"/>
      <c r="B48" s="45" t="s">
        <v>82</v>
      </c>
      <c r="C48" s="30"/>
      <c r="D48" s="30"/>
      <c r="E48" s="30"/>
      <c r="F48" s="277">
        <v>84</v>
      </c>
      <c r="G48" s="278">
        <v>45</v>
      </c>
      <c r="H48" s="277">
        <v>0</v>
      </c>
      <c r="I48" s="279">
        <v>0</v>
      </c>
      <c r="J48" s="71">
        <v>0</v>
      </c>
      <c r="K48" s="236">
        <v>0</v>
      </c>
      <c r="L48" s="71"/>
      <c r="M48" s="236"/>
      <c r="N48" s="71"/>
      <c r="O48" s="115"/>
      <c r="P48" s="233"/>
      <c r="Q48" s="233"/>
      <c r="R48" s="233"/>
      <c r="S48" s="233"/>
      <c r="T48" s="233"/>
      <c r="U48" s="233"/>
      <c r="V48" s="233"/>
      <c r="W48" s="233"/>
      <c r="X48" s="233"/>
      <c r="Y48" s="233"/>
    </row>
    <row r="49" spans="1:15" ht="15.75" customHeight="1">
      <c r="A49" s="13" t="s">
        <v>248</v>
      </c>
      <c r="O49" s="6"/>
    </row>
    <row r="50" spans="1:15" ht="15.75" customHeight="1">
      <c r="A50" s="13"/>
      <c r="O50" s="8"/>
    </row>
  </sheetData>
  <sheetProtection/>
  <mergeCells count="28">
    <mergeCell ref="L30:M30"/>
    <mergeCell ref="N30:O30"/>
    <mergeCell ref="K25:K26"/>
    <mergeCell ref="L25:L26"/>
    <mergeCell ref="A32:A39"/>
    <mergeCell ref="A40:A44"/>
    <mergeCell ref="A45:A48"/>
    <mergeCell ref="O25:O26"/>
    <mergeCell ref="A30:E31"/>
    <mergeCell ref="F30:G30"/>
    <mergeCell ref="H30:I30"/>
    <mergeCell ref="J30:K30"/>
    <mergeCell ref="M25:M26"/>
    <mergeCell ref="N25:N26"/>
    <mergeCell ref="A8:A18"/>
    <mergeCell ref="A19:A27"/>
    <mergeCell ref="E25:E26"/>
    <mergeCell ref="F25:F26"/>
    <mergeCell ref="G25:G26"/>
    <mergeCell ref="H25:H26"/>
    <mergeCell ref="I25:I26"/>
    <mergeCell ref="J25:J26"/>
    <mergeCell ref="L6:M6"/>
    <mergeCell ref="N6:O6"/>
    <mergeCell ref="A6:E7"/>
    <mergeCell ref="F6:G6"/>
    <mergeCell ref="H6:I6"/>
    <mergeCell ref="J6:K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D6" sqref="D6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33" t="s">
        <v>249</v>
      </c>
      <c r="B1" s="133"/>
      <c r="C1" s="185" t="s">
        <v>250</v>
      </c>
      <c r="D1" s="186"/>
    </row>
    <row r="3" spans="1:10" ht="15" customHeight="1">
      <c r="A3" s="34" t="s">
        <v>251</v>
      </c>
      <c r="B3" s="34"/>
      <c r="C3" s="34"/>
      <c r="D3" s="34"/>
      <c r="E3" s="34"/>
      <c r="F3" s="34"/>
      <c r="I3" s="34"/>
      <c r="J3" s="34"/>
    </row>
    <row r="4" spans="1:10" ht="15" customHeight="1">
      <c r="A4" s="34"/>
      <c r="B4" s="34"/>
      <c r="C4" s="34"/>
      <c r="D4" s="34"/>
      <c r="E4" s="34"/>
      <c r="F4" s="34"/>
      <c r="I4" s="34"/>
      <c r="J4" s="34"/>
    </row>
    <row r="5" spans="1:14" ht="15" customHeight="1">
      <c r="A5" s="187"/>
      <c r="B5" s="187" t="s">
        <v>252</v>
      </c>
      <c r="C5" s="187"/>
      <c r="D5" s="187"/>
      <c r="H5" s="35"/>
      <c r="L5" s="35"/>
      <c r="N5" s="35" t="s">
        <v>134</v>
      </c>
    </row>
    <row r="6" spans="1:14" ht="15" customHeight="1">
      <c r="A6" s="188"/>
      <c r="B6" s="189"/>
      <c r="C6" s="189"/>
      <c r="D6" s="189"/>
      <c r="E6" s="377" t="s">
        <v>253</v>
      </c>
      <c r="F6" s="378"/>
      <c r="G6" s="377" t="s">
        <v>254</v>
      </c>
      <c r="H6" s="378"/>
      <c r="I6" s="377" t="s">
        <v>255</v>
      </c>
      <c r="J6" s="378"/>
      <c r="K6" s="379"/>
      <c r="L6" s="380"/>
      <c r="M6" s="379"/>
      <c r="N6" s="380"/>
    </row>
    <row r="7" spans="1:14" ht="15" customHeight="1">
      <c r="A7" s="57"/>
      <c r="B7" s="58"/>
      <c r="C7" s="58"/>
      <c r="D7" s="58"/>
      <c r="E7" s="284" t="s">
        <v>256</v>
      </c>
      <c r="F7" s="191" t="s">
        <v>2</v>
      </c>
      <c r="G7" s="190" t="s">
        <v>256</v>
      </c>
      <c r="H7" s="191" t="s">
        <v>2</v>
      </c>
      <c r="I7" s="190" t="s">
        <v>256</v>
      </c>
      <c r="J7" s="191" t="s">
        <v>2</v>
      </c>
      <c r="K7" s="190" t="s">
        <v>256</v>
      </c>
      <c r="L7" s="191" t="s">
        <v>2</v>
      </c>
      <c r="M7" s="190" t="s">
        <v>256</v>
      </c>
      <c r="N7" s="215" t="s">
        <v>2</v>
      </c>
    </row>
    <row r="8" spans="1:14" ht="18" customHeight="1">
      <c r="A8" s="325" t="s">
        <v>135</v>
      </c>
      <c r="B8" s="192" t="s">
        <v>136</v>
      </c>
      <c r="C8" s="193"/>
      <c r="D8" s="193"/>
      <c r="E8" s="285">
        <v>1</v>
      </c>
      <c r="F8" s="285">
        <v>1</v>
      </c>
      <c r="G8" s="285">
        <v>15</v>
      </c>
      <c r="H8" s="285">
        <v>15</v>
      </c>
      <c r="I8" s="285">
        <v>4</v>
      </c>
      <c r="J8" s="285">
        <v>4</v>
      </c>
      <c r="K8" s="194"/>
      <c r="L8" s="195"/>
      <c r="M8" s="194"/>
      <c r="N8" s="195"/>
    </row>
    <row r="9" spans="1:14" ht="18" customHeight="1">
      <c r="A9" s="326"/>
      <c r="B9" s="325" t="s">
        <v>137</v>
      </c>
      <c r="C9" s="151" t="s">
        <v>138</v>
      </c>
      <c r="D9" s="152"/>
      <c r="E9" s="286">
        <v>20</v>
      </c>
      <c r="F9" s="286">
        <v>20</v>
      </c>
      <c r="G9" s="286">
        <v>7545</v>
      </c>
      <c r="H9" s="286">
        <v>7545</v>
      </c>
      <c r="I9" s="286">
        <v>15</v>
      </c>
      <c r="J9" s="286">
        <v>15</v>
      </c>
      <c r="K9" s="196"/>
      <c r="L9" s="197"/>
      <c r="M9" s="196"/>
      <c r="N9" s="197"/>
    </row>
    <row r="10" spans="1:14" ht="18" customHeight="1">
      <c r="A10" s="326"/>
      <c r="B10" s="326"/>
      <c r="C10" s="42" t="s">
        <v>139</v>
      </c>
      <c r="D10" s="41"/>
      <c r="E10" s="287">
        <v>20</v>
      </c>
      <c r="F10" s="287">
        <v>20</v>
      </c>
      <c r="G10" s="287">
        <v>7523</v>
      </c>
      <c r="H10" s="287">
        <v>7523</v>
      </c>
      <c r="I10" s="287">
        <v>10</v>
      </c>
      <c r="J10" s="287">
        <v>10</v>
      </c>
      <c r="K10" s="198"/>
      <c r="L10" s="199"/>
      <c r="M10" s="198"/>
      <c r="N10" s="199"/>
    </row>
    <row r="11" spans="1:14" ht="18" customHeight="1">
      <c r="A11" s="326"/>
      <c r="B11" s="326"/>
      <c r="C11" s="42" t="s">
        <v>140</v>
      </c>
      <c r="D11" s="41"/>
      <c r="E11" s="287">
        <v>0</v>
      </c>
      <c r="F11" s="287">
        <v>0</v>
      </c>
      <c r="G11" s="287">
        <v>22</v>
      </c>
      <c r="H11" s="287">
        <v>22</v>
      </c>
      <c r="I11" s="287">
        <v>5</v>
      </c>
      <c r="J11" s="287">
        <v>5</v>
      </c>
      <c r="K11" s="198"/>
      <c r="L11" s="199"/>
      <c r="M11" s="198"/>
      <c r="N11" s="199"/>
    </row>
    <row r="12" spans="1:14" ht="18" customHeight="1">
      <c r="A12" s="326"/>
      <c r="B12" s="326"/>
      <c r="C12" s="42" t="s">
        <v>141</v>
      </c>
      <c r="D12" s="41"/>
      <c r="E12" s="287">
        <v>0</v>
      </c>
      <c r="F12" s="287">
        <v>0</v>
      </c>
      <c r="G12" s="287">
        <v>0</v>
      </c>
      <c r="H12" s="287">
        <v>0</v>
      </c>
      <c r="I12" s="287">
        <v>0</v>
      </c>
      <c r="J12" s="287">
        <v>0</v>
      </c>
      <c r="K12" s="198"/>
      <c r="L12" s="199"/>
      <c r="M12" s="198"/>
      <c r="N12" s="199"/>
    </row>
    <row r="13" spans="1:14" ht="18" customHeight="1">
      <c r="A13" s="326"/>
      <c r="B13" s="326"/>
      <c r="C13" s="42" t="s">
        <v>142</v>
      </c>
      <c r="D13" s="41"/>
      <c r="E13" s="287">
        <v>0</v>
      </c>
      <c r="F13" s="287">
        <v>0</v>
      </c>
      <c r="G13" s="287">
        <v>0</v>
      </c>
      <c r="H13" s="287">
        <v>0</v>
      </c>
      <c r="I13" s="287">
        <v>0</v>
      </c>
      <c r="J13" s="287">
        <v>0</v>
      </c>
      <c r="K13" s="198"/>
      <c r="L13" s="199"/>
      <c r="M13" s="198"/>
      <c r="N13" s="199"/>
    </row>
    <row r="14" spans="1:14" ht="18" customHeight="1">
      <c r="A14" s="327"/>
      <c r="B14" s="327"/>
      <c r="C14" s="45" t="s">
        <v>143</v>
      </c>
      <c r="D14" s="30"/>
      <c r="E14" s="288">
        <v>0</v>
      </c>
      <c r="F14" s="288">
        <v>0</v>
      </c>
      <c r="G14" s="288">
        <v>0</v>
      </c>
      <c r="H14" s="288">
        <v>0</v>
      </c>
      <c r="I14" s="288">
        <v>0</v>
      </c>
      <c r="J14" s="288">
        <v>0</v>
      </c>
      <c r="K14" s="200"/>
      <c r="L14" s="201"/>
      <c r="M14" s="200"/>
      <c r="N14" s="201"/>
    </row>
    <row r="15" spans="1:14" ht="18" customHeight="1">
      <c r="A15" s="373" t="s">
        <v>144</v>
      </c>
      <c r="B15" s="325" t="s">
        <v>145</v>
      </c>
      <c r="C15" s="151" t="s">
        <v>146</v>
      </c>
      <c r="D15" s="152"/>
      <c r="E15" s="289">
        <v>2521</v>
      </c>
      <c r="F15" s="289">
        <v>3428</v>
      </c>
      <c r="G15" s="289">
        <v>3314</v>
      </c>
      <c r="H15" s="289">
        <f>3008</f>
        <v>3008</v>
      </c>
      <c r="I15" s="289">
        <v>1918</v>
      </c>
      <c r="J15" s="289">
        <v>2063</v>
      </c>
      <c r="K15" s="202"/>
      <c r="L15" s="129"/>
      <c r="M15" s="202"/>
      <c r="N15" s="129"/>
    </row>
    <row r="16" spans="1:14" ht="18" customHeight="1">
      <c r="A16" s="326"/>
      <c r="B16" s="326"/>
      <c r="C16" s="42" t="s">
        <v>147</v>
      </c>
      <c r="D16" s="41"/>
      <c r="E16" s="290">
        <v>2280</v>
      </c>
      <c r="F16" s="290">
        <v>1945</v>
      </c>
      <c r="G16" s="290">
        <v>33507</v>
      </c>
      <c r="H16" s="290">
        <v>32995</v>
      </c>
      <c r="I16" s="290">
        <v>2156</v>
      </c>
      <c r="J16" s="290">
        <v>3098</v>
      </c>
      <c r="K16" s="67"/>
      <c r="L16" s="109"/>
      <c r="M16" s="67"/>
      <c r="N16" s="109"/>
    </row>
    <row r="17" spans="1:14" ht="18" customHeight="1">
      <c r="A17" s="326"/>
      <c r="B17" s="326"/>
      <c r="C17" s="42" t="s">
        <v>148</v>
      </c>
      <c r="D17" s="41"/>
      <c r="E17" s="290">
        <v>0</v>
      </c>
      <c r="F17" s="290">
        <v>0</v>
      </c>
      <c r="G17" s="290">
        <v>17</v>
      </c>
      <c r="H17" s="290">
        <v>22</v>
      </c>
      <c r="I17" s="290">
        <v>0</v>
      </c>
      <c r="J17" s="290">
        <v>0</v>
      </c>
      <c r="K17" s="67"/>
      <c r="L17" s="109"/>
      <c r="M17" s="67"/>
      <c r="N17" s="109"/>
    </row>
    <row r="18" spans="1:14" ht="18" customHeight="1">
      <c r="A18" s="326"/>
      <c r="B18" s="327"/>
      <c r="C18" s="45" t="s">
        <v>149</v>
      </c>
      <c r="D18" s="30"/>
      <c r="E18" s="291">
        <v>4801</v>
      </c>
      <c r="F18" s="291">
        <v>5373</v>
      </c>
      <c r="G18" s="291">
        <v>36838</v>
      </c>
      <c r="H18" s="291">
        <v>36026</v>
      </c>
      <c r="I18" s="291">
        <v>4074</v>
      </c>
      <c r="J18" s="291">
        <v>5161</v>
      </c>
      <c r="K18" s="70"/>
      <c r="L18" s="203"/>
      <c r="M18" s="70"/>
      <c r="N18" s="203"/>
    </row>
    <row r="19" spans="1:14" ht="18" customHeight="1">
      <c r="A19" s="326"/>
      <c r="B19" s="325" t="s">
        <v>150</v>
      </c>
      <c r="C19" s="151" t="s">
        <v>151</v>
      </c>
      <c r="D19" s="152"/>
      <c r="E19" s="292">
        <v>650</v>
      </c>
      <c r="F19" s="292">
        <v>327</v>
      </c>
      <c r="G19" s="292">
        <v>224</v>
      </c>
      <c r="H19" s="292">
        <f>208</f>
        <v>208</v>
      </c>
      <c r="I19" s="292">
        <v>1004</v>
      </c>
      <c r="J19" s="292">
        <v>1131</v>
      </c>
      <c r="K19" s="128"/>
      <c r="L19" s="129"/>
      <c r="M19" s="128"/>
      <c r="N19" s="129"/>
    </row>
    <row r="20" spans="1:14" ht="18" customHeight="1">
      <c r="A20" s="326"/>
      <c r="B20" s="326"/>
      <c r="C20" s="42" t="s">
        <v>152</v>
      </c>
      <c r="D20" s="41"/>
      <c r="E20" s="293">
        <v>1675</v>
      </c>
      <c r="F20" s="293">
        <v>2516</v>
      </c>
      <c r="G20" s="293">
        <v>1386</v>
      </c>
      <c r="H20" s="293">
        <v>1697</v>
      </c>
      <c r="I20" s="293">
        <v>1862</v>
      </c>
      <c r="J20" s="293">
        <v>2982</v>
      </c>
      <c r="K20" s="66"/>
      <c r="L20" s="109"/>
      <c r="M20" s="66"/>
      <c r="N20" s="109"/>
    </row>
    <row r="21" spans="1:14" s="208" customFormat="1" ht="18" customHeight="1">
      <c r="A21" s="326"/>
      <c r="B21" s="326"/>
      <c r="C21" s="204" t="s">
        <v>153</v>
      </c>
      <c r="D21" s="205"/>
      <c r="E21" s="293">
        <v>0</v>
      </c>
      <c r="F21" s="293">
        <v>0</v>
      </c>
      <c r="G21" s="293">
        <v>21098</v>
      </c>
      <c r="H21" s="293">
        <v>19936</v>
      </c>
      <c r="I21" s="293">
        <v>0</v>
      </c>
      <c r="J21" s="293">
        <v>0</v>
      </c>
      <c r="K21" s="206"/>
      <c r="L21" s="207"/>
      <c r="M21" s="206"/>
      <c r="N21" s="207"/>
    </row>
    <row r="22" spans="1:14" ht="18" customHeight="1">
      <c r="A22" s="326"/>
      <c r="B22" s="327"/>
      <c r="C22" s="11" t="s">
        <v>154</v>
      </c>
      <c r="D22" s="12"/>
      <c r="E22" s="291">
        <v>2325</v>
      </c>
      <c r="F22" s="291">
        <v>2843</v>
      </c>
      <c r="G22" s="291">
        <v>22708</v>
      </c>
      <c r="H22" s="291">
        <v>21842</v>
      </c>
      <c r="I22" s="291">
        <v>2866</v>
      </c>
      <c r="J22" s="291">
        <v>4113</v>
      </c>
      <c r="K22" s="70"/>
      <c r="L22" s="115"/>
      <c r="M22" s="70"/>
      <c r="N22" s="115"/>
    </row>
    <row r="23" spans="1:14" ht="18" customHeight="1">
      <c r="A23" s="326"/>
      <c r="B23" s="325" t="s">
        <v>155</v>
      </c>
      <c r="C23" s="151" t="s">
        <v>156</v>
      </c>
      <c r="D23" s="152"/>
      <c r="E23" s="292">
        <v>20</v>
      </c>
      <c r="F23" s="292">
        <v>20</v>
      </c>
      <c r="G23" s="292">
        <v>7545</v>
      </c>
      <c r="H23" s="292">
        <v>7545</v>
      </c>
      <c r="I23" s="292">
        <v>15</v>
      </c>
      <c r="J23" s="292">
        <v>15</v>
      </c>
      <c r="K23" s="128"/>
      <c r="L23" s="129"/>
      <c r="M23" s="128"/>
      <c r="N23" s="129"/>
    </row>
    <row r="24" spans="1:14" ht="18" customHeight="1">
      <c r="A24" s="326"/>
      <c r="B24" s="326"/>
      <c r="C24" s="42" t="s">
        <v>157</v>
      </c>
      <c r="D24" s="41"/>
      <c r="E24" s="293">
        <v>0</v>
      </c>
      <c r="F24" s="293">
        <v>0</v>
      </c>
      <c r="G24" s="293">
        <v>6585</v>
      </c>
      <c r="H24" s="293">
        <v>6639</v>
      </c>
      <c r="I24" s="293">
        <v>1193</v>
      </c>
      <c r="J24" s="293">
        <v>1033</v>
      </c>
      <c r="K24" s="66"/>
      <c r="L24" s="109"/>
      <c r="M24" s="66"/>
      <c r="N24" s="109"/>
    </row>
    <row r="25" spans="1:14" ht="18" customHeight="1">
      <c r="A25" s="326"/>
      <c r="B25" s="326"/>
      <c r="C25" s="42" t="s">
        <v>158</v>
      </c>
      <c r="D25" s="41"/>
      <c r="E25" s="293">
        <v>2456</v>
      </c>
      <c r="F25" s="293">
        <v>2510</v>
      </c>
      <c r="G25" s="293">
        <v>0</v>
      </c>
      <c r="H25" s="293">
        <v>0</v>
      </c>
      <c r="I25" s="293">
        <v>0</v>
      </c>
      <c r="J25" s="290">
        <v>0</v>
      </c>
      <c r="K25" s="66"/>
      <c r="L25" s="109"/>
      <c r="M25" s="66"/>
      <c r="N25" s="109"/>
    </row>
    <row r="26" spans="1:14" ht="18" customHeight="1">
      <c r="A26" s="326"/>
      <c r="B26" s="327"/>
      <c r="C26" s="43" t="s">
        <v>159</v>
      </c>
      <c r="D26" s="44"/>
      <c r="E26" s="294">
        <v>2476</v>
      </c>
      <c r="F26" s="294">
        <v>2530</v>
      </c>
      <c r="G26" s="294">
        <v>14130</v>
      </c>
      <c r="H26" s="295">
        <v>14184</v>
      </c>
      <c r="I26" s="295">
        <v>1208</v>
      </c>
      <c r="J26" s="296">
        <v>1048</v>
      </c>
      <c r="K26" s="68"/>
      <c r="L26" s="115"/>
      <c r="M26" s="68"/>
      <c r="N26" s="115"/>
    </row>
    <row r="27" spans="1:14" ht="18" customHeight="1">
      <c r="A27" s="327"/>
      <c r="B27" s="45" t="s">
        <v>160</v>
      </c>
      <c r="C27" s="30"/>
      <c r="D27" s="30"/>
      <c r="E27" s="297">
        <v>4801</v>
      </c>
      <c r="F27" s="297">
        <v>5373</v>
      </c>
      <c r="G27" s="291">
        <v>36838</v>
      </c>
      <c r="H27" s="291">
        <v>36026</v>
      </c>
      <c r="I27" s="297">
        <v>4074</v>
      </c>
      <c r="J27" s="297">
        <v>5161</v>
      </c>
      <c r="K27" s="70"/>
      <c r="L27" s="115"/>
      <c r="M27" s="70"/>
      <c r="N27" s="115"/>
    </row>
    <row r="28" spans="1:14" ht="18" customHeight="1">
      <c r="A28" s="325" t="s">
        <v>161</v>
      </c>
      <c r="B28" s="325" t="s">
        <v>162</v>
      </c>
      <c r="C28" s="151" t="s">
        <v>163</v>
      </c>
      <c r="D28" s="209" t="s">
        <v>41</v>
      </c>
      <c r="E28" s="292">
        <v>3239</v>
      </c>
      <c r="F28" s="292">
        <f>2896</f>
        <v>2896</v>
      </c>
      <c r="G28" s="292">
        <v>2274</v>
      </c>
      <c r="H28" s="292">
        <v>2242</v>
      </c>
      <c r="I28" s="292">
        <v>2569</v>
      </c>
      <c r="J28" s="292">
        <v>2620</v>
      </c>
      <c r="K28" s="128"/>
      <c r="L28" s="129"/>
      <c r="M28" s="128"/>
      <c r="N28" s="129"/>
    </row>
    <row r="29" spans="1:14" ht="18" customHeight="1">
      <c r="A29" s="326"/>
      <c r="B29" s="326"/>
      <c r="C29" s="42" t="s">
        <v>164</v>
      </c>
      <c r="D29" s="210" t="s">
        <v>42</v>
      </c>
      <c r="E29" s="293">
        <v>3228</v>
      </c>
      <c r="F29" s="293">
        <v>2931</v>
      </c>
      <c r="G29" s="293">
        <v>2428</v>
      </c>
      <c r="H29" s="293">
        <f>2323</f>
        <v>2323</v>
      </c>
      <c r="I29" s="293">
        <v>2449</v>
      </c>
      <c r="J29" s="293">
        <v>2511</v>
      </c>
      <c r="K29" s="66"/>
      <c r="L29" s="109"/>
      <c r="M29" s="66"/>
      <c r="N29" s="109"/>
    </row>
    <row r="30" spans="1:14" ht="18" customHeight="1">
      <c r="A30" s="326"/>
      <c r="B30" s="326"/>
      <c r="C30" s="42" t="s">
        <v>165</v>
      </c>
      <c r="D30" s="210" t="s">
        <v>257</v>
      </c>
      <c r="E30" s="293">
        <v>30</v>
      </c>
      <c r="F30" s="293">
        <v>39</v>
      </c>
      <c r="G30" s="290">
        <v>0</v>
      </c>
      <c r="H30" s="290">
        <v>0</v>
      </c>
      <c r="I30" s="293">
        <v>56</v>
      </c>
      <c r="J30" s="293">
        <v>59</v>
      </c>
      <c r="K30" s="66"/>
      <c r="L30" s="109"/>
      <c r="M30" s="66"/>
      <c r="N30" s="109"/>
    </row>
    <row r="31" spans="1:15" ht="18" customHeight="1">
      <c r="A31" s="326"/>
      <c r="B31" s="326"/>
      <c r="C31" s="11" t="s">
        <v>166</v>
      </c>
      <c r="D31" s="211" t="s">
        <v>258</v>
      </c>
      <c r="E31" s="291">
        <f aca="true" t="shared" si="0" ref="E31:N31">E28-E29-E30</f>
        <v>-19</v>
      </c>
      <c r="F31" s="291">
        <v>-74</v>
      </c>
      <c r="G31" s="291">
        <f t="shared" si="0"/>
        <v>-154</v>
      </c>
      <c r="H31" s="291">
        <v>-80</v>
      </c>
      <c r="I31" s="291">
        <f>I28-I29-I30</f>
        <v>64</v>
      </c>
      <c r="J31" s="291">
        <f>J28-J29-J30</f>
        <v>50</v>
      </c>
      <c r="K31" s="70">
        <f t="shared" si="0"/>
        <v>0</v>
      </c>
      <c r="L31" s="212">
        <f t="shared" si="0"/>
        <v>0</v>
      </c>
      <c r="M31" s="70">
        <f t="shared" si="0"/>
        <v>0</v>
      </c>
      <c r="N31" s="203">
        <f t="shared" si="0"/>
        <v>0</v>
      </c>
      <c r="O31" s="7"/>
    </row>
    <row r="32" spans="1:14" ht="18" customHeight="1">
      <c r="A32" s="326"/>
      <c r="B32" s="326"/>
      <c r="C32" s="151" t="s">
        <v>167</v>
      </c>
      <c r="D32" s="209" t="s">
        <v>259</v>
      </c>
      <c r="E32" s="292">
        <v>35</v>
      </c>
      <c r="F32" s="292">
        <f>44</f>
        <v>44</v>
      </c>
      <c r="G32" s="292">
        <v>116</v>
      </c>
      <c r="H32" s="292">
        <v>81</v>
      </c>
      <c r="I32" s="292">
        <v>33</v>
      </c>
      <c r="J32" s="292">
        <v>6</v>
      </c>
      <c r="K32" s="128"/>
      <c r="L32" s="129"/>
      <c r="M32" s="128"/>
      <c r="N32" s="129"/>
    </row>
    <row r="33" spans="1:14" ht="18" customHeight="1">
      <c r="A33" s="326"/>
      <c r="B33" s="326"/>
      <c r="C33" s="42" t="s">
        <v>168</v>
      </c>
      <c r="D33" s="210" t="s">
        <v>260</v>
      </c>
      <c r="E33" s="293">
        <v>0</v>
      </c>
      <c r="F33" s="293">
        <v>0</v>
      </c>
      <c r="G33" s="293">
        <v>16</v>
      </c>
      <c r="H33" s="293">
        <f>20</f>
        <v>20</v>
      </c>
      <c r="I33" s="293">
        <v>7</v>
      </c>
      <c r="J33" s="293">
        <v>12</v>
      </c>
      <c r="K33" s="66"/>
      <c r="L33" s="109"/>
      <c r="M33" s="66"/>
      <c r="N33" s="109"/>
    </row>
    <row r="34" spans="1:14" ht="18" customHeight="1">
      <c r="A34" s="326"/>
      <c r="B34" s="327"/>
      <c r="C34" s="11" t="s">
        <v>169</v>
      </c>
      <c r="D34" s="211" t="s">
        <v>261</v>
      </c>
      <c r="E34" s="291">
        <f aca="true" t="shared" si="1" ref="E34:N34">E31+E32-E33</f>
        <v>16</v>
      </c>
      <c r="F34" s="291">
        <v>-31</v>
      </c>
      <c r="G34" s="291">
        <f t="shared" si="1"/>
        <v>-54</v>
      </c>
      <c r="H34" s="291">
        <v>-18</v>
      </c>
      <c r="I34" s="291">
        <f>I31+I32-I33</f>
        <v>90</v>
      </c>
      <c r="J34" s="291">
        <f>J31+J32-J33</f>
        <v>44</v>
      </c>
      <c r="K34" s="70">
        <f t="shared" si="1"/>
        <v>0</v>
      </c>
      <c r="L34" s="115">
        <f t="shared" si="1"/>
        <v>0</v>
      </c>
      <c r="M34" s="70">
        <f t="shared" si="1"/>
        <v>0</v>
      </c>
      <c r="N34" s="115">
        <f t="shared" si="1"/>
        <v>0</v>
      </c>
    </row>
    <row r="35" spans="1:14" ht="18" customHeight="1">
      <c r="A35" s="326"/>
      <c r="B35" s="325" t="s">
        <v>170</v>
      </c>
      <c r="C35" s="151" t="s">
        <v>171</v>
      </c>
      <c r="D35" s="209" t="s">
        <v>262</v>
      </c>
      <c r="E35" s="292">
        <v>0</v>
      </c>
      <c r="F35" s="292">
        <v>0</v>
      </c>
      <c r="G35" s="292">
        <v>0</v>
      </c>
      <c r="H35" s="292">
        <v>0</v>
      </c>
      <c r="I35" s="292">
        <v>70</v>
      </c>
      <c r="J35" s="292">
        <v>77</v>
      </c>
      <c r="K35" s="128"/>
      <c r="L35" s="129"/>
      <c r="M35" s="128"/>
      <c r="N35" s="129"/>
    </row>
    <row r="36" spans="1:14" ht="18" customHeight="1">
      <c r="A36" s="326"/>
      <c r="B36" s="326"/>
      <c r="C36" s="42" t="s">
        <v>172</v>
      </c>
      <c r="D36" s="210" t="s">
        <v>263</v>
      </c>
      <c r="E36" s="293">
        <v>0</v>
      </c>
      <c r="F36" s="293">
        <v>0</v>
      </c>
      <c r="G36" s="293">
        <v>0</v>
      </c>
      <c r="H36" s="293">
        <v>0</v>
      </c>
      <c r="I36" s="293">
        <v>0</v>
      </c>
      <c r="J36" s="293">
        <v>6</v>
      </c>
      <c r="K36" s="66"/>
      <c r="L36" s="109"/>
      <c r="M36" s="66"/>
      <c r="N36" s="109"/>
    </row>
    <row r="37" spans="1:14" ht="18" customHeight="1">
      <c r="A37" s="326"/>
      <c r="B37" s="326"/>
      <c r="C37" s="42" t="s">
        <v>173</v>
      </c>
      <c r="D37" s="210" t="s">
        <v>264</v>
      </c>
      <c r="E37" s="293">
        <f aca="true" t="shared" si="2" ref="E37:N37">E34+E35-E36</f>
        <v>16</v>
      </c>
      <c r="F37" s="293">
        <f>F34+F35-F36</f>
        <v>-31</v>
      </c>
      <c r="G37" s="293">
        <f t="shared" si="2"/>
        <v>-54</v>
      </c>
      <c r="H37" s="293">
        <f>H34+H35-H36</f>
        <v>-18</v>
      </c>
      <c r="I37" s="293">
        <f>I34+I35-I36</f>
        <v>160</v>
      </c>
      <c r="J37" s="293">
        <f>J34+J35-J36</f>
        <v>115</v>
      </c>
      <c r="K37" s="66">
        <f t="shared" si="2"/>
        <v>0</v>
      </c>
      <c r="L37" s="109">
        <f t="shared" si="2"/>
        <v>0</v>
      </c>
      <c r="M37" s="66">
        <f t="shared" si="2"/>
        <v>0</v>
      </c>
      <c r="N37" s="109">
        <f t="shared" si="2"/>
        <v>0</v>
      </c>
    </row>
    <row r="38" spans="1:14" ht="18" customHeight="1">
      <c r="A38" s="326"/>
      <c r="B38" s="326"/>
      <c r="C38" s="42" t="s">
        <v>174</v>
      </c>
      <c r="D38" s="210" t="s">
        <v>265</v>
      </c>
      <c r="E38" s="293">
        <v>0</v>
      </c>
      <c r="F38" s="293">
        <v>0</v>
      </c>
      <c r="G38" s="293">
        <v>0</v>
      </c>
      <c r="H38" s="293">
        <v>0</v>
      </c>
      <c r="I38" s="293">
        <v>0</v>
      </c>
      <c r="J38" s="293">
        <v>0</v>
      </c>
      <c r="K38" s="66"/>
      <c r="L38" s="109"/>
      <c r="M38" s="66"/>
      <c r="N38" s="109"/>
    </row>
    <row r="39" spans="1:14" ht="18" customHeight="1">
      <c r="A39" s="326"/>
      <c r="B39" s="326"/>
      <c r="C39" s="42" t="s">
        <v>175</v>
      </c>
      <c r="D39" s="210" t="s">
        <v>266</v>
      </c>
      <c r="E39" s="293">
        <v>0</v>
      </c>
      <c r="F39" s="293">
        <v>0</v>
      </c>
      <c r="G39" s="293">
        <v>0</v>
      </c>
      <c r="H39" s="293">
        <v>0</v>
      </c>
      <c r="I39" s="293">
        <v>0</v>
      </c>
      <c r="J39" s="293">
        <v>0</v>
      </c>
      <c r="K39" s="66"/>
      <c r="L39" s="109"/>
      <c r="M39" s="66"/>
      <c r="N39" s="109"/>
    </row>
    <row r="40" spans="1:14" ht="18" customHeight="1">
      <c r="A40" s="326"/>
      <c r="B40" s="326"/>
      <c r="C40" s="42" t="s">
        <v>176</v>
      </c>
      <c r="D40" s="210" t="s">
        <v>267</v>
      </c>
      <c r="E40" s="293">
        <v>0</v>
      </c>
      <c r="F40" s="293">
        <v>0</v>
      </c>
      <c r="G40" s="293">
        <v>0</v>
      </c>
      <c r="H40" s="293">
        <v>0</v>
      </c>
      <c r="I40" s="293">
        <v>0</v>
      </c>
      <c r="J40" s="293">
        <v>0</v>
      </c>
      <c r="K40" s="66"/>
      <c r="L40" s="109"/>
      <c r="M40" s="66"/>
      <c r="N40" s="109"/>
    </row>
    <row r="41" spans="1:14" ht="18" customHeight="1">
      <c r="A41" s="326"/>
      <c r="B41" s="326"/>
      <c r="C41" s="163" t="s">
        <v>177</v>
      </c>
      <c r="D41" s="210" t="s">
        <v>268</v>
      </c>
      <c r="E41" s="293">
        <f aca="true" t="shared" si="3" ref="E41:N41">E34+E35-E36-E40</f>
        <v>16</v>
      </c>
      <c r="F41" s="293">
        <f>F34+F35-F36-F40</f>
        <v>-31</v>
      </c>
      <c r="G41" s="293">
        <f t="shared" si="3"/>
        <v>-54</v>
      </c>
      <c r="H41" s="293">
        <f>H34+H35-H36-H40</f>
        <v>-18</v>
      </c>
      <c r="I41" s="293">
        <f>I34+I35-I36-I40</f>
        <v>160</v>
      </c>
      <c r="J41" s="293">
        <f>J34+J35-J36-J40</f>
        <v>115</v>
      </c>
      <c r="K41" s="66">
        <f t="shared" si="3"/>
        <v>0</v>
      </c>
      <c r="L41" s="109">
        <f t="shared" si="3"/>
        <v>0</v>
      </c>
      <c r="M41" s="66">
        <f t="shared" si="3"/>
        <v>0</v>
      </c>
      <c r="N41" s="109">
        <f t="shared" si="3"/>
        <v>0</v>
      </c>
    </row>
    <row r="42" spans="1:14" ht="18" customHeight="1">
      <c r="A42" s="326"/>
      <c r="B42" s="326"/>
      <c r="C42" s="381" t="s">
        <v>178</v>
      </c>
      <c r="D42" s="382"/>
      <c r="E42" s="290">
        <f aca="true" t="shared" si="4" ref="E42:N42">E37+E38-E39-E40</f>
        <v>16</v>
      </c>
      <c r="F42" s="290">
        <f>F37+F38-F39-F40</f>
        <v>-31</v>
      </c>
      <c r="G42" s="290">
        <f t="shared" si="4"/>
        <v>-54</v>
      </c>
      <c r="H42" s="290">
        <f>H37+H38-H39-H40</f>
        <v>-18</v>
      </c>
      <c r="I42" s="290">
        <f>I37+I38-I39-I40</f>
        <v>160</v>
      </c>
      <c r="J42" s="290">
        <f>J37+J38-J39-J40</f>
        <v>115</v>
      </c>
      <c r="K42" s="67">
        <f t="shared" si="4"/>
        <v>0</v>
      </c>
      <c r="L42" s="106">
        <f t="shared" si="4"/>
        <v>0</v>
      </c>
      <c r="M42" s="67">
        <f t="shared" si="4"/>
        <v>0</v>
      </c>
      <c r="N42" s="109">
        <f t="shared" si="4"/>
        <v>0</v>
      </c>
    </row>
    <row r="43" spans="1:14" ht="18" customHeight="1">
      <c r="A43" s="326"/>
      <c r="B43" s="326"/>
      <c r="C43" s="42" t="s">
        <v>179</v>
      </c>
      <c r="D43" s="210" t="s">
        <v>269</v>
      </c>
      <c r="E43" s="293">
        <v>0</v>
      </c>
      <c r="F43" s="293">
        <v>0</v>
      </c>
      <c r="G43" s="293">
        <v>0</v>
      </c>
      <c r="H43" s="293">
        <v>0</v>
      </c>
      <c r="I43" s="293">
        <v>0</v>
      </c>
      <c r="J43" s="293">
        <v>0</v>
      </c>
      <c r="K43" s="66"/>
      <c r="L43" s="109"/>
      <c r="M43" s="66"/>
      <c r="N43" s="109"/>
    </row>
    <row r="44" spans="1:14" ht="18" customHeight="1">
      <c r="A44" s="327"/>
      <c r="B44" s="327"/>
      <c r="C44" s="11" t="s">
        <v>180</v>
      </c>
      <c r="D44" s="94" t="s">
        <v>270</v>
      </c>
      <c r="E44" s="291">
        <f aca="true" t="shared" si="5" ref="E44:N44">E41+E43</f>
        <v>16</v>
      </c>
      <c r="F44" s="291">
        <f>F41+F43</f>
        <v>-31</v>
      </c>
      <c r="G44" s="291">
        <f t="shared" si="5"/>
        <v>-54</v>
      </c>
      <c r="H44" s="291">
        <f>H41+H43</f>
        <v>-18</v>
      </c>
      <c r="I44" s="291">
        <f>I41+I43</f>
        <v>160</v>
      </c>
      <c r="J44" s="291">
        <f>J41+J43</f>
        <v>115</v>
      </c>
      <c r="K44" s="70">
        <f t="shared" si="5"/>
        <v>0</v>
      </c>
      <c r="L44" s="115">
        <f t="shared" si="5"/>
        <v>0</v>
      </c>
      <c r="M44" s="70">
        <f t="shared" si="5"/>
        <v>0</v>
      </c>
      <c r="N44" s="115">
        <f t="shared" si="5"/>
        <v>0</v>
      </c>
    </row>
    <row r="45" ht="13.5" customHeight="1">
      <c r="A45" s="13" t="s">
        <v>181</v>
      </c>
    </row>
    <row r="46" ht="13.5" customHeight="1">
      <c r="A46" s="13" t="s">
        <v>271</v>
      </c>
    </row>
    <row r="47" ht="13.5">
      <c r="A47" s="213"/>
    </row>
  </sheetData>
  <sheetProtection/>
  <mergeCells count="15"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  <mergeCell ref="A8:A14"/>
    <mergeCell ref="B9:B14"/>
    <mergeCell ref="I6:J6"/>
    <mergeCell ref="E6:F6"/>
    <mergeCell ref="G6:H6"/>
    <mergeCell ref="K6:L6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今井　貴伸</cp:lastModifiedBy>
  <cp:lastPrinted>2018-08-21T13:53:01Z</cp:lastPrinted>
  <dcterms:modified xsi:type="dcterms:W3CDTF">2018-10-29T06:30:52Z</dcterms:modified>
  <cp:category/>
  <cp:version/>
  <cp:contentType/>
  <cp:contentStatus/>
</cp:coreProperties>
</file>