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80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'2.公営企業会計予算'!$A$1:$U$50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'4.公営企業会計決算'!$A$1:$U$49</definedName>
    <definedName name="_xlnm.Print_Area" localSheetId="5">'5.三セク決算'!$A$1:$R$46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<sst xmlns="http://schemas.openxmlformats.org/spreadsheetml/2006/main" count="585" uniqueCount="322">
  <si>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</si>
  <si>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</si>
  <si>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</si>
  <si>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</si>
  <si>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</si>
  <si>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</si>
  <si>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</si>
  <si>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</si>
  <si>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</si>
  <si>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</si>
  <si>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</si>
  <si>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</si>
  <si>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</si>
  <si>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</si>
  <si>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</si>
  <si>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</si>
  <si>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</si>
  <si>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</si>
  <si>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</si>
  <si>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</si>
  <si>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</si>
  <si>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</si>
  <si>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</si>
  <si>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</si>
  <si>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</si>
  <si>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</si>
  <si>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</si>
  <si>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</si>
  <si>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</si>
  <si>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</si>
  <si>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</si>
  <si>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</si>
  <si>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</si>
  <si>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</si>
  <si>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</si>
  <si>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</si>
  <si>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</si>
  <si>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</si>
  <si>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</si>
  <si>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</si>
  <si>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</si>
  <si>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</si>
  <si>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</si>
  <si>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</si>
  <si>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</si>
  <si>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</si>
  <si>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</si>
  <si>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</si>
  <si>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</si>
  <si>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</si>
  <si>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</si>
  <si>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</si>
  <si>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</si>
  <si>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</si>
  <si>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</si>
  <si>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</si>
  <si>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</si>
  <si>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</si>
  <si>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</si>
  <si>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</si>
  <si>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</si>
  <si>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</si>
  <si>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</si>
  <si>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</si>
  <si>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</si>
  <si>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</si>
  <si>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</si>
  <si>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</si>
  <si>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</si>
  <si>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</si>
  <si>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</si>
  <si>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</si>
  <si>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</si>
  <si>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</si>
  <si>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</si>
  <si>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</si>
  <si>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</si>
  <si>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</si>
  <si>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</si>
  <si>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</si>
  <si>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</si>
  <si>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</si>
  <si>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</si>
  <si>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</si>
  <si>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</si>
  <si>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</si>
  <si>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</si>
  <si>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</si>
  <si>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</si>
  <si>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</si>
  <si>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</si>
  <si>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</si>
  <si>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</si>
  <si>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</si>
  <si>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</si>
  <si>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</si>
  <si>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</si>
  <si>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</si>
  <si>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</si>
  <si>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</si>
  <si>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</si>
  <si>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</si>
  <si>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</si>
  <si>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</si>
  <si>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</si>
  <si>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</si>
  <si>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</si>
  <si>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</si>
  <si>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</si>
  <si>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</si>
  <si>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</si>
  <si>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</si>
  <si>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</si>
  <si>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</si>
  <si>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</si>
  <si>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</si>
  <si>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</si>
  <si>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</si>
  <si>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</si>
  <si>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</si>
  <si>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</si>
  <si>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</si>
  <si>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</si>
  <si>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</si>
  <si>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</si>
  <si>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</si>
  <si>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</si>
  <si>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</si>
  <si>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</si>
  <si>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</si>
  <si>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</si>
  <si>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</si>
  <si>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</si>
  <si>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</si>
  <si>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</si>
  <si>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</si>
  <si>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</si>
  <si>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</si>
  <si>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</si>
  <si>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</si>
  <si>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</si>
  <si>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</si>
  <si>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</si>
  <si>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</si>
  <si>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</si>
  <si>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</si>
  <si>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</si>
  <si>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</si>
  <si>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</si>
  <si>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</si>
  <si>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</si>
  <si>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</si>
  <si>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</si>
  <si>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</si>
  <si>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</si>
  <si>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</si>
  <si>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</si>
  <si>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</si>
  <si>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</si>
  <si>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</si>
  <si>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</si>
  <si>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</si>
  <si>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</si>
  <si>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</si>
  <si>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</si>
  <si>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</si>
  <si>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</si>
  <si>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</si>
  <si>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</si>
  <si>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</si>
  <si>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</si>
  <si>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</si>
  <si>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</si>
  <si>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</si>
  <si>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</si>
  <si>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</si>
  <si>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</si>
  <si>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</si>
  <si>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</si>
  <si>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</si>
  <si>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</si>
  <si>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</si>
  <si>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</si>
  <si>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</si>
  <si>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</si>
  <si>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</si>
  <si>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</si>
  <si>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</si>
  <si>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</si>
  <si>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</si>
  <si>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</si>
  <si>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</si>
  <si>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</si>
  <si>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</si>
  <si>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</si>
  <si>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</si>
  <si>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</si>
  <si>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</si>
  <si>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</si>
  <si>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</si>
  <si>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</si>
  <si>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</si>
  <si>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</si>
  <si>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</si>
  <si>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</si>
  <si>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</si>
  <si>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</si>
  <si>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</si>
  <si>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</si>
  <si>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</si>
  <si>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</si>
  <si>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</si>
  <si>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</si>
  <si>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</si>
  <si>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</si>
  <si>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</si>
  <si>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</si>
  <si>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</si>
  <si>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</si>
  <si>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</si>
  <si>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</si>
  <si>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</si>
  <si>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</si>
  <si>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</si>
  <si>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</si>
  <si>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</si>
  <si>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</si>
  <si>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</si>
  <si>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</si>
  <si>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</si>
  <si>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</si>
  <si>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</si>
  <si>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</si>
  <si>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</si>
  <si>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</si>
  <si>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</si>
  <si>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</si>
  <si>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</si>
  <si>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</si>
  <si>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</si>
  <si>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</si>
  <si>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</si>
  <si>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</si>
  <si>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</si>
  <si>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</si>
  <si>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</si>
  <si>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</si>
  <si>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</si>
  <si>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</si>
  <si>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</si>
  <si>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</si>
  <si>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</si>
  <si>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</si>
  <si>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</si>
  <si>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</si>
  <si>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</si>
  <si>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</si>
  <si>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</si>
  <si>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</si>
  <si>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</si>
  <si>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</si>
  <si>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</si>
  <si>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</si>
  <si>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</si>
  <si>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</si>
  <si>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</si>
  <si>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</si>
  <si>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</si>
  <si>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</si>
  <si>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</si>
  <si>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</si>
  <si>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</si>
  <si>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</si>
  <si>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28年度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</si>
  <si>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</si>
  <si>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</si>
  <si>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</si>
  <si>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</si>
  <si>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</si>
  <si>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</si>
  <si>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</si>
  <si>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</si>
  <si>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</si>
  <si>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</si>
  <si>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</si>
  <si>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</si>
  <si>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</si>
  <si>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(平成27年度決算額）</t>
  </si>
  <si>
    <t>神戸市</t>
  </si>
  <si>
    <t>神戸市</t>
  </si>
  <si>
    <t>自動車</t>
  </si>
  <si>
    <t>高速鉄道</t>
  </si>
  <si>
    <t>上水道</t>
  </si>
  <si>
    <t>工業用水道</t>
  </si>
  <si>
    <t>下水道</t>
  </si>
  <si>
    <t>港湾整備</t>
  </si>
  <si>
    <t>宅地整備（臨海）</t>
  </si>
  <si>
    <t>宅地整備（その他）</t>
  </si>
  <si>
    <t>宅地造成（その他）</t>
  </si>
  <si>
    <t>駐車場</t>
  </si>
  <si>
    <t>介護</t>
  </si>
  <si>
    <t>下水道（農集排）</t>
  </si>
  <si>
    <t>市場</t>
  </si>
  <si>
    <t>と畜場</t>
  </si>
  <si>
    <t>（単位：百万円）</t>
  </si>
  <si>
    <t xml:space="preserve">                    －</t>
  </si>
  <si>
    <t xml:space="preserve">        ▲ 221</t>
  </si>
  <si>
    <t xml:space="preserve">     ▲ 1,055</t>
  </si>
  <si>
    <t xml:space="preserve">              －</t>
  </si>
  <si>
    <t>-</t>
  </si>
  <si>
    <t xml:space="preserve">                －</t>
  </si>
  <si>
    <t xml:space="preserve">        ▲ 1,610</t>
  </si>
  <si>
    <t>神戸市道路公社</t>
  </si>
  <si>
    <t>(株)神戸商工貿易センター</t>
  </si>
  <si>
    <t>(株)有馬温泉企業</t>
  </si>
  <si>
    <t>神戸新交通(株)</t>
  </si>
  <si>
    <t>神戸港埠頭(株)</t>
  </si>
  <si>
    <t>(株)OMこうべ</t>
  </si>
  <si>
    <t>神戸交通振興(株)</t>
  </si>
  <si>
    <t>27年度</t>
  </si>
  <si>
    <t>-</t>
  </si>
  <si>
    <t>　（単位：百万円）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</si>
</sst>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_ "/>
    <numFmt numFmtId="229" formatCode="#,##0.000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5" xfId="48" applyNumberFormat="1" applyFont="1" applyBorder="1" applyAlignment="1" quotePrefix="1">
      <alignment horizontal="right" vertical="center"/>
    </xf>
    <xf numFmtId="41" fontId="0" fillId="0" borderId="68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68" xfId="0" applyNumberFormat="1" applyBorder="1" applyAlignment="1">
      <alignment vertical="center"/>
    </xf>
    <xf numFmtId="38" fontId="0" fillId="0" borderId="68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8" xfId="0" applyNumberFormat="1" applyBorder="1" applyAlignment="1">
      <alignment vertical="center"/>
    </xf>
    <xf numFmtId="41" fontId="0" fillId="0" borderId="68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0" xfId="0" applyNumberFormat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41" fontId="0" fillId="0" borderId="73" xfId="0" applyNumberFormat="1" applyBorder="1" applyAlignment="1">
      <alignment horizontal="center" vertical="center" shrinkToFit="1"/>
    </xf>
    <xf numFmtId="41" fontId="0" fillId="0" borderId="73" xfId="0" applyNumberFormat="1" applyBorder="1" applyAlignment="1">
      <alignment horizontal="center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ill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8" xfId="0" applyNumberFormat="1" applyBorder="1" applyAlignment="1">
      <alignment horizontal="right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Border="1" applyAlignment="1">
      <alignment horizontal="right" vertical="center"/>
    </xf>
    <xf numFmtId="218" fontId="0" fillId="0" borderId="75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4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5" xfId="0" applyNumberFormat="1" applyBorder="1" applyAlignment="1">
      <alignment vertical="center"/>
    </xf>
    <xf numFmtId="215" fontId="0" fillId="0" borderId="75" xfId="0" applyNumberFormat="1" applyBorder="1" applyAlignment="1">
      <alignment vertical="center"/>
    </xf>
    <xf numFmtId="215" fontId="0" fillId="0" borderId="75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7" xfId="0" applyNumberFormat="1" applyBorder="1" applyAlignment="1">
      <alignment vertical="center"/>
    </xf>
    <xf numFmtId="41" fontId="0" fillId="0" borderId="78" xfId="0" applyNumberFormat="1" applyBorder="1" applyAlignment="1">
      <alignment vertical="center"/>
    </xf>
    <xf numFmtId="215" fontId="0" fillId="0" borderId="73" xfId="0" applyNumberFormat="1" applyBorder="1" applyAlignment="1">
      <alignment vertical="center"/>
    </xf>
    <xf numFmtId="215" fontId="0" fillId="0" borderId="77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0" xfId="0" applyNumberFormat="1" applyFont="1" applyBorder="1" applyAlignment="1">
      <alignment vertical="center"/>
    </xf>
    <xf numFmtId="0" fontId="0" fillId="0" borderId="71" xfId="0" applyBorder="1" applyAlignment="1">
      <alignment horizontal="distributed" vertical="center"/>
    </xf>
    <xf numFmtId="214" fontId="0" fillId="0" borderId="79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0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82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7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203" fontId="0" fillId="0" borderId="13" xfId="0" applyNumberFormat="1" applyFont="1" applyBorder="1" applyAlignment="1">
      <alignment horizontal="center" vertical="center"/>
    </xf>
    <xf numFmtId="214" fontId="0" fillId="0" borderId="15" xfId="48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215" fontId="0" fillId="0" borderId="73" xfId="48" applyNumberFormat="1" applyFont="1" applyBorder="1" applyAlignment="1">
      <alignment horizontal="right" vertical="center"/>
    </xf>
    <xf numFmtId="215" fontId="0" fillId="0" borderId="75" xfId="48" applyNumberFormat="1" applyFont="1" applyBorder="1" applyAlignment="1">
      <alignment horizontal="right" vertical="center"/>
    </xf>
    <xf numFmtId="214" fontId="0" fillId="0" borderId="77" xfId="48" applyNumberFormat="1" applyFill="1" applyBorder="1" applyAlignment="1">
      <alignment horizontal="right" vertical="center"/>
    </xf>
    <xf numFmtId="214" fontId="0" fillId="0" borderId="11" xfId="48" applyNumberFormat="1" applyBorder="1" applyAlignment="1">
      <alignment horizontal="left" vertical="center" indent="1"/>
    </xf>
    <xf numFmtId="214" fontId="0" fillId="0" borderId="82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65" xfId="0" applyNumberFormat="1" applyBorder="1" applyAlignment="1" quotePrefix="1">
      <alignment horizontal="right" vertical="center"/>
    </xf>
    <xf numFmtId="214" fontId="0" fillId="0" borderId="63" xfId="48" applyNumberFormat="1" applyFon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29" fontId="0" fillId="0" borderId="75" xfId="48" applyNumberFormat="1" applyFill="1" applyBorder="1" applyAlignment="1">
      <alignment vertical="center"/>
    </xf>
    <xf numFmtId="214" fontId="0" fillId="0" borderId="83" xfId="48" applyNumberFormat="1" applyFont="1" applyFill="1" applyBorder="1" applyAlignment="1">
      <alignment horizontal="center" vertical="center"/>
    </xf>
    <xf numFmtId="214" fontId="0" fillId="0" borderId="72" xfId="48" applyNumberFormat="1" applyFont="1" applyFill="1" applyBorder="1" applyAlignment="1">
      <alignment horizontal="center" vertical="center"/>
    </xf>
    <xf numFmtId="214" fontId="0" fillId="0" borderId="70" xfId="48" applyNumberFormat="1" applyBorder="1" applyAlignment="1">
      <alignment horizontal="center" vertical="center"/>
    </xf>
    <xf numFmtId="214" fontId="0" fillId="0" borderId="81" xfId="48" applyNumberFormat="1" applyFont="1" applyFill="1" applyBorder="1" applyAlignment="1">
      <alignment horizontal="center" vertical="center"/>
    </xf>
    <xf numFmtId="214" fontId="0" fillId="0" borderId="80" xfId="48" applyNumberFormat="1" applyFont="1" applyFill="1" applyBorder="1" applyAlignment="1">
      <alignment horizontal="center" vertical="center"/>
    </xf>
    <xf numFmtId="214" fontId="0" fillId="0" borderId="70" xfId="48" applyNumberFormat="1" applyFont="1" applyBorder="1" applyAlignment="1">
      <alignment horizontal="center" vertical="center"/>
    </xf>
    <xf numFmtId="214" fontId="0" fillId="0" borderId="19" xfId="48" applyNumberFormat="1" applyFont="1" applyFill="1" applyBorder="1" applyAlignment="1">
      <alignment horizontal="center" vertical="center"/>
    </xf>
    <xf numFmtId="214" fontId="0" fillId="0" borderId="52" xfId="48" applyNumberFormat="1" applyFont="1" applyFill="1" applyBorder="1" applyAlignment="1">
      <alignment horizontal="center" vertical="center"/>
    </xf>
    <xf numFmtId="214" fontId="0" fillId="0" borderId="17" xfId="48" applyNumberFormat="1" applyBorder="1" applyAlignment="1">
      <alignment horizontal="center" vertical="center"/>
    </xf>
    <xf numFmtId="214" fontId="0" fillId="0" borderId="51" xfId="48" applyNumberFormat="1" applyFont="1" applyFill="1" applyBorder="1" applyAlignment="1">
      <alignment horizontal="center" vertical="center"/>
    </xf>
    <xf numFmtId="214" fontId="0" fillId="0" borderId="82" xfId="48" applyNumberFormat="1" applyFont="1" applyFill="1" applyBorder="1" applyAlignment="1">
      <alignment horizontal="center" vertical="center"/>
    </xf>
    <xf numFmtId="214" fontId="0" fillId="0" borderId="17" xfId="48" applyNumberFormat="1" applyFont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center" vertical="center"/>
    </xf>
    <xf numFmtId="214" fontId="0" fillId="0" borderId="34" xfId="48" applyNumberFormat="1" applyFont="1" applyFill="1" applyBorder="1" applyAlignment="1">
      <alignment horizontal="center" vertical="center"/>
    </xf>
    <xf numFmtId="214" fontId="0" fillId="0" borderId="36" xfId="48" applyNumberFormat="1" applyBorder="1" applyAlignment="1">
      <alignment horizontal="center" vertical="center"/>
    </xf>
    <xf numFmtId="214" fontId="0" fillId="0" borderId="30" xfId="48" applyNumberFormat="1" applyFont="1" applyFill="1" applyBorder="1" applyAlignment="1">
      <alignment horizontal="center" vertical="center"/>
    </xf>
    <xf numFmtId="214" fontId="0" fillId="0" borderId="65" xfId="48" applyNumberFormat="1" applyFont="1" applyFill="1" applyBorder="1" applyAlignment="1">
      <alignment horizontal="center" vertical="center"/>
    </xf>
    <xf numFmtId="214" fontId="0" fillId="0" borderId="36" xfId="48" applyNumberFormat="1" applyFont="1" applyBorder="1" applyAlignment="1">
      <alignment horizontal="center" vertical="center"/>
    </xf>
    <xf numFmtId="214" fontId="0" fillId="0" borderId="16" xfId="48" applyNumberFormat="1" applyFont="1" applyFill="1" applyBorder="1" applyAlignment="1">
      <alignment horizontal="center" vertical="center"/>
    </xf>
    <xf numFmtId="214" fontId="0" fillId="0" borderId="65" xfId="48" applyNumberFormat="1" applyFont="1" applyFill="1" applyBorder="1" applyAlignment="1">
      <alignment horizontal="right" vertical="center"/>
    </xf>
    <xf numFmtId="214" fontId="0" fillId="0" borderId="36" xfId="48" applyNumberFormat="1" applyFont="1" applyBorder="1" applyAlignment="1">
      <alignment horizontal="center" vertical="center"/>
    </xf>
    <xf numFmtId="214" fontId="0" fillId="0" borderId="30" xfId="48" applyNumberFormat="1" applyFont="1" applyFill="1" applyBorder="1" applyAlignment="1">
      <alignment horizontal="right" vertical="center"/>
    </xf>
    <xf numFmtId="214" fontId="0" fillId="0" borderId="61" xfId="48" applyNumberFormat="1" applyFont="1" applyFill="1" applyBorder="1" applyAlignment="1">
      <alignment horizontal="center" vertical="center"/>
    </xf>
    <xf numFmtId="214" fontId="0" fillId="0" borderId="20" xfId="48" applyNumberFormat="1" applyFont="1" applyFill="1" applyBorder="1" applyAlignment="1">
      <alignment horizontal="center" vertical="center"/>
    </xf>
    <xf numFmtId="214" fontId="0" fillId="0" borderId="12" xfId="48" applyNumberFormat="1" applyBorder="1" applyAlignment="1">
      <alignment horizontal="center" vertical="center"/>
    </xf>
    <xf numFmtId="214" fontId="0" fillId="0" borderId="27" xfId="48" applyNumberFormat="1" applyFont="1" applyFill="1" applyBorder="1" applyAlignment="1">
      <alignment horizontal="center" vertical="center"/>
    </xf>
    <xf numFmtId="214" fontId="0" fillId="0" borderId="22" xfId="48" applyNumberFormat="1" applyFont="1" applyFill="1" applyBorder="1" applyAlignment="1">
      <alignment horizontal="center" vertical="center"/>
    </xf>
    <xf numFmtId="214" fontId="0" fillId="0" borderId="12" xfId="48" applyNumberFormat="1" applyFont="1" applyBorder="1" applyAlignment="1">
      <alignment horizontal="center" vertical="center"/>
    </xf>
    <xf numFmtId="214" fontId="0" fillId="0" borderId="66" xfId="48" applyNumberFormat="1" applyFont="1" applyFill="1" applyBorder="1" applyAlignment="1">
      <alignment vertical="center"/>
    </xf>
    <xf numFmtId="214" fontId="0" fillId="0" borderId="84" xfId="48" applyNumberFormat="1" applyFont="1" applyFill="1" applyBorder="1" applyAlignment="1">
      <alignment vertical="center"/>
    </xf>
    <xf numFmtId="214" fontId="0" fillId="0" borderId="79" xfId="48" applyNumberFormat="1" applyFont="1" applyFill="1" applyBorder="1" applyAlignment="1">
      <alignment vertical="center"/>
    </xf>
    <xf numFmtId="214" fontId="0" fillId="0" borderId="23" xfId="48" applyNumberFormat="1" applyFont="1" applyBorder="1" applyAlignment="1">
      <alignment vertical="center"/>
    </xf>
    <xf numFmtId="214" fontId="0" fillId="0" borderId="65" xfId="48" applyNumberFormat="1" applyFont="1" applyFill="1" applyBorder="1" applyAlignment="1">
      <alignment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35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42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38" xfId="48" applyNumberFormat="1" applyFont="1" applyFill="1" applyBorder="1" applyAlignment="1">
      <alignment vertical="center"/>
    </xf>
    <xf numFmtId="214" fontId="0" fillId="0" borderId="85" xfId="48" applyNumberFormat="1" applyBorder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80" xfId="48" applyNumberFormat="1" applyFont="1" applyFill="1" applyBorder="1" applyAlignment="1">
      <alignment vertical="center"/>
    </xf>
    <xf numFmtId="214" fontId="0" fillId="0" borderId="23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65" xfId="48" applyNumberFormat="1" applyFont="1" applyFill="1" applyBorder="1" applyAlignment="1">
      <alignment horizontal="center"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65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36" xfId="0" applyNumberFormat="1" applyBorder="1" applyAlignment="1" quotePrefix="1">
      <alignment horizontal="right" vertical="center"/>
    </xf>
    <xf numFmtId="203" fontId="0" fillId="0" borderId="0" xfId="0" applyNumberFormat="1" applyFill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203" fontId="0" fillId="0" borderId="0" xfId="0" applyNumberFormat="1" applyFill="1" applyBorder="1" applyAlignment="1">
      <alignment vertical="center"/>
    </xf>
    <xf numFmtId="41" fontId="0" fillId="0" borderId="68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82" xfId="0" applyNumberFormat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87" xfId="48" applyNumberFormat="1" applyFont="1" applyBorder="1" applyAlignment="1">
      <alignment vertical="center" textRotation="255"/>
    </xf>
    <xf numFmtId="217" fontId="10" fillId="0" borderId="69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7" xfId="61" applyFont="1" applyBorder="1" applyAlignment="1">
      <alignment vertical="center"/>
      <protection/>
    </xf>
    <xf numFmtId="0" fontId="13" fillId="0" borderId="69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8" xfId="0" applyNumberFormat="1" applyFont="1" applyFill="1" applyBorder="1" applyAlignment="1">
      <alignment horizontal="center" vertical="center"/>
    </xf>
    <xf numFmtId="203" fontId="0" fillId="0" borderId="15" xfId="0" applyNumberFormat="1" applyFont="1" applyFill="1" applyBorder="1" applyAlignment="1">
      <alignment horizontal="center" vertical="center"/>
    </xf>
    <xf numFmtId="0" fontId="13" fillId="0" borderId="87" xfId="61" applyFont="1" applyBorder="1" applyAlignment="1">
      <alignment vertical="center" textRotation="255"/>
      <protection/>
    </xf>
    <xf numFmtId="0" fontId="13" fillId="0" borderId="69" xfId="61" applyFont="1" applyBorder="1" applyAlignment="1">
      <alignment vertical="center" textRotation="255"/>
      <protection/>
    </xf>
    <xf numFmtId="0" fontId="0" fillId="0" borderId="23" xfId="0" applyNumberFormat="1" applyFont="1" applyFill="1" applyBorder="1" applyAlignment="1">
      <alignment horizontal="center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center" vertical="center"/>
    </xf>
    <xf numFmtId="41" fontId="0" fillId="0" borderId="78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K12" sqref="K12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1" width="9" style="1" customWidth="1"/>
    <col min="12" max="12" width="9.3984375" style="1" bestFit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55" t="s">
        <v>0</v>
      </c>
      <c r="B1" s="355"/>
      <c r="C1" s="355"/>
      <c r="D1" s="355"/>
      <c r="E1" s="76" t="s">
        <v>288</v>
      </c>
      <c r="F1" s="2"/>
      <c r="AA1" s="354" t="s">
        <v>104</v>
      </c>
      <c r="AB1" s="354"/>
    </row>
    <row r="2" spans="27:37" ht="13.5">
      <c r="AA2" s="346" t="s">
        <v>105</v>
      </c>
      <c r="AB2" s="346"/>
      <c r="AC2" s="351" t="s">
        <v>106</v>
      </c>
      <c r="AD2" s="347" t="s">
        <v>107</v>
      </c>
      <c r="AE2" s="348"/>
      <c r="AF2" s="349"/>
      <c r="AG2" s="346" t="s">
        <v>108</v>
      </c>
      <c r="AH2" s="346" t="s">
        <v>109</v>
      </c>
      <c r="AI2" s="346" t="s">
        <v>110</v>
      </c>
      <c r="AJ2" s="346" t="s">
        <v>111</v>
      </c>
      <c r="AK2" s="346" t="s">
        <v>112</v>
      </c>
    </row>
    <row r="3" spans="1:37" ht="14.25">
      <c r="A3" s="22" t="s">
        <v>103</v>
      </c>
      <c r="AA3" s="346"/>
      <c r="AB3" s="346"/>
      <c r="AC3" s="353"/>
      <c r="AD3" s="166"/>
      <c r="AE3" s="165" t="s">
        <v>125</v>
      </c>
      <c r="AF3" s="165" t="s">
        <v>126</v>
      </c>
      <c r="AG3" s="346"/>
      <c r="AH3" s="346"/>
      <c r="AI3" s="346"/>
      <c r="AJ3" s="346"/>
      <c r="AK3" s="346"/>
    </row>
    <row r="4" spans="27:38" ht="13.5">
      <c r="AA4" s="351" t="str">
        <f>E1</f>
        <v>神戸市</v>
      </c>
      <c r="AB4" s="167" t="s">
        <v>113</v>
      </c>
      <c r="AC4" s="168">
        <f>F22</f>
        <v>832437</v>
      </c>
      <c r="AD4" s="168">
        <f>F9</f>
        <v>273834</v>
      </c>
      <c r="AE4" s="168">
        <f>F10</f>
        <v>119614</v>
      </c>
      <c r="AF4" s="168">
        <f>F13</f>
        <v>111108</v>
      </c>
      <c r="AG4" s="168">
        <f>F14</f>
        <v>4633</v>
      </c>
      <c r="AH4" s="168">
        <f>F15</f>
        <v>67032</v>
      </c>
      <c r="AI4" s="168">
        <f>F17</f>
        <v>152009</v>
      </c>
      <c r="AJ4" s="168">
        <f>F20</f>
        <v>104949</v>
      </c>
      <c r="AK4" s="168">
        <f>F21</f>
        <v>137263</v>
      </c>
      <c r="AL4" s="169"/>
    </row>
    <row r="5" spans="1:37" ht="13.5">
      <c r="A5" s="21" t="s">
        <v>275</v>
      </c>
      <c r="AA5" s="352"/>
      <c r="AB5" s="167" t="s">
        <v>114</v>
      </c>
      <c r="AC5" s="170"/>
      <c r="AD5" s="170">
        <f>G9</f>
        <v>32.895462359313676</v>
      </c>
      <c r="AE5" s="170">
        <f>G10</f>
        <v>14.369135442081502</v>
      </c>
      <c r="AF5" s="170">
        <f>G13</f>
        <v>13.347316373491328</v>
      </c>
      <c r="AG5" s="170">
        <f>G14</f>
        <v>0.556558634467233</v>
      </c>
      <c r="AH5" s="170">
        <f>G15</f>
        <v>8.052501270366406</v>
      </c>
      <c r="AI5" s="170">
        <f>G17</f>
        <v>18.260721231756875</v>
      </c>
      <c r="AJ5" s="170">
        <f>G20</f>
        <v>12.607440563069638</v>
      </c>
      <c r="AK5" s="170">
        <f>G21</f>
        <v>16.489295886655686</v>
      </c>
    </row>
    <row r="6" spans="1:37" ht="14.25">
      <c r="A6" s="3"/>
      <c r="G6" s="359" t="s">
        <v>127</v>
      </c>
      <c r="H6" s="360"/>
      <c r="I6" s="360"/>
      <c r="AA6" s="353"/>
      <c r="AB6" s="167" t="s">
        <v>115</v>
      </c>
      <c r="AC6" s="170">
        <f>I22</f>
        <v>7.918792255187301</v>
      </c>
      <c r="AD6" s="170">
        <f>I9</f>
        <v>0.8749019188901475</v>
      </c>
      <c r="AE6" s="170">
        <f>I10</f>
        <v>0.9239024966461118</v>
      </c>
      <c r="AF6" s="170">
        <f>I13</f>
        <v>0.8074906095193235</v>
      </c>
      <c r="AG6" s="170">
        <f>I14</f>
        <v>-0.9619495510902132</v>
      </c>
      <c r="AH6" s="170">
        <f>I15</f>
        <v>22.473141854856383</v>
      </c>
      <c r="AI6" s="170">
        <f>I17</f>
        <v>10.383414421610638</v>
      </c>
      <c r="AJ6" s="170">
        <f>I20</f>
        <v>13.340749060434586</v>
      </c>
      <c r="AK6" s="170">
        <f>I21</f>
        <v>13.33371864524333</v>
      </c>
    </row>
    <row r="7" spans="1:9" ht="27" customHeight="1">
      <c r="A7" s="19"/>
      <c r="B7" s="5"/>
      <c r="C7" s="5"/>
      <c r="D7" s="5"/>
      <c r="E7" s="23"/>
      <c r="F7" s="62" t="s">
        <v>276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101</v>
      </c>
      <c r="G8" s="29" t="s">
        <v>2</v>
      </c>
      <c r="H8" s="65"/>
      <c r="I8" s="18"/>
    </row>
    <row r="9" spans="1:29" ht="18" customHeight="1">
      <c r="A9" s="356" t="s">
        <v>80</v>
      </c>
      <c r="B9" s="356" t="s">
        <v>81</v>
      </c>
      <c r="C9" s="47" t="s">
        <v>3</v>
      </c>
      <c r="D9" s="48"/>
      <c r="E9" s="49"/>
      <c r="F9" s="77">
        <v>273834</v>
      </c>
      <c r="G9" s="78">
        <f aca="true" t="shared" si="0" ref="G9:G22">F9/$F$22*100</f>
        <v>32.895462359313676</v>
      </c>
      <c r="H9" s="79">
        <v>271459</v>
      </c>
      <c r="I9" s="80">
        <f aca="true" t="shared" si="1" ref="I9:I21">(F9/H9-1)*100</f>
        <v>0.8749019188901475</v>
      </c>
      <c r="AA9" s="362" t="s">
        <v>104</v>
      </c>
      <c r="AB9" s="363"/>
      <c r="AC9" s="364" t="s">
        <v>116</v>
      </c>
    </row>
    <row r="10" spans="1:37" ht="18" customHeight="1">
      <c r="A10" s="357"/>
      <c r="B10" s="357"/>
      <c r="C10" s="8"/>
      <c r="D10" s="50" t="s">
        <v>22</v>
      </c>
      <c r="E10" s="30"/>
      <c r="F10" s="81">
        <v>119614</v>
      </c>
      <c r="G10" s="82">
        <f t="shared" si="0"/>
        <v>14.369135442081502</v>
      </c>
      <c r="H10" s="83">
        <v>118519</v>
      </c>
      <c r="I10" s="84">
        <f t="shared" si="1"/>
        <v>0.9239024966461118</v>
      </c>
      <c r="AA10" s="346" t="s">
        <v>105</v>
      </c>
      <c r="AB10" s="346"/>
      <c r="AC10" s="364"/>
      <c r="AD10" s="347" t="s">
        <v>117</v>
      </c>
      <c r="AE10" s="348"/>
      <c r="AF10" s="349"/>
      <c r="AG10" s="347" t="s">
        <v>118</v>
      </c>
      <c r="AH10" s="361"/>
      <c r="AI10" s="350"/>
      <c r="AJ10" s="347" t="s">
        <v>119</v>
      </c>
      <c r="AK10" s="350"/>
    </row>
    <row r="11" spans="1:37" ht="18" customHeight="1">
      <c r="A11" s="357"/>
      <c r="B11" s="357"/>
      <c r="C11" s="34"/>
      <c r="D11" s="35"/>
      <c r="E11" s="33" t="s">
        <v>23</v>
      </c>
      <c r="F11" s="85">
        <v>91513</v>
      </c>
      <c r="G11" s="86">
        <f t="shared" si="0"/>
        <v>10.993384484351369</v>
      </c>
      <c r="H11" s="87">
        <v>90599</v>
      </c>
      <c r="I11" s="88">
        <f t="shared" si="1"/>
        <v>1.008841157187157</v>
      </c>
      <c r="AA11" s="346"/>
      <c r="AB11" s="346"/>
      <c r="AC11" s="362"/>
      <c r="AD11" s="166"/>
      <c r="AE11" s="165" t="s">
        <v>120</v>
      </c>
      <c r="AF11" s="165" t="s">
        <v>121</v>
      </c>
      <c r="AG11" s="166"/>
      <c r="AH11" s="165" t="s">
        <v>122</v>
      </c>
      <c r="AI11" s="165" t="s">
        <v>123</v>
      </c>
      <c r="AJ11" s="166"/>
      <c r="AK11" s="171" t="s">
        <v>124</v>
      </c>
    </row>
    <row r="12" spans="1:38" ht="18" customHeight="1">
      <c r="A12" s="357"/>
      <c r="B12" s="357"/>
      <c r="C12" s="34"/>
      <c r="D12" s="36"/>
      <c r="E12" s="33" t="s">
        <v>24</v>
      </c>
      <c r="F12" s="85">
        <v>20352</v>
      </c>
      <c r="G12" s="86">
        <f>F12/$F$22*100</f>
        <v>2.4448697018513115</v>
      </c>
      <c r="H12" s="87">
        <v>20290</v>
      </c>
      <c r="I12" s="88">
        <f t="shared" si="1"/>
        <v>0.3055692459339676</v>
      </c>
      <c r="AA12" s="351" t="str">
        <f>E1</f>
        <v>神戸市</v>
      </c>
      <c r="AB12" s="167" t="s">
        <v>113</v>
      </c>
      <c r="AC12" s="168">
        <f>F40</f>
        <v>832437</v>
      </c>
      <c r="AD12" s="168">
        <f>F23</f>
        <v>503200</v>
      </c>
      <c r="AE12" s="168">
        <f>F24</f>
        <v>189168</v>
      </c>
      <c r="AF12" s="168">
        <f>F26</f>
        <v>109809</v>
      </c>
      <c r="AG12" s="168">
        <f>F27</f>
        <v>240068</v>
      </c>
      <c r="AH12" s="168">
        <f>F28</f>
        <v>81181</v>
      </c>
      <c r="AI12" s="168">
        <f>F32</f>
        <v>3224</v>
      </c>
      <c r="AJ12" s="168">
        <f>F34</f>
        <v>89169</v>
      </c>
      <c r="AK12" s="168">
        <f>F35</f>
        <v>89168</v>
      </c>
      <c r="AL12" s="172"/>
    </row>
    <row r="13" spans="1:37" ht="18" customHeight="1">
      <c r="A13" s="357"/>
      <c r="B13" s="357"/>
      <c r="C13" s="11"/>
      <c r="D13" s="31" t="s">
        <v>25</v>
      </c>
      <c r="E13" s="32"/>
      <c r="F13" s="89">
        <v>111108</v>
      </c>
      <c r="G13" s="90">
        <f t="shared" si="0"/>
        <v>13.347316373491328</v>
      </c>
      <c r="H13" s="91">
        <v>110218</v>
      </c>
      <c r="I13" s="92">
        <f t="shared" si="1"/>
        <v>0.8074906095193235</v>
      </c>
      <c r="AA13" s="352"/>
      <c r="AB13" s="167" t="s">
        <v>114</v>
      </c>
      <c r="AC13" s="170"/>
      <c r="AD13" s="170">
        <f>G23</f>
        <v>60.44901896479854</v>
      </c>
      <c r="AE13" s="170">
        <f>G24</f>
        <v>22.724602582537777</v>
      </c>
      <c r="AF13" s="170">
        <f>G26</f>
        <v>13.191268528429179</v>
      </c>
      <c r="AG13" s="170">
        <f>G27</f>
        <v>28.83917942138564</v>
      </c>
      <c r="AH13" s="170">
        <f>G28</f>
        <v>9.752209476512936</v>
      </c>
      <c r="AI13" s="170">
        <f>G32</f>
        <v>0.38729657619735786</v>
      </c>
      <c r="AJ13" s="170">
        <f>G34</f>
        <v>10.71180161381582</v>
      </c>
      <c r="AK13" s="170">
        <f>G35</f>
        <v>10.711681484604842</v>
      </c>
    </row>
    <row r="14" spans="1:37" ht="18" customHeight="1">
      <c r="A14" s="357"/>
      <c r="B14" s="357"/>
      <c r="C14" s="52" t="s">
        <v>4</v>
      </c>
      <c r="D14" s="53"/>
      <c r="E14" s="54"/>
      <c r="F14" s="85">
        <v>4633</v>
      </c>
      <c r="G14" s="86">
        <f t="shared" si="0"/>
        <v>0.556558634467233</v>
      </c>
      <c r="H14" s="87">
        <v>4678</v>
      </c>
      <c r="I14" s="88">
        <f t="shared" si="1"/>
        <v>-0.9619495510902132</v>
      </c>
      <c r="AA14" s="353"/>
      <c r="AB14" s="167" t="s">
        <v>115</v>
      </c>
      <c r="AC14" s="170">
        <f>I40</f>
        <v>7.918792255187301</v>
      </c>
      <c r="AD14" s="170">
        <f>I23</f>
        <v>16.25328059734594</v>
      </c>
      <c r="AE14" s="170">
        <f>I24</f>
        <v>59.654305149975514</v>
      </c>
      <c r="AF14" s="170">
        <f>I26</f>
        <v>-1.1460002520660373</v>
      </c>
      <c r="AG14" s="170">
        <f>I27</f>
        <v>-2.6614551234227513</v>
      </c>
      <c r="AH14" s="170">
        <f>I28</f>
        <v>1.2787564249713057</v>
      </c>
      <c r="AI14" s="170">
        <f>I32</f>
        <v>-29.86730476397651</v>
      </c>
      <c r="AJ14" s="170">
        <f>I34</f>
        <v>-2.9453061224489763</v>
      </c>
      <c r="AK14" s="170">
        <f>I35</f>
        <v>-2.9453381805516266</v>
      </c>
    </row>
    <row r="15" spans="1:9" ht="18" customHeight="1">
      <c r="A15" s="357"/>
      <c r="B15" s="357"/>
      <c r="C15" s="52" t="s">
        <v>5</v>
      </c>
      <c r="D15" s="53"/>
      <c r="E15" s="54"/>
      <c r="F15" s="85">
        <v>67032</v>
      </c>
      <c r="G15" s="86">
        <f t="shared" si="0"/>
        <v>8.052501270366406</v>
      </c>
      <c r="H15" s="87">
        <v>54732</v>
      </c>
      <c r="I15" s="88">
        <f t="shared" si="1"/>
        <v>22.473141854856383</v>
      </c>
    </row>
    <row r="16" spans="1:9" ht="18" customHeight="1">
      <c r="A16" s="357"/>
      <c r="B16" s="357"/>
      <c r="C16" s="52" t="s">
        <v>26</v>
      </c>
      <c r="D16" s="53"/>
      <c r="E16" s="54"/>
      <c r="F16" s="85">
        <v>36279</v>
      </c>
      <c r="G16" s="86">
        <f t="shared" si="0"/>
        <v>4.3581676451190905</v>
      </c>
      <c r="H16" s="87">
        <v>36711</v>
      </c>
      <c r="I16" s="88">
        <f t="shared" si="1"/>
        <v>-1.176759009561168</v>
      </c>
    </row>
    <row r="17" spans="1:9" ht="18" customHeight="1">
      <c r="A17" s="357"/>
      <c r="B17" s="357"/>
      <c r="C17" s="52" t="s">
        <v>6</v>
      </c>
      <c r="D17" s="53"/>
      <c r="E17" s="54"/>
      <c r="F17" s="85">
        <v>152009</v>
      </c>
      <c r="G17" s="86">
        <f t="shared" si="0"/>
        <v>18.260721231756875</v>
      </c>
      <c r="H17" s="87">
        <v>137710</v>
      </c>
      <c r="I17" s="88">
        <f t="shared" si="1"/>
        <v>10.383414421610638</v>
      </c>
    </row>
    <row r="18" spans="1:9" ht="18" customHeight="1">
      <c r="A18" s="357"/>
      <c r="B18" s="357"/>
      <c r="C18" s="52" t="s">
        <v>27</v>
      </c>
      <c r="D18" s="53"/>
      <c r="E18" s="54"/>
      <c r="F18" s="85">
        <v>39939</v>
      </c>
      <c r="G18" s="86">
        <f t="shared" si="0"/>
        <v>4.797840557303436</v>
      </c>
      <c r="H18" s="87">
        <v>37687</v>
      </c>
      <c r="I18" s="88">
        <f t="shared" si="1"/>
        <v>5.975535330485315</v>
      </c>
    </row>
    <row r="19" spans="1:9" ht="18" customHeight="1">
      <c r="A19" s="357"/>
      <c r="B19" s="357"/>
      <c r="C19" s="52" t="s">
        <v>28</v>
      </c>
      <c r="D19" s="53"/>
      <c r="E19" s="54"/>
      <c r="F19" s="85">
        <v>16499</v>
      </c>
      <c r="G19" s="86">
        <f t="shared" si="0"/>
        <v>1.982011851947955</v>
      </c>
      <c r="H19" s="87">
        <v>14668</v>
      </c>
      <c r="I19" s="88">
        <f t="shared" si="1"/>
        <v>12.482956094900466</v>
      </c>
    </row>
    <row r="20" spans="1:9" ht="18" customHeight="1">
      <c r="A20" s="357"/>
      <c r="B20" s="357"/>
      <c r="C20" s="52" t="s">
        <v>7</v>
      </c>
      <c r="D20" s="53"/>
      <c r="E20" s="54"/>
      <c r="F20" s="85">
        <v>104949</v>
      </c>
      <c r="G20" s="86">
        <f t="shared" si="0"/>
        <v>12.607440563069638</v>
      </c>
      <c r="H20" s="87">
        <v>92596</v>
      </c>
      <c r="I20" s="88">
        <f t="shared" si="1"/>
        <v>13.340749060434586</v>
      </c>
    </row>
    <row r="21" spans="1:9" ht="18" customHeight="1">
      <c r="A21" s="357"/>
      <c r="B21" s="357"/>
      <c r="C21" s="57" t="s">
        <v>8</v>
      </c>
      <c r="D21" s="58"/>
      <c r="E21" s="56"/>
      <c r="F21" s="93">
        <v>137263</v>
      </c>
      <c r="G21" s="94">
        <f t="shared" si="0"/>
        <v>16.489295886655686</v>
      </c>
      <c r="H21" s="95">
        <v>121114</v>
      </c>
      <c r="I21" s="96">
        <f t="shared" si="1"/>
        <v>13.33371864524333</v>
      </c>
    </row>
    <row r="22" spans="1:9" ht="18" customHeight="1">
      <c r="A22" s="357"/>
      <c r="B22" s="358"/>
      <c r="C22" s="59" t="s">
        <v>9</v>
      </c>
      <c r="D22" s="37"/>
      <c r="E22" s="60"/>
      <c r="F22" s="97">
        <f>SUM(F9,F14:F21)</f>
        <v>832437</v>
      </c>
      <c r="G22" s="98">
        <f t="shared" si="0"/>
        <v>100</v>
      </c>
      <c r="H22" s="97">
        <f>SUM(H9,H14:H21)</f>
        <v>771355</v>
      </c>
      <c r="I22" s="251">
        <f aca="true" t="shared" si="2" ref="I22:I40">(F22/H22-1)*100</f>
        <v>7.918792255187301</v>
      </c>
    </row>
    <row r="23" spans="1:9" ht="18" customHeight="1">
      <c r="A23" s="357"/>
      <c r="B23" s="356" t="s">
        <v>82</v>
      </c>
      <c r="C23" s="4" t="s">
        <v>10</v>
      </c>
      <c r="D23" s="5"/>
      <c r="E23" s="23"/>
      <c r="F23" s="77">
        <v>503200</v>
      </c>
      <c r="G23" s="78">
        <f aca="true" t="shared" si="3" ref="G23:G37">F23/$F$40*100</f>
        <v>60.44901896479854</v>
      </c>
      <c r="H23" s="79">
        <v>432848</v>
      </c>
      <c r="I23" s="99">
        <f t="shared" si="2"/>
        <v>16.25328059734594</v>
      </c>
    </row>
    <row r="24" spans="1:9" ht="18" customHeight="1">
      <c r="A24" s="357"/>
      <c r="B24" s="357"/>
      <c r="C24" s="8"/>
      <c r="D24" s="10" t="s">
        <v>11</v>
      </c>
      <c r="E24" s="38"/>
      <c r="F24" s="85">
        <v>189168</v>
      </c>
      <c r="G24" s="86">
        <f t="shared" si="3"/>
        <v>22.724602582537777</v>
      </c>
      <c r="H24" s="87">
        <v>118486</v>
      </c>
      <c r="I24" s="88">
        <f t="shared" si="2"/>
        <v>59.654305149975514</v>
      </c>
    </row>
    <row r="25" spans="1:9" ht="18" customHeight="1">
      <c r="A25" s="357"/>
      <c r="B25" s="357"/>
      <c r="C25" s="8"/>
      <c r="D25" s="10" t="s">
        <v>29</v>
      </c>
      <c r="E25" s="38"/>
      <c r="F25" s="85">
        <v>204223</v>
      </c>
      <c r="G25" s="86">
        <f t="shared" si="3"/>
        <v>24.53314785383158</v>
      </c>
      <c r="H25" s="87">
        <v>203280</v>
      </c>
      <c r="I25" s="88">
        <f t="shared" si="2"/>
        <v>0.4638921684376296</v>
      </c>
    </row>
    <row r="26" spans="1:9" ht="18" customHeight="1">
      <c r="A26" s="357"/>
      <c r="B26" s="357"/>
      <c r="C26" s="11"/>
      <c r="D26" s="10" t="s">
        <v>12</v>
      </c>
      <c r="E26" s="38"/>
      <c r="F26" s="85">
        <v>109809</v>
      </c>
      <c r="G26" s="86">
        <f t="shared" si="3"/>
        <v>13.191268528429179</v>
      </c>
      <c r="H26" s="87">
        <v>111082</v>
      </c>
      <c r="I26" s="88">
        <f t="shared" si="2"/>
        <v>-1.1460002520660373</v>
      </c>
    </row>
    <row r="27" spans="1:9" ht="18" customHeight="1">
      <c r="A27" s="357"/>
      <c r="B27" s="357"/>
      <c r="C27" s="8" t="s">
        <v>13</v>
      </c>
      <c r="D27" s="14"/>
      <c r="E27" s="25"/>
      <c r="F27" s="77">
        <v>240068</v>
      </c>
      <c r="G27" s="78">
        <f t="shared" si="3"/>
        <v>28.83917942138564</v>
      </c>
      <c r="H27" s="79">
        <v>246632</v>
      </c>
      <c r="I27" s="99">
        <f t="shared" si="2"/>
        <v>-2.6614551234227513</v>
      </c>
    </row>
    <row r="28" spans="1:9" ht="18" customHeight="1">
      <c r="A28" s="357"/>
      <c r="B28" s="357"/>
      <c r="C28" s="8"/>
      <c r="D28" s="10" t="s">
        <v>14</v>
      </c>
      <c r="E28" s="38"/>
      <c r="F28" s="85">
        <v>81181</v>
      </c>
      <c r="G28" s="86">
        <f t="shared" si="3"/>
        <v>9.752209476512936</v>
      </c>
      <c r="H28" s="87">
        <v>80156</v>
      </c>
      <c r="I28" s="88">
        <f t="shared" si="2"/>
        <v>1.2787564249713057</v>
      </c>
    </row>
    <row r="29" spans="1:9" ht="18" customHeight="1">
      <c r="A29" s="357"/>
      <c r="B29" s="357"/>
      <c r="C29" s="8"/>
      <c r="D29" s="10" t="s">
        <v>30</v>
      </c>
      <c r="E29" s="38"/>
      <c r="F29" s="85">
        <v>3415</v>
      </c>
      <c r="G29" s="86">
        <f t="shared" si="3"/>
        <v>0.4102412554944098</v>
      </c>
      <c r="H29" s="87">
        <v>3480</v>
      </c>
      <c r="I29" s="88">
        <f t="shared" si="2"/>
        <v>-1.867816091954022</v>
      </c>
    </row>
    <row r="30" spans="1:9" ht="18" customHeight="1">
      <c r="A30" s="357"/>
      <c r="B30" s="357"/>
      <c r="C30" s="8"/>
      <c r="D30" s="10" t="s">
        <v>31</v>
      </c>
      <c r="E30" s="38"/>
      <c r="F30" s="85">
        <v>57313</v>
      </c>
      <c r="G30" s="86">
        <f t="shared" si="3"/>
        <v>6.8849654688583035</v>
      </c>
      <c r="H30" s="87">
        <v>49447</v>
      </c>
      <c r="I30" s="88">
        <f t="shared" si="2"/>
        <v>15.907941836714068</v>
      </c>
    </row>
    <row r="31" spans="1:9" ht="18" customHeight="1">
      <c r="A31" s="357"/>
      <c r="B31" s="357"/>
      <c r="C31" s="8"/>
      <c r="D31" s="10" t="s">
        <v>32</v>
      </c>
      <c r="E31" s="38"/>
      <c r="F31" s="85">
        <v>64873</v>
      </c>
      <c r="G31" s="86">
        <f t="shared" si="3"/>
        <v>7.793142303862035</v>
      </c>
      <c r="H31" s="87">
        <v>66063</v>
      </c>
      <c r="I31" s="88">
        <f t="shared" si="2"/>
        <v>-1.8013108699271863</v>
      </c>
    </row>
    <row r="32" spans="1:9" ht="18" customHeight="1">
      <c r="A32" s="357"/>
      <c r="B32" s="357"/>
      <c r="C32" s="8"/>
      <c r="D32" s="10" t="s">
        <v>15</v>
      </c>
      <c r="E32" s="38"/>
      <c r="F32" s="85">
        <v>3224</v>
      </c>
      <c r="G32" s="86">
        <f t="shared" si="3"/>
        <v>0.38729657619735786</v>
      </c>
      <c r="H32" s="87">
        <v>4597</v>
      </c>
      <c r="I32" s="88">
        <f t="shared" si="2"/>
        <v>-29.86730476397651</v>
      </c>
    </row>
    <row r="33" spans="1:9" ht="18" customHeight="1">
      <c r="A33" s="357"/>
      <c r="B33" s="357"/>
      <c r="C33" s="11"/>
      <c r="D33" s="10" t="s">
        <v>33</v>
      </c>
      <c r="E33" s="38"/>
      <c r="F33" s="85">
        <v>29322</v>
      </c>
      <c r="G33" s="86">
        <f t="shared" si="3"/>
        <v>3.522428724335896</v>
      </c>
      <c r="H33" s="87">
        <v>42149</v>
      </c>
      <c r="I33" s="88">
        <f t="shared" si="2"/>
        <v>-30.432513226885572</v>
      </c>
    </row>
    <row r="34" spans="1:9" ht="18" customHeight="1">
      <c r="A34" s="357"/>
      <c r="B34" s="357"/>
      <c r="C34" s="8" t="s">
        <v>16</v>
      </c>
      <c r="D34" s="14"/>
      <c r="E34" s="25"/>
      <c r="F34" s="77">
        <v>89169</v>
      </c>
      <c r="G34" s="78">
        <f t="shared" si="3"/>
        <v>10.71180161381582</v>
      </c>
      <c r="H34" s="79">
        <v>91875</v>
      </c>
      <c r="I34" s="99">
        <f t="shared" si="2"/>
        <v>-2.9453061224489763</v>
      </c>
    </row>
    <row r="35" spans="1:9" ht="18" customHeight="1">
      <c r="A35" s="357"/>
      <c r="B35" s="357"/>
      <c r="C35" s="8"/>
      <c r="D35" s="39" t="s">
        <v>17</v>
      </c>
      <c r="E35" s="40"/>
      <c r="F35" s="81">
        <v>89168</v>
      </c>
      <c r="G35" s="82">
        <f t="shared" si="3"/>
        <v>10.711681484604842</v>
      </c>
      <c r="H35" s="83">
        <v>91874</v>
      </c>
      <c r="I35" s="84">
        <f t="shared" si="2"/>
        <v>-2.9453381805516266</v>
      </c>
    </row>
    <row r="36" spans="1:9" ht="18" customHeight="1">
      <c r="A36" s="357"/>
      <c r="B36" s="357"/>
      <c r="C36" s="8"/>
      <c r="D36" s="41"/>
      <c r="E36" s="155" t="s">
        <v>102</v>
      </c>
      <c r="F36" s="85">
        <v>43473</v>
      </c>
      <c r="G36" s="86">
        <f t="shared" si="3"/>
        <v>5.222377188904385</v>
      </c>
      <c r="H36" s="87">
        <v>43928</v>
      </c>
      <c r="I36" s="88">
        <f>(F36/H36-1)*100</f>
        <v>-1.035785831360403</v>
      </c>
    </row>
    <row r="37" spans="1:9" ht="18" customHeight="1">
      <c r="A37" s="357"/>
      <c r="B37" s="357"/>
      <c r="C37" s="8"/>
      <c r="D37" s="12"/>
      <c r="E37" s="33" t="s">
        <v>34</v>
      </c>
      <c r="F37" s="85">
        <v>45695</v>
      </c>
      <c r="G37" s="86">
        <f t="shared" si="3"/>
        <v>5.489304295700456</v>
      </c>
      <c r="H37" s="87">
        <v>47946</v>
      </c>
      <c r="I37" s="88">
        <f t="shared" si="2"/>
        <v>-4.694865056521924</v>
      </c>
    </row>
    <row r="38" spans="1:9" ht="18" customHeight="1">
      <c r="A38" s="357"/>
      <c r="B38" s="357"/>
      <c r="C38" s="8"/>
      <c r="D38" s="61" t="s">
        <v>35</v>
      </c>
      <c r="E38" s="54"/>
      <c r="F38" s="85">
        <v>1</v>
      </c>
      <c r="G38" s="82">
        <f>F38/$F$40*100</f>
        <v>0.00012012921097932937</v>
      </c>
      <c r="H38" s="87">
        <v>1</v>
      </c>
      <c r="I38" s="88">
        <f t="shared" si="2"/>
        <v>0</v>
      </c>
    </row>
    <row r="39" spans="1:9" ht="18" customHeight="1">
      <c r="A39" s="357"/>
      <c r="B39" s="357"/>
      <c r="C39" s="6"/>
      <c r="D39" s="55" t="s">
        <v>36</v>
      </c>
      <c r="E39" s="56"/>
      <c r="F39" s="93">
        <v>0</v>
      </c>
      <c r="G39" s="94">
        <f>F39/$F$40*100</f>
        <v>0</v>
      </c>
      <c r="H39" s="152" t="s">
        <v>305</v>
      </c>
      <c r="I39" s="96" t="e">
        <f t="shared" si="2"/>
        <v>#VALUE!</v>
      </c>
    </row>
    <row r="40" spans="1:9" ht="18" customHeight="1">
      <c r="A40" s="358"/>
      <c r="B40" s="358"/>
      <c r="C40" s="6" t="s">
        <v>18</v>
      </c>
      <c r="D40" s="7"/>
      <c r="E40" s="24"/>
      <c r="F40" s="97">
        <f>SUM(F23,F27,F34)</f>
        <v>832437</v>
      </c>
      <c r="G40" s="252">
        <f>F40/$F$40*100</f>
        <v>100</v>
      </c>
      <c r="H40" s="97">
        <f>SUM(H23,H27,H34)</f>
        <v>771355</v>
      </c>
      <c r="I40" s="251">
        <f t="shared" si="2"/>
        <v>7.918792255187301</v>
      </c>
    </row>
    <row r="41" spans="1:2" ht="18" customHeight="1">
      <c r="A41" s="153" t="s">
        <v>19</v>
      </c>
      <c r="B41" s="153"/>
    </row>
    <row r="42" spans="1:2" ht="18" customHeight="1">
      <c r="A42" s="154" t="s">
        <v>20</v>
      </c>
      <c r="B42" s="153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SheetLayoutView="75" zoomScalePageLayoutView="0" workbookViewId="0" topLeftCell="A1">
      <pane xSplit="5" ySplit="7" topLeftCell="F1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3" sqref="G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7" width="13.59765625" style="1" customWidth="1"/>
    <col min="28" max="31" width="12" style="1" customWidth="1"/>
    <col min="32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288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21" ht="15.75" customHeight="1">
      <c r="A5" s="37" t="s">
        <v>277</v>
      </c>
      <c r="B5" s="37"/>
      <c r="C5" s="37"/>
      <c r="D5" s="37"/>
      <c r="K5" s="46"/>
      <c r="U5" s="46" t="s">
        <v>44</v>
      </c>
    </row>
    <row r="6" spans="1:21" ht="15.75" customHeight="1">
      <c r="A6" s="377" t="s">
        <v>45</v>
      </c>
      <c r="B6" s="378"/>
      <c r="C6" s="378"/>
      <c r="D6" s="378"/>
      <c r="E6" s="379"/>
      <c r="F6" s="369" t="s">
        <v>290</v>
      </c>
      <c r="G6" s="370"/>
      <c r="H6" s="369" t="s">
        <v>291</v>
      </c>
      <c r="I6" s="370"/>
      <c r="J6" s="398" t="s">
        <v>292</v>
      </c>
      <c r="K6" s="370"/>
      <c r="L6" s="369" t="s">
        <v>293</v>
      </c>
      <c r="M6" s="370"/>
      <c r="N6" s="369" t="s">
        <v>294</v>
      </c>
      <c r="O6" s="370"/>
      <c r="P6" s="369" t="s">
        <v>295</v>
      </c>
      <c r="Q6" s="370"/>
      <c r="R6" s="369" t="s">
        <v>296</v>
      </c>
      <c r="S6" s="370"/>
      <c r="T6" s="398" t="s">
        <v>297</v>
      </c>
      <c r="U6" s="370"/>
    </row>
    <row r="7" spans="1:21" ht="15.75" customHeight="1">
      <c r="A7" s="380"/>
      <c r="B7" s="381"/>
      <c r="C7" s="381"/>
      <c r="D7" s="381"/>
      <c r="E7" s="382"/>
      <c r="F7" s="173" t="s">
        <v>279</v>
      </c>
      <c r="G7" s="51" t="s">
        <v>1</v>
      </c>
      <c r="H7" s="173" t="s">
        <v>279</v>
      </c>
      <c r="I7" s="51" t="s">
        <v>1</v>
      </c>
      <c r="J7" s="173" t="s">
        <v>278</v>
      </c>
      <c r="K7" s="51" t="s">
        <v>1</v>
      </c>
      <c r="L7" s="173" t="s">
        <v>278</v>
      </c>
      <c r="M7" s="51" t="s">
        <v>1</v>
      </c>
      <c r="N7" s="173" t="s">
        <v>278</v>
      </c>
      <c r="O7" s="51" t="s">
        <v>1</v>
      </c>
      <c r="P7" s="173" t="s">
        <v>278</v>
      </c>
      <c r="Q7" s="51" t="s">
        <v>1</v>
      </c>
      <c r="R7" s="173" t="s">
        <v>278</v>
      </c>
      <c r="S7" s="51" t="s">
        <v>1</v>
      </c>
      <c r="T7" s="173" t="s">
        <v>278</v>
      </c>
      <c r="U7" s="267" t="s">
        <v>1</v>
      </c>
    </row>
    <row r="8" spans="1:31" ht="15.75" customHeight="1">
      <c r="A8" s="383" t="s">
        <v>84</v>
      </c>
      <c r="B8" s="47" t="s">
        <v>46</v>
      </c>
      <c r="C8" s="48"/>
      <c r="D8" s="48"/>
      <c r="E8" s="100" t="s">
        <v>37</v>
      </c>
      <c r="F8" s="113">
        <v>10596</v>
      </c>
      <c r="G8" s="276">
        <v>10999</v>
      </c>
      <c r="H8" s="113">
        <v>25070</v>
      </c>
      <c r="I8" s="114">
        <v>25395</v>
      </c>
      <c r="J8" s="113">
        <v>35910</v>
      </c>
      <c r="K8" s="115">
        <v>36761</v>
      </c>
      <c r="L8" s="113">
        <v>1653</v>
      </c>
      <c r="M8" s="115">
        <v>1524</v>
      </c>
      <c r="N8" s="113">
        <v>33893</v>
      </c>
      <c r="O8" s="115">
        <v>34459</v>
      </c>
      <c r="P8" s="113">
        <v>5814</v>
      </c>
      <c r="Q8" s="115">
        <v>5634</v>
      </c>
      <c r="R8" s="113">
        <v>14068</v>
      </c>
      <c r="S8" s="115">
        <v>16826</v>
      </c>
      <c r="T8" s="113">
        <v>11528</v>
      </c>
      <c r="U8" s="115">
        <v>12592</v>
      </c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1" ht="15.75" customHeight="1">
      <c r="A9" s="384"/>
      <c r="B9" s="14"/>
      <c r="C9" s="61" t="s">
        <v>47</v>
      </c>
      <c r="D9" s="53"/>
      <c r="E9" s="101" t="s">
        <v>38</v>
      </c>
      <c r="F9" s="116">
        <v>10596</v>
      </c>
      <c r="G9" s="117">
        <v>10999</v>
      </c>
      <c r="H9" s="116">
        <v>25070</v>
      </c>
      <c r="I9" s="118">
        <v>25395</v>
      </c>
      <c r="J9" s="116">
        <v>35474</v>
      </c>
      <c r="K9" s="119">
        <v>35642</v>
      </c>
      <c r="L9" s="116">
        <v>1601</v>
      </c>
      <c r="M9" s="119">
        <v>1524</v>
      </c>
      <c r="N9" s="116">
        <v>33793</v>
      </c>
      <c r="O9" s="119">
        <v>34359</v>
      </c>
      <c r="P9" s="116">
        <v>5659</v>
      </c>
      <c r="Q9" s="119">
        <v>5622</v>
      </c>
      <c r="R9" s="116">
        <v>14068</v>
      </c>
      <c r="S9" s="119">
        <v>16825</v>
      </c>
      <c r="T9" s="116">
        <v>11527</v>
      </c>
      <c r="U9" s="119">
        <v>12591</v>
      </c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ht="15.75" customHeight="1">
      <c r="A10" s="384"/>
      <c r="B10" s="11"/>
      <c r="C10" s="61" t="s">
        <v>48</v>
      </c>
      <c r="D10" s="53"/>
      <c r="E10" s="101" t="s">
        <v>39</v>
      </c>
      <c r="F10" s="116" t="s">
        <v>310</v>
      </c>
      <c r="G10" s="117" t="s">
        <v>310</v>
      </c>
      <c r="H10" s="116" t="s">
        <v>310</v>
      </c>
      <c r="I10" s="118" t="s">
        <v>310</v>
      </c>
      <c r="J10" s="120">
        <v>436</v>
      </c>
      <c r="K10" s="121">
        <v>1120</v>
      </c>
      <c r="L10" s="120">
        <v>52</v>
      </c>
      <c r="M10" s="121">
        <v>0</v>
      </c>
      <c r="N10" s="120">
        <v>100</v>
      </c>
      <c r="O10" s="121">
        <v>100</v>
      </c>
      <c r="P10" s="120">
        <v>155</v>
      </c>
      <c r="Q10" s="121">
        <v>12</v>
      </c>
      <c r="R10" s="120">
        <v>1</v>
      </c>
      <c r="S10" s="121">
        <v>1</v>
      </c>
      <c r="T10" s="116">
        <v>1</v>
      </c>
      <c r="U10" s="119">
        <v>1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15.75" customHeight="1">
      <c r="A11" s="384"/>
      <c r="B11" s="66" t="s">
        <v>49</v>
      </c>
      <c r="C11" s="67"/>
      <c r="D11" s="67"/>
      <c r="E11" s="103" t="s">
        <v>40</v>
      </c>
      <c r="F11" s="122">
        <v>11285</v>
      </c>
      <c r="G11" s="123">
        <v>11624</v>
      </c>
      <c r="H11" s="122">
        <v>24537</v>
      </c>
      <c r="I11" s="124">
        <v>24582</v>
      </c>
      <c r="J11" s="122">
        <v>32704</v>
      </c>
      <c r="K11" s="125">
        <v>33439</v>
      </c>
      <c r="L11" s="122">
        <v>1492</v>
      </c>
      <c r="M11" s="125">
        <v>1439</v>
      </c>
      <c r="N11" s="122">
        <v>34633</v>
      </c>
      <c r="O11" s="125">
        <v>35024</v>
      </c>
      <c r="P11" s="122">
        <v>4339</v>
      </c>
      <c r="Q11" s="125">
        <v>3788</v>
      </c>
      <c r="R11" s="122">
        <v>10335</v>
      </c>
      <c r="S11" s="125">
        <v>13236</v>
      </c>
      <c r="T11" s="122">
        <v>10677</v>
      </c>
      <c r="U11" s="125">
        <v>11553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ht="15.75" customHeight="1">
      <c r="A12" s="384"/>
      <c r="B12" s="8"/>
      <c r="C12" s="61" t="s">
        <v>50</v>
      </c>
      <c r="D12" s="53"/>
      <c r="E12" s="101" t="s">
        <v>41</v>
      </c>
      <c r="F12" s="116">
        <v>11239</v>
      </c>
      <c r="G12" s="117">
        <v>11578</v>
      </c>
      <c r="H12" s="122">
        <v>24491</v>
      </c>
      <c r="I12" s="118">
        <v>24536</v>
      </c>
      <c r="J12" s="122">
        <v>32663</v>
      </c>
      <c r="K12" s="119">
        <v>33396</v>
      </c>
      <c r="L12" s="122">
        <v>1461</v>
      </c>
      <c r="M12" s="119">
        <v>1409</v>
      </c>
      <c r="N12" s="122">
        <v>34603</v>
      </c>
      <c r="O12" s="119">
        <v>34844</v>
      </c>
      <c r="P12" s="122">
        <v>3851</v>
      </c>
      <c r="Q12" s="119">
        <v>3602</v>
      </c>
      <c r="R12" s="122">
        <v>10325</v>
      </c>
      <c r="S12" s="119">
        <v>12489</v>
      </c>
      <c r="T12" s="116">
        <v>10676</v>
      </c>
      <c r="U12" s="119">
        <v>11552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1:31" ht="15.75" customHeight="1">
      <c r="A13" s="384"/>
      <c r="B13" s="14"/>
      <c r="C13" s="50" t="s">
        <v>51</v>
      </c>
      <c r="D13" s="68"/>
      <c r="E13" s="104" t="s">
        <v>42</v>
      </c>
      <c r="F13" s="156" t="s">
        <v>310</v>
      </c>
      <c r="G13" s="138" t="s">
        <v>310</v>
      </c>
      <c r="H13" s="120" t="s">
        <v>310</v>
      </c>
      <c r="I13" s="121" t="s">
        <v>310</v>
      </c>
      <c r="J13" s="120">
        <v>12</v>
      </c>
      <c r="K13" s="121">
        <v>13</v>
      </c>
      <c r="L13" s="120">
        <v>0</v>
      </c>
      <c r="M13" s="121">
        <v>0</v>
      </c>
      <c r="N13" s="120">
        <v>30</v>
      </c>
      <c r="O13" s="121">
        <v>180</v>
      </c>
      <c r="P13" s="120">
        <v>488</v>
      </c>
      <c r="Q13" s="121">
        <v>186</v>
      </c>
      <c r="R13" s="120">
        <v>10</v>
      </c>
      <c r="S13" s="121">
        <v>747</v>
      </c>
      <c r="T13" s="126">
        <v>1</v>
      </c>
      <c r="U13" s="129">
        <v>1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15.75" customHeight="1">
      <c r="A14" s="384"/>
      <c r="B14" s="52" t="s">
        <v>52</v>
      </c>
      <c r="C14" s="53"/>
      <c r="D14" s="53"/>
      <c r="E14" s="101" t="s">
        <v>88</v>
      </c>
      <c r="F14" s="157">
        <f aca="true" t="shared" si="0" ref="F14:U14">F9-F12</f>
        <v>-643</v>
      </c>
      <c r="G14" s="148">
        <f t="shared" si="0"/>
        <v>-579</v>
      </c>
      <c r="H14" s="157">
        <f t="shared" si="0"/>
        <v>579</v>
      </c>
      <c r="I14" s="148">
        <f t="shared" si="0"/>
        <v>859</v>
      </c>
      <c r="J14" s="157">
        <f t="shared" si="0"/>
        <v>2811</v>
      </c>
      <c r="K14" s="148">
        <f t="shared" si="0"/>
        <v>2246</v>
      </c>
      <c r="L14" s="157">
        <f aca="true" t="shared" si="1" ref="L14:S15">L9-L12</f>
        <v>140</v>
      </c>
      <c r="M14" s="148">
        <f t="shared" si="1"/>
        <v>115</v>
      </c>
      <c r="N14" s="157">
        <f t="shared" si="1"/>
        <v>-810</v>
      </c>
      <c r="O14" s="148">
        <f t="shared" si="1"/>
        <v>-485</v>
      </c>
      <c r="P14" s="157">
        <f t="shared" si="1"/>
        <v>1808</v>
      </c>
      <c r="Q14" s="148">
        <f t="shared" si="1"/>
        <v>2020</v>
      </c>
      <c r="R14" s="157">
        <f t="shared" si="1"/>
        <v>3743</v>
      </c>
      <c r="S14" s="148">
        <f t="shared" si="1"/>
        <v>4336</v>
      </c>
      <c r="T14" s="157">
        <f t="shared" si="0"/>
        <v>851</v>
      </c>
      <c r="U14" s="148">
        <f t="shared" si="0"/>
        <v>1039</v>
      </c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ht="15.75" customHeight="1">
      <c r="A15" s="384"/>
      <c r="B15" s="52" t="s">
        <v>53</v>
      </c>
      <c r="C15" s="53"/>
      <c r="D15" s="53"/>
      <c r="E15" s="101" t="s">
        <v>89</v>
      </c>
      <c r="F15" s="157">
        <v>0</v>
      </c>
      <c r="G15" s="148">
        <v>0</v>
      </c>
      <c r="H15" s="157">
        <v>0</v>
      </c>
      <c r="I15" s="148">
        <v>0</v>
      </c>
      <c r="J15" s="157">
        <f>J10-J13</f>
        <v>424</v>
      </c>
      <c r="K15" s="148">
        <f>K10-K13</f>
        <v>1107</v>
      </c>
      <c r="L15" s="157">
        <f t="shared" si="1"/>
        <v>52</v>
      </c>
      <c r="M15" s="148">
        <f t="shared" si="1"/>
        <v>0</v>
      </c>
      <c r="N15" s="157">
        <f t="shared" si="1"/>
        <v>70</v>
      </c>
      <c r="O15" s="148">
        <f t="shared" si="1"/>
        <v>-80</v>
      </c>
      <c r="P15" s="157">
        <f t="shared" si="1"/>
        <v>-333</v>
      </c>
      <c r="Q15" s="148">
        <f t="shared" si="1"/>
        <v>-174</v>
      </c>
      <c r="R15" s="157">
        <f t="shared" si="1"/>
        <v>-9</v>
      </c>
      <c r="S15" s="148">
        <f t="shared" si="1"/>
        <v>-746</v>
      </c>
      <c r="T15" s="157">
        <f>T10-T13</f>
        <v>0</v>
      </c>
      <c r="U15" s="148">
        <f>U10-U13</f>
        <v>0</v>
      </c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1" ht="15.75" customHeight="1">
      <c r="A16" s="384"/>
      <c r="B16" s="52" t="s">
        <v>54</v>
      </c>
      <c r="C16" s="53"/>
      <c r="D16" s="53"/>
      <c r="E16" s="101" t="s">
        <v>90</v>
      </c>
      <c r="F16" s="156">
        <f aca="true" t="shared" si="2" ref="F16:U16">F8-F11</f>
        <v>-689</v>
      </c>
      <c r="G16" s="138">
        <f t="shared" si="2"/>
        <v>-625</v>
      </c>
      <c r="H16" s="156">
        <f t="shared" si="2"/>
        <v>533</v>
      </c>
      <c r="I16" s="138">
        <f t="shared" si="2"/>
        <v>813</v>
      </c>
      <c r="J16" s="156">
        <f t="shared" si="2"/>
        <v>3206</v>
      </c>
      <c r="K16" s="138">
        <f t="shared" si="2"/>
        <v>3322</v>
      </c>
      <c r="L16" s="156">
        <f aca="true" t="shared" si="3" ref="L16:S16">L8-L11</f>
        <v>161</v>
      </c>
      <c r="M16" s="138">
        <f t="shared" si="3"/>
        <v>85</v>
      </c>
      <c r="N16" s="156">
        <f t="shared" si="3"/>
        <v>-740</v>
      </c>
      <c r="O16" s="138">
        <f t="shared" si="3"/>
        <v>-565</v>
      </c>
      <c r="P16" s="156">
        <f t="shared" si="3"/>
        <v>1475</v>
      </c>
      <c r="Q16" s="138">
        <f t="shared" si="3"/>
        <v>1846</v>
      </c>
      <c r="R16" s="156">
        <f t="shared" si="3"/>
        <v>3733</v>
      </c>
      <c r="S16" s="138">
        <f t="shared" si="3"/>
        <v>3590</v>
      </c>
      <c r="T16" s="156">
        <f t="shared" si="2"/>
        <v>851</v>
      </c>
      <c r="U16" s="138">
        <f t="shared" si="2"/>
        <v>1039</v>
      </c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15.75" customHeight="1">
      <c r="A17" s="384"/>
      <c r="B17" s="52" t="s">
        <v>55</v>
      </c>
      <c r="C17" s="53"/>
      <c r="D17" s="53"/>
      <c r="E17" s="43"/>
      <c r="F17" s="157">
        <v>487</v>
      </c>
      <c r="G17" s="148">
        <v>382</v>
      </c>
      <c r="H17" s="120">
        <v>79070</v>
      </c>
      <c r="I17" s="121">
        <v>81402</v>
      </c>
      <c r="J17" s="116">
        <v>0</v>
      </c>
      <c r="K17" s="119">
        <v>0</v>
      </c>
      <c r="L17" s="116">
        <v>0</v>
      </c>
      <c r="M17" s="119">
        <v>0</v>
      </c>
      <c r="N17" s="116">
        <v>126</v>
      </c>
      <c r="O17" s="119">
        <v>1097</v>
      </c>
      <c r="P17" s="116"/>
      <c r="Q17" s="119"/>
      <c r="R17" s="116"/>
      <c r="S17" s="119"/>
      <c r="T17" s="120"/>
      <c r="U17" s="130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15.75" customHeight="1">
      <c r="A18" s="385"/>
      <c r="B18" s="59" t="s">
        <v>56</v>
      </c>
      <c r="C18" s="37"/>
      <c r="D18" s="37"/>
      <c r="E18" s="15"/>
      <c r="F18" s="158">
        <v>1608</v>
      </c>
      <c r="G18" s="161">
        <v>1716</v>
      </c>
      <c r="H18" s="131" t="s">
        <v>310</v>
      </c>
      <c r="I18" s="132">
        <v>2143</v>
      </c>
      <c r="J18" s="131">
        <v>0</v>
      </c>
      <c r="K18" s="132">
        <v>0</v>
      </c>
      <c r="L18" s="131">
        <v>0</v>
      </c>
      <c r="M18" s="132">
        <v>0</v>
      </c>
      <c r="N18" s="131">
        <v>0</v>
      </c>
      <c r="O18" s="132">
        <v>0</v>
      </c>
      <c r="P18" s="131"/>
      <c r="Q18" s="132"/>
      <c r="R18" s="131"/>
      <c r="S18" s="132"/>
      <c r="T18" s="131"/>
      <c r="U18" s="133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31" ht="15.75" customHeight="1">
      <c r="A19" s="384" t="s">
        <v>85</v>
      </c>
      <c r="B19" s="66" t="s">
        <v>57</v>
      </c>
      <c r="C19" s="69"/>
      <c r="D19" s="69"/>
      <c r="E19" s="105"/>
      <c r="F19" s="159">
        <v>1718</v>
      </c>
      <c r="G19" s="151">
        <v>1099</v>
      </c>
      <c r="H19" s="134">
        <v>12008</v>
      </c>
      <c r="I19" s="136">
        <v>12243</v>
      </c>
      <c r="J19" s="134">
        <v>2927</v>
      </c>
      <c r="K19" s="137">
        <v>2490</v>
      </c>
      <c r="L19" s="134">
        <v>634</v>
      </c>
      <c r="M19" s="137">
        <v>420</v>
      </c>
      <c r="N19" s="134">
        <v>15987</v>
      </c>
      <c r="O19" s="137">
        <v>18231</v>
      </c>
      <c r="P19" s="134">
        <v>1744</v>
      </c>
      <c r="Q19" s="137">
        <v>2116</v>
      </c>
      <c r="R19" s="134">
        <v>19349</v>
      </c>
      <c r="S19" s="137">
        <v>18598</v>
      </c>
      <c r="T19" s="134">
        <v>3114</v>
      </c>
      <c r="U19" s="137">
        <v>2944</v>
      </c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ht="15.75" customHeight="1">
      <c r="A20" s="384"/>
      <c r="B20" s="13"/>
      <c r="C20" s="61" t="s">
        <v>58</v>
      </c>
      <c r="D20" s="53"/>
      <c r="E20" s="101"/>
      <c r="F20" s="157">
        <v>688</v>
      </c>
      <c r="G20" s="148">
        <v>379</v>
      </c>
      <c r="H20" s="116">
        <v>6579</v>
      </c>
      <c r="I20" s="118">
        <v>7273</v>
      </c>
      <c r="J20" s="116" t="s">
        <v>310</v>
      </c>
      <c r="K20" s="121" t="s">
        <v>310</v>
      </c>
      <c r="L20" s="116">
        <v>300</v>
      </c>
      <c r="M20" s="121">
        <v>350</v>
      </c>
      <c r="N20" s="116">
        <v>10418</v>
      </c>
      <c r="O20" s="121">
        <v>10304</v>
      </c>
      <c r="P20" s="116" t="s">
        <v>310</v>
      </c>
      <c r="Q20" s="121" t="s">
        <v>310</v>
      </c>
      <c r="R20" s="116" t="s">
        <v>310</v>
      </c>
      <c r="S20" s="121" t="s">
        <v>310</v>
      </c>
      <c r="T20" s="116">
        <v>700</v>
      </c>
      <c r="U20" s="119">
        <v>750</v>
      </c>
      <c r="V20" s="71"/>
      <c r="W20" s="71"/>
      <c r="X20" s="71"/>
      <c r="Y20" s="71"/>
      <c r="Z20" s="71"/>
      <c r="AA20" s="71"/>
      <c r="AB20" s="71"/>
      <c r="AC20" s="71"/>
      <c r="AD20" s="71"/>
      <c r="AE20" s="71"/>
    </row>
    <row r="21" spans="1:31" ht="15.75" customHeight="1">
      <c r="A21" s="384"/>
      <c r="B21" s="26" t="s">
        <v>59</v>
      </c>
      <c r="C21" s="67"/>
      <c r="D21" s="67"/>
      <c r="E21" s="103" t="s">
        <v>91</v>
      </c>
      <c r="F21" s="278">
        <v>1718</v>
      </c>
      <c r="G21" s="277">
        <v>1099</v>
      </c>
      <c r="H21" s="122">
        <v>12008</v>
      </c>
      <c r="I21" s="124">
        <v>12243</v>
      </c>
      <c r="J21" s="122">
        <v>2927</v>
      </c>
      <c r="K21" s="125">
        <v>2490</v>
      </c>
      <c r="L21" s="122">
        <v>634</v>
      </c>
      <c r="M21" s="125">
        <v>420</v>
      </c>
      <c r="N21" s="122">
        <v>15987</v>
      </c>
      <c r="O21" s="125">
        <v>18231</v>
      </c>
      <c r="P21" s="122">
        <v>1744</v>
      </c>
      <c r="Q21" s="125">
        <v>2116</v>
      </c>
      <c r="R21" s="122">
        <v>19349</v>
      </c>
      <c r="S21" s="125">
        <v>18598</v>
      </c>
      <c r="T21" s="122">
        <v>3114</v>
      </c>
      <c r="U21" s="125">
        <v>2944</v>
      </c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31" ht="15.75" customHeight="1">
      <c r="A22" s="384"/>
      <c r="B22" s="66" t="s">
        <v>60</v>
      </c>
      <c r="C22" s="69"/>
      <c r="D22" s="69"/>
      <c r="E22" s="105" t="s">
        <v>92</v>
      </c>
      <c r="F22" s="159">
        <v>1161</v>
      </c>
      <c r="G22" s="151">
        <v>1103</v>
      </c>
      <c r="H22" s="134">
        <v>18449</v>
      </c>
      <c r="I22" s="136">
        <v>19083</v>
      </c>
      <c r="J22" s="134">
        <v>15045</v>
      </c>
      <c r="K22" s="137">
        <v>11173</v>
      </c>
      <c r="L22" s="134">
        <v>1269</v>
      </c>
      <c r="M22" s="137">
        <v>1103</v>
      </c>
      <c r="N22" s="134">
        <v>29006</v>
      </c>
      <c r="O22" s="137">
        <v>32115</v>
      </c>
      <c r="P22" s="134">
        <v>2694</v>
      </c>
      <c r="Q22" s="137">
        <v>3108</v>
      </c>
      <c r="R22" s="134">
        <v>47134</v>
      </c>
      <c r="S22" s="137">
        <v>39764</v>
      </c>
      <c r="T22" s="134">
        <v>6736</v>
      </c>
      <c r="U22" s="137">
        <v>9767</v>
      </c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15.75" customHeight="1">
      <c r="A23" s="384"/>
      <c r="B23" s="8" t="s">
        <v>61</v>
      </c>
      <c r="C23" s="50" t="s">
        <v>62</v>
      </c>
      <c r="D23" s="68"/>
      <c r="E23" s="104"/>
      <c r="F23" s="156">
        <v>452</v>
      </c>
      <c r="G23" s="138">
        <v>701</v>
      </c>
      <c r="H23" s="126">
        <v>11151</v>
      </c>
      <c r="I23" s="128">
        <v>12008</v>
      </c>
      <c r="J23" s="126">
        <v>1941</v>
      </c>
      <c r="K23" s="129">
        <v>2064</v>
      </c>
      <c r="L23" s="126">
        <v>232</v>
      </c>
      <c r="M23" s="129">
        <v>290</v>
      </c>
      <c r="N23" s="126">
        <v>8788</v>
      </c>
      <c r="O23" s="129">
        <v>11980</v>
      </c>
      <c r="P23" s="126">
        <v>2176</v>
      </c>
      <c r="Q23" s="129">
        <v>2136</v>
      </c>
      <c r="R23" s="126">
        <v>21510</v>
      </c>
      <c r="S23" s="129">
        <v>22430</v>
      </c>
      <c r="T23" s="126">
        <v>4255</v>
      </c>
      <c r="U23" s="129">
        <v>7731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ht="15.75" customHeight="1">
      <c r="A24" s="384"/>
      <c r="B24" s="52" t="s">
        <v>93</v>
      </c>
      <c r="C24" s="53"/>
      <c r="D24" s="53"/>
      <c r="E24" s="101" t="s">
        <v>94</v>
      </c>
      <c r="F24" s="157">
        <f aca="true" t="shared" si="4" ref="F24:U24">F21-F22</f>
        <v>557</v>
      </c>
      <c r="G24" s="148">
        <f t="shared" si="4"/>
        <v>-4</v>
      </c>
      <c r="H24" s="157">
        <f t="shared" si="4"/>
        <v>-6441</v>
      </c>
      <c r="I24" s="148">
        <f t="shared" si="4"/>
        <v>-6840</v>
      </c>
      <c r="J24" s="157">
        <f t="shared" si="4"/>
        <v>-12118</v>
      </c>
      <c r="K24" s="148">
        <f t="shared" si="4"/>
        <v>-8683</v>
      </c>
      <c r="L24" s="157">
        <f aca="true" t="shared" si="5" ref="L24:S24">L21-L22</f>
        <v>-635</v>
      </c>
      <c r="M24" s="148">
        <f t="shared" si="5"/>
        <v>-683</v>
      </c>
      <c r="N24" s="157">
        <f t="shared" si="5"/>
        <v>-13019</v>
      </c>
      <c r="O24" s="148">
        <f t="shared" si="5"/>
        <v>-13884</v>
      </c>
      <c r="P24" s="157">
        <f t="shared" si="5"/>
        <v>-950</v>
      </c>
      <c r="Q24" s="148">
        <f t="shared" si="5"/>
        <v>-992</v>
      </c>
      <c r="R24" s="157">
        <f t="shared" si="5"/>
        <v>-27785</v>
      </c>
      <c r="S24" s="148">
        <f t="shared" si="5"/>
        <v>-21166</v>
      </c>
      <c r="T24" s="157">
        <f t="shared" si="4"/>
        <v>-3622</v>
      </c>
      <c r="U24" s="148">
        <f t="shared" si="4"/>
        <v>-6823</v>
      </c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ht="15.75" customHeight="1">
      <c r="A25" s="384"/>
      <c r="B25" s="112" t="s">
        <v>63</v>
      </c>
      <c r="C25" s="68"/>
      <c r="D25" s="68"/>
      <c r="E25" s="386" t="s">
        <v>95</v>
      </c>
      <c r="F25" s="399">
        <v>0</v>
      </c>
      <c r="G25" s="367">
        <v>4</v>
      </c>
      <c r="H25" s="365">
        <v>6441</v>
      </c>
      <c r="I25" s="367">
        <v>6840</v>
      </c>
      <c r="J25" s="365">
        <v>12118</v>
      </c>
      <c r="K25" s="367">
        <v>8683</v>
      </c>
      <c r="L25" s="365">
        <v>635</v>
      </c>
      <c r="M25" s="367">
        <v>683</v>
      </c>
      <c r="N25" s="365">
        <v>13019</v>
      </c>
      <c r="O25" s="367">
        <v>13884</v>
      </c>
      <c r="P25" s="365">
        <v>950</v>
      </c>
      <c r="Q25" s="367">
        <v>2838</v>
      </c>
      <c r="R25" s="365">
        <v>27785</v>
      </c>
      <c r="S25" s="367">
        <v>21166</v>
      </c>
      <c r="T25" s="365">
        <v>3622</v>
      </c>
      <c r="U25" s="367">
        <v>6823</v>
      </c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15.75" customHeight="1">
      <c r="A26" s="384"/>
      <c r="B26" s="26" t="s">
        <v>64</v>
      </c>
      <c r="C26" s="67"/>
      <c r="D26" s="67"/>
      <c r="E26" s="387"/>
      <c r="F26" s="400"/>
      <c r="G26" s="368"/>
      <c r="H26" s="366"/>
      <c r="I26" s="368"/>
      <c r="J26" s="366"/>
      <c r="K26" s="368"/>
      <c r="L26" s="366"/>
      <c r="M26" s="368"/>
      <c r="N26" s="366"/>
      <c r="O26" s="368"/>
      <c r="P26" s="366"/>
      <c r="Q26" s="368"/>
      <c r="R26" s="366"/>
      <c r="S26" s="368"/>
      <c r="T26" s="366"/>
      <c r="U26" s="368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ht="15.75" customHeight="1">
      <c r="A27" s="385"/>
      <c r="B27" s="59" t="s">
        <v>96</v>
      </c>
      <c r="C27" s="37"/>
      <c r="D27" s="37"/>
      <c r="E27" s="106" t="s">
        <v>97</v>
      </c>
      <c r="F27" s="160">
        <f aca="true" t="shared" si="6" ref="F27:U27">F24+F25</f>
        <v>557</v>
      </c>
      <c r="G27" s="149">
        <f t="shared" si="6"/>
        <v>0</v>
      </c>
      <c r="H27" s="160">
        <f t="shared" si="6"/>
        <v>0</v>
      </c>
      <c r="I27" s="149">
        <f t="shared" si="6"/>
        <v>0</v>
      </c>
      <c r="J27" s="160">
        <f t="shared" si="6"/>
        <v>0</v>
      </c>
      <c r="K27" s="149">
        <f t="shared" si="6"/>
        <v>0</v>
      </c>
      <c r="L27" s="160">
        <f aca="true" t="shared" si="7" ref="L27:S27">L24+L25</f>
        <v>0</v>
      </c>
      <c r="M27" s="149">
        <f t="shared" si="7"/>
        <v>0</v>
      </c>
      <c r="N27" s="160">
        <f t="shared" si="7"/>
        <v>0</v>
      </c>
      <c r="O27" s="149">
        <f t="shared" si="7"/>
        <v>0</v>
      </c>
      <c r="P27" s="160">
        <f t="shared" si="7"/>
        <v>0</v>
      </c>
      <c r="Q27" s="149">
        <f t="shared" si="7"/>
        <v>1846</v>
      </c>
      <c r="R27" s="160">
        <f t="shared" si="7"/>
        <v>0</v>
      </c>
      <c r="S27" s="149">
        <f t="shared" si="7"/>
        <v>0</v>
      </c>
      <c r="T27" s="160">
        <f t="shared" si="6"/>
        <v>0</v>
      </c>
      <c r="U27" s="149">
        <f t="shared" si="6"/>
        <v>0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</row>
    <row r="28" spans="1:31" ht="15.75" customHeight="1">
      <c r="A28" s="27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</row>
    <row r="29" spans="1:31" ht="15.75" customHeight="1">
      <c r="A29" s="37"/>
      <c r="F29" s="71"/>
      <c r="G29" s="71"/>
      <c r="H29" s="71"/>
      <c r="I29" s="71"/>
      <c r="J29" s="73"/>
      <c r="K29" s="73"/>
      <c r="L29" s="73"/>
      <c r="M29" s="73"/>
      <c r="N29" s="71"/>
      <c r="O29" s="71"/>
      <c r="P29" s="73"/>
      <c r="Q29" s="73"/>
      <c r="R29" s="71"/>
      <c r="S29" s="71"/>
      <c r="T29" s="71"/>
      <c r="U29" s="73" t="s">
        <v>304</v>
      </c>
      <c r="V29" s="71"/>
      <c r="W29" s="71"/>
      <c r="X29" s="71"/>
      <c r="Y29" s="71"/>
      <c r="Z29" s="71"/>
      <c r="AA29" s="71"/>
      <c r="AB29" s="71"/>
      <c r="AC29" s="71"/>
      <c r="AD29" s="71"/>
      <c r="AE29" s="73"/>
    </row>
    <row r="30" spans="1:29" ht="15.75" customHeight="1">
      <c r="A30" s="371" t="s">
        <v>65</v>
      </c>
      <c r="B30" s="372"/>
      <c r="C30" s="372"/>
      <c r="D30" s="372"/>
      <c r="E30" s="373"/>
      <c r="F30" s="393" t="s">
        <v>298</v>
      </c>
      <c r="G30" s="394"/>
      <c r="H30" s="393" t="s">
        <v>299</v>
      </c>
      <c r="I30" s="394"/>
      <c r="J30" s="393" t="s">
        <v>301</v>
      </c>
      <c r="K30" s="394"/>
      <c r="L30" s="393" t="s">
        <v>302</v>
      </c>
      <c r="M30" s="395"/>
      <c r="N30" s="393" t="s">
        <v>303</v>
      </c>
      <c r="O30" s="394"/>
      <c r="P30" s="145"/>
      <c r="Q30" s="145"/>
      <c r="R30" s="401"/>
      <c r="S30" s="401"/>
      <c r="T30" s="147"/>
      <c r="U30" s="72"/>
      <c r="V30" s="147"/>
      <c r="W30" s="72"/>
      <c r="X30" s="147"/>
      <c r="Y30" s="72"/>
      <c r="Z30" s="147"/>
      <c r="AA30" s="72"/>
      <c r="AB30" s="147"/>
      <c r="AC30" s="72"/>
    </row>
    <row r="31" spans="1:29" ht="15.75" customHeight="1">
      <c r="A31" s="374"/>
      <c r="B31" s="375"/>
      <c r="C31" s="375"/>
      <c r="D31" s="375"/>
      <c r="E31" s="376"/>
      <c r="F31" s="173" t="s">
        <v>273</v>
      </c>
      <c r="G31" s="74" t="s">
        <v>1</v>
      </c>
      <c r="H31" s="173" t="s">
        <v>278</v>
      </c>
      <c r="I31" s="74" t="s">
        <v>1</v>
      </c>
      <c r="J31" s="173" t="s">
        <v>278</v>
      </c>
      <c r="K31" s="75" t="s">
        <v>1</v>
      </c>
      <c r="L31" s="173" t="s">
        <v>278</v>
      </c>
      <c r="M31" s="269" t="s">
        <v>1</v>
      </c>
      <c r="N31" s="173" t="s">
        <v>278</v>
      </c>
      <c r="O31" s="75" t="s">
        <v>1</v>
      </c>
      <c r="P31" s="271"/>
      <c r="Q31" s="145"/>
      <c r="R31" s="271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29" ht="15.75" customHeight="1">
      <c r="A32" s="383" t="s">
        <v>86</v>
      </c>
      <c r="B32" s="47" t="s">
        <v>46</v>
      </c>
      <c r="C32" s="48"/>
      <c r="D32" s="48"/>
      <c r="E32" s="16" t="s">
        <v>37</v>
      </c>
      <c r="F32" s="134">
        <v>763</v>
      </c>
      <c r="G32" s="135">
        <v>1008</v>
      </c>
      <c r="H32" s="113">
        <v>964</v>
      </c>
      <c r="I32" s="114">
        <v>976</v>
      </c>
      <c r="J32" s="113">
        <v>421</v>
      </c>
      <c r="K32" s="115">
        <v>440</v>
      </c>
      <c r="L32" s="113">
        <v>2092</v>
      </c>
      <c r="M32" s="135">
        <v>2443</v>
      </c>
      <c r="N32" s="113">
        <v>488</v>
      </c>
      <c r="O32" s="115">
        <v>507</v>
      </c>
      <c r="P32" s="135"/>
      <c r="Q32" s="135"/>
      <c r="R32" s="135"/>
      <c r="S32" s="135"/>
      <c r="T32" s="135"/>
      <c r="U32" s="135"/>
      <c r="V32" s="135"/>
      <c r="W32" s="135"/>
      <c r="X32" s="146"/>
      <c r="Y32" s="146"/>
      <c r="Z32" s="135"/>
      <c r="AA32" s="135"/>
      <c r="AB32" s="146"/>
      <c r="AC32" s="146"/>
    </row>
    <row r="33" spans="1:29" ht="15.75" customHeight="1">
      <c r="A33" s="396"/>
      <c r="B33" s="14"/>
      <c r="C33" s="50" t="s">
        <v>66</v>
      </c>
      <c r="D33" s="68"/>
      <c r="E33" s="108"/>
      <c r="F33" s="126">
        <v>0</v>
      </c>
      <c r="G33" s="127">
        <v>122</v>
      </c>
      <c r="H33" s="126">
        <v>871</v>
      </c>
      <c r="I33" s="128">
        <v>877</v>
      </c>
      <c r="J33" s="126">
        <v>113</v>
      </c>
      <c r="K33" s="129">
        <v>107</v>
      </c>
      <c r="L33" s="126">
        <v>1506</v>
      </c>
      <c r="M33" s="127">
        <v>1439</v>
      </c>
      <c r="N33" s="126">
        <v>162</v>
      </c>
      <c r="O33" s="129">
        <v>165</v>
      </c>
      <c r="P33" s="135"/>
      <c r="Q33" s="135"/>
      <c r="R33" s="135"/>
      <c r="S33" s="135"/>
      <c r="T33" s="135"/>
      <c r="U33" s="135"/>
      <c r="V33" s="135"/>
      <c r="W33" s="135"/>
      <c r="X33" s="146"/>
      <c r="Y33" s="146"/>
      <c r="Z33" s="135"/>
      <c r="AA33" s="135"/>
      <c r="AB33" s="146"/>
      <c r="AC33" s="146"/>
    </row>
    <row r="34" spans="1:29" ht="15.75" customHeight="1">
      <c r="A34" s="396"/>
      <c r="B34" s="14"/>
      <c r="C34" s="12"/>
      <c r="D34" s="61" t="s">
        <v>67</v>
      </c>
      <c r="E34" s="102"/>
      <c r="F34" s="116">
        <v>0</v>
      </c>
      <c r="G34" s="117">
        <v>0</v>
      </c>
      <c r="H34" s="116">
        <v>871</v>
      </c>
      <c r="I34" s="118">
        <v>877</v>
      </c>
      <c r="J34" s="116">
        <v>113</v>
      </c>
      <c r="K34" s="119">
        <v>107</v>
      </c>
      <c r="L34" s="116">
        <v>1483</v>
      </c>
      <c r="M34" s="117">
        <v>1417</v>
      </c>
      <c r="N34" s="116">
        <v>161</v>
      </c>
      <c r="O34" s="119">
        <v>164</v>
      </c>
      <c r="P34" s="135"/>
      <c r="Q34" s="135"/>
      <c r="R34" s="135"/>
      <c r="S34" s="135"/>
      <c r="T34" s="135"/>
      <c r="U34" s="135"/>
      <c r="V34" s="135"/>
      <c r="W34" s="135"/>
      <c r="X34" s="146"/>
      <c r="Y34" s="146"/>
      <c r="Z34" s="135"/>
      <c r="AA34" s="135"/>
      <c r="AB34" s="146"/>
      <c r="AC34" s="146"/>
    </row>
    <row r="35" spans="1:29" ht="15.75" customHeight="1">
      <c r="A35" s="396"/>
      <c r="B35" s="11"/>
      <c r="C35" s="31" t="s">
        <v>68</v>
      </c>
      <c r="D35" s="67"/>
      <c r="E35" s="109"/>
      <c r="F35" s="122">
        <v>763</v>
      </c>
      <c r="G35" s="123">
        <v>886</v>
      </c>
      <c r="H35" s="122">
        <v>93</v>
      </c>
      <c r="I35" s="124">
        <v>99</v>
      </c>
      <c r="J35" s="143">
        <v>308</v>
      </c>
      <c r="K35" s="144">
        <v>333</v>
      </c>
      <c r="L35" s="116">
        <v>586</v>
      </c>
      <c r="M35" s="123">
        <v>1004</v>
      </c>
      <c r="N35" s="143">
        <v>326</v>
      </c>
      <c r="O35" s="130">
        <v>342</v>
      </c>
      <c r="P35" s="135"/>
      <c r="Q35" s="135"/>
      <c r="R35" s="135"/>
      <c r="S35" s="135"/>
      <c r="T35" s="135"/>
      <c r="U35" s="135"/>
      <c r="V35" s="135"/>
      <c r="W35" s="135"/>
      <c r="X35" s="146"/>
      <c r="Y35" s="146"/>
      <c r="Z35" s="135"/>
      <c r="AA35" s="135"/>
      <c r="AB35" s="146"/>
      <c r="AC35" s="146"/>
    </row>
    <row r="36" spans="1:29" ht="15.75" customHeight="1">
      <c r="A36" s="396"/>
      <c r="B36" s="66" t="s">
        <v>49</v>
      </c>
      <c r="C36" s="69"/>
      <c r="D36" s="69"/>
      <c r="E36" s="16" t="s">
        <v>38</v>
      </c>
      <c r="F36" s="159">
        <v>763</v>
      </c>
      <c r="G36" s="138">
        <v>1008</v>
      </c>
      <c r="H36" s="134">
        <v>638</v>
      </c>
      <c r="I36" s="136">
        <v>698</v>
      </c>
      <c r="J36" s="134">
        <v>421</v>
      </c>
      <c r="K36" s="137">
        <v>440</v>
      </c>
      <c r="L36" s="134">
        <v>1553</v>
      </c>
      <c r="M36" s="135">
        <v>1583</v>
      </c>
      <c r="N36" s="134">
        <v>488</v>
      </c>
      <c r="O36" s="137">
        <v>507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46"/>
      <c r="AC36" s="146"/>
    </row>
    <row r="37" spans="1:29" ht="15.75" customHeight="1">
      <c r="A37" s="396"/>
      <c r="B37" s="14"/>
      <c r="C37" s="61" t="s">
        <v>69</v>
      </c>
      <c r="D37" s="53"/>
      <c r="E37" s="102"/>
      <c r="F37" s="157">
        <v>763</v>
      </c>
      <c r="G37" s="148">
        <v>1008</v>
      </c>
      <c r="H37" s="116">
        <v>623</v>
      </c>
      <c r="I37" s="118">
        <v>663</v>
      </c>
      <c r="J37" s="116">
        <v>227</v>
      </c>
      <c r="K37" s="119">
        <v>227</v>
      </c>
      <c r="L37" s="116">
        <v>1478</v>
      </c>
      <c r="M37" s="117">
        <v>1534</v>
      </c>
      <c r="N37" s="116">
        <v>452</v>
      </c>
      <c r="O37" s="119">
        <v>466</v>
      </c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46"/>
      <c r="AC37" s="146"/>
    </row>
    <row r="38" spans="1:29" ht="15.75" customHeight="1">
      <c r="A38" s="396"/>
      <c r="B38" s="11"/>
      <c r="C38" s="61" t="s">
        <v>70</v>
      </c>
      <c r="D38" s="53"/>
      <c r="E38" s="102"/>
      <c r="F38" s="157"/>
      <c r="G38" s="148"/>
      <c r="H38" s="116">
        <v>15</v>
      </c>
      <c r="I38" s="118">
        <v>15</v>
      </c>
      <c r="J38" s="116">
        <v>194</v>
      </c>
      <c r="K38" s="144">
        <v>213</v>
      </c>
      <c r="L38" s="116">
        <v>75</v>
      </c>
      <c r="M38" s="117">
        <v>49</v>
      </c>
      <c r="N38" s="116">
        <v>36</v>
      </c>
      <c r="O38" s="130">
        <v>41</v>
      </c>
      <c r="P38" s="135"/>
      <c r="Q38" s="135"/>
      <c r="R38" s="135"/>
      <c r="S38" s="135"/>
      <c r="T38" s="135"/>
      <c r="U38" s="135"/>
      <c r="V38" s="146"/>
      <c r="W38" s="146"/>
      <c r="X38" s="135"/>
      <c r="Y38" s="135"/>
      <c r="Z38" s="135"/>
      <c r="AA38" s="135"/>
      <c r="AB38" s="146"/>
      <c r="AC38" s="146"/>
    </row>
    <row r="39" spans="1:29" ht="15.75" customHeight="1">
      <c r="A39" s="397"/>
      <c r="B39" s="6" t="s">
        <v>71</v>
      </c>
      <c r="C39" s="7"/>
      <c r="D39" s="7"/>
      <c r="E39" s="110" t="s">
        <v>98</v>
      </c>
      <c r="F39" s="160">
        <f aca="true" t="shared" si="8" ref="F39:O39">F32-F36</f>
        <v>0</v>
      </c>
      <c r="G39" s="149">
        <f t="shared" si="8"/>
        <v>0</v>
      </c>
      <c r="H39" s="160">
        <f t="shared" si="8"/>
        <v>326</v>
      </c>
      <c r="I39" s="149">
        <f t="shared" si="8"/>
        <v>278</v>
      </c>
      <c r="J39" s="160">
        <f t="shared" si="8"/>
        <v>0</v>
      </c>
      <c r="K39" s="149">
        <f t="shared" si="8"/>
        <v>0</v>
      </c>
      <c r="L39" s="139">
        <f t="shared" si="8"/>
        <v>539</v>
      </c>
      <c r="M39" s="140">
        <f t="shared" si="8"/>
        <v>860</v>
      </c>
      <c r="N39" s="160">
        <f t="shared" si="8"/>
        <v>0</v>
      </c>
      <c r="O39" s="149">
        <f t="shared" si="8"/>
        <v>0</v>
      </c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46"/>
      <c r="AC39" s="146"/>
    </row>
    <row r="40" spans="1:29" ht="15.75" customHeight="1">
      <c r="A40" s="383" t="s">
        <v>87</v>
      </c>
      <c r="B40" s="66" t="s">
        <v>72</v>
      </c>
      <c r="C40" s="69"/>
      <c r="D40" s="69"/>
      <c r="E40" s="16" t="s">
        <v>40</v>
      </c>
      <c r="F40" s="159">
        <v>1425</v>
      </c>
      <c r="G40" s="151">
        <v>2902</v>
      </c>
      <c r="H40" s="280"/>
      <c r="I40" s="255"/>
      <c r="J40" s="134">
        <v>1089</v>
      </c>
      <c r="K40" s="137">
        <v>909</v>
      </c>
      <c r="L40" s="113">
        <v>601</v>
      </c>
      <c r="M40" s="135">
        <v>3202</v>
      </c>
      <c r="N40" s="134">
        <v>471</v>
      </c>
      <c r="O40" s="137">
        <v>460</v>
      </c>
      <c r="P40" s="135"/>
      <c r="Q40" s="135"/>
      <c r="R40" s="135"/>
      <c r="S40" s="135"/>
      <c r="T40" s="135"/>
      <c r="U40" s="135"/>
      <c r="V40" s="135"/>
      <c r="W40" s="135"/>
      <c r="X40" s="146"/>
      <c r="Y40" s="146"/>
      <c r="Z40" s="146"/>
      <c r="AA40" s="146"/>
      <c r="AB40" s="135"/>
      <c r="AC40" s="135"/>
    </row>
    <row r="41" spans="1:29" ht="15.75" customHeight="1">
      <c r="A41" s="388"/>
      <c r="B41" s="11"/>
      <c r="C41" s="61" t="s">
        <v>73</v>
      </c>
      <c r="D41" s="53"/>
      <c r="E41" s="102"/>
      <c r="F41" s="162">
        <v>0</v>
      </c>
      <c r="G41" s="164">
        <v>0</v>
      </c>
      <c r="H41" s="281"/>
      <c r="I41" s="282"/>
      <c r="J41" s="116">
        <v>148</v>
      </c>
      <c r="K41" s="119">
        <v>93</v>
      </c>
      <c r="L41" s="116">
        <v>525</v>
      </c>
      <c r="M41" s="117">
        <v>2697</v>
      </c>
      <c r="N41" s="116">
        <v>259</v>
      </c>
      <c r="O41" s="119">
        <v>267</v>
      </c>
      <c r="P41" s="135"/>
      <c r="Q41" s="135"/>
      <c r="R41" s="135"/>
      <c r="S41" s="135"/>
      <c r="T41" s="146"/>
      <c r="U41" s="146"/>
      <c r="V41" s="146"/>
      <c r="W41" s="146"/>
      <c r="X41" s="146"/>
      <c r="Y41" s="146"/>
      <c r="Z41" s="146"/>
      <c r="AA41" s="146"/>
      <c r="AB41" s="135"/>
      <c r="AC41" s="135"/>
    </row>
    <row r="42" spans="1:29" ht="15.75" customHeight="1">
      <c r="A42" s="388"/>
      <c r="B42" s="66" t="s">
        <v>60</v>
      </c>
      <c r="C42" s="69"/>
      <c r="D42" s="69"/>
      <c r="E42" s="16" t="s">
        <v>41</v>
      </c>
      <c r="F42" s="159">
        <v>1425</v>
      </c>
      <c r="G42" s="151">
        <v>2902</v>
      </c>
      <c r="H42" s="134">
        <v>326</v>
      </c>
      <c r="I42" s="136">
        <v>278</v>
      </c>
      <c r="J42" s="134">
        <v>1089</v>
      </c>
      <c r="K42" s="137">
        <v>909</v>
      </c>
      <c r="L42" s="134">
        <v>1140</v>
      </c>
      <c r="M42" s="135">
        <v>4062</v>
      </c>
      <c r="N42" s="134">
        <v>471</v>
      </c>
      <c r="O42" s="137">
        <v>460</v>
      </c>
      <c r="P42" s="135"/>
      <c r="Q42" s="135"/>
      <c r="R42" s="135"/>
      <c r="S42" s="135"/>
      <c r="T42" s="135"/>
      <c r="U42" s="135"/>
      <c r="V42" s="135"/>
      <c r="W42" s="135"/>
      <c r="X42" s="146"/>
      <c r="Y42" s="146"/>
      <c r="Z42" s="135"/>
      <c r="AA42" s="135"/>
      <c r="AB42" s="135"/>
      <c r="AC42" s="135"/>
    </row>
    <row r="43" spans="1:29" ht="15.75" customHeight="1">
      <c r="A43" s="388"/>
      <c r="B43" s="11"/>
      <c r="C43" s="61" t="s">
        <v>74</v>
      </c>
      <c r="D43" s="53"/>
      <c r="E43" s="102"/>
      <c r="F43" s="157">
        <v>959</v>
      </c>
      <c r="G43" s="148">
        <v>2292</v>
      </c>
      <c r="H43" s="116">
        <v>326</v>
      </c>
      <c r="I43" s="118">
        <v>278</v>
      </c>
      <c r="J43" s="143">
        <v>773</v>
      </c>
      <c r="K43" s="144">
        <v>719</v>
      </c>
      <c r="L43" s="116">
        <v>139</v>
      </c>
      <c r="M43" s="117">
        <v>341</v>
      </c>
      <c r="N43" s="143">
        <v>211</v>
      </c>
      <c r="O43" s="130">
        <v>192</v>
      </c>
      <c r="P43" s="135"/>
      <c r="Q43" s="135"/>
      <c r="R43" s="135"/>
      <c r="S43" s="135"/>
      <c r="T43" s="135"/>
      <c r="U43" s="135"/>
      <c r="V43" s="146"/>
      <c r="W43" s="135"/>
      <c r="X43" s="146"/>
      <c r="Y43" s="146"/>
      <c r="Z43" s="135"/>
      <c r="AA43" s="135"/>
      <c r="AB43" s="146"/>
      <c r="AC43" s="146"/>
    </row>
    <row r="44" spans="1:29" ht="15.75" customHeight="1">
      <c r="A44" s="389"/>
      <c r="B44" s="59" t="s">
        <v>71</v>
      </c>
      <c r="C44" s="37"/>
      <c r="D44" s="37"/>
      <c r="E44" s="110" t="s">
        <v>99</v>
      </c>
      <c r="F44" s="158">
        <f aca="true" t="shared" si="9" ref="F44:O44">F40-F42</f>
        <v>0</v>
      </c>
      <c r="G44" s="161">
        <f t="shared" si="9"/>
        <v>0</v>
      </c>
      <c r="H44" s="158">
        <f t="shared" si="9"/>
        <v>-326</v>
      </c>
      <c r="I44" s="161">
        <f t="shared" si="9"/>
        <v>-278</v>
      </c>
      <c r="J44" s="158">
        <f t="shared" si="9"/>
        <v>0</v>
      </c>
      <c r="K44" s="161">
        <f t="shared" si="9"/>
        <v>0</v>
      </c>
      <c r="L44" s="131">
        <f t="shared" si="9"/>
        <v>-539</v>
      </c>
      <c r="M44" s="132">
        <f t="shared" si="9"/>
        <v>-860</v>
      </c>
      <c r="N44" s="158">
        <f t="shared" si="9"/>
        <v>0</v>
      </c>
      <c r="O44" s="161">
        <f t="shared" si="9"/>
        <v>0</v>
      </c>
      <c r="P44" s="146"/>
      <c r="Q44" s="146"/>
      <c r="R44" s="146"/>
      <c r="S44" s="146"/>
      <c r="T44" s="146"/>
      <c r="U44" s="146"/>
      <c r="V44" s="135"/>
      <c r="W44" s="135"/>
      <c r="X44" s="146"/>
      <c r="Y44" s="146"/>
      <c r="Z44" s="135"/>
      <c r="AA44" s="135"/>
      <c r="AB44" s="135"/>
      <c r="AC44" s="135"/>
    </row>
    <row r="45" spans="1:29" ht="15.75" customHeight="1">
      <c r="A45" s="390" t="s">
        <v>79</v>
      </c>
      <c r="B45" s="20" t="s">
        <v>75</v>
      </c>
      <c r="C45" s="9"/>
      <c r="D45" s="9"/>
      <c r="E45" s="111" t="s">
        <v>100</v>
      </c>
      <c r="F45" s="163">
        <f aca="true" t="shared" si="10" ref="F45:K45">F39+F44</f>
        <v>0</v>
      </c>
      <c r="G45" s="150">
        <f t="shared" si="10"/>
        <v>0</v>
      </c>
      <c r="H45" s="163">
        <f t="shared" si="10"/>
        <v>0</v>
      </c>
      <c r="I45" s="150">
        <f t="shared" si="10"/>
        <v>0</v>
      </c>
      <c r="J45" s="163">
        <f t="shared" si="10"/>
        <v>0</v>
      </c>
      <c r="K45" s="150">
        <f t="shared" si="10"/>
        <v>0</v>
      </c>
      <c r="L45" s="240"/>
      <c r="M45" s="270"/>
      <c r="N45" s="163">
        <f>N39+N44</f>
        <v>0</v>
      </c>
      <c r="O45" s="150">
        <f>O39+O44</f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</row>
    <row r="46" spans="1:29" ht="15.75" customHeight="1">
      <c r="A46" s="391"/>
      <c r="B46" s="52" t="s">
        <v>76</v>
      </c>
      <c r="C46" s="53"/>
      <c r="D46" s="53"/>
      <c r="E46" s="53"/>
      <c r="F46" s="162"/>
      <c r="G46" s="164"/>
      <c r="H46" s="143"/>
      <c r="I46" s="144"/>
      <c r="J46" s="143"/>
      <c r="K46" s="164"/>
      <c r="L46" s="116"/>
      <c r="M46" s="117"/>
      <c r="N46" s="143"/>
      <c r="O46" s="130"/>
      <c r="P46" s="135"/>
      <c r="Q46" s="13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</row>
    <row r="47" spans="1:29" ht="15.75" customHeight="1">
      <c r="A47" s="391"/>
      <c r="B47" s="52" t="s">
        <v>77</v>
      </c>
      <c r="C47" s="53"/>
      <c r="D47" s="53"/>
      <c r="E47" s="53"/>
      <c r="F47" s="157"/>
      <c r="G47" s="148"/>
      <c r="H47" s="116"/>
      <c r="I47" s="118"/>
      <c r="J47" s="116"/>
      <c r="K47" s="119"/>
      <c r="L47" s="116"/>
      <c r="M47" s="117"/>
      <c r="N47" s="116"/>
      <c r="O47" s="119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</row>
    <row r="48" spans="1:29" ht="15.75" customHeight="1">
      <c r="A48" s="392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42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</row>
    <row r="49" spans="1:22" ht="15.75" customHeight="1">
      <c r="A49" s="27" t="s">
        <v>83</v>
      </c>
      <c r="U49" s="14"/>
      <c r="V49" s="14"/>
    </row>
    <row r="50" spans="1:22" ht="15.75" customHeight="1">
      <c r="A50" s="27"/>
      <c r="U50" s="14"/>
      <c r="V50" s="14"/>
    </row>
  </sheetData>
  <sheetProtection/>
  <mergeCells count="38">
    <mergeCell ref="J6:K6"/>
    <mergeCell ref="L6:M6"/>
    <mergeCell ref="M25:M26"/>
    <mergeCell ref="F25:F26"/>
    <mergeCell ref="T6:U6"/>
    <mergeCell ref="F30:G30"/>
    <mergeCell ref="H30:I30"/>
    <mergeCell ref="J30:K30"/>
    <mergeCell ref="R30:S30"/>
    <mergeCell ref="F6:G6"/>
    <mergeCell ref="H6:I6"/>
    <mergeCell ref="A40:A44"/>
    <mergeCell ref="A45:A48"/>
    <mergeCell ref="T25:T26"/>
    <mergeCell ref="N30:O30"/>
    <mergeCell ref="L30:M30"/>
    <mergeCell ref="A32:A39"/>
    <mergeCell ref="G25:G26"/>
    <mergeCell ref="H25:H26"/>
    <mergeCell ref="N6:O6"/>
    <mergeCell ref="U25:U26"/>
    <mergeCell ref="A30:E31"/>
    <mergeCell ref="J25:J26"/>
    <mergeCell ref="K25:K26"/>
    <mergeCell ref="L25:L26"/>
    <mergeCell ref="A6:E7"/>
    <mergeCell ref="A8:A18"/>
    <mergeCell ref="A19:A27"/>
    <mergeCell ref="E25:E26"/>
    <mergeCell ref="I25:I26"/>
    <mergeCell ref="N25:N26"/>
    <mergeCell ref="O25:O26"/>
    <mergeCell ref="P6:Q6"/>
    <mergeCell ref="R6:S6"/>
    <mergeCell ref="P25:P26"/>
    <mergeCell ref="Q25:Q26"/>
    <mergeCell ref="R25:R26"/>
    <mergeCell ref="S25:S26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8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15" sqref="K15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55" t="s">
        <v>0</v>
      </c>
      <c r="B1" s="355"/>
      <c r="C1" s="355"/>
      <c r="D1" s="355"/>
      <c r="E1" s="76" t="s">
        <v>289</v>
      </c>
      <c r="F1" s="2"/>
      <c r="AA1" s="354" t="s">
        <v>128</v>
      </c>
      <c r="AB1" s="354"/>
    </row>
    <row r="2" spans="27:37" ht="13.5">
      <c r="AA2" s="346" t="s">
        <v>105</v>
      </c>
      <c r="AB2" s="346"/>
      <c r="AC2" s="351" t="s">
        <v>106</v>
      </c>
      <c r="AD2" s="347" t="s">
        <v>107</v>
      </c>
      <c r="AE2" s="348"/>
      <c r="AF2" s="349"/>
      <c r="AG2" s="346" t="s">
        <v>108</v>
      </c>
      <c r="AH2" s="346" t="s">
        <v>109</v>
      </c>
      <c r="AI2" s="346" t="s">
        <v>110</v>
      </c>
      <c r="AJ2" s="346" t="s">
        <v>111</v>
      </c>
      <c r="AK2" s="346" t="s">
        <v>112</v>
      </c>
    </row>
    <row r="3" spans="1:37" ht="14.25">
      <c r="A3" s="22" t="s">
        <v>129</v>
      </c>
      <c r="AA3" s="346"/>
      <c r="AB3" s="346"/>
      <c r="AC3" s="353"/>
      <c r="AD3" s="166"/>
      <c r="AE3" s="165" t="s">
        <v>125</v>
      </c>
      <c r="AF3" s="165" t="s">
        <v>126</v>
      </c>
      <c r="AG3" s="346"/>
      <c r="AH3" s="346"/>
      <c r="AI3" s="346"/>
      <c r="AJ3" s="346"/>
      <c r="AK3" s="346"/>
    </row>
    <row r="4" spans="27:38" ht="13.5">
      <c r="AA4" s="167" t="str">
        <f>E1</f>
        <v>神戸市</v>
      </c>
      <c r="AB4" s="167" t="s">
        <v>130</v>
      </c>
      <c r="AC4" s="168">
        <f>SUM(F22)</f>
        <v>749274</v>
      </c>
      <c r="AD4" s="168">
        <f>F9</f>
        <v>271892</v>
      </c>
      <c r="AE4" s="168">
        <f>F10</f>
        <v>119855</v>
      </c>
      <c r="AF4" s="168">
        <f>F13</f>
        <v>109523</v>
      </c>
      <c r="AG4" s="168">
        <f>F14</f>
        <v>4931</v>
      </c>
      <c r="AH4" s="168">
        <f>F15</f>
        <v>57709</v>
      </c>
      <c r="AI4" s="168">
        <f>F17</f>
        <v>134881</v>
      </c>
      <c r="AJ4" s="168">
        <f>F20</f>
        <v>82130</v>
      </c>
      <c r="AK4" s="168">
        <f>F21</f>
        <v>116118</v>
      </c>
      <c r="AL4" s="169"/>
    </row>
    <row r="5" spans="1:37" ht="14.25">
      <c r="A5" s="21" t="s">
        <v>280</v>
      </c>
      <c r="E5" s="3"/>
      <c r="AA5" s="167" t="str">
        <f>E1</f>
        <v>神戸市</v>
      </c>
      <c r="AB5" s="167" t="s">
        <v>114</v>
      </c>
      <c r="AC5" s="170"/>
      <c r="AD5" s="170">
        <f>G9</f>
        <v>36.287392862958015</v>
      </c>
      <c r="AE5" s="170">
        <f>G10</f>
        <v>15.99615094077734</v>
      </c>
      <c r="AF5" s="170">
        <f>G13</f>
        <v>14.61721613188233</v>
      </c>
      <c r="AG5" s="170">
        <f>G14</f>
        <v>0.6581037110589718</v>
      </c>
      <c r="AH5" s="170">
        <f>G15</f>
        <v>7.701988858548408</v>
      </c>
      <c r="AI5" s="170">
        <f>G17</f>
        <v>18.001558842292674</v>
      </c>
      <c r="AJ5" s="170">
        <f>G20</f>
        <v>10.96127718297979</v>
      </c>
      <c r="AK5" s="170">
        <f>G21</f>
        <v>15.49740148463713</v>
      </c>
    </row>
    <row r="6" spans="1:37" ht="14.25">
      <c r="A6" s="3"/>
      <c r="G6" s="359" t="s">
        <v>131</v>
      </c>
      <c r="H6" s="360"/>
      <c r="I6" s="360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AA6" s="167" t="str">
        <f>E1</f>
        <v>神戸市</v>
      </c>
      <c r="AB6" s="167" t="s">
        <v>115</v>
      </c>
      <c r="AC6" s="170">
        <f>SUM(I22)</f>
        <v>3.573141652555556</v>
      </c>
      <c r="AD6" s="170">
        <f>I9</f>
        <v>-1.1323389307869691</v>
      </c>
      <c r="AE6" s="170">
        <f>I10</f>
        <v>-0.6251606430697554</v>
      </c>
      <c r="AF6" s="170">
        <f>I13</f>
        <v>-0.9567647245005917</v>
      </c>
      <c r="AG6" s="170">
        <f>I14</f>
        <v>5.566259901520021</v>
      </c>
      <c r="AH6" s="170">
        <f>I15</f>
        <v>3.269389069825701</v>
      </c>
      <c r="AI6" s="170">
        <f>I17</f>
        <v>2.0102402758975346</v>
      </c>
      <c r="AJ6" s="170">
        <f>I20</f>
        <v>0.9166420918116591</v>
      </c>
      <c r="AK6" s="170">
        <f>I21</f>
        <v>15.963768188309558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53" t="s">
        <v>1</v>
      </c>
      <c r="I7" s="176" t="s">
        <v>21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25" ht="16.5" customHeight="1">
      <c r="A8" s="6"/>
      <c r="B8" s="7"/>
      <c r="C8" s="7"/>
      <c r="D8" s="7"/>
      <c r="E8" s="24"/>
      <c r="F8" s="28" t="s">
        <v>132</v>
      </c>
      <c r="G8" s="29" t="s">
        <v>2</v>
      </c>
      <c r="H8" s="254"/>
      <c r="I8" s="1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9" ht="18" customHeight="1">
      <c r="A9" s="356" t="s">
        <v>80</v>
      </c>
      <c r="B9" s="356" t="s">
        <v>81</v>
      </c>
      <c r="C9" s="47" t="s">
        <v>3</v>
      </c>
      <c r="D9" s="48"/>
      <c r="E9" s="49"/>
      <c r="F9" s="77">
        <v>271892</v>
      </c>
      <c r="G9" s="78">
        <f aca="true" t="shared" si="0" ref="G9:G22">F9/$F$22*100</f>
        <v>36.287392862958015</v>
      </c>
      <c r="H9" s="255">
        <v>275006</v>
      </c>
      <c r="I9" s="260">
        <f aca="true" t="shared" si="1" ref="I9:I40">(F9/H9-1)*100</f>
        <v>-1.1323389307869691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AA9" s="362" t="s">
        <v>128</v>
      </c>
      <c r="AB9" s="363"/>
      <c r="AC9" s="364" t="s">
        <v>116</v>
      </c>
    </row>
    <row r="10" spans="1:37" ht="18" customHeight="1">
      <c r="A10" s="357"/>
      <c r="B10" s="357"/>
      <c r="C10" s="8"/>
      <c r="D10" s="50" t="s">
        <v>22</v>
      </c>
      <c r="E10" s="30"/>
      <c r="F10" s="81">
        <v>119855</v>
      </c>
      <c r="G10" s="82">
        <f t="shared" si="0"/>
        <v>15.99615094077734</v>
      </c>
      <c r="H10" s="256">
        <v>120609</v>
      </c>
      <c r="I10" s="261">
        <f t="shared" si="1"/>
        <v>-0.6251606430697554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AA10" s="346" t="s">
        <v>105</v>
      </c>
      <c r="AB10" s="346"/>
      <c r="AC10" s="364"/>
      <c r="AD10" s="347" t="s">
        <v>117</v>
      </c>
      <c r="AE10" s="348"/>
      <c r="AF10" s="349"/>
      <c r="AG10" s="347" t="s">
        <v>118</v>
      </c>
      <c r="AH10" s="361"/>
      <c r="AI10" s="350"/>
      <c r="AJ10" s="347" t="s">
        <v>119</v>
      </c>
      <c r="AK10" s="350"/>
    </row>
    <row r="11" spans="1:37" ht="18" customHeight="1">
      <c r="A11" s="357"/>
      <c r="B11" s="357"/>
      <c r="C11" s="34"/>
      <c r="D11" s="35"/>
      <c r="E11" s="33" t="s">
        <v>23</v>
      </c>
      <c r="F11" s="85">
        <v>89590</v>
      </c>
      <c r="G11" s="86">
        <f t="shared" si="0"/>
        <v>11.956907619909405</v>
      </c>
      <c r="H11" s="257">
        <v>88542</v>
      </c>
      <c r="I11" s="262">
        <f t="shared" si="1"/>
        <v>1.1836190734340724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AA11" s="346"/>
      <c r="AB11" s="346"/>
      <c r="AC11" s="362"/>
      <c r="AD11" s="166"/>
      <c r="AE11" s="165" t="s">
        <v>120</v>
      </c>
      <c r="AF11" s="165" t="s">
        <v>121</v>
      </c>
      <c r="AG11" s="166"/>
      <c r="AH11" s="165" t="s">
        <v>122</v>
      </c>
      <c r="AI11" s="165" t="s">
        <v>123</v>
      </c>
      <c r="AJ11" s="166"/>
      <c r="AK11" s="171" t="s">
        <v>124</v>
      </c>
    </row>
    <row r="12" spans="1:38" ht="18" customHeight="1">
      <c r="A12" s="357"/>
      <c r="B12" s="357"/>
      <c r="C12" s="34"/>
      <c r="D12" s="36"/>
      <c r="E12" s="33" t="s">
        <v>24</v>
      </c>
      <c r="F12" s="85">
        <v>22572</v>
      </c>
      <c r="G12" s="86">
        <f t="shared" si="0"/>
        <v>3.0125161155999005</v>
      </c>
      <c r="H12" s="257">
        <v>24377</v>
      </c>
      <c r="I12" s="262">
        <f t="shared" si="1"/>
        <v>-7.404520654715507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AA12" s="167" t="str">
        <f>E1</f>
        <v>神戸市</v>
      </c>
      <c r="AB12" s="167" t="s">
        <v>130</v>
      </c>
      <c r="AC12" s="168">
        <f>F40</f>
        <v>737616</v>
      </c>
      <c r="AD12" s="168">
        <f>F23</f>
        <v>429156</v>
      </c>
      <c r="AE12" s="168">
        <f>F24</f>
        <v>116770</v>
      </c>
      <c r="AF12" s="168">
        <f>F26</f>
        <v>118240</v>
      </c>
      <c r="AG12" s="168">
        <f>F27</f>
        <v>226092</v>
      </c>
      <c r="AH12" s="168">
        <f>F28</f>
        <v>73829</v>
      </c>
      <c r="AI12" s="168">
        <f>F32</f>
        <v>5811</v>
      </c>
      <c r="AJ12" s="168">
        <f>F34</f>
        <v>82368</v>
      </c>
      <c r="AK12" s="168">
        <f>F35</f>
        <v>80718</v>
      </c>
      <c r="AL12" s="172"/>
    </row>
    <row r="13" spans="1:37" ht="18" customHeight="1">
      <c r="A13" s="357"/>
      <c r="B13" s="357"/>
      <c r="C13" s="11"/>
      <c r="D13" s="31" t="s">
        <v>25</v>
      </c>
      <c r="E13" s="32"/>
      <c r="F13" s="89">
        <v>109523</v>
      </c>
      <c r="G13" s="90">
        <f t="shared" si="0"/>
        <v>14.61721613188233</v>
      </c>
      <c r="H13" s="258">
        <v>110581</v>
      </c>
      <c r="I13" s="263">
        <f t="shared" si="1"/>
        <v>-0.9567647245005917</v>
      </c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AA13" s="167" t="str">
        <f>E1</f>
        <v>神戸市</v>
      </c>
      <c r="AB13" s="167" t="s">
        <v>114</v>
      </c>
      <c r="AC13" s="170"/>
      <c r="AD13" s="170">
        <f>G23</f>
        <v>58.18149280926661</v>
      </c>
      <c r="AE13" s="170">
        <f>G24</f>
        <v>15.83073035292076</v>
      </c>
      <c r="AF13" s="170">
        <f>G26</f>
        <v>16.030021040758335</v>
      </c>
      <c r="AG13" s="170">
        <f>G27</f>
        <v>30.65172122079781</v>
      </c>
      <c r="AH13" s="170">
        <f>G28</f>
        <v>10.0091375458233</v>
      </c>
      <c r="AI13" s="170">
        <f>G32</f>
        <v>0.787808290492614</v>
      </c>
      <c r="AJ13" s="170">
        <f>G34</f>
        <v>11.166785969935576</v>
      </c>
      <c r="AK13" s="170">
        <f>G35</f>
        <v>10.943092340730136</v>
      </c>
    </row>
    <row r="14" spans="1:37" ht="18" customHeight="1">
      <c r="A14" s="357"/>
      <c r="B14" s="357"/>
      <c r="C14" s="52" t="s">
        <v>4</v>
      </c>
      <c r="D14" s="53"/>
      <c r="E14" s="54"/>
      <c r="F14" s="85">
        <v>4931</v>
      </c>
      <c r="G14" s="86">
        <f t="shared" si="0"/>
        <v>0.6581037110589718</v>
      </c>
      <c r="H14" s="257">
        <v>4671</v>
      </c>
      <c r="I14" s="262">
        <f t="shared" si="1"/>
        <v>5.566259901520021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AA14" s="167" t="str">
        <f>E1</f>
        <v>神戸市</v>
      </c>
      <c r="AB14" s="167" t="s">
        <v>115</v>
      </c>
      <c r="AC14" s="170">
        <f>I40</f>
        <v>3.284707305666257</v>
      </c>
      <c r="AD14" s="170">
        <f>I23</f>
        <v>3.384677648600598</v>
      </c>
      <c r="AE14" s="170">
        <f>I24</f>
        <v>-0.029964470699028745</v>
      </c>
      <c r="AF14" s="170">
        <f>I26</f>
        <v>7.158717067998288</v>
      </c>
      <c r="AG14" s="170">
        <f>I27</f>
        <v>6.4473300125236666</v>
      </c>
      <c r="AH14" s="170">
        <f>I28</f>
        <v>2.29732163888543</v>
      </c>
      <c r="AI14" s="170">
        <f>I32</f>
        <v>1.7331932773109182</v>
      </c>
      <c r="AJ14" s="170">
        <f>I34</f>
        <v>-4.946107508020403</v>
      </c>
      <c r="AK14" s="170">
        <f>I35</f>
        <v>-6.243248580023931</v>
      </c>
    </row>
    <row r="15" spans="1:25" ht="18" customHeight="1">
      <c r="A15" s="357"/>
      <c r="B15" s="357"/>
      <c r="C15" s="52" t="s">
        <v>5</v>
      </c>
      <c r="D15" s="53"/>
      <c r="E15" s="54"/>
      <c r="F15" s="85">
        <v>57709</v>
      </c>
      <c r="G15" s="86">
        <f t="shared" si="0"/>
        <v>7.701988858548408</v>
      </c>
      <c r="H15" s="257">
        <v>55882</v>
      </c>
      <c r="I15" s="262">
        <f t="shared" si="1"/>
        <v>3.269389069825701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ht="18" customHeight="1">
      <c r="A16" s="357"/>
      <c r="B16" s="357"/>
      <c r="C16" s="52" t="s">
        <v>26</v>
      </c>
      <c r="D16" s="53"/>
      <c r="E16" s="54"/>
      <c r="F16" s="85">
        <v>37028</v>
      </c>
      <c r="G16" s="86">
        <f t="shared" si="0"/>
        <v>4.9418503778324085</v>
      </c>
      <c r="H16" s="257">
        <v>35748</v>
      </c>
      <c r="I16" s="262">
        <f t="shared" si="1"/>
        <v>3.5806198948192813</v>
      </c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ht="18" customHeight="1">
      <c r="A17" s="357"/>
      <c r="B17" s="357"/>
      <c r="C17" s="52" t="s">
        <v>6</v>
      </c>
      <c r="D17" s="53"/>
      <c r="E17" s="54"/>
      <c r="F17" s="85">
        <v>134881</v>
      </c>
      <c r="G17" s="86">
        <f t="shared" si="0"/>
        <v>18.001558842292674</v>
      </c>
      <c r="H17" s="257">
        <v>132223</v>
      </c>
      <c r="I17" s="262">
        <f t="shared" si="1"/>
        <v>2.0102402758975346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1:25" ht="18" customHeight="1">
      <c r="A18" s="357"/>
      <c r="B18" s="357"/>
      <c r="C18" s="52" t="s">
        <v>27</v>
      </c>
      <c r="D18" s="53"/>
      <c r="E18" s="54"/>
      <c r="F18" s="85">
        <v>35423</v>
      </c>
      <c r="G18" s="86">
        <f t="shared" si="0"/>
        <v>4.727643025114978</v>
      </c>
      <c r="H18" s="257">
        <v>30606</v>
      </c>
      <c r="I18" s="262">
        <f t="shared" si="1"/>
        <v>15.738744037116902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1:25" ht="18" customHeight="1">
      <c r="A19" s="357"/>
      <c r="B19" s="357"/>
      <c r="C19" s="52" t="s">
        <v>28</v>
      </c>
      <c r="D19" s="53"/>
      <c r="E19" s="54"/>
      <c r="F19" s="85">
        <v>9162</v>
      </c>
      <c r="G19" s="86">
        <f t="shared" si="0"/>
        <v>1.2227836545776312</v>
      </c>
      <c r="H19" s="257">
        <v>7772</v>
      </c>
      <c r="I19" s="262">
        <f t="shared" si="1"/>
        <v>17.884714359238284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</row>
    <row r="20" spans="1:25" ht="18" customHeight="1">
      <c r="A20" s="357"/>
      <c r="B20" s="357"/>
      <c r="C20" s="52" t="s">
        <v>7</v>
      </c>
      <c r="D20" s="53"/>
      <c r="E20" s="54"/>
      <c r="F20" s="85">
        <v>82130</v>
      </c>
      <c r="G20" s="86">
        <f t="shared" si="0"/>
        <v>10.96127718297979</v>
      </c>
      <c r="H20" s="257">
        <v>81384</v>
      </c>
      <c r="I20" s="262">
        <f t="shared" si="1"/>
        <v>0.9166420918116591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</row>
    <row r="21" spans="1:25" ht="18" customHeight="1">
      <c r="A21" s="357"/>
      <c r="B21" s="357"/>
      <c r="C21" s="57" t="s">
        <v>8</v>
      </c>
      <c r="D21" s="58"/>
      <c r="E21" s="56"/>
      <c r="F21" s="93">
        <v>116118</v>
      </c>
      <c r="G21" s="94">
        <f t="shared" si="0"/>
        <v>15.49740148463713</v>
      </c>
      <c r="H21" s="259">
        <v>100133</v>
      </c>
      <c r="I21" s="264">
        <f t="shared" si="1"/>
        <v>15.963768188309558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</row>
    <row r="22" spans="1:25" ht="18" customHeight="1">
      <c r="A22" s="357"/>
      <c r="B22" s="358"/>
      <c r="C22" s="59" t="s">
        <v>9</v>
      </c>
      <c r="D22" s="37"/>
      <c r="E22" s="60"/>
      <c r="F22" s="97">
        <f>SUM(F9,F14:F21)</f>
        <v>749274</v>
      </c>
      <c r="G22" s="98">
        <f t="shared" si="0"/>
        <v>100</v>
      </c>
      <c r="H22" s="97">
        <f>SUM(H9,H14:H21)</f>
        <v>723425</v>
      </c>
      <c r="I22" s="265">
        <f t="shared" si="1"/>
        <v>3.573141652555556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1:25" ht="18" customHeight="1">
      <c r="A23" s="357"/>
      <c r="B23" s="356" t="s">
        <v>82</v>
      </c>
      <c r="C23" s="4" t="s">
        <v>10</v>
      </c>
      <c r="D23" s="5"/>
      <c r="E23" s="23"/>
      <c r="F23" s="77">
        <v>429156</v>
      </c>
      <c r="G23" s="78">
        <f aca="true" t="shared" si="2" ref="G23:G40">F23/$F$40*100</f>
        <v>58.18149280926661</v>
      </c>
      <c r="H23" s="255">
        <v>415106</v>
      </c>
      <c r="I23" s="266">
        <f t="shared" si="1"/>
        <v>3.384677648600598</v>
      </c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25" ht="18" customHeight="1">
      <c r="A24" s="357"/>
      <c r="B24" s="357"/>
      <c r="C24" s="8"/>
      <c r="D24" s="10" t="s">
        <v>11</v>
      </c>
      <c r="E24" s="38"/>
      <c r="F24" s="85">
        <v>116770</v>
      </c>
      <c r="G24" s="86">
        <f t="shared" si="2"/>
        <v>15.83073035292076</v>
      </c>
      <c r="H24" s="257">
        <v>116805</v>
      </c>
      <c r="I24" s="262">
        <f t="shared" si="1"/>
        <v>-0.029964470699028745</v>
      </c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</row>
    <row r="25" spans="1:25" ht="18" customHeight="1">
      <c r="A25" s="357"/>
      <c r="B25" s="357"/>
      <c r="C25" s="8"/>
      <c r="D25" s="10" t="s">
        <v>29</v>
      </c>
      <c r="E25" s="38"/>
      <c r="F25" s="85">
        <v>194146</v>
      </c>
      <c r="G25" s="86">
        <f t="shared" si="2"/>
        <v>26.320741415587513</v>
      </c>
      <c r="H25" s="257">
        <v>187960</v>
      </c>
      <c r="I25" s="262">
        <f t="shared" si="1"/>
        <v>3.2911257714407283</v>
      </c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</row>
    <row r="26" spans="1:25" ht="18" customHeight="1">
      <c r="A26" s="357"/>
      <c r="B26" s="357"/>
      <c r="C26" s="11"/>
      <c r="D26" s="10" t="s">
        <v>12</v>
      </c>
      <c r="E26" s="38"/>
      <c r="F26" s="85">
        <v>118240</v>
      </c>
      <c r="G26" s="86">
        <f t="shared" si="2"/>
        <v>16.030021040758335</v>
      </c>
      <c r="H26" s="257">
        <v>110341</v>
      </c>
      <c r="I26" s="262">
        <f t="shared" si="1"/>
        <v>7.158717067998288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</row>
    <row r="27" spans="1:25" ht="18" customHeight="1">
      <c r="A27" s="357"/>
      <c r="B27" s="357"/>
      <c r="C27" s="8" t="s">
        <v>13</v>
      </c>
      <c r="D27" s="14"/>
      <c r="E27" s="25"/>
      <c r="F27" s="77">
        <v>226092</v>
      </c>
      <c r="G27" s="78">
        <f t="shared" si="2"/>
        <v>30.65172122079781</v>
      </c>
      <c r="H27" s="255">
        <v>212398</v>
      </c>
      <c r="I27" s="266">
        <f t="shared" si="1"/>
        <v>6.4473300125236666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</row>
    <row r="28" spans="1:25" ht="18" customHeight="1">
      <c r="A28" s="357"/>
      <c r="B28" s="357"/>
      <c r="C28" s="8"/>
      <c r="D28" s="10" t="s">
        <v>14</v>
      </c>
      <c r="E28" s="38"/>
      <c r="F28" s="85">
        <v>73829</v>
      </c>
      <c r="G28" s="86">
        <f t="shared" si="2"/>
        <v>10.0091375458233</v>
      </c>
      <c r="H28" s="257">
        <v>72171</v>
      </c>
      <c r="I28" s="262">
        <f t="shared" si="1"/>
        <v>2.29732163888543</v>
      </c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</row>
    <row r="29" spans="1:25" ht="18" customHeight="1">
      <c r="A29" s="357"/>
      <c r="B29" s="357"/>
      <c r="C29" s="8"/>
      <c r="D29" s="10" t="s">
        <v>30</v>
      </c>
      <c r="E29" s="38"/>
      <c r="F29" s="85">
        <v>2979</v>
      </c>
      <c r="G29" s="86">
        <f t="shared" si="2"/>
        <v>0.4038686796381857</v>
      </c>
      <c r="H29" s="257">
        <v>2878</v>
      </c>
      <c r="I29" s="262">
        <f t="shared" si="1"/>
        <v>3.5093815149409346</v>
      </c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</row>
    <row r="30" spans="1:25" ht="18" customHeight="1">
      <c r="A30" s="357"/>
      <c r="B30" s="357"/>
      <c r="C30" s="8"/>
      <c r="D30" s="10" t="s">
        <v>31</v>
      </c>
      <c r="E30" s="38"/>
      <c r="F30" s="85">
        <v>49503</v>
      </c>
      <c r="G30" s="86">
        <f t="shared" si="2"/>
        <v>6.711215591852672</v>
      </c>
      <c r="H30" s="257">
        <v>49014</v>
      </c>
      <c r="I30" s="262">
        <f t="shared" si="1"/>
        <v>0.9976741339209116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</row>
    <row r="31" spans="1:25" ht="18" customHeight="1">
      <c r="A31" s="357"/>
      <c r="B31" s="357"/>
      <c r="C31" s="8"/>
      <c r="D31" s="10" t="s">
        <v>32</v>
      </c>
      <c r="E31" s="38"/>
      <c r="F31" s="85">
        <v>63970</v>
      </c>
      <c r="G31" s="86">
        <f t="shared" si="2"/>
        <v>8.672534218346675</v>
      </c>
      <c r="H31" s="257">
        <v>58777</v>
      </c>
      <c r="I31" s="262">
        <f t="shared" si="1"/>
        <v>8.835088555047044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ht="18" customHeight="1">
      <c r="A32" s="357"/>
      <c r="B32" s="357"/>
      <c r="C32" s="8"/>
      <c r="D32" s="10" t="s">
        <v>15</v>
      </c>
      <c r="E32" s="38"/>
      <c r="F32" s="85">
        <v>5811</v>
      </c>
      <c r="G32" s="86">
        <f t="shared" si="2"/>
        <v>0.787808290492614</v>
      </c>
      <c r="H32" s="257">
        <v>5712</v>
      </c>
      <c r="I32" s="262">
        <f t="shared" si="1"/>
        <v>1.7331932773109182</v>
      </c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</row>
    <row r="33" spans="1:25" ht="18" customHeight="1">
      <c r="A33" s="357"/>
      <c r="B33" s="357"/>
      <c r="C33" s="11"/>
      <c r="D33" s="10" t="s">
        <v>33</v>
      </c>
      <c r="E33" s="38"/>
      <c r="F33" s="85">
        <v>29999</v>
      </c>
      <c r="G33" s="86">
        <f t="shared" si="2"/>
        <v>4.0670213227478795</v>
      </c>
      <c r="H33" s="257">
        <v>23846</v>
      </c>
      <c r="I33" s="262">
        <f t="shared" si="1"/>
        <v>25.803069697223858</v>
      </c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</row>
    <row r="34" spans="1:25" ht="18" customHeight="1">
      <c r="A34" s="357"/>
      <c r="B34" s="357"/>
      <c r="C34" s="8" t="s">
        <v>16</v>
      </c>
      <c r="D34" s="14"/>
      <c r="E34" s="25"/>
      <c r="F34" s="77">
        <v>82368</v>
      </c>
      <c r="G34" s="78">
        <f t="shared" si="2"/>
        <v>11.166785969935576</v>
      </c>
      <c r="H34" s="255">
        <v>86654</v>
      </c>
      <c r="I34" s="266">
        <f t="shared" si="1"/>
        <v>-4.946107508020403</v>
      </c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</row>
    <row r="35" spans="1:25" ht="18" customHeight="1">
      <c r="A35" s="357"/>
      <c r="B35" s="357"/>
      <c r="C35" s="8"/>
      <c r="D35" s="39" t="s">
        <v>17</v>
      </c>
      <c r="E35" s="40"/>
      <c r="F35" s="81">
        <v>80718</v>
      </c>
      <c r="G35" s="82">
        <f t="shared" si="2"/>
        <v>10.943092340730136</v>
      </c>
      <c r="H35" s="256">
        <v>86093</v>
      </c>
      <c r="I35" s="261">
        <f t="shared" si="1"/>
        <v>-6.243248580023931</v>
      </c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</row>
    <row r="36" spans="1:25" ht="18" customHeight="1">
      <c r="A36" s="357"/>
      <c r="B36" s="357"/>
      <c r="C36" s="8"/>
      <c r="D36" s="41"/>
      <c r="E36" s="155" t="s">
        <v>102</v>
      </c>
      <c r="F36" s="85">
        <v>35026</v>
      </c>
      <c r="G36" s="86">
        <f t="shared" si="2"/>
        <v>4.7485412463937875</v>
      </c>
      <c r="H36" s="257">
        <v>37483</v>
      </c>
      <c r="I36" s="262">
        <f t="shared" si="1"/>
        <v>-6.554971587119496</v>
      </c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</row>
    <row r="37" spans="1:25" ht="18" customHeight="1">
      <c r="A37" s="357"/>
      <c r="B37" s="357"/>
      <c r="C37" s="8"/>
      <c r="D37" s="12"/>
      <c r="E37" s="33" t="s">
        <v>34</v>
      </c>
      <c r="F37" s="85">
        <v>39053</v>
      </c>
      <c r="G37" s="86">
        <f t="shared" si="2"/>
        <v>5.29448927355155</v>
      </c>
      <c r="H37" s="257">
        <v>39573</v>
      </c>
      <c r="I37" s="262">
        <f t="shared" si="1"/>
        <v>-1.31402724079549</v>
      </c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</row>
    <row r="38" spans="1:25" ht="18" customHeight="1">
      <c r="A38" s="357"/>
      <c r="B38" s="357"/>
      <c r="C38" s="8"/>
      <c r="D38" s="61" t="s">
        <v>35</v>
      </c>
      <c r="E38" s="54"/>
      <c r="F38" s="85">
        <v>1650</v>
      </c>
      <c r="G38" s="86">
        <f t="shared" si="2"/>
        <v>0.22369362920544025</v>
      </c>
      <c r="H38" s="257">
        <v>560</v>
      </c>
      <c r="I38" s="262">
        <f t="shared" si="1"/>
        <v>194.64285714285717</v>
      </c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</row>
    <row r="39" spans="1:25" ht="18" customHeight="1">
      <c r="A39" s="357"/>
      <c r="B39" s="357"/>
      <c r="C39" s="6"/>
      <c r="D39" s="55" t="s">
        <v>36</v>
      </c>
      <c r="E39" s="56"/>
      <c r="F39" s="93">
        <v>0</v>
      </c>
      <c r="G39" s="94">
        <f t="shared" si="2"/>
        <v>0</v>
      </c>
      <c r="H39" s="259" t="s">
        <v>305</v>
      </c>
      <c r="I39" s="264" t="e">
        <f t="shared" si="1"/>
        <v>#VALUE!</v>
      </c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</row>
    <row r="40" spans="1:25" ht="18" customHeight="1">
      <c r="A40" s="358"/>
      <c r="B40" s="358"/>
      <c r="C40" s="6" t="s">
        <v>18</v>
      </c>
      <c r="D40" s="7"/>
      <c r="E40" s="24"/>
      <c r="F40" s="97">
        <f>SUM(F23,F27,F34)</f>
        <v>737616</v>
      </c>
      <c r="G40" s="98">
        <f t="shared" si="2"/>
        <v>100</v>
      </c>
      <c r="H40" s="97">
        <f>SUM(H23,H27,H34)</f>
        <v>714158</v>
      </c>
      <c r="I40" s="265">
        <f t="shared" si="1"/>
        <v>3.284707305666257</v>
      </c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</row>
    <row r="41" ht="18" customHeight="1">
      <c r="A41" s="153" t="s">
        <v>19</v>
      </c>
    </row>
    <row r="42" ht="18" customHeight="1">
      <c r="A42" s="154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31" sqref="K3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0" t="s">
        <v>0</v>
      </c>
      <c r="B1" s="180"/>
      <c r="C1" s="76" t="s">
        <v>289</v>
      </c>
      <c r="D1" s="181"/>
      <c r="E1" s="181"/>
      <c r="AA1" s="1" t="str">
        <f>C1</f>
        <v>神戸市</v>
      </c>
      <c r="AB1" s="1" t="s">
        <v>133</v>
      </c>
      <c r="AC1" s="1" t="s">
        <v>134</v>
      </c>
      <c r="AD1" s="182" t="s">
        <v>135</v>
      </c>
      <c r="AE1" s="1" t="s">
        <v>136</v>
      </c>
      <c r="AF1" s="1" t="s">
        <v>137</v>
      </c>
      <c r="AG1" s="1" t="s">
        <v>138</v>
      </c>
      <c r="AH1" s="1" t="s">
        <v>139</v>
      </c>
      <c r="AI1" s="1" t="s">
        <v>140</v>
      </c>
      <c r="AJ1" s="1" t="s">
        <v>141</v>
      </c>
      <c r="AK1" s="1" t="s">
        <v>142</v>
      </c>
      <c r="AL1" s="1" t="s">
        <v>143</v>
      </c>
      <c r="AM1" s="1" t="s">
        <v>144</v>
      </c>
      <c r="AN1" s="1" t="s">
        <v>145</v>
      </c>
      <c r="AO1" s="1" t="s">
        <v>146</v>
      </c>
      <c r="AP1" s="1" t="s">
        <v>123</v>
      </c>
      <c r="AQ1" s="1" t="s">
        <v>147</v>
      </c>
      <c r="AR1" s="1" t="s">
        <v>148</v>
      </c>
      <c r="AS1" s="1" t="s">
        <v>149</v>
      </c>
    </row>
    <row r="2" spans="27:45" ht="13.5">
      <c r="AA2" s="1" t="s">
        <v>150</v>
      </c>
      <c r="AB2" s="183">
        <f>I7</f>
        <v>749274</v>
      </c>
      <c r="AC2" s="183">
        <f>I9</f>
        <v>737616</v>
      </c>
      <c r="AD2" s="183">
        <f>I10</f>
        <v>11658</v>
      </c>
      <c r="AE2" s="183">
        <f>I11</f>
        <v>10402</v>
      </c>
      <c r="AF2" s="183">
        <f>I12</f>
        <v>1256</v>
      </c>
      <c r="AG2" s="183">
        <f>I13</f>
        <v>-313</v>
      </c>
      <c r="AH2" s="1">
        <f>I14</f>
        <v>0</v>
      </c>
      <c r="AI2" s="183">
        <f>I15</f>
        <v>1547</v>
      </c>
      <c r="AJ2" s="183">
        <f>I25</f>
        <v>384449</v>
      </c>
      <c r="AK2" s="184">
        <f>I26</f>
        <v>0.791</v>
      </c>
      <c r="AL2" s="185">
        <f>I27</f>
        <v>0.3</v>
      </c>
      <c r="AM2" s="185">
        <f>I28</f>
        <v>95.9</v>
      </c>
      <c r="AN2" s="185">
        <f>I29</f>
        <v>52.3</v>
      </c>
      <c r="AO2" s="185">
        <f>I33</f>
        <v>80.2</v>
      </c>
      <c r="AP2" s="183">
        <f>I16</f>
        <v>62704</v>
      </c>
      <c r="AQ2" s="183">
        <f>I17</f>
        <v>152059</v>
      </c>
      <c r="AR2" s="183">
        <f>I18</f>
        <v>1106190</v>
      </c>
      <c r="AS2" s="186">
        <f>I21</f>
        <v>2.6475004152134196</v>
      </c>
    </row>
    <row r="3" spans="27:45" ht="13.5">
      <c r="AA3" s="1" t="s">
        <v>151</v>
      </c>
      <c r="AB3" s="183">
        <f>H7</f>
        <v>723425</v>
      </c>
      <c r="AC3" s="183">
        <f>H9</f>
        <v>714158</v>
      </c>
      <c r="AD3" s="183">
        <f>H10</f>
        <v>9267</v>
      </c>
      <c r="AE3" s="183">
        <f>H11</f>
        <v>7699</v>
      </c>
      <c r="AF3" s="183">
        <f>H12</f>
        <v>1568</v>
      </c>
      <c r="AG3" s="183" t="str">
        <f>H13</f>
        <v>     ▲ 1,055</v>
      </c>
      <c r="AH3" s="1" t="str">
        <f>H14</f>
        <v>              －</v>
      </c>
      <c r="AI3" s="183">
        <f>H15</f>
        <v>1568</v>
      </c>
      <c r="AJ3" s="183">
        <f>H25</f>
        <v>380828</v>
      </c>
      <c r="AK3" s="184">
        <f>H26</f>
        <v>0.779</v>
      </c>
      <c r="AL3" s="185">
        <f>H27</f>
        <v>0.4</v>
      </c>
      <c r="AM3" s="185">
        <f>H28</f>
        <v>96.3</v>
      </c>
      <c r="AN3" s="185">
        <f>H29</f>
        <v>53.5</v>
      </c>
      <c r="AO3" s="185">
        <f>H33</f>
        <v>86.1</v>
      </c>
      <c r="AP3" s="183">
        <f>H16</f>
        <v>62352</v>
      </c>
      <c r="AQ3" s="183">
        <f>H17</f>
        <v>167516</v>
      </c>
      <c r="AR3" s="183">
        <f>H18</f>
        <v>1122275</v>
      </c>
      <c r="AS3" s="186">
        <f>H21</f>
        <v>2.7894248840427878</v>
      </c>
    </row>
    <row r="4" spans="1:44" ht="13.5">
      <c r="A4" s="21" t="s">
        <v>152</v>
      </c>
      <c r="AP4" s="183"/>
      <c r="AQ4" s="183"/>
      <c r="AR4" s="183"/>
    </row>
    <row r="5" ht="13.5">
      <c r="I5" s="187" t="s">
        <v>153</v>
      </c>
    </row>
    <row r="6" spans="1:9" s="174" customFormat="1" ht="29.25" customHeight="1">
      <c r="A6" s="188" t="s">
        <v>154</v>
      </c>
      <c r="B6" s="189"/>
      <c r="C6" s="189"/>
      <c r="D6" s="190"/>
      <c r="E6" s="165" t="s">
        <v>270</v>
      </c>
      <c r="F6" s="165" t="s">
        <v>271</v>
      </c>
      <c r="G6" s="165" t="s">
        <v>272</v>
      </c>
      <c r="H6" s="165" t="s">
        <v>274</v>
      </c>
      <c r="I6" s="165" t="s">
        <v>283</v>
      </c>
    </row>
    <row r="7" spans="1:9" ht="27" customHeight="1">
      <c r="A7" s="356" t="s">
        <v>155</v>
      </c>
      <c r="B7" s="47" t="s">
        <v>156</v>
      </c>
      <c r="C7" s="48"/>
      <c r="D7" s="100" t="s">
        <v>157</v>
      </c>
      <c r="E7" s="191">
        <v>748719</v>
      </c>
      <c r="F7" s="192">
        <v>767036</v>
      </c>
      <c r="G7" s="192">
        <v>744325</v>
      </c>
      <c r="H7" s="192">
        <v>723425</v>
      </c>
      <c r="I7" s="192">
        <v>749274</v>
      </c>
    </row>
    <row r="8" spans="1:9" ht="27" customHeight="1">
      <c r="A8" s="357"/>
      <c r="B8" s="26"/>
      <c r="C8" s="61" t="s">
        <v>158</v>
      </c>
      <c r="D8" s="101" t="s">
        <v>38</v>
      </c>
      <c r="E8" s="193">
        <v>451861</v>
      </c>
      <c r="F8" s="193">
        <v>439126</v>
      </c>
      <c r="G8" s="193">
        <v>455533</v>
      </c>
      <c r="H8" s="193">
        <v>440033</v>
      </c>
      <c r="I8" s="194">
        <v>451575</v>
      </c>
    </row>
    <row r="9" spans="1:9" ht="27" customHeight="1">
      <c r="A9" s="357"/>
      <c r="B9" s="52" t="s">
        <v>159</v>
      </c>
      <c r="C9" s="53"/>
      <c r="D9" s="102"/>
      <c r="E9" s="195">
        <v>742318</v>
      </c>
      <c r="F9" s="195">
        <v>758180</v>
      </c>
      <c r="G9" s="195">
        <v>732586</v>
      </c>
      <c r="H9" s="195">
        <v>714158</v>
      </c>
      <c r="I9" s="196">
        <v>737616</v>
      </c>
    </row>
    <row r="10" spans="1:9" ht="27" customHeight="1">
      <c r="A10" s="357"/>
      <c r="B10" s="52" t="s">
        <v>160</v>
      </c>
      <c r="C10" s="53"/>
      <c r="D10" s="102"/>
      <c r="E10" s="195">
        <v>6401</v>
      </c>
      <c r="F10" s="195">
        <v>8856</v>
      </c>
      <c r="G10" s="195">
        <v>11739</v>
      </c>
      <c r="H10" s="195">
        <v>9267</v>
      </c>
      <c r="I10" s="196">
        <f>I7-I9</f>
        <v>11658</v>
      </c>
    </row>
    <row r="11" spans="1:9" ht="27" customHeight="1">
      <c r="A11" s="357"/>
      <c r="B11" s="52" t="s">
        <v>161</v>
      </c>
      <c r="C11" s="53"/>
      <c r="D11" s="102"/>
      <c r="E11" s="195">
        <v>4195</v>
      </c>
      <c r="F11" s="195">
        <v>6869</v>
      </c>
      <c r="G11" s="195">
        <v>9115</v>
      </c>
      <c r="H11" s="195">
        <v>7699</v>
      </c>
      <c r="I11" s="196">
        <v>10402</v>
      </c>
    </row>
    <row r="12" spans="1:9" ht="27" customHeight="1">
      <c r="A12" s="357"/>
      <c r="B12" s="52" t="s">
        <v>162</v>
      </c>
      <c r="C12" s="53"/>
      <c r="D12" s="102"/>
      <c r="E12" s="195">
        <v>2207</v>
      </c>
      <c r="F12" s="195">
        <v>1986</v>
      </c>
      <c r="G12" s="195">
        <v>2624</v>
      </c>
      <c r="H12" s="195">
        <v>1568</v>
      </c>
      <c r="I12" s="196">
        <v>1256</v>
      </c>
    </row>
    <row r="13" spans="1:9" ht="27" customHeight="1">
      <c r="A13" s="357"/>
      <c r="B13" s="52" t="s">
        <v>163</v>
      </c>
      <c r="C13" s="53"/>
      <c r="D13" s="108"/>
      <c r="E13" s="197">
        <v>2129</v>
      </c>
      <c r="F13" s="197" t="s">
        <v>306</v>
      </c>
      <c r="G13" s="197">
        <v>638</v>
      </c>
      <c r="H13" s="197" t="s">
        <v>307</v>
      </c>
      <c r="I13" s="198">
        <v>-313</v>
      </c>
    </row>
    <row r="14" spans="1:9" ht="27" customHeight="1">
      <c r="A14" s="357"/>
      <c r="B14" s="112" t="s">
        <v>164</v>
      </c>
      <c r="C14" s="68"/>
      <c r="D14" s="108"/>
      <c r="E14" s="197" t="s">
        <v>308</v>
      </c>
      <c r="F14" s="197" t="s">
        <v>308</v>
      </c>
      <c r="G14" s="197" t="s">
        <v>308</v>
      </c>
      <c r="H14" s="197" t="s">
        <v>308</v>
      </c>
      <c r="I14" s="198">
        <v>0</v>
      </c>
    </row>
    <row r="15" spans="1:9" ht="27" customHeight="1">
      <c r="A15" s="357"/>
      <c r="B15" s="57" t="s">
        <v>165</v>
      </c>
      <c r="C15" s="58"/>
      <c r="D15" s="199"/>
      <c r="E15" s="200">
        <v>2242</v>
      </c>
      <c r="F15" s="200">
        <v>2658</v>
      </c>
      <c r="G15" s="200">
        <v>5715</v>
      </c>
      <c r="H15" s="200">
        <v>1568</v>
      </c>
      <c r="I15" s="201">
        <v>1547</v>
      </c>
    </row>
    <row r="16" spans="1:9" ht="27" customHeight="1">
      <c r="A16" s="357"/>
      <c r="B16" s="202" t="s">
        <v>166</v>
      </c>
      <c r="C16" s="203"/>
      <c r="D16" s="204" t="s">
        <v>39</v>
      </c>
      <c r="E16" s="205">
        <v>49237</v>
      </c>
      <c r="F16" s="205">
        <v>60308</v>
      </c>
      <c r="G16" s="205">
        <v>62888</v>
      </c>
      <c r="H16" s="205">
        <v>62352</v>
      </c>
      <c r="I16" s="206">
        <v>62704</v>
      </c>
    </row>
    <row r="17" spans="1:9" ht="27" customHeight="1">
      <c r="A17" s="357"/>
      <c r="B17" s="52" t="s">
        <v>167</v>
      </c>
      <c r="C17" s="53"/>
      <c r="D17" s="101" t="s">
        <v>40</v>
      </c>
      <c r="E17" s="195">
        <v>86358</v>
      </c>
      <c r="F17" s="195">
        <v>118902</v>
      </c>
      <c r="G17" s="195">
        <v>137307</v>
      </c>
      <c r="H17" s="195">
        <v>167516</v>
      </c>
      <c r="I17" s="196">
        <v>152059</v>
      </c>
    </row>
    <row r="18" spans="1:9" ht="27" customHeight="1">
      <c r="A18" s="357"/>
      <c r="B18" s="52" t="s">
        <v>168</v>
      </c>
      <c r="C18" s="53"/>
      <c r="D18" s="101" t="s">
        <v>41</v>
      </c>
      <c r="E18" s="195">
        <v>1145034</v>
      </c>
      <c r="F18" s="195">
        <v>1143683</v>
      </c>
      <c r="G18" s="195">
        <v>1130232</v>
      </c>
      <c r="H18" s="195">
        <v>1122275</v>
      </c>
      <c r="I18" s="196">
        <v>1106190</v>
      </c>
    </row>
    <row r="19" spans="1:9" ht="27" customHeight="1">
      <c r="A19" s="357"/>
      <c r="B19" s="52" t="s">
        <v>169</v>
      </c>
      <c r="C19" s="53"/>
      <c r="D19" s="101" t="s">
        <v>170</v>
      </c>
      <c r="E19" s="195">
        <f>E17+E18-E16</f>
        <v>1182155</v>
      </c>
      <c r="F19" s="195">
        <f>F17+F18-F16</f>
        <v>1202277</v>
      </c>
      <c r="G19" s="195">
        <f>G17+G18-G16</f>
        <v>1204651</v>
      </c>
      <c r="H19" s="195">
        <f>H17+H18-H16</f>
        <v>1227439</v>
      </c>
      <c r="I19" s="195">
        <f>I17+I18-I16</f>
        <v>1195545</v>
      </c>
    </row>
    <row r="20" spans="1:9" ht="27" customHeight="1">
      <c r="A20" s="357"/>
      <c r="B20" s="52" t="s">
        <v>171</v>
      </c>
      <c r="C20" s="53"/>
      <c r="D20" s="102" t="s">
        <v>172</v>
      </c>
      <c r="E20" s="207">
        <f>E18/E8</f>
        <v>2.5340403354128815</v>
      </c>
      <c r="F20" s="207">
        <f>F18/F8</f>
        <v>2.6044529360593542</v>
      </c>
      <c r="G20" s="207">
        <f>G18/G8</f>
        <v>2.4811199188642754</v>
      </c>
      <c r="H20" s="207">
        <f>H18/H8</f>
        <v>2.5504337174711895</v>
      </c>
      <c r="I20" s="207">
        <f>I18/I8</f>
        <v>2.449626307922272</v>
      </c>
    </row>
    <row r="21" spans="1:9" ht="27" customHeight="1">
      <c r="A21" s="357"/>
      <c r="B21" s="52" t="s">
        <v>173</v>
      </c>
      <c r="C21" s="53"/>
      <c r="D21" s="102" t="s">
        <v>174</v>
      </c>
      <c r="E21" s="207">
        <f>E19/E8</f>
        <v>2.616191704971219</v>
      </c>
      <c r="F21" s="207">
        <f>F19/F8</f>
        <v>2.737886164790971</v>
      </c>
      <c r="G21" s="207">
        <f>G19/G8</f>
        <v>2.644486788004382</v>
      </c>
      <c r="H21" s="207">
        <f>H19/H8</f>
        <v>2.7894248840427878</v>
      </c>
      <c r="I21" s="207">
        <f>I19/I8</f>
        <v>2.6475004152134196</v>
      </c>
    </row>
    <row r="22" spans="1:9" ht="27" customHeight="1">
      <c r="A22" s="357"/>
      <c r="B22" s="52" t="s">
        <v>175</v>
      </c>
      <c r="C22" s="53"/>
      <c r="D22" s="102" t="s">
        <v>176</v>
      </c>
      <c r="E22" s="195">
        <f>E18/E24*1000000</f>
        <v>741506.2815697448</v>
      </c>
      <c r="F22" s="195">
        <f>F18/F24*1000000</f>
        <v>740631.3948970342</v>
      </c>
      <c r="G22" s="195">
        <f>G18/G24*1000000</f>
        <v>731920.7356560031</v>
      </c>
      <c r="H22" s="195">
        <f>H18/H24*1000000</f>
        <v>726767.9057116953</v>
      </c>
      <c r="I22" s="195">
        <f>I18/I24*1000000</f>
        <v>719579.8791625685</v>
      </c>
    </row>
    <row r="23" spans="1:9" ht="27" customHeight="1">
      <c r="A23" s="357"/>
      <c r="B23" s="52" t="s">
        <v>177</v>
      </c>
      <c r="C23" s="53"/>
      <c r="D23" s="102" t="s">
        <v>178</v>
      </c>
      <c r="E23" s="195">
        <f>E19/E24*1000000</f>
        <v>765545.2661572335</v>
      </c>
      <c r="F23" s="195">
        <f>F19/F24*1000000</f>
        <v>778575.961662997</v>
      </c>
      <c r="G23" s="195">
        <f>G19/G24*1000000</f>
        <v>780113.3272892112</v>
      </c>
      <c r="H23" s="195">
        <f>H19/H24*1000000</f>
        <v>794870.4830980443</v>
      </c>
      <c r="I23" s="195">
        <f>I19/I24*1000000</f>
        <v>777705.5719482304</v>
      </c>
    </row>
    <row r="24" spans="1:9" ht="27" customHeight="1">
      <c r="A24" s="357"/>
      <c r="B24" s="208" t="s">
        <v>179</v>
      </c>
      <c r="C24" s="209"/>
      <c r="D24" s="210" t="s">
        <v>180</v>
      </c>
      <c r="E24" s="200">
        <v>1544200</v>
      </c>
      <c r="F24" s="200">
        <f>E24</f>
        <v>1544200</v>
      </c>
      <c r="G24" s="200">
        <f>E24</f>
        <v>1544200</v>
      </c>
      <c r="H24" s="200">
        <f>E24</f>
        <v>1544200</v>
      </c>
      <c r="I24" s="275">
        <v>1537272</v>
      </c>
    </row>
    <row r="25" spans="1:9" ht="27" customHeight="1">
      <c r="A25" s="357"/>
      <c r="B25" s="11" t="s">
        <v>181</v>
      </c>
      <c r="C25" s="211"/>
      <c r="D25" s="212"/>
      <c r="E25" s="193">
        <v>383452</v>
      </c>
      <c r="F25" s="193">
        <v>379268</v>
      </c>
      <c r="G25" s="193">
        <v>381145</v>
      </c>
      <c r="H25" s="193">
        <v>380828</v>
      </c>
      <c r="I25" s="213">
        <v>384449</v>
      </c>
    </row>
    <row r="26" spans="1:9" ht="27" customHeight="1">
      <c r="A26" s="357"/>
      <c r="B26" s="214" t="s">
        <v>182</v>
      </c>
      <c r="C26" s="215"/>
      <c r="D26" s="216"/>
      <c r="E26" s="217">
        <v>0.734</v>
      </c>
      <c r="F26" s="217">
        <v>0.744</v>
      </c>
      <c r="G26" s="217">
        <v>0.76</v>
      </c>
      <c r="H26" s="217">
        <v>0.779</v>
      </c>
      <c r="I26" s="283">
        <v>0.791</v>
      </c>
    </row>
    <row r="27" spans="1:9" ht="27" customHeight="1">
      <c r="A27" s="357"/>
      <c r="B27" s="214" t="s">
        <v>183</v>
      </c>
      <c r="C27" s="215"/>
      <c r="D27" s="216"/>
      <c r="E27" s="218">
        <v>0.6</v>
      </c>
      <c r="F27" s="218">
        <v>0.5</v>
      </c>
      <c r="G27" s="218">
        <v>0.7</v>
      </c>
      <c r="H27" s="218">
        <v>0.4</v>
      </c>
      <c r="I27" s="219">
        <v>0.3</v>
      </c>
    </row>
    <row r="28" spans="1:9" ht="27" customHeight="1">
      <c r="A28" s="357"/>
      <c r="B28" s="214" t="s">
        <v>184</v>
      </c>
      <c r="C28" s="215"/>
      <c r="D28" s="216"/>
      <c r="E28" s="218">
        <v>96.1</v>
      </c>
      <c r="F28" s="218">
        <v>91.5</v>
      </c>
      <c r="G28" s="218">
        <v>95.1</v>
      </c>
      <c r="H28" s="218">
        <v>96.3</v>
      </c>
      <c r="I28" s="219">
        <v>95.9</v>
      </c>
    </row>
    <row r="29" spans="1:9" ht="27" customHeight="1">
      <c r="A29" s="357"/>
      <c r="B29" s="220" t="s">
        <v>185</v>
      </c>
      <c r="C29" s="221"/>
      <c r="D29" s="222"/>
      <c r="E29" s="223">
        <v>56</v>
      </c>
      <c r="F29" s="223">
        <v>56.4</v>
      </c>
      <c r="G29" s="223">
        <v>53.7</v>
      </c>
      <c r="H29" s="223">
        <v>53.5</v>
      </c>
      <c r="I29" s="226">
        <v>52.3</v>
      </c>
    </row>
    <row r="30" spans="1:9" ht="27" customHeight="1">
      <c r="A30" s="357"/>
      <c r="B30" s="356" t="s">
        <v>186</v>
      </c>
      <c r="C30" s="20" t="s">
        <v>187</v>
      </c>
      <c r="D30" s="224"/>
      <c r="E30" s="225" t="s">
        <v>308</v>
      </c>
      <c r="F30" s="225" t="s">
        <v>308</v>
      </c>
      <c r="G30" s="225" t="s">
        <v>308</v>
      </c>
      <c r="H30" s="225" t="s">
        <v>308</v>
      </c>
      <c r="I30" s="273" t="s">
        <v>309</v>
      </c>
    </row>
    <row r="31" spans="1:9" ht="27" customHeight="1">
      <c r="A31" s="357"/>
      <c r="B31" s="357"/>
      <c r="C31" s="214" t="s">
        <v>188</v>
      </c>
      <c r="D31" s="216"/>
      <c r="E31" s="218" t="s">
        <v>308</v>
      </c>
      <c r="F31" s="218" t="s">
        <v>308</v>
      </c>
      <c r="G31" s="218" t="s">
        <v>308</v>
      </c>
      <c r="H31" s="218" t="s">
        <v>308</v>
      </c>
      <c r="I31" s="274" t="s">
        <v>309</v>
      </c>
    </row>
    <row r="32" spans="1:9" ht="27" customHeight="1">
      <c r="A32" s="357"/>
      <c r="B32" s="357"/>
      <c r="C32" s="214" t="s">
        <v>189</v>
      </c>
      <c r="D32" s="216"/>
      <c r="E32" s="218">
        <v>12.1</v>
      </c>
      <c r="F32" s="218">
        <v>10.9</v>
      </c>
      <c r="G32" s="218">
        <v>10.1</v>
      </c>
      <c r="H32" s="218">
        <v>8.7</v>
      </c>
      <c r="I32" s="219">
        <v>7.9</v>
      </c>
    </row>
    <row r="33" spans="1:9" ht="27" customHeight="1">
      <c r="A33" s="358"/>
      <c r="B33" s="358"/>
      <c r="C33" s="220" t="s">
        <v>190</v>
      </c>
      <c r="D33" s="222"/>
      <c r="E33" s="223">
        <v>152.6</v>
      </c>
      <c r="F33" s="223">
        <v>120.2</v>
      </c>
      <c r="G33" s="223">
        <v>94.6</v>
      </c>
      <c r="H33" s="223">
        <v>86.1</v>
      </c>
      <c r="I33" s="226">
        <v>80.2</v>
      </c>
    </row>
    <row r="34" spans="1:9" ht="27" customHeight="1">
      <c r="A34" s="1" t="s">
        <v>282</v>
      </c>
      <c r="B34" s="14"/>
      <c r="C34" s="14"/>
      <c r="D34" s="14"/>
      <c r="E34" s="227"/>
      <c r="F34" s="227"/>
      <c r="G34" s="227"/>
      <c r="H34" s="227"/>
      <c r="I34" s="228"/>
    </row>
    <row r="35" ht="27" customHeight="1">
      <c r="A35" s="27" t="s">
        <v>191</v>
      </c>
    </row>
    <row r="36" ht="13.5">
      <c r="A36" s="22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SheetLayoutView="7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6" sqref="H6:I6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7" width="13.59765625" style="1" customWidth="1"/>
    <col min="18" max="18" width="13.59765625" style="14" customWidth="1"/>
    <col min="19" max="27" width="13.59765625" style="1" customWidth="1"/>
    <col min="28" max="31" width="12" style="1" customWidth="1"/>
    <col min="32" max="16384" width="9" style="1" customWidth="1"/>
  </cols>
  <sheetData>
    <row r="1" spans="1:13" ht="33.75" customHeight="1">
      <c r="A1" s="70" t="s">
        <v>0</v>
      </c>
      <c r="B1" s="42"/>
      <c r="C1" s="42"/>
      <c r="D1" s="107" t="s">
        <v>289</v>
      </c>
      <c r="E1" s="44"/>
      <c r="F1" s="44"/>
      <c r="G1" s="44"/>
      <c r="H1" s="44"/>
      <c r="I1" s="44"/>
      <c r="J1" s="44"/>
      <c r="K1" s="44"/>
      <c r="L1" s="44"/>
      <c r="M1" s="44"/>
    </row>
    <row r="2" ht="15" customHeight="1"/>
    <row r="3" spans="1:4" ht="15" customHeight="1">
      <c r="A3" s="45" t="s">
        <v>192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21" ht="15.75" customHeight="1">
      <c r="A5" s="37" t="s">
        <v>284</v>
      </c>
      <c r="B5" s="37"/>
      <c r="C5" s="37"/>
      <c r="D5" s="37"/>
      <c r="Q5" s="46"/>
      <c r="U5" s="46" t="s">
        <v>44</v>
      </c>
    </row>
    <row r="6" spans="1:21" ht="15.75" customHeight="1">
      <c r="A6" s="377" t="s">
        <v>45</v>
      </c>
      <c r="B6" s="378"/>
      <c r="C6" s="378"/>
      <c r="D6" s="378"/>
      <c r="E6" s="379"/>
      <c r="F6" s="369" t="s">
        <v>290</v>
      </c>
      <c r="G6" s="370"/>
      <c r="H6" s="369" t="s">
        <v>291</v>
      </c>
      <c r="I6" s="370"/>
      <c r="J6" s="398" t="s">
        <v>292</v>
      </c>
      <c r="K6" s="370"/>
      <c r="L6" s="369" t="s">
        <v>293</v>
      </c>
      <c r="M6" s="370"/>
      <c r="N6" s="369" t="s">
        <v>294</v>
      </c>
      <c r="O6" s="370"/>
      <c r="P6" s="369" t="s">
        <v>295</v>
      </c>
      <c r="Q6" s="370"/>
      <c r="R6" s="369" t="s">
        <v>296</v>
      </c>
      <c r="S6" s="370"/>
      <c r="T6" s="398" t="s">
        <v>297</v>
      </c>
      <c r="U6" s="370"/>
    </row>
    <row r="7" spans="1:21" ht="15.75" customHeight="1">
      <c r="A7" s="380"/>
      <c r="B7" s="381"/>
      <c r="C7" s="381"/>
      <c r="D7" s="381"/>
      <c r="E7" s="382"/>
      <c r="F7" s="173" t="s">
        <v>286</v>
      </c>
      <c r="G7" s="267" t="s">
        <v>1</v>
      </c>
      <c r="H7" s="173" t="s">
        <v>285</v>
      </c>
      <c r="I7" s="51" t="s">
        <v>1</v>
      </c>
      <c r="J7" s="173" t="s">
        <v>285</v>
      </c>
      <c r="K7" s="51" t="s">
        <v>1</v>
      </c>
      <c r="L7" s="173" t="s">
        <v>285</v>
      </c>
      <c r="M7" s="51" t="s">
        <v>1</v>
      </c>
      <c r="N7" s="173" t="s">
        <v>285</v>
      </c>
      <c r="O7" s="51" t="s">
        <v>1</v>
      </c>
      <c r="P7" s="173" t="s">
        <v>285</v>
      </c>
      <c r="Q7" s="51" t="s">
        <v>1</v>
      </c>
      <c r="R7" s="173" t="s">
        <v>285</v>
      </c>
      <c r="S7" s="51" t="s">
        <v>1</v>
      </c>
      <c r="T7" s="173" t="s">
        <v>285</v>
      </c>
      <c r="U7" s="267" t="s">
        <v>1</v>
      </c>
    </row>
    <row r="8" spans="1:31" ht="15.75" customHeight="1">
      <c r="A8" s="383" t="s">
        <v>84</v>
      </c>
      <c r="B8" s="47" t="s">
        <v>46</v>
      </c>
      <c r="C8" s="48"/>
      <c r="D8" s="48"/>
      <c r="E8" s="100" t="s">
        <v>37</v>
      </c>
      <c r="F8" s="113">
        <v>11171</v>
      </c>
      <c r="G8" s="115">
        <v>11467</v>
      </c>
      <c r="H8" s="113">
        <v>25498</v>
      </c>
      <c r="I8" s="114">
        <v>24881</v>
      </c>
      <c r="J8" s="113">
        <v>35617</v>
      </c>
      <c r="K8" s="115">
        <v>36215</v>
      </c>
      <c r="L8" s="113">
        <v>1537</v>
      </c>
      <c r="M8" s="114">
        <v>1820</v>
      </c>
      <c r="N8" s="113">
        <v>34989</v>
      </c>
      <c r="O8" s="114">
        <v>34843</v>
      </c>
      <c r="P8" s="113">
        <v>5502</v>
      </c>
      <c r="Q8" s="115">
        <v>5199</v>
      </c>
      <c r="R8" s="113">
        <v>16601</v>
      </c>
      <c r="S8" s="114">
        <v>20152</v>
      </c>
      <c r="T8" s="113">
        <v>12835</v>
      </c>
      <c r="U8" s="115">
        <v>12453</v>
      </c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1" ht="15.75" customHeight="1">
      <c r="A9" s="384"/>
      <c r="B9" s="14"/>
      <c r="C9" s="61" t="s">
        <v>47</v>
      </c>
      <c r="D9" s="53"/>
      <c r="E9" s="101" t="s">
        <v>38</v>
      </c>
      <c r="F9" s="116">
        <v>10976</v>
      </c>
      <c r="G9" s="119">
        <v>11167</v>
      </c>
      <c r="H9" s="116">
        <v>25498</v>
      </c>
      <c r="I9" s="118">
        <v>24881</v>
      </c>
      <c r="J9" s="116">
        <v>35601</v>
      </c>
      <c r="K9" s="119">
        <v>35883</v>
      </c>
      <c r="L9" s="116">
        <v>1537</v>
      </c>
      <c r="M9" s="118">
        <v>1589</v>
      </c>
      <c r="N9" s="116">
        <v>33903</v>
      </c>
      <c r="O9" s="118">
        <v>33943</v>
      </c>
      <c r="P9" s="116">
        <v>5456</v>
      </c>
      <c r="Q9" s="119">
        <v>5198</v>
      </c>
      <c r="R9" s="116">
        <v>16599</v>
      </c>
      <c r="S9" s="118">
        <v>20152</v>
      </c>
      <c r="T9" s="116">
        <v>12833</v>
      </c>
      <c r="U9" s="119">
        <v>12453</v>
      </c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ht="15.75" customHeight="1">
      <c r="A10" s="384"/>
      <c r="B10" s="11"/>
      <c r="C10" s="61" t="s">
        <v>48</v>
      </c>
      <c r="D10" s="53"/>
      <c r="E10" s="101" t="s">
        <v>39</v>
      </c>
      <c r="F10" s="116">
        <v>195</v>
      </c>
      <c r="G10" s="119">
        <v>300</v>
      </c>
      <c r="H10" s="116" t="s">
        <v>310</v>
      </c>
      <c r="I10" s="118" t="s">
        <v>310</v>
      </c>
      <c r="J10" s="120">
        <v>16</v>
      </c>
      <c r="K10" s="121">
        <v>332</v>
      </c>
      <c r="L10" s="116">
        <v>23</v>
      </c>
      <c r="M10" s="118">
        <v>231</v>
      </c>
      <c r="N10" s="116">
        <v>1086</v>
      </c>
      <c r="O10" s="118">
        <v>900</v>
      </c>
      <c r="P10" s="120">
        <v>47</v>
      </c>
      <c r="Q10" s="121">
        <v>1</v>
      </c>
      <c r="R10" s="116">
        <v>1</v>
      </c>
      <c r="S10" s="118">
        <v>0</v>
      </c>
      <c r="T10" s="116">
        <v>2</v>
      </c>
      <c r="U10" s="119">
        <v>0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15.75" customHeight="1">
      <c r="A11" s="384"/>
      <c r="B11" s="66" t="s">
        <v>49</v>
      </c>
      <c r="C11" s="67"/>
      <c r="D11" s="67"/>
      <c r="E11" s="103" t="s">
        <v>40</v>
      </c>
      <c r="F11" s="122">
        <v>10887</v>
      </c>
      <c r="G11" s="125">
        <v>15301</v>
      </c>
      <c r="H11" s="122">
        <v>23322</v>
      </c>
      <c r="I11" s="124">
        <v>30010</v>
      </c>
      <c r="J11" s="122">
        <v>32228</v>
      </c>
      <c r="K11" s="125">
        <v>44750</v>
      </c>
      <c r="L11" s="122">
        <v>1218</v>
      </c>
      <c r="M11" s="124">
        <v>1485</v>
      </c>
      <c r="N11" s="122">
        <v>33810</v>
      </c>
      <c r="O11" s="124">
        <v>36538</v>
      </c>
      <c r="P11" s="122">
        <v>3482</v>
      </c>
      <c r="Q11" s="125">
        <v>4719</v>
      </c>
      <c r="R11" s="122">
        <v>11576</v>
      </c>
      <c r="S11" s="124">
        <v>11422</v>
      </c>
      <c r="T11" s="122">
        <v>11925</v>
      </c>
      <c r="U11" s="125">
        <v>11524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ht="15.75" customHeight="1">
      <c r="A12" s="384"/>
      <c r="B12" s="8"/>
      <c r="C12" s="61" t="s">
        <v>50</v>
      </c>
      <c r="D12" s="53"/>
      <c r="E12" s="101" t="s">
        <v>41</v>
      </c>
      <c r="F12" s="116">
        <v>10887</v>
      </c>
      <c r="G12" s="119">
        <v>11407</v>
      </c>
      <c r="H12" s="122">
        <v>23322</v>
      </c>
      <c r="I12" s="118">
        <v>24068</v>
      </c>
      <c r="J12" s="122">
        <v>32216</v>
      </c>
      <c r="K12" s="119">
        <v>32940</v>
      </c>
      <c r="L12" s="116">
        <v>1218</v>
      </c>
      <c r="M12" s="118">
        <v>1276</v>
      </c>
      <c r="N12" s="122">
        <v>33625</v>
      </c>
      <c r="O12" s="118">
        <v>33840</v>
      </c>
      <c r="P12" s="122">
        <v>3300</v>
      </c>
      <c r="Q12" s="119">
        <v>3615</v>
      </c>
      <c r="R12" s="116">
        <v>11391</v>
      </c>
      <c r="S12" s="118">
        <v>10657</v>
      </c>
      <c r="T12" s="116">
        <v>11925</v>
      </c>
      <c r="U12" s="119">
        <v>11261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1:31" ht="15.75" customHeight="1">
      <c r="A13" s="384"/>
      <c r="B13" s="14"/>
      <c r="C13" s="50" t="s">
        <v>51</v>
      </c>
      <c r="D13" s="68"/>
      <c r="E13" s="104" t="s">
        <v>42</v>
      </c>
      <c r="F13" s="126" t="s">
        <v>310</v>
      </c>
      <c r="G13" s="129">
        <v>3894</v>
      </c>
      <c r="H13" s="120" t="s">
        <v>310</v>
      </c>
      <c r="I13" s="121">
        <v>5942</v>
      </c>
      <c r="J13" s="120">
        <v>12</v>
      </c>
      <c r="K13" s="121">
        <v>11810</v>
      </c>
      <c r="L13" s="126">
        <v>59</v>
      </c>
      <c r="M13" s="128">
        <v>209</v>
      </c>
      <c r="N13" s="120">
        <v>185</v>
      </c>
      <c r="O13" s="121">
        <v>2698</v>
      </c>
      <c r="P13" s="120">
        <v>182</v>
      </c>
      <c r="Q13" s="121">
        <v>1104</v>
      </c>
      <c r="R13" s="126">
        <v>186</v>
      </c>
      <c r="S13" s="128">
        <v>765</v>
      </c>
      <c r="T13" s="126">
        <v>0</v>
      </c>
      <c r="U13" s="129">
        <v>263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15.75" customHeight="1">
      <c r="A14" s="384"/>
      <c r="B14" s="52" t="s">
        <v>52</v>
      </c>
      <c r="C14" s="53"/>
      <c r="D14" s="53"/>
      <c r="E14" s="101" t="s">
        <v>193</v>
      </c>
      <c r="F14" s="157">
        <f>F9-F12</f>
        <v>89</v>
      </c>
      <c r="G14" s="148">
        <f>G9-G12</f>
        <v>-240</v>
      </c>
      <c r="H14" s="157">
        <f aca="true" t="shared" si="0" ref="H14:M14">H9-H12</f>
        <v>2176</v>
      </c>
      <c r="I14" s="148">
        <f t="shared" si="0"/>
        <v>813</v>
      </c>
      <c r="J14" s="157">
        <f t="shared" si="0"/>
        <v>3385</v>
      </c>
      <c r="K14" s="148">
        <f t="shared" si="0"/>
        <v>2943</v>
      </c>
      <c r="L14" s="157">
        <f t="shared" si="0"/>
        <v>319</v>
      </c>
      <c r="M14" s="148">
        <f t="shared" si="0"/>
        <v>313</v>
      </c>
      <c r="N14" s="157">
        <f aca="true" t="shared" si="1" ref="N14:Q15">N9-N12</f>
        <v>278</v>
      </c>
      <c r="O14" s="148">
        <f t="shared" si="1"/>
        <v>103</v>
      </c>
      <c r="P14" s="157">
        <f t="shared" si="1"/>
        <v>2156</v>
      </c>
      <c r="Q14" s="148">
        <f t="shared" si="1"/>
        <v>1583</v>
      </c>
      <c r="R14" s="157">
        <f>R9-R12+1</f>
        <v>5209</v>
      </c>
      <c r="S14" s="148">
        <f>S9-S12-1</f>
        <v>9494</v>
      </c>
      <c r="T14" s="157">
        <f>T9-T12</f>
        <v>908</v>
      </c>
      <c r="U14" s="148">
        <f>U9-U12</f>
        <v>1192</v>
      </c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ht="15.75" customHeight="1">
      <c r="A15" s="384"/>
      <c r="B15" s="52" t="s">
        <v>53</v>
      </c>
      <c r="C15" s="53"/>
      <c r="D15" s="53"/>
      <c r="E15" s="101" t="s">
        <v>194</v>
      </c>
      <c r="F15" s="157">
        <v>195</v>
      </c>
      <c r="G15" s="148">
        <f>G10-G13</f>
        <v>-3594</v>
      </c>
      <c r="H15" s="157">
        <v>0</v>
      </c>
      <c r="I15" s="148">
        <v>-5942</v>
      </c>
      <c r="J15" s="157">
        <f>J10-J13</f>
        <v>4</v>
      </c>
      <c r="K15" s="148">
        <f>K10-K13</f>
        <v>-11478</v>
      </c>
      <c r="L15" s="157">
        <f>L10-L13</f>
        <v>-36</v>
      </c>
      <c r="M15" s="148">
        <f>M10-M13</f>
        <v>22</v>
      </c>
      <c r="N15" s="157">
        <f t="shared" si="1"/>
        <v>901</v>
      </c>
      <c r="O15" s="148">
        <f t="shared" si="1"/>
        <v>-1798</v>
      </c>
      <c r="P15" s="157">
        <f t="shared" si="1"/>
        <v>-135</v>
      </c>
      <c r="Q15" s="148">
        <f t="shared" si="1"/>
        <v>-1103</v>
      </c>
      <c r="R15" s="157">
        <f>R10-R13-1</f>
        <v>-186</v>
      </c>
      <c r="S15" s="148">
        <f>S10-S13</f>
        <v>-765</v>
      </c>
      <c r="T15" s="157">
        <f>T10-T13</f>
        <v>2</v>
      </c>
      <c r="U15" s="148">
        <f>U10-U13</f>
        <v>-263</v>
      </c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1" ht="15.75" customHeight="1">
      <c r="A16" s="384"/>
      <c r="B16" s="52" t="s">
        <v>54</v>
      </c>
      <c r="C16" s="53"/>
      <c r="D16" s="53"/>
      <c r="E16" s="101" t="s">
        <v>195</v>
      </c>
      <c r="F16" s="157">
        <f aca="true" t="shared" si="2" ref="F16:U16">F8-F11</f>
        <v>284</v>
      </c>
      <c r="G16" s="148">
        <f t="shared" si="2"/>
        <v>-3834</v>
      </c>
      <c r="H16" s="157">
        <f aca="true" t="shared" si="3" ref="H16:M16">H8-H11</f>
        <v>2176</v>
      </c>
      <c r="I16" s="148">
        <f t="shared" si="3"/>
        <v>-5129</v>
      </c>
      <c r="J16" s="157">
        <f t="shared" si="3"/>
        <v>3389</v>
      </c>
      <c r="K16" s="148">
        <f t="shared" si="3"/>
        <v>-8535</v>
      </c>
      <c r="L16" s="157">
        <f t="shared" si="3"/>
        <v>319</v>
      </c>
      <c r="M16" s="148">
        <f t="shared" si="3"/>
        <v>335</v>
      </c>
      <c r="N16" s="157">
        <f t="shared" si="2"/>
        <v>1179</v>
      </c>
      <c r="O16" s="148">
        <f t="shared" si="2"/>
        <v>-1695</v>
      </c>
      <c r="P16" s="157">
        <f t="shared" si="2"/>
        <v>2020</v>
      </c>
      <c r="Q16" s="148">
        <f t="shared" si="2"/>
        <v>480</v>
      </c>
      <c r="R16" s="157">
        <f>R8-R11-1</f>
        <v>5024</v>
      </c>
      <c r="S16" s="148">
        <f t="shared" si="2"/>
        <v>8730</v>
      </c>
      <c r="T16" s="157">
        <f>T8-T11-1</f>
        <v>909</v>
      </c>
      <c r="U16" s="148">
        <f t="shared" si="2"/>
        <v>929</v>
      </c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15.75" customHeight="1">
      <c r="A17" s="384"/>
      <c r="B17" s="52" t="s">
        <v>55</v>
      </c>
      <c r="C17" s="53"/>
      <c r="D17" s="53"/>
      <c r="E17" s="43"/>
      <c r="F17" s="342">
        <v>826</v>
      </c>
      <c r="G17" s="279">
        <v>2179</v>
      </c>
      <c r="H17" s="120">
        <v>80416</v>
      </c>
      <c r="I17" s="121">
        <v>84763</v>
      </c>
      <c r="J17" s="116">
        <v>0</v>
      </c>
      <c r="K17" s="119">
        <v>0</v>
      </c>
      <c r="L17" s="116">
        <v>0</v>
      </c>
      <c r="M17" s="118">
        <v>0</v>
      </c>
      <c r="N17" s="120">
        <v>0</v>
      </c>
      <c r="O17" s="121">
        <v>0</v>
      </c>
      <c r="P17" s="116"/>
      <c r="Q17" s="119"/>
      <c r="R17" s="116"/>
      <c r="S17" s="118"/>
      <c r="T17" s="120"/>
      <c r="U17" s="130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15.75" customHeight="1">
      <c r="A18" s="385"/>
      <c r="B18" s="59" t="s">
        <v>56</v>
      </c>
      <c r="C18" s="37"/>
      <c r="D18" s="37"/>
      <c r="E18" s="15"/>
      <c r="F18" s="158" t="s">
        <v>311</v>
      </c>
      <c r="G18" s="161">
        <v>1197</v>
      </c>
      <c r="H18" s="131">
        <v>1891</v>
      </c>
      <c r="I18" s="132">
        <v>4862</v>
      </c>
      <c r="J18" s="131">
        <v>0</v>
      </c>
      <c r="K18" s="132">
        <v>0</v>
      </c>
      <c r="L18" s="131">
        <v>0</v>
      </c>
      <c r="M18" s="132">
        <v>0</v>
      </c>
      <c r="N18" s="131">
        <v>0</v>
      </c>
      <c r="O18" s="132">
        <v>0</v>
      </c>
      <c r="P18" s="131"/>
      <c r="Q18" s="132"/>
      <c r="R18" s="131"/>
      <c r="S18" s="132"/>
      <c r="T18" s="131"/>
      <c r="U18" s="133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31" ht="15.75" customHeight="1">
      <c r="A19" s="384" t="s">
        <v>85</v>
      </c>
      <c r="B19" s="66" t="s">
        <v>57</v>
      </c>
      <c r="C19" s="69"/>
      <c r="D19" s="69"/>
      <c r="E19" s="105"/>
      <c r="F19" s="159">
        <v>512</v>
      </c>
      <c r="G19" s="151">
        <v>91</v>
      </c>
      <c r="H19" s="134">
        <v>8610</v>
      </c>
      <c r="I19" s="136">
        <v>8869</v>
      </c>
      <c r="J19" s="134">
        <v>3641</v>
      </c>
      <c r="K19" s="137">
        <v>3878</v>
      </c>
      <c r="L19" s="134">
        <v>273</v>
      </c>
      <c r="M19" s="136">
        <v>151</v>
      </c>
      <c r="N19" s="134">
        <v>11703</v>
      </c>
      <c r="O19" s="136">
        <v>12172</v>
      </c>
      <c r="P19" s="134">
        <v>1335</v>
      </c>
      <c r="Q19" s="137">
        <v>5860</v>
      </c>
      <c r="R19" s="134">
        <v>39707</v>
      </c>
      <c r="S19" s="136">
        <v>54711</v>
      </c>
      <c r="T19" s="134">
        <v>3237</v>
      </c>
      <c r="U19" s="137">
        <v>30479</v>
      </c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ht="15.75" customHeight="1">
      <c r="A20" s="384"/>
      <c r="B20" s="13"/>
      <c r="C20" s="61" t="s">
        <v>58</v>
      </c>
      <c r="D20" s="53"/>
      <c r="E20" s="101"/>
      <c r="F20" s="157">
        <v>300</v>
      </c>
      <c r="G20" s="148">
        <v>89</v>
      </c>
      <c r="H20" s="116">
        <v>5535</v>
      </c>
      <c r="I20" s="118">
        <v>5630</v>
      </c>
      <c r="J20" s="116" t="s">
        <v>310</v>
      </c>
      <c r="K20" s="121" t="s">
        <v>310</v>
      </c>
      <c r="L20" s="116">
        <v>200</v>
      </c>
      <c r="M20" s="118">
        <v>60</v>
      </c>
      <c r="N20" s="116">
        <v>5239</v>
      </c>
      <c r="O20" s="118">
        <v>5988</v>
      </c>
      <c r="P20" s="116" t="s">
        <v>310</v>
      </c>
      <c r="Q20" s="121">
        <v>5859</v>
      </c>
      <c r="R20" s="116">
        <v>9873</v>
      </c>
      <c r="S20" s="118">
        <v>46405</v>
      </c>
      <c r="T20" s="116">
        <v>850</v>
      </c>
      <c r="U20" s="119">
        <v>3200</v>
      </c>
      <c r="V20" s="71"/>
      <c r="W20" s="71"/>
      <c r="X20" s="71"/>
      <c r="Y20" s="71"/>
      <c r="Z20" s="71"/>
      <c r="AA20" s="71"/>
      <c r="AB20" s="71"/>
      <c r="AC20" s="71"/>
      <c r="AD20" s="71"/>
      <c r="AE20" s="71"/>
    </row>
    <row r="21" spans="1:31" ht="15.75" customHeight="1">
      <c r="A21" s="384"/>
      <c r="B21" s="26" t="s">
        <v>59</v>
      </c>
      <c r="C21" s="67"/>
      <c r="D21" s="67"/>
      <c r="E21" s="103" t="s">
        <v>196</v>
      </c>
      <c r="F21" s="278">
        <v>512</v>
      </c>
      <c r="G21" s="277">
        <v>91</v>
      </c>
      <c r="H21" s="122">
        <v>8610</v>
      </c>
      <c r="I21" s="124">
        <v>8869</v>
      </c>
      <c r="J21" s="122">
        <v>3641</v>
      </c>
      <c r="K21" s="125">
        <v>3878</v>
      </c>
      <c r="L21" s="122">
        <v>244</v>
      </c>
      <c r="M21" s="124">
        <v>134</v>
      </c>
      <c r="N21" s="122">
        <v>11703</v>
      </c>
      <c r="O21" s="124">
        <v>12172</v>
      </c>
      <c r="P21" s="122">
        <v>1224</v>
      </c>
      <c r="Q21" s="125">
        <v>5860</v>
      </c>
      <c r="R21" s="122">
        <v>39707</v>
      </c>
      <c r="S21" s="124">
        <v>54711</v>
      </c>
      <c r="T21" s="122">
        <v>3237</v>
      </c>
      <c r="U21" s="125">
        <v>30410</v>
      </c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31" ht="15.75" customHeight="1">
      <c r="A22" s="384"/>
      <c r="B22" s="66" t="s">
        <v>60</v>
      </c>
      <c r="C22" s="69"/>
      <c r="D22" s="69"/>
      <c r="E22" s="105" t="s">
        <v>197</v>
      </c>
      <c r="F22" s="159">
        <v>1444</v>
      </c>
      <c r="G22" s="151">
        <v>1211</v>
      </c>
      <c r="H22" s="134">
        <v>14363</v>
      </c>
      <c r="I22" s="136">
        <v>14669</v>
      </c>
      <c r="J22" s="134">
        <v>12285</v>
      </c>
      <c r="K22" s="137">
        <v>12753</v>
      </c>
      <c r="L22" s="134">
        <v>718</v>
      </c>
      <c r="M22" s="136">
        <v>665</v>
      </c>
      <c r="N22" s="134">
        <v>24515</v>
      </c>
      <c r="O22" s="136">
        <v>24153</v>
      </c>
      <c r="P22" s="134">
        <v>2290</v>
      </c>
      <c r="Q22" s="137">
        <v>8433</v>
      </c>
      <c r="R22" s="134">
        <v>47249</v>
      </c>
      <c r="S22" s="136">
        <v>64641</v>
      </c>
      <c r="T22" s="134">
        <v>14664</v>
      </c>
      <c r="U22" s="137">
        <v>13380</v>
      </c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15.75" customHeight="1">
      <c r="A23" s="384"/>
      <c r="B23" s="8" t="s">
        <v>61</v>
      </c>
      <c r="C23" s="50" t="s">
        <v>62</v>
      </c>
      <c r="D23" s="68"/>
      <c r="E23" s="104"/>
      <c r="F23" s="156">
        <v>852</v>
      </c>
      <c r="G23" s="138">
        <v>1074</v>
      </c>
      <c r="H23" s="126">
        <v>11293</v>
      </c>
      <c r="I23" s="128">
        <v>11349</v>
      </c>
      <c r="J23" s="126">
        <v>2113</v>
      </c>
      <c r="K23" s="129">
        <v>2071</v>
      </c>
      <c r="L23" s="126">
        <v>291</v>
      </c>
      <c r="M23" s="128">
        <v>286</v>
      </c>
      <c r="N23" s="126">
        <v>8794</v>
      </c>
      <c r="O23" s="128">
        <v>8410</v>
      </c>
      <c r="P23" s="126">
        <v>1970</v>
      </c>
      <c r="Q23" s="129">
        <v>6867</v>
      </c>
      <c r="R23" s="126">
        <v>40141</v>
      </c>
      <c r="S23" s="128">
        <v>58182</v>
      </c>
      <c r="T23" s="126">
        <v>12526</v>
      </c>
      <c r="U23" s="129">
        <v>11620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ht="15.75" customHeight="1">
      <c r="A24" s="384"/>
      <c r="B24" s="52" t="s">
        <v>198</v>
      </c>
      <c r="C24" s="53"/>
      <c r="D24" s="53"/>
      <c r="E24" s="101" t="s">
        <v>199</v>
      </c>
      <c r="F24" s="157">
        <f>F21-F22</f>
        <v>-932</v>
      </c>
      <c r="G24" s="148">
        <f aca="true" t="shared" si="4" ref="G24:U24">G21-G22</f>
        <v>-1120</v>
      </c>
      <c r="H24" s="157">
        <f aca="true" t="shared" si="5" ref="H24:M24">H21-H22</f>
        <v>-5753</v>
      </c>
      <c r="I24" s="148">
        <f t="shared" si="5"/>
        <v>-5800</v>
      </c>
      <c r="J24" s="157">
        <f t="shared" si="5"/>
        <v>-8644</v>
      </c>
      <c r="K24" s="148">
        <f t="shared" si="5"/>
        <v>-8875</v>
      </c>
      <c r="L24" s="157">
        <f t="shared" si="5"/>
        <v>-474</v>
      </c>
      <c r="M24" s="148">
        <f t="shared" si="5"/>
        <v>-531</v>
      </c>
      <c r="N24" s="157">
        <f t="shared" si="4"/>
        <v>-12812</v>
      </c>
      <c r="O24" s="148">
        <f t="shared" si="4"/>
        <v>-11981</v>
      </c>
      <c r="P24" s="157">
        <f t="shared" si="4"/>
        <v>-1066</v>
      </c>
      <c r="Q24" s="148">
        <f t="shared" si="4"/>
        <v>-2573</v>
      </c>
      <c r="R24" s="157">
        <f t="shared" si="4"/>
        <v>-7542</v>
      </c>
      <c r="S24" s="148">
        <f t="shared" si="4"/>
        <v>-9930</v>
      </c>
      <c r="T24" s="157">
        <f>T21-T22-1</f>
        <v>-11428</v>
      </c>
      <c r="U24" s="148">
        <f t="shared" si="4"/>
        <v>17030</v>
      </c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ht="15.75" customHeight="1">
      <c r="A25" s="384"/>
      <c r="B25" s="112" t="s">
        <v>63</v>
      </c>
      <c r="C25" s="68"/>
      <c r="D25" s="68"/>
      <c r="E25" s="386" t="s">
        <v>200</v>
      </c>
      <c r="F25" s="399">
        <v>932</v>
      </c>
      <c r="G25" s="367">
        <v>1120</v>
      </c>
      <c r="H25" s="365">
        <v>5753</v>
      </c>
      <c r="I25" s="367">
        <v>5800</v>
      </c>
      <c r="J25" s="365">
        <v>8644</v>
      </c>
      <c r="K25" s="367">
        <v>8875</v>
      </c>
      <c r="L25" s="365">
        <v>474</v>
      </c>
      <c r="M25" s="367">
        <v>531</v>
      </c>
      <c r="N25" s="365">
        <v>12812</v>
      </c>
      <c r="O25" s="367">
        <v>11981</v>
      </c>
      <c r="P25" s="365">
        <v>1066</v>
      </c>
      <c r="Q25" s="367">
        <v>2573</v>
      </c>
      <c r="R25" s="365"/>
      <c r="S25" s="367">
        <v>9930</v>
      </c>
      <c r="T25" s="365">
        <v>11428</v>
      </c>
      <c r="U25" s="367">
        <v>0</v>
      </c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15.75" customHeight="1">
      <c r="A26" s="384"/>
      <c r="B26" s="26" t="s">
        <v>64</v>
      </c>
      <c r="C26" s="67"/>
      <c r="D26" s="67"/>
      <c r="E26" s="387"/>
      <c r="F26" s="400"/>
      <c r="G26" s="368"/>
      <c r="H26" s="366"/>
      <c r="I26" s="368"/>
      <c r="J26" s="366"/>
      <c r="K26" s="368"/>
      <c r="L26" s="366"/>
      <c r="M26" s="368"/>
      <c r="N26" s="366"/>
      <c r="O26" s="368"/>
      <c r="P26" s="366"/>
      <c r="Q26" s="368"/>
      <c r="R26" s="366"/>
      <c r="S26" s="368"/>
      <c r="T26" s="366"/>
      <c r="U26" s="368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ht="15.75" customHeight="1">
      <c r="A27" s="385"/>
      <c r="B27" s="59" t="s">
        <v>201</v>
      </c>
      <c r="C27" s="37"/>
      <c r="D27" s="37"/>
      <c r="E27" s="106" t="s">
        <v>202</v>
      </c>
      <c r="F27" s="160">
        <f aca="true" t="shared" si="6" ref="F27:U27">F24+F25</f>
        <v>0</v>
      </c>
      <c r="G27" s="149">
        <f t="shared" si="6"/>
        <v>0</v>
      </c>
      <c r="H27" s="160">
        <f aca="true" t="shared" si="7" ref="H27:M27">H24+H25</f>
        <v>0</v>
      </c>
      <c r="I27" s="149">
        <f t="shared" si="7"/>
        <v>0</v>
      </c>
      <c r="J27" s="160">
        <f t="shared" si="7"/>
        <v>0</v>
      </c>
      <c r="K27" s="149">
        <f t="shared" si="7"/>
        <v>0</v>
      </c>
      <c r="L27" s="160">
        <f t="shared" si="7"/>
        <v>0</v>
      </c>
      <c r="M27" s="149">
        <f t="shared" si="7"/>
        <v>0</v>
      </c>
      <c r="N27" s="160">
        <f t="shared" si="6"/>
        <v>0</v>
      </c>
      <c r="O27" s="149">
        <f t="shared" si="6"/>
        <v>0</v>
      </c>
      <c r="P27" s="160">
        <f t="shared" si="6"/>
        <v>0</v>
      </c>
      <c r="Q27" s="149">
        <f t="shared" si="6"/>
        <v>0</v>
      </c>
      <c r="R27" s="160">
        <f t="shared" si="6"/>
        <v>-7542</v>
      </c>
      <c r="S27" s="149">
        <f t="shared" si="6"/>
        <v>0</v>
      </c>
      <c r="T27" s="160">
        <f t="shared" si="6"/>
        <v>0</v>
      </c>
      <c r="U27" s="149">
        <f t="shared" si="6"/>
        <v>17030</v>
      </c>
      <c r="V27" s="71"/>
      <c r="W27" s="71"/>
      <c r="X27" s="71"/>
      <c r="Y27" s="71"/>
      <c r="Z27" s="71"/>
      <c r="AA27" s="71"/>
      <c r="AB27" s="71"/>
      <c r="AC27" s="71"/>
      <c r="AD27" s="71"/>
      <c r="AE27" s="71"/>
    </row>
    <row r="28" spans="1:31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2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</row>
    <row r="29" spans="1:31" ht="15.75" customHeight="1">
      <c r="A29" s="37"/>
      <c r="F29" s="343"/>
      <c r="G29" s="343"/>
      <c r="H29" s="343"/>
      <c r="I29" s="343"/>
      <c r="J29" s="344"/>
      <c r="K29" s="344"/>
      <c r="L29" s="345"/>
      <c r="M29" s="343"/>
      <c r="N29" s="343"/>
      <c r="O29" s="343"/>
      <c r="P29" s="344"/>
      <c r="Q29" s="344"/>
      <c r="R29" s="72"/>
      <c r="S29" s="71"/>
      <c r="T29" s="71"/>
      <c r="U29" s="73" t="s">
        <v>203</v>
      </c>
      <c r="V29" s="71"/>
      <c r="W29" s="71"/>
      <c r="X29" s="71"/>
      <c r="Y29" s="71"/>
      <c r="Z29" s="71"/>
      <c r="AA29" s="71"/>
      <c r="AB29" s="71"/>
      <c r="AC29" s="71"/>
      <c r="AD29" s="71"/>
      <c r="AE29" s="73"/>
    </row>
    <row r="30" spans="1:31" ht="15.75" customHeight="1">
      <c r="A30" s="371" t="s">
        <v>65</v>
      </c>
      <c r="B30" s="372"/>
      <c r="C30" s="372"/>
      <c r="D30" s="372"/>
      <c r="E30" s="373"/>
      <c r="F30" s="393" t="s">
        <v>298</v>
      </c>
      <c r="G30" s="394"/>
      <c r="H30" s="393" t="s">
        <v>299</v>
      </c>
      <c r="I30" s="394"/>
      <c r="J30" s="393" t="s">
        <v>300</v>
      </c>
      <c r="K30" s="394"/>
      <c r="L30" s="393" t="s">
        <v>301</v>
      </c>
      <c r="M30" s="394"/>
      <c r="N30" s="393" t="s">
        <v>302</v>
      </c>
      <c r="O30" s="395"/>
      <c r="P30" s="393" t="s">
        <v>303</v>
      </c>
      <c r="Q30" s="394"/>
      <c r="R30" s="401"/>
      <c r="S30" s="401"/>
      <c r="T30" s="401"/>
      <c r="U30" s="401"/>
      <c r="V30" s="147"/>
      <c r="W30" s="72"/>
      <c r="X30" s="147"/>
      <c r="Y30" s="72"/>
      <c r="Z30" s="147"/>
      <c r="AA30" s="72"/>
      <c r="AB30" s="147"/>
      <c r="AC30" s="72"/>
      <c r="AD30" s="147"/>
      <c r="AE30" s="72"/>
    </row>
    <row r="31" spans="1:31" ht="15.75" customHeight="1">
      <c r="A31" s="374"/>
      <c r="B31" s="375"/>
      <c r="C31" s="375"/>
      <c r="D31" s="375"/>
      <c r="E31" s="376"/>
      <c r="F31" s="173" t="s">
        <v>285</v>
      </c>
      <c r="G31" s="51" t="s">
        <v>1</v>
      </c>
      <c r="H31" s="173" t="s">
        <v>285</v>
      </c>
      <c r="I31" s="51" t="s">
        <v>1</v>
      </c>
      <c r="J31" s="173" t="s">
        <v>285</v>
      </c>
      <c r="K31" s="51" t="s">
        <v>1</v>
      </c>
      <c r="L31" s="173" t="s">
        <v>285</v>
      </c>
      <c r="M31" s="51" t="s">
        <v>1</v>
      </c>
      <c r="N31" s="173" t="s">
        <v>285</v>
      </c>
      <c r="O31" s="51" t="s">
        <v>1</v>
      </c>
      <c r="P31" s="173" t="s">
        <v>285</v>
      </c>
      <c r="Q31" s="267" t="s">
        <v>1</v>
      </c>
      <c r="R31" s="271"/>
      <c r="S31" s="272"/>
      <c r="T31" s="271"/>
      <c r="U31" s="272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ht="15.75" customHeight="1">
      <c r="A32" s="383" t="s">
        <v>86</v>
      </c>
      <c r="B32" s="47" t="s">
        <v>46</v>
      </c>
      <c r="C32" s="48"/>
      <c r="D32" s="48"/>
      <c r="E32" s="16" t="s">
        <v>37</v>
      </c>
      <c r="F32" s="134">
        <v>1168</v>
      </c>
      <c r="G32" s="135">
        <v>487</v>
      </c>
      <c r="H32" s="113">
        <v>1109</v>
      </c>
      <c r="I32" s="114">
        <v>960</v>
      </c>
      <c r="J32" s="113">
        <v>518</v>
      </c>
      <c r="K32" s="115">
        <v>544</v>
      </c>
      <c r="L32" s="134">
        <v>852</v>
      </c>
      <c r="M32" s="135">
        <v>867</v>
      </c>
      <c r="N32" s="113">
        <v>2075</v>
      </c>
      <c r="O32" s="114">
        <v>1961</v>
      </c>
      <c r="P32" s="113">
        <v>527</v>
      </c>
      <c r="Q32" s="115">
        <v>568</v>
      </c>
      <c r="R32" s="135"/>
      <c r="S32" s="135"/>
      <c r="T32" s="135"/>
      <c r="U32" s="135"/>
      <c r="V32" s="135"/>
      <c r="W32" s="135"/>
      <c r="X32" s="135"/>
      <c r="Y32" s="135"/>
      <c r="Z32" s="146"/>
      <c r="AA32" s="146"/>
      <c r="AB32" s="135"/>
      <c r="AC32" s="135"/>
      <c r="AD32" s="146"/>
      <c r="AE32" s="146"/>
    </row>
    <row r="33" spans="1:31" ht="15.75" customHeight="1">
      <c r="A33" s="396"/>
      <c r="B33" s="14"/>
      <c r="C33" s="50" t="s">
        <v>66</v>
      </c>
      <c r="D33" s="68"/>
      <c r="E33" s="108"/>
      <c r="F33" s="126">
        <v>314</v>
      </c>
      <c r="G33" s="127">
        <v>78</v>
      </c>
      <c r="H33" s="126">
        <v>897</v>
      </c>
      <c r="I33" s="128">
        <v>856</v>
      </c>
      <c r="J33" s="126">
        <v>165</v>
      </c>
      <c r="K33" s="129">
        <v>206</v>
      </c>
      <c r="L33" s="126">
        <v>106</v>
      </c>
      <c r="M33" s="127">
        <v>105</v>
      </c>
      <c r="N33" s="126">
        <v>1398</v>
      </c>
      <c r="O33" s="128">
        <v>1399</v>
      </c>
      <c r="P33" s="126">
        <v>160</v>
      </c>
      <c r="Q33" s="129">
        <v>156</v>
      </c>
      <c r="R33" s="135"/>
      <c r="S33" s="135"/>
      <c r="T33" s="135"/>
      <c r="U33" s="135"/>
      <c r="V33" s="135"/>
      <c r="W33" s="135"/>
      <c r="X33" s="135"/>
      <c r="Y33" s="135"/>
      <c r="Z33" s="146"/>
      <c r="AA33" s="146"/>
      <c r="AB33" s="135"/>
      <c r="AC33" s="135"/>
      <c r="AD33" s="146"/>
      <c r="AE33" s="146"/>
    </row>
    <row r="34" spans="1:31" ht="15.75" customHeight="1">
      <c r="A34" s="396"/>
      <c r="B34" s="14"/>
      <c r="C34" s="12"/>
      <c r="D34" s="61" t="s">
        <v>67</v>
      </c>
      <c r="E34" s="102"/>
      <c r="F34" s="116"/>
      <c r="G34" s="117"/>
      <c r="H34" s="116">
        <v>897</v>
      </c>
      <c r="I34" s="118">
        <v>856</v>
      </c>
      <c r="J34" s="116">
        <v>165</v>
      </c>
      <c r="K34" s="119">
        <v>206</v>
      </c>
      <c r="L34" s="116">
        <v>106</v>
      </c>
      <c r="M34" s="117">
        <v>105</v>
      </c>
      <c r="N34" s="116">
        <v>1376</v>
      </c>
      <c r="O34" s="118">
        <v>1377</v>
      </c>
      <c r="P34" s="116">
        <v>160</v>
      </c>
      <c r="Q34" s="119">
        <v>156</v>
      </c>
      <c r="R34" s="135"/>
      <c r="S34" s="135"/>
      <c r="T34" s="135"/>
      <c r="U34" s="135"/>
      <c r="V34" s="135"/>
      <c r="W34" s="135"/>
      <c r="X34" s="135"/>
      <c r="Y34" s="135"/>
      <c r="Z34" s="146"/>
      <c r="AA34" s="146"/>
      <c r="AB34" s="135"/>
      <c r="AC34" s="135"/>
      <c r="AD34" s="146"/>
      <c r="AE34" s="146"/>
    </row>
    <row r="35" spans="1:31" ht="15.75" customHeight="1">
      <c r="A35" s="396"/>
      <c r="B35" s="11"/>
      <c r="C35" s="31" t="s">
        <v>68</v>
      </c>
      <c r="D35" s="67"/>
      <c r="E35" s="109"/>
      <c r="F35" s="122">
        <v>854</v>
      </c>
      <c r="G35" s="123">
        <v>409</v>
      </c>
      <c r="H35" s="122">
        <v>212</v>
      </c>
      <c r="I35" s="124">
        <v>104</v>
      </c>
      <c r="J35" s="143">
        <v>353</v>
      </c>
      <c r="K35" s="144">
        <v>338</v>
      </c>
      <c r="L35" s="122">
        <v>746</v>
      </c>
      <c r="M35" s="123">
        <v>762</v>
      </c>
      <c r="N35" s="122">
        <v>677</v>
      </c>
      <c r="O35" s="124">
        <v>562</v>
      </c>
      <c r="P35" s="143">
        <v>367</v>
      </c>
      <c r="Q35" s="130">
        <v>412</v>
      </c>
      <c r="R35" s="135"/>
      <c r="S35" s="135"/>
      <c r="T35" s="135"/>
      <c r="U35" s="135"/>
      <c r="V35" s="135"/>
      <c r="W35" s="135"/>
      <c r="X35" s="135"/>
      <c r="Y35" s="135"/>
      <c r="Z35" s="146"/>
      <c r="AA35" s="146"/>
      <c r="AB35" s="135"/>
      <c r="AC35" s="135"/>
      <c r="AD35" s="146"/>
      <c r="AE35" s="146"/>
    </row>
    <row r="36" spans="1:31" ht="15.75" customHeight="1">
      <c r="A36" s="396"/>
      <c r="B36" s="66" t="s">
        <v>49</v>
      </c>
      <c r="C36" s="69"/>
      <c r="D36" s="69"/>
      <c r="E36" s="16" t="s">
        <v>38</v>
      </c>
      <c r="F36" s="134">
        <v>904</v>
      </c>
      <c r="G36" s="135">
        <v>471</v>
      </c>
      <c r="H36" s="134">
        <v>587</v>
      </c>
      <c r="I36" s="136">
        <v>614</v>
      </c>
      <c r="J36" s="134">
        <v>518</v>
      </c>
      <c r="K36" s="137">
        <v>544</v>
      </c>
      <c r="L36" s="134">
        <v>433</v>
      </c>
      <c r="M36" s="135">
        <v>452</v>
      </c>
      <c r="N36" s="134">
        <v>1513</v>
      </c>
      <c r="O36" s="136">
        <v>1539</v>
      </c>
      <c r="P36" s="134">
        <v>527</v>
      </c>
      <c r="Q36" s="137">
        <v>568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46"/>
      <c r="AE36" s="146"/>
    </row>
    <row r="37" spans="1:31" ht="15.75" customHeight="1">
      <c r="A37" s="396"/>
      <c r="B37" s="14"/>
      <c r="C37" s="61" t="s">
        <v>69</v>
      </c>
      <c r="D37" s="53"/>
      <c r="E37" s="102"/>
      <c r="F37" s="116">
        <v>904</v>
      </c>
      <c r="G37" s="117">
        <v>471</v>
      </c>
      <c r="H37" s="116">
        <v>565</v>
      </c>
      <c r="I37" s="118">
        <v>581</v>
      </c>
      <c r="J37" s="116">
        <v>518</v>
      </c>
      <c r="K37" s="119">
        <v>544</v>
      </c>
      <c r="L37" s="116">
        <v>206</v>
      </c>
      <c r="M37" s="117">
        <v>208</v>
      </c>
      <c r="N37" s="116">
        <v>1097</v>
      </c>
      <c r="O37" s="118">
        <v>1077</v>
      </c>
      <c r="P37" s="116">
        <v>480</v>
      </c>
      <c r="Q37" s="119">
        <v>507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46"/>
      <c r="AE37" s="146"/>
    </row>
    <row r="38" spans="1:31" ht="15.75" customHeight="1">
      <c r="A38" s="396"/>
      <c r="B38" s="11"/>
      <c r="C38" s="61" t="s">
        <v>70</v>
      </c>
      <c r="D38" s="53"/>
      <c r="E38" s="102"/>
      <c r="F38" s="157"/>
      <c r="G38" s="148"/>
      <c r="H38" s="116">
        <v>22</v>
      </c>
      <c r="I38" s="118">
        <v>33</v>
      </c>
      <c r="J38" s="116"/>
      <c r="K38" s="144"/>
      <c r="L38" s="116">
        <v>227</v>
      </c>
      <c r="M38" s="117">
        <v>244</v>
      </c>
      <c r="N38" s="116">
        <v>416</v>
      </c>
      <c r="O38" s="118">
        <v>462</v>
      </c>
      <c r="P38" s="116">
        <v>47</v>
      </c>
      <c r="Q38" s="130">
        <v>61</v>
      </c>
      <c r="R38" s="135"/>
      <c r="S38" s="135"/>
      <c r="T38" s="135"/>
      <c r="U38" s="135"/>
      <c r="V38" s="135"/>
      <c r="W38" s="135"/>
      <c r="X38" s="146"/>
      <c r="Y38" s="146"/>
      <c r="Z38" s="135"/>
      <c r="AA38" s="135"/>
      <c r="AB38" s="135"/>
      <c r="AC38" s="135"/>
      <c r="AD38" s="146"/>
      <c r="AE38" s="146"/>
    </row>
    <row r="39" spans="1:31" ht="15.75" customHeight="1">
      <c r="A39" s="397"/>
      <c r="B39" s="6" t="s">
        <v>71</v>
      </c>
      <c r="C39" s="7"/>
      <c r="D39" s="7"/>
      <c r="E39" s="110" t="s">
        <v>204</v>
      </c>
      <c r="F39" s="160">
        <f aca="true" t="shared" si="8" ref="F39:Q39">F32-F36</f>
        <v>264</v>
      </c>
      <c r="G39" s="149">
        <f t="shared" si="8"/>
        <v>16</v>
      </c>
      <c r="H39" s="160">
        <f aca="true" t="shared" si="9" ref="H39:M39">H32-H36</f>
        <v>522</v>
      </c>
      <c r="I39" s="149">
        <f t="shared" si="9"/>
        <v>346</v>
      </c>
      <c r="J39" s="160">
        <f t="shared" si="9"/>
        <v>0</v>
      </c>
      <c r="K39" s="149">
        <f t="shared" si="9"/>
        <v>0</v>
      </c>
      <c r="L39" s="160">
        <f t="shared" si="9"/>
        <v>419</v>
      </c>
      <c r="M39" s="149">
        <f t="shared" si="9"/>
        <v>415</v>
      </c>
      <c r="N39" s="160">
        <f t="shared" si="8"/>
        <v>562</v>
      </c>
      <c r="O39" s="149">
        <f t="shared" si="8"/>
        <v>422</v>
      </c>
      <c r="P39" s="160">
        <f t="shared" si="8"/>
        <v>0</v>
      </c>
      <c r="Q39" s="149">
        <f t="shared" si="8"/>
        <v>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46"/>
      <c r="AE39" s="146"/>
    </row>
    <row r="40" spans="1:31" ht="15.75" customHeight="1">
      <c r="A40" s="383" t="s">
        <v>87</v>
      </c>
      <c r="B40" s="66" t="s">
        <v>72</v>
      </c>
      <c r="C40" s="69"/>
      <c r="D40" s="69"/>
      <c r="E40" s="16" t="s">
        <v>40</v>
      </c>
      <c r="F40" s="159">
        <v>6256</v>
      </c>
      <c r="G40" s="151">
        <v>4987</v>
      </c>
      <c r="H40" s="134"/>
      <c r="I40" s="136"/>
      <c r="J40" s="134"/>
      <c r="K40" s="137"/>
      <c r="L40" s="134">
        <v>507</v>
      </c>
      <c r="M40" s="135">
        <v>462</v>
      </c>
      <c r="N40" s="134">
        <v>639</v>
      </c>
      <c r="O40" s="136">
        <v>596</v>
      </c>
      <c r="P40" s="134">
        <v>630</v>
      </c>
      <c r="Q40" s="137">
        <v>611</v>
      </c>
      <c r="R40" s="135"/>
      <c r="S40" s="135"/>
      <c r="T40" s="135"/>
      <c r="U40" s="135"/>
      <c r="V40" s="135"/>
      <c r="W40" s="135"/>
      <c r="X40" s="135"/>
      <c r="Y40" s="135"/>
      <c r="Z40" s="146"/>
      <c r="AA40" s="146"/>
      <c r="AB40" s="146"/>
      <c r="AC40" s="146"/>
      <c r="AD40" s="135"/>
      <c r="AE40" s="135"/>
    </row>
    <row r="41" spans="1:31" ht="15.75" customHeight="1">
      <c r="A41" s="388"/>
      <c r="B41" s="11"/>
      <c r="C41" s="61" t="s">
        <v>73</v>
      </c>
      <c r="D41" s="53"/>
      <c r="E41" s="102"/>
      <c r="F41" s="162"/>
      <c r="G41" s="164"/>
      <c r="H41" s="143"/>
      <c r="I41" s="144"/>
      <c r="J41" s="116"/>
      <c r="K41" s="119"/>
      <c r="L41" s="116">
        <v>93</v>
      </c>
      <c r="M41" s="117">
        <v>83</v>
      </c>
      <c r="N41" s="143">
        <v>398</v>
      </c>
      <c r="O41" s="144">
        <v>348</v>
      </c>
      <c r="P41" s="116">
        <v>214</v>
      </c>
      <c r="Q41" s="119">
        <v>143</v>
      </c>
      <c r="R41" s="135"/>
      <c r="S41" s="135"/>
      <c r="T41" s="135"/>
      <c r="U41" s="135"/>
      <c r="V41" s="146"/>
      <c r="W41" s="146"/>
      <c r="X41" s="146"/>
      <c r="Y41" s="146"/>
      <c r="Z41" s="146"/>
      <c r="AA41" s="146"/>
      <c r="AB41" s="146"/>
      <c r="AC41" s="146"/>
      <c r="AD41" s="135"/>
      <c r="AE41" s="135"/>
    </row>
    <row r="42" spans="1:31" ht="15.75" customHeight="1">
      <c r="A42" s="388"/>
      <c r="B42" s="66" t="s">
        <v>60</v>
      </c>
      <c r="C42" s="69"/>
      <c r="D42" s="69"/>
      <c r="E42" s="16" t="s">
        <v>41</v>
      </c>
      <c r="F42" s="159">
        <v>6485</v>
      </c>
      <c r="G42" s="151">
        <v>4993</v>
      </c>
      <c r="H42" s="134">
        <v>522</v>
      </c>
      <c r="I42" s="136">
        <v>346</v>
      </c>
      <c r="J42" s="134"/>
      <c r="K42" s="137"/>
      <c r="L42" s="134">
        <v>926</v>
      </c>
      <c r="M42" s="135">
        <v>877</v>
      </c>
      <c r="N42" s="134">
        <v>1201</v>
      </c>
      <c r="O42" s="136">
        <v>1018</v>
      </c>
      <c r="P42" s="134">
        <v>630</v>
      </c>
      <c r="Q42" s="137">
        <v>611</v>
      </c>
      <c r="R42" s="135"/>
      <c r="S42" s="135"/>
      <c r="T42" s="135"/>
      <c r="U42" s="135"/>
      <c r="V42" s="135"/>
      <c r="W42" s="135"/>
      <c r="X42" s="135"/>
      <c r="Y42" s="135"/>
      <c r="Z42" s="146"/>
      <c r="AA42" s="146"/>
      <c r="AB42" s="135"/>
      <c r="AC42" s="135"/>
      <c r="AD42" s="135"/>
      <c r="AE42" s="135"/>
    </row>
    <row r="43" spans="1:31" ht="15.75" customHeight="1">
      <c r="A43" s="388"/>
      <c r="B43" s="11"/>
      <c r="C43" s="61" t="s">
        <v>74</v>
      </c>
      <c r="D43" s="53"/>
      <c r="E43" s="102"/>
      <c r="F43" s="157">
        <v>6053</v>
      </c>
      <c r="G43" s="148">
        <v>4379</v>
      </c>
      <c r="H43" s="116">
        <v>522</v>
      </c>
      <c r="I43" s="118">
        <v>346</v>
      </c>
      <c r="J43" s="143"/>
      <c r="K43" s="144"/>
      <c r="L43" s="116">
        <v>698</v>
      </c>
      <c r="M43" s="117">
        <v>692</v>
      </c>
      <c r="N43" s="116">
        <v>299</v>
      </c>
      <c r="O43" s="118">
        <v>296</v>
      </c>
      <c r="P43" s="143">
        <v>405</v>
      </c>
      <c r="Q43" s="130">
        <v>460</v>
      </c>
      <c r="R43" s="135"/>
      <c r="S43" s="135"/>
      <c r="T43" s="135"/>
      <c r="U43" s="135"/>
      <c r="V43" s="135"/>
      <c r="W43" s="135"/>
      <c r="X43" s="146"/>
      <c r="Y43" s="135"/>
      <c r="Z43" s="146"/>
      <c r="AA43" s="146"/>
      <c r="AB43" s="135"/>
      <c r="AC43" s="135"/>
      <c r="AD43" s="146"/>
      <c r="AE43" s="146"/>
    </row>
    <row r="44" spans="1:31" ht="15.75" customHeight="1">
      <c r="A44" s="389"/>
      <c r="B44" s="59" t="s">
        <v>71</v>
      </c>
      <c r="C44" s="37"/>
      <c r="D44" s="37"/>
      <c r="E44" s="110" t="s">
        <v>205</v>
      </c>
      <c r="F44" s="158">
        <f aca="true" t="shared" si="10" ref="F44:Q44">F40-F42</f>
        <v>-229</v>
      </c>
      <c r="G44" s="161">
        <f t="shared" si="10"/>
        <v>-6</v>
      </c>
      <c r="H44" s="158">
        <f aca="true" t="shared" si="11" ref="H44:M44">H40-H42</f>
        <v>-522</v>
      </c>
      <c r="I44" s="161">
        <f t="shared" si="11"/>
        <v>-346</v>
      </c>
      <c r="J44" s="158">
        <f t="shared" si="11"/>
        <v>0</v>
      </c>
      <c r="K44" s="161">
        <f t="shared" si="11"/>
        <v>0</v>
      </c>
      <c r="L44" s="158">
        <f t="shared" si="11"/>
        <v>-419</v>
      </c>
      <c r="M44" s="161">
        <f t="shared" si="11"/>
        <v>-415</v>
      </c>
      <c r="N44" s="158">
        <f t="shared" si="10"/>
        <v>-562</v>
      </c>
      <c r="O44" s="161">
        <f t="shared" si="10"/>
        <v>-422</v>
      </c>
      <c r="P44" s="158">
        <f t="shared" si="10"/>
        <v>0</v>
      </c>
      <c r="Q44" s="161">
        <f t="shared" si="10"/>
        <v>0</v>
      </c>
      <c r="R44" s="146"/>
      <c r="S44" s="146"/>
      <c r="T44" s="146"/>
      <c r="U44" s="146"/>
      <c r="V44" s="146"/>
      <c r="W44" s="146"/>
      <c r="X44" s="135"/>
      <c r="Y44" s="135"/>
      <c r="Z44" s="146"/>
      <c r="AA44" s="146"/>
      <c r="AB44" s="135"/>
      <c r="AC44" s="135"/>
      <c r="AD44" s="135"/>
      <c r="AE44" s="135"/>
    </row>
    <row r="45" spans="1:31" ht="15.75" customHeight="1">
      <c r="A45" s="390" t="s">
        <v>79</v>
      </c>
      <c r="B45" s="20" t="s">
        <v>75</v>
      </c>
      <c r="C45" s="9"/>
      <c r="D45" s="9"/>
      <c r="E45" s="111" t="s">
        <v>206</v>
      </c>
      <c r="F45" s="163">
        <f aca="true" t="shared" si="12" ref="F45:Q45">F39+F44</f>
        <v>35</v>
      </c>
      <c r="G45" s="150">
        <f t="shared" si="12"/>
        <v>10</v>
      </c>
      <c r="H45" s="163">
        <f aca="true" t="shared" si="13" ref="H45:M45">H39+H44</f>
        <v>0</v>
      </c>
      <c r="I45" s="150">
        <f t="shared" si="13"/>
        <v>0</v>
      </c>
      <c r="J45" s="163">
        <f t="shared" si="13"/>
        <v>0</v>
      </c>
      <c r="K45" s="150">
        <f t="shared" si="13"/>
        <v>0</v>
      </c>
      <c r="L45" s="163">
        <f t="shared" si="13"/>
        <v>0</v>
      </c>
      <c r="M45" s="150">
        <f t="shared" si="13"/>
        <v>0</v>
      </c>
      <c r="N45" s="163">
        <f t="shared" si="12"/>
        <v>0</v>
      </c>
      <c r="O45" s="150">
        <f t="shared" si="12"/>
        <v>0</v>
      </c>
      <c r="P45" s="163">
        <f t="shared" si="12"/>
        <v>0</v>
      </c>
      <c r="Q45" s="150">
        <f t="shared" si="12"/>
        <v>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</row>
    <row r="46" spans="1:31" ht="15.75" customHeight="1">
      <c r="A46" s="391"/>
      <c r="B46" s="52" t="s">
        <v>76</v>
      </c>
      <c r="C46" s="53"/>
      <c r="D46" s="53"/>
      <c r="E46" s="53"/>
      <c r="F46" s="162">
        <v>0</v>
      </c>
      <c r="G46" s="164">
        <v>0</v>
      </c>
      <c r="H46" s="143"/>
      <c r="I46" s="144"/>
      <c r="J46" s="143"/>
      <c r="K46" s="144"/>
      <c r="L46" s="116"/>
      <c r="M46" s="117"/>
      <c r="N46" s="143"/>
      <c r="O46" s="144"/>
      <c r="P46" s="143"/>
      <c r="Q46" s="130"/>
      <c r="R46" s="135"/>
      <c r="S46" s="135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</row>
    <row r="47" spans="1:31" ht="15.75" customHeight="1">
      <c r="A47" s="391"/>
      <c r="B47" s="52" t="s">
        <v>77</v>
      </c>
      <c r="C47" s="53"/>
      <c r="D47" s="53"/>
      <c r="E47" s="53"/>
      <c r="F47" s="116">
        <v>35</v>
      </c>
      <c r="G47" s="117">
        <v>10</v>
      </c>
      <c r="H47" s="116"/>
      <c r="I47" s="118"/>
      <c r="J47" s="116"/>
      <c r="K47" s="119"/>
      <c r="L47" s="116"/>
      <c r="M47" s="117"/>
      <c r="N47" s="116"/>
      <c r="O47" s="118"/>
      <c r="P47" s="116"/>
      <c r="Q47" s="119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</row>
    <row r="48" spans="1:31" ht="15.75" customHeight="1">
      <c r="A48" s="392"/>
      <c r="B48" s="59" t="s">
        <v>78</v>
      </c>
      <c r="C48" s="37"/>
      <c r="D48" s="37"/>
      <c r="E48" s="37"/>
      <c r="F48" s="139">
        <v>0</v>
      </c>
      <c r="G48" s="140">
        <v>0</v>
      </c>
      <c r="H48" s="139"/>
      <c r="I48" s="141"/>
      <c r="J48" s="139"/>
      <c r="K48" s="142"/>
      <c r="L48" s="139"/>
      <c r="M48" s="140"/>
      <c r="N48" s="139"/>
      <c r="O48" s="141"/>
      <c r="P48" s="139"/>
      <c r="Q48" s="142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</row>
    <row r="49" spans="1:21" ht="15.75" customHeight="1">
      <c r="A49" s="27" t="s">
        <v>207</v>
      </c>
      <c r="U49" s="14"/>
    </row>
    <row r="50" spans="1:21" ht="15.75" customHeight="1">
      <c r="A50" s="27"/>
      <c r="U50" s="14"/>
    </row>
  </sheetData>
  <sheetProtection/>
  <mergeCells count="40">
    <mergeCell ref="A32:A39"/>
    <mergeCell ref="A40:A44"/>
    <mergeCell ref="A45:A48"/>
    <mergeCell ref="U25:U26"/>
    <mergeCell ref="A30:E31"/>
    <mergeCell ref="F30:G30"/>
    <mergeCell ref="N30:O30"/>
    <mergeCell ref="P30:Q30"/>
    <mergeCell ref="R30:S30"/>
    <mergeCell ref="T30:U30"/>
    <mergeCell ref="O25:O26"/>
    <mergeCell ref="P25:P26"/>
    <mergeCell ref="Q25:Q26"/>
    <mergeCell ref="R25:R26"/>
    <mergeCell ref="S25:S26"/>
    <mergeCell ref="T25:T26"/>
    <mergeCell ref="N25:N26"/>
    <mergeCell ref="H25:H26"/>
    <mergeCell ref="I25:I26"/>
    <mergeCell ref="J25:J26"/>
    <mergeCell ref="K25:K26"/>
    <mergeCell ref="L25:L26"/>
    <mergeCell ref="M25:M26"/>
    <mergeCell ref="N6:O6"/>
    <mergeCell ref="P6:Q6"/>
    <mergeCell ref="R6:S6"/>
    <mergeCell ref="T6:U6"/>
    <mergeCell ref="H6:I6"/>
    <mergeCell ref="J6:K6"/>
    <mergeCell ref="L6:M6"/>
    <mergeCell ref="H30:I30"/>
    <mergeCell ref="J30:K30"/>
    <mergeCell ref="L30:M30"/>
    <mergeCell ref="A6:E7"/>
    <mergeCell ref="F6:G6"/>
    <mergeCell ref="A8:A18"/>
    <mergeCell ref="A19:A27"/>
    <mergeCell ref="E25:E26"/>
    <mergeCell ref="F25:F26"/>
    <mergeCell ref="G25:G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8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2" sqref="F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20" width="12.59765625" style="1" customWidth="1"/>
    <col min="21" max="16384" width="9" style="1" customWidth="1"/>
  </cols>
  <sheetData>
    <row r="1" spans="1:4" ht="33.75" customHeight="1">
      <c r="A1" s="180" t="s">
        <v>0</v>
      </c>
      <c r="B1" s="180"/>
      <c r="C1" s="230" t="s">
        <v>289</v>
      </c>
      <c r="D1" s="231"/>
    </row>
    <row r="3" spans="1:16" ht="15" customHeight="1">
      <c r="A3" s="45" t="s">
        <v>208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O3" s="45"/>
      <c r="P3" s="45"/>
    </row>
    <row r="4" spans="1:16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O4" s="45"/>
      <c r="P4" s="45"/>
    </row>
    <row r="5" spans="1:18" ht="15" customHeight="1">
      <c r="A5" s="232"/>
      <c r="B5" s="232" t="s">
        <v>287</v>
      </c>
      <c r="C5" s="232"/>
      <c r="D5" s="232"/>
      <c r="N5" s="46"/>
      <c r="R5" s="46" t="s">
        <v>321</v>
      </c>
    </row>
    <row r="6" spans="1:18" ht="15" customHeight="1">
      <c r="A6" s="233"/>
      <c r="B6" s="234"/>
      <c r="C6" s="234"/>
      <c r="D6" s="234"/>
      <c r="E6" s="402" t="s">
        <v>312</v>
      </c>
      <c r="F6" s="403"/>
      <c r="G6" s="402" t="s">
        <v>313</v>
      </c>
      <c r="H6" s="403"/>
      <c r="I6" s="402" t="s">
        <v>314</v>
      </c>
      <c r="J6" s="403"/>
      <c r="K6" s="402" t="s">
        <v>315</v>
      </c>
      <c r="L6" s="403"/>
      <c r="M6" s="402" t="s">
        <v>316</v>
      </c>
      <c r="N6" s="403"/>
      <c r="O6" s="402" t="s">
        <v>317</v>
      </c>
      <c r="P6" s="403"/>
      <c r="Q6" s="402" t="s">
        <v>318</v>
      </c>
      <c r="R6" s="403"/>
    </row>
    <row r="7" spans="1:18" ht="15" customHeight="1">
      <c r="A7" s="235"/>
      <c r="B7" s="236"/>
      <c r="C7" s="236"/>
      <c r="D7" s="236"/>
      <c r="E7" s="237" t="s">
        <v>319</v>
      </c>
      <c r="F7" s="35" t="s">
        <v>1</v>
      </c>
      <c r="G7" s="237" t="s">
        <v>285</v>
      </c>
      <c r="H7" s="35" t="s">
        <v>1</v>
      </c>
      <c r="I7" s="237" t="s">
        <v>285</v>
      </c>
      <c r="J7" s="35" t="s">
        <v>1</v>
      </c>
      <c r="K7" s="237" t="s">
        <v>285</v>
      </c>
      <c r="L7" s="35" t="s">
        <v>1</v>
      </c>
      <c r="M7" s="237" t="s">
        <v>285</v>
      </c>
      <c r="N7" s="35" t="s">
        <v>1</v>
      </c>
      <c r="O7" s="237" t="s">
        <v>285</v>
      </c>
      <c r="P7" s="35" t="s">
        <v>1</v>
      </c>
      <c r="Q7" s="237" t="s">
        <v>285</v>
      </c>
      <c r="R7" s="268" t="s">
        <v>1</v>
      </c>
    </row>
    <row r="8" spans="1:18" ht="18" customHeight="1">
      <c r="A8" s="404" t="s">
        <v>209</v>
      </c>
      <c r="B8" s="238" t="s">
        <v>210</v>
      </c>
      <c r="C8" s="239"/>
      <c r="D8" s="239"/>
      <c r="E8" s="284">
        <v>1</v>
      </c>
      <c r="F8" s="285">
        <v>1</v>
      </c>
      <c r="G8" s="286">
        <v>94</v>
      </c>
      <c r="H8" s="287">
        <v>94</v>
      </c>
      <c r="I8" s="286">
        <v>2</v>
      </c>
      <c r="J8" s="284">
        <v>2</v>
      </c>
      <c r="K8" s="286">
        <v>47</v>
      </c>
      <c r="L8" s="288">
        <v>47</v>
      </c>
      <c r="M8" s="286">
        <v>1</v>
      </c>
      <c r="N8" s="287">
        <v>1</v>
      </c>
      <c r="O8" s="286">
        <v>6</v>
      </c>
      <c r="P8" s="288">
        <v>6</v>
      </c>
      <c r="Q8" s="289">
        <v>1</v>
      </c>
      <c r="R8" s="288">
        <v>1</v>
      </c>
    </row>
    <row r="9" spans="1:18" ht="18" customHeight="1">
      <c r="A9" s="357"/>
      <c r="B9" s="404" t="s">
        <v>211</v>
      </c>
      <c r="C9" s="202" t="s">
        <v>212</v>
      </c>
      <c r="D9" s="203"/>
      <c r="E9" s="290">
        <v>28383</v>
      </c>
      <c r="F9" s="291">
        <v>28383</v>
      </c>
      <c r="G9" s="292">
        <v>1500</v>
      </c>
      <c r="H9" s="293">
        <v>1500</v>
      </c>
      <c r="I9" s="292">
        <v>10</v>
      </c>
      <c r="J9" s="290">
        <v>10</v>
      </c>
      <c r="K9" s="292">
        <v>24266</v>
      </c>
      <c r="L9" s="294">
        <v>24266</v>
      </c>
      <c r="M9" s="292">
        <v>36436</v>
      </c>
      <c r="N9" s="293">
        <v>36436</v>
      </c>
      <c r="O9" s="292">
        <v>14144</v>
      </c>
      <c r="P9" s="294">
        <v>14144</v>
      </c>
      <c r="Q9" s="295">
        <v>55</v>
      </c>
      <c r="R9" s="294">
        <v>55</v>
      </c>
    </row>
    <row r="10" spans="1:18" ht="18" customHeight="1">
      <c r="A10" s="357"/>
      <c r="B10" s="357"/>
      <c r="C10" s="52" t="s">
        <v>213</v>
      </c>
      <c r="D10" s="53"/>
      <c r="E10" s="296">
        <v>28383</v>
      </c>
      <c r="F10" s="297">
        <v>28383</v>
      </c>
      <c r="G10" s="298">
        <v>750</v>
      </c>
      <c r="H10" s="299">
        <v>750</v>
      </c>
      <c r="I10" s="298">
        <v>5</v>
      </c>
      <c r="J10" s="296">
        <v>5</v>
      </c>
      <c r="K10" s="298">
        <v>18724</v>
      </c>
      <c r="L10" s="300">
        <v>18724</v>
      </c>
      <c r="M10" s="298">
        <v>36436</v>
      </c>
      <c r="N10" s="299">
        <v>36436</v>
      </c>
      <c r="O10" s="298">
        <v>14084</v>
      </c>
      <c r="P10" s="300">
        <v>14084</v>
      </c>
      <c r="Q10" s="301">
        <v>50</v>
      </c>
      <c r="R10" s="300">
        <v>50</v>
      </c>
    </row>
    <row r="11" spans="1:18" ht="18" customHeight="1">
      <c r="A11" s="357"/>
      <c r="B11" s="357"/>
      <c r="C11" s="52" t="s">
        <v>214</v>
      </c>
      <c r="D11" s="53"/>
      <c r="E11" s="296">
        <v>0</v>
      </c>
      <c r="F11" s="297">
        <v>0</v>
      </c>
      <c r="G11" s="302">
        <v>0</v>
      </c>
      <c r="H11" s="300">
        <v>0</v>
      </c>
      <c r="I11" s="298">
        <v>0</v>
      </c>
      <c r="J11" s="296">
        <v>0</v>
      </c>
      <c r="K11" s="298">
        <v>0</v>
      </c>
      <c r="L11" s="300">
        <v>0</v>
      </c>
      <c r="M11" s="298">
        <v>0</v>
      </c>
      <c r="N11" s="299">
        <v>0</v>
      </c>
      <c r="O11" s="298">
        <v>0</v>
      </c>
      <c r="P11" s="303" t="s">
        <v>320</v>
      </c>
      <c r="Q11" s="301">
        <v>0</v>
      </c>
      <c r="R11" s="300">
        <v>0</v>
      </c>
    </row>
    <row r="12" spans="1:18" ht="18" customHeight="1">
      <c r="A12" s="357"/>
      <c r="B12" s="357"/>
      <c r="C12" s="52" t="s">
        <v>215</v>
      </c>
      <c r="D12" s="53"/>
      <c r="E12" s="296">
        <v>0</v>
      </c>
      <c r="F12" s="297">
        <v>0</v>
      </c>
      <c r="G12" s="298">
        <v>741</v>
      </c>
      <c r="H12" s="300">
        <v>741</v>
      </c>
      <c r="I12" s="298">
        <v>5</v>
      </c>
      <c r="J12" s="296">
        <v>5</v>
      </c>
      <c r="K12" s="298">
        <v>5423</v>
      </c>
      <c r="L12" s="300">
        <v>5423</v>
      </c>
      <c r="M12" s="304">
        <v>0</v>
      </c>
      <c r="N12" s="305">
        <v>0</v>
      </c>
      <c r="O12" s="298">
        <v>30</v>
      </c>
      <c r="P12" s="300">
        <v>30</v>
      </c>
      <c r="Q12" s="301">
        <v>0</v>
      </c>
      <c r="R12" s="300">
        <v>0</v>
      </c>
    </row>
    <row r="13" spans="1:18" ht="18" customHeight="1">
      <c r="A13" s="357"/>
      <c r="B13" s="357"/>
      <c r="C13" s="52" t="s">
        <v>216</v>
      </c>
      <c r="D13" s="53"/>
      <c r="E13" s="296">
        <v>0</v>
      </c>
      <c r="F13" s="297">
        <v>0</v>
      </c>
      <c r="G13" s="302">
        <v>0</v>
      </c>
      <c r="H13" s="300">
        <v>0</v>
      </c>
      <c r="I13" s="298">
        <v>0</v>
      </c>
      <c r="J13" s="296">
        <v>0</v>
      </c>
      <c r="K13" s="298">
        <v>0</v>
      </c>
      <c r="L13" s="300">
        <v>0</v>
      </c>
      <c r="M13" s="298">
        <v>0</v>
      </c>
      <c r="N13" s="299">
        <v>0</v>
      </c>
      <c r="O13" s="298">
        <v>0</v>
      </c>
      <c r="P13" s="303" t="s">
        <v>320</v>
      </c>
      <c r="Q13" s="301">
        <v>0</v>
      </c>
      <c r="R13" s="300">
        <v>0</v>
      </c>
    </row>
    <row r="14" spans="1:18" ht="18" customHeight="1">
      <c r="A14" s="358"/>
      <c r="B14" s="358"/>
      <c r="C14" s="59" t="s">
        <v>79</v>
      </c>
      <c r="D14" s="37"/>
      <c r="E14" s="306">
        <v>0</v>
      </c>
      <c r="F14" s="307">
        <v>0</v>
      </c>
      <c r="G14" s="308">
        <v>9</v>
      </c>
      <c r="H14" s="309">
        <v>9</v>
      </c>
      <c r="I14" s="308">
        <v>0</v>
      </c>
      <c r="J14" s="306">
        <v>0</v>
      </c>
      <c r="K14" s="308">
        <v>119</v>
      </c>
      <c r="L14" s="310">
        <v>119</v>
      </c>
      <c r="M14" s="308">
        <v>0</v>
      </c>
      <c r="N14" s="309">
        <v>0</v>
      </c>
      <c r="O14" s="308">
        <v>30</v>
      </c>
      <c r="P14" s="310">
        <v>30</v>
      </c>
      <c r="Q14" s="311">
        <v>5</v>
      </c>
      <c r="R14" s="310">
        <v>5</v>
      </c>
    </row>
    <row r="15" spans="1:18" ht="18" customHeight="1">
      <c r="A15" s="356" t="s">
        <v>217</v>
      </c>
      <c r="B15" s="404" t="s">
        <v>218</v>
      </c>
      <c r="C15" s="202" t="s">
        <v>219</v>
      </c>
      <c r="D15" s="203"/>
      <c r="E15" s="163">
        <v>4757</v>
      </c>
      <c r="F15" s="312">
        <v>5190</v>
      </c>
      <c r="G15" s="163">
        <v>1445</v>
      </c>
      <c r="H15" s="313">
        <v>1053</v>
      </c>
      <c r="I15" s="163">
        <v>19</v>
      </c>
      <c r="J15" s="314">
        <v>18</v>
      </c>
      <c r="K15" s="163">
        <v>5728</v>
      </c>
      <c r="L15" s="312">
        <v>3891</v>
      </c>
      <c r="M15" s="163">
        <v>24313</v>
      </c>
      <c r="N15" s="313">
        <v>21128</v>
      </c>
      <c r="O15" s="163">
        <v>5691</v>
      </c>
      <c r="P15" s="312">
        <v>4834</v>
      </c>
      <c r="Q15" s="315">
        <v>1539</v>
      </c>
      <c r="R15" s="312">
        <v>1710</v>
      </c>
    </row>
    <row r="16" spans="1:18" ht="18" customHeight="1">
      <c r="A16" s="357"/>
      <c r="B16" s="357"/>
      <c r="C16" s="52" t="s">
        <v>220</v>
      </c>
      <c r="D16" s="53"/>
      <c r="E16" s="157">
        <v>132068</v>
      </c>
      <c r="F16" s="316">
        <v>131632</v>
      </c>
      <c r="G16" s="157">
        <v>7180</v>
      </c>
      <c r="H16" s="317">
        <v>7480</v>
      </c>
      <c r="I16" s="157">
        <v>26</v>
      </c>
      <c r="J16" s="318">
        <v>23</v>
      </c>
      <c r="K16" s="157">
        <v>30338</v>
      </c>
      <c r="L16" s="316">
        <v>29895</v>
      </c>
      <c r="M16" s="157">
        <v>42136</v>
      </c>
      <c r="N16" s="317">
        <v>52268</v>
      </c>
      <c r="O16" s="157">
        <v>39102</v>
      </c>
      <c r="P16" s="316">
        <v>39085</v>
      </c>
      <c r="Q16" s="319">
        <v>3384</v>
      </c>
      <c r="R16" s="316">
        <v>3402</v>
      </c>
    </row>
    <row r="17" spans="1:18" ht="18" customHeight="1">
      <c r="A17" s="357"/>
      <c r="B17" s="357"/>
      <c r="C17" s="52" t="s">
        <v>221</v>
      </c>
      <c r="D17" s="53"/>
      <c r="E17" s="157">
        <v>22</v>
      </c>
      <c r="F17" s="316">
        <v>33</v>
      </c>
      <c r="G17" s="302">
        <v>0</v>
      </c>
      <c r="H17" s="300">
        <v>0</v>
      </c>
      <c r="I17" s="157"/>
      <c r="J17" s="318"/>
      <c r="K17" s="157">
        <v>0</v>
      </c>
      <c r="L17" s="316">
        <v>0</v>
      </c>
      <c r="M17" s="157"/>
      <c r="N17" s="317"/>
      <c r="O17" s="157">
        <v>0</v>
      </c>
      <c r="P17" s="303" t="s">
        <v>320</v>
      </c>
      <c r="Q17" s="319">
        <v>0</v>
      </c>
      <c r="R17" s="316">
        <v>0</v>
      </c>
    </row>
    <row r="18" spans="1:18" ht="18" customHeight="1">
      <c r="A18" s="357"/>
      <c r="B18" s="358"/>
      <c r="C18" s="59" t="s">
        <v>222</v>
      </c>
      <c r="D18" s="37"/>
      <c r="E18" s="160">
        <v>136847</v>
      </c>
      <c r="F18" s="320">
        <v>136855</v>
      </c>
      <c r="G18" s="160">
        <v>8625</v>
      </c>
      <c r="H18" s="321">
        <v>8533</v>
      </c>
      <c r="I18" s="160">
        <v>45</v>
      </c>
      <c r="J18" s="322">
        <v>41</v>
      </c>
      <c r="K18" s="160">
        <v>36066</v>
      </c>
      <c r="L18" s="320">
        <v>33786</v>
      </c>
      <c r="M18" s="160">
        <v>66449</v>
      </c>
      <c r="N18" s="321">
        <v>73396</v>
      </c>
      <c r="O18" s="160">
        <v>44792</v>
      </c>
      <c r="P18" s="320">
        <v>43919</v>
      </c>
      <c r="Q18" s="323">
        <v>4923</v>
      </c>
      <c r="R18" s="320">
        <v>5112</v>
      </c>
    </row>
    <row r="19" spans="1:18" ht="18" customHeight="1">
      <c r="A19" s="357"/>
      <c r="B19" s="404" t="s">
        <v>223</v>
      </c>
      <c r="C19" s="202" t="s">
        <v>224</v>
      </c>
      <c r="D19" s="203"/>
      <c r="E19" s="163">
        <v>4968</v>
      </c>
      <c r="F19" s="312">
        <v>3050</v>
      </c>
      <c r="G19" s="163">
        <v>608</v>
      </c>
      <c r="H19" s="324">
        <v>531</v>
      </c>
      <c r="I19" s="163">
        <v>4</v>
      </c>
      <c r="J19" s="325">
        <v>4</v>
      </c>
      <c r="K19" s="163">
        <v>4811</v>
      </c>
      <c r="L19" s="312">
        <v>3714</v>
      </c>
      <c r="M19" s="163">
        <v>6051</v>
      </c>
      <c r="N19" s="324">
        <v>7854</v>
      </c>
      <c r="O19" s="163">
        <v>3882</v>
      </c>
      <c r="P19" s="312">
        <v>4459</v>
      </c>
      <c r="Q19" s="315">
        <v>779</v>
      </c>
      <c r="R19" s="312">
        <v>967</v>
      </c>
    </row>
    <row r="20" spans="1:18" ht="18" customHeight="1">
      <c r="A20" s="357"/>
      <c r="B20" s="357"/>
      <c r="C20" s="52" t="s">
        <v>225</v>
      </c>
      <c r="D20" s="53"/>
      <c r="E20" s="157">
        <v>19351</v>
      </c>
      <c r="F20" s="316">
        <v>23543</v>
      </c>
      <c r="G20" s="157">
        <v>2393</v>
      </c>
      <c r="H20" s="326">
        <v>2554</v>
      </c>
      <c r="I20" s="157">
        <v>4</v>
      </c>
      <c r="J20" s="327">
        <v>4</v>
      </c>
      <c r="K20" s="157">
        <v>26005</v>
      </c>
      <c r="L20" s="316">
        <v>26000</v>
      </c>
      <c r="M20" s="157">
        <v>20748</v>
      </c>
      <c r="N20" s="326">
        <v>26576</v>
      </c>
      <c r="O20" s="157">
        <v>15443</v>
      </c>
      <c r="P20" s="316">
        <v>15354</v>
      </c>
      <c r="Q20" s="319">
        <v>3415</v>
      </c>
      <c r="R20" s="316">
        <v>3461</v>
      </c>
    </row>
    <row r="21" spans="1:18" s="244" customFormat="1" ht="18" customHeight="1">
      <c r="A21" s="357"/>
      <c r="B21" s="357"/>
      <c r="C21" s="241" t="s">
        <v>226</v>
      </c>
      <c r="D21" s="242"/>
      <c r="E21" s="243">
        <v>83906</v>
      </c>
      <c r="F21" s="316">
        <v>81678</v>
      </c>
      <c r="G21" s="302">
        <v>0</v>
      </c>
      <c r="H21" s="300">
        <v>0</v>
      </c>
      <c r="I21" s="243">
        <v>0</v>
      </c>
      <c r="J21" s="327">
        <v>0</v>
      </c>
      <c r="K21" s="243">
        <v>0</v>
      </c>
      <c r="L21" s="316">
        <v>0</v>
      </c>
      <c r="M21" s="243"/>
      <c r="N21" s="326"/>
      <c r="O21" s="243">
        <v>0</v>
      </c>
      <c r="P21" s="303" t="s">
        <v>320</v>
      </c>
      <c r="Q21" s="328">
        <v>0</v>
      </c>
      <c r="R21" s="316">
        <v>0</v>
      </c>
    </row>
    <row r="22" spans="1:18" ht="18" customHeight="1">
      <c r="A22" s="357"/>
      <c r="B22" s="358"/>
      <c r="C22" s="6" t="s">
        <v>227</v>
      </c>
      <c r="D22" s="7"/>
      <c r="E22" s="160">
        <v>108225</v>
      </c>
      <c r="F22" s="320">
        <v>108272</v>
      </c>
      <c r="G22" s="160">
        <v>3001</v>
      </c>
      <c r="H22" s="321">
        <v>3085</v>
      </c>
      <c r="I22" s="160">
        <v>8</v>
      </c>
      <c r="J22" s="322">
        <v>8</v>
      </c>
      <c r="K22" s="160">
        <v>30816</v>
      </c>
      <c r="L22" s="320">
        <v>29714</v>
      </c>
      <c r="M22" s="160">
        <v>26799</v>
      </c>
      <c r="N22" s="321">
        <v>34430</v>
      </c>
      <c r="O22" s="160">
        <v>19325</v>
      </c>
      <c r="P22" s="320">
        <v>19813</v>
      </c>
      <c r="Q22" s="323">
        <v>4194</v>
      </c>
      <c r="R22" s="320">
        <v>4428</v>
      </c>
    </row>
    <row r="23" spans="1:18" ht="18" customHeight="1">
      <c r="A23" s="357"/>
      <c r="B23" s="404" t="s">
        <v>228</v>
      </c>
      <c r="C23" s="202" t="s">
        <v>229</v>
      </c>
      <c r="D23" s="203"/>
      <c r="E23" s="163">
        <v>28383</v>
      </c>
      <c r="F23" s="312">
        <v>28383</v>
      </c>
      <c r="G23" s="163">
        <v>1500</v>
      </c>
      <c r="H23" s="324">
        <v>1500</v>
      </c>
      <c r="I23" s="163">
        <v>10</v>
      </c>
      <c r="J23" s="325">
        <v>10</v>
      </c>
      <c r="K23" s="163">
        <v>100</v>
      </c>
      <c r="L23" s="312">
        <v>24266</v>
      </c>
      <c r="M23" s="163">
        <v>19015</v>
      </c>
      <c r="N23" s="324">
        <v>19015</v>
      </c>
      <c r="O23" s="163">
        <v>7389</v>
      </c>
      <c r="P23" s="312">
        <v>7389</v>
      </c>
      <c r="Q23" s="315">
        <v>55</v>
      </c>
      <c r="R23" s="312">
        <v>55</v>
      </c>
    </row>
    <row r="24" spans="1:18" ht="18" customHeight="1">
      <c r="A24" s="357"/>
      <c r="B24" s="357"/>
      <c r="C24" s="52" t="s">
        <v>230</v>
      </c>
      <c r="D24" s="53"/>
      <c r="E24" s="157">
        <v>239</v>
      </c>
      <c r="F24" s="316">
        <v>201</v>
      </c>
      <c r="G24" s="157">
        <v>4105</v>
      </c>
      <c r="H24" s="337">
        <v>3930</v>
      </c>
      <c r="I24" s="157">
        <v>27</v>
      </c>
      <c r="J24" s="327">
        <v>23</v>
      </c>
      <c r="K24" s="319">
        <v>5148</v>
      </c>
      <c r="L24" s="340">
        <v>-20192</v>
      </c>
      <c r="M24" s="157">
        <v>20635</v>
      </c>
      <c r="N24" s="326">
        <v>19951</v>
      </c>
      <c r="O24" s="157">
        <v>18079</v>
      </c>
      <c r="P24" s="316">
        <v>16718</v>
      </c>
      <c r="Q24" s="319">
        <v>674</v>
      </c>
      <c r="R24" s="316">
        <v>629</v>
      </c>
    </row>
    <row r="25" spans="1:18" ht="18" customHeight="1">
      <c r="A25" s="357"/>
      <c r="B25" s="357"/>
      <c r="C25" s="52" t="s">
        <v>231</v>
      </c>
      <c r="D25" s="53"/>
      <c r="E25" s="157">
        <v>0</v>
      </c>
      <c r="F25" s="316">
        <v>0</v>
      </c>
      <c r="G25" s="157">
        <v>18</v>
      </c>
      <c r="H25" s="338">
        <v>18</v>
      </c>
      <c r="I25" s="157"/>
      <c r="J25" s="327"/>
      <c r="K25" s="319">
        <v>0</v>
      </c>
      <c r="L25" s="340">
        <v>0</v>
      </c>
      <c r="M25" s="157"/>
      <c r="N25" s="326"/>
      <c r="O25" s="157">
        <v>0</v>
      </c>
      <c r="P25" s="303" t="s">
        <v>320</v>
      </c>
      <c r="Q25" s="319">
        <v>0</v>
      </c>
      <c r="R25" s="316">
        <v>0</v>
      </c>
    </row>
    <row r="26" spans="1:18" ht="18" customHeight="1">
      <c r="A26" s="357"/>
      <c r="B26" s="358"/>
      <c r="C26" s="57" t="s">
        <v>232</v>
      </c>
      <c r="D26" s="58"/>
      <c r="E26" s="245">
        <v>28622</v>
      </c>
      <c r="F26" s="329">
        <v>28584</v>
      </c>
      <c r="G26" s="245">
        <v>5623</v>
      </c>
      <c r="H26" s="329">
        <v>5448</v>
      </c>
      <c r="I26" s="141">
        <v>37</v>
      </c>
      <c r="J26" s="330">
        <v>33</v>
      </c>
      <c r="K26" s="333">
        <v>5248</v>
      </c>
      <c r="L26" s="341">
        <v>4074</v>
      </c>
      <c r="M26" s="245">
        <v>39650</v>
      </c>
      <c r="N26" s="331">
        <v>38966</v>
      </c>
      <c r="O26" s="332">
        <v>25468</v>
      </c>
      <c r="P26" s="329">
        <v>24107</v>
      </c>
      <c r="Q26" s="333">
        <v>729</v>
      </c>
      <c r="R26" s="329">
        <v>684</v>
      </c>
    </row>
    <row r="27" spans="1:18" ht="18" customHeight="1">
      <c r="A27" s="358"/>
      <c r="B27" s="59" t="s">
        <v>233</v>
      </c>
      <c r="C27" s="37"/>
      <c r="D27" s="37"/>
      <c r="E27" s="246">
        <v>136847</v>
      </c>
      <c r="F27" s="334">
        <v>136855</v>
      </c>
      <c r="G27" s="160">
        <v>8625</v>
      </c>
      <c r="H27" s="321">
        <v>8533</v>
      </c>
      <c r="I27" s="246">
        <v>45</v>
      </c>
      <c r="J27" s="322">
        <v>41</v>
      </c>
      <c r="K27" s="160">
        <v>36066</v>
      </c>
      <c r="L27" s="320">
        <v>33786</v>
      </c>
      <c r="M27" s="160">
        <v>66449</v>
      </c>
      <c r="N27" s="321">
        <v>73396</v>
      </c>
      <c r="O27" s="246">
        <v>44792</v>
      </c>
      <c r="P27" s="320">
        <v>43919</v>
      </c>
      <c r="Q27" s="323">
        <v>4923</v>
      </c>
      <c r="R27" s="320">
        <v>5112</v>
      </c>
    </row>
    <row r="28" spans="1:18" ht="18" customHeight="1">
      <c r="A28" s="404" t="s">
        <v>234</v>
      </c>
      <c r="B28" s="404" t="s">
        <v>235</v>
      </c>
      <c r="C28" s="202" t="s">
        <v>236</v>
      </c>
      <c r="D28" s="247" t="s">
        <v>37</v>
      </c>
      <c r="E28" s="163">
        <v>6375</v>
      </c>
      <c r="F28" s="312">
        <v>6422</v>
      </c>
      <c r="G28" s="163">
        <v>2135</v>
      </c>
      <c r="H28" s="324">
        <v>2030</v>
      </c>
      <c r="I28" s="335">
        <v>42</v>
      </c>
      <c r="J28" s="325">
        <v>35</v>
      </c>
      <c r="K28" s="163">
        <v>7156</v>
      </c>
      <c r="L28" s="312">
        <v>6807</v>
      </c>
      <c r="M28" s="163">
        <v>3122</v>
      </c>
      <c r="N28" s="324">
        <v>5757</v>
      </c>
      <c r="O28" s="163">
        <v>10122</v>
      </c>
      <c r="P28" s="312">
        <v>10082</v>
      </c>
      <c r="Q28" s="315">
        <v>6378</v>
      </c>
      <c r="R28" s="312">
        <v>6316</v>
      </c>
    </row>
    <row r="29" spans="1:18" ht="18" customHeight="1">
      <c r="A29" s="357"/>
      <c r="B29" s="357"/>
      <c r="C29" s="52" t="s">
        <v>237</v>
      </c>
      <c r="D29" s="248" t="s">
        <v>38</v>
      </c>
      <c r="E29" s="157">
        <v>5642</v>
      </c>
      <c r="F29" s="316">
        <v>5538</v>
      </c>
      <c r="G29" s="157">
        <v>1506</v>
      </c>
      <c r="H29" s="326">
        <v>1470</v>
      </c>
      <c r="I29" s="243">
        <v>19</v>
      </c>
      <c r="J29" s="327">
        <v>27</v>
      </c>
      <c r="K29" s="157">
        <v>6207</v>
      </c>
      <c r="L29" s="316">
        <v>6128</v>
      </c>
      <c r="M29" s="157">
        <v>2458</v>
      </c>
      <c r="N29" s="326">
        <v>4039</v>
      </c>
      <c r="O29" s="157">
        <v>7683</v>
      </c>
      <c r="P29" s="316">
        <v>7727</v>
      </c>
      <c r="Q29" s="319">
        <v>6063</v>
      </c>
      <c r="R29" s="316">
        <v>6029</v>
      </c>
    </row>
    <row r="30" spans="1:18" ht="18" customHeight="1">
      <c r="A30" s="357"/>
      <c r="B30" s="357"/>
      <c r="C30" s="52" t="s">
        <v>238</v>
      </c>
      <c r="D30" s="248" t="s">
        <v>239</v>
      </c>
      <c r="E30" s="157">
        <v>484</v>
      </c>
      <c r="F30" s="316">
        <v>470</v>
      </c>
      <c r="G30" s="157">
        <v>311</v>
      </c>
      <c r="H30" s="326">
        <v>329</v>
      </c>
      <c r="I30" s="243">
        <v>15</v>
      </c>
      <c r="J30" s="327"/>
      <c r="K30" s="157">
        <v>0</v>
      </c>
      <c r="L30" s="316">
        <v>0</v>
      </c>
      <c r="M30" s="157">
        <v>187</v>
      </c>
      <c r="N30" s="326">
        <v>392</v>
      </c>
      <c r="O30" s="157">
        <v>424</v>
      </c>
      <c r="P30" s="316">
        <v>388</v>
      </c>
      <c r="Q30" s="319">
        <v>227</v>
      </c>
      <c r="R30" s="316">
        <v>222</v>
      </c>
    </row>
    <row r="31" spans="1:19" ht="18" customHeight="1">
      <c r="A31" s="357"/>
      <c r="B31" s="357"/>
      <c r="C31" s="6" t="s">
        <v>240</v>
      </c>
      <c r="D31" s="249" t="s">
        <v>241</v>
      </c>
      <c r="E31" s="160">
        <f aca="true" t="shared" si="0" ref="E31:K31">E28-E29-E30</f>
        <v>249</v>
      </c>
      <c r="F31" s="320">
        <f t="shared" si="0"/>
        <v>414</v>
      </c>
      <c r="G31" s="160">
        <f t="shared" si="0"/>
        <v>318</v>
      </c>
      <c r="H31" s="321">
        <f t="shared" si="0"/>
        <v>231</v>
      </c>
      <c r="I31" s="160">
        <f t="shared" si="0"/>
        <v>8</v>
      </c>
      <c r="J31" s="322">
        <f t="shared" si="0"/>
        <v>8</v>
      </c>
      <c r="K31" s="160">
        <f t="shared" si="0"/>
        <v>949</v>
      </c>
      <c r="L31" s="320">
        <v>679</v>
      </c>
      <c r="M31" s="160">
        <f aca="true" t="shared" si="1" ref="M31:R31">M28-M29-M30</f>
        <v>477</v>
      </c>
      <c r="N31" s="321">
        <f t="shared" si="1"/>
        <v>1326</v>
      </c>
      <c r="O31" s="160">
        <f t="shared" si="1"/>
        <v>2015</v>
      </c>
      <c r="P31" s="320">
        <f t="shared" si="1"/>
        <v>1967</v>
      </c>
      <c r="Q31" s="323">
        <f t="shared" si="1"/>
        <v>88</v>
      </c>
      <c r="R31" s="320">
        <f t="shared" si="1"/>
        <v>65</v>
      </c>
      <c r="S31" s="14"/>
    </row>
    <row r="32" spans="1:18" ht="18" customHeight="1">
      <c r="A32" s="357"/>
      <c r="B32" s="357"/>
      <c r="C32" s="202" t="s">
        <v>242</v>
      </c>
      <c r="D32" s="247" t="s">
        <v>243</v>
      </c>
      <c r="E32" s="163">
        <v>214</v>
      </c>
      <c r="F32" s="312">
        <v>64</v>
      </c>
      <c r="G32" s="163">
        <v>7</v>
      </c>
      <c r="H32" s="324">
        <v>4</v>
      </c>
      <c r="I32" s="163">
        <v>0.03</v>
      </c>
      <c r="J32" s="325">
        <v>0.5</v>
      </c>
      <c r="K32" s="163">
        <v>27</v>
      </c>
      <c r="L32" s="312">
        <v>57</v>
      </c>
      <c r="M32" s="163">
        <v>30</v>
      </c>
      <c r="N32" s="324">
        <v>60</v>
      </c>
      <c r="O32" s="163">
        <v>54</v>
      </c>
      <c r="P32" s="312">
        <v>54</v>
      </c>
      <c r="Q32" s="315">
        <v>4</v>
      </c>
      <c r="R32" s="312">
        <v>1</v>
      </c>
    </row>
    <row r="33" spans="1:18" ht="18" customHeight="1">
      <c r="A33" s="357"/>
      <c r="B33" s="357"/>
      <c r="C33" s="52" t="s">
        <v>244</v>
      </c>
      <c r="D33" s="248" t="s">
        <v>245</v>
      </c>
      <c r="E33" s="157">
        <v>424</v>
      </c>
      <c r="F33" s="316">
        <v>454</v>
      </c>
      <c r="G33" s="157">
        <v>34</v>
      </c>
      <c r="H33" s="326">
        <v>33</v>
      </c>
      <c r="I33" s="157">
        <v>0.3</v>
      </c>
      <c r="J33" s="327">
        <v>0.001</v>
      </c>
      <c r="K33" s="157">
        <v>262</v>
      </c>
      <c r="L33" s="316">
        <v>326</v>
      </c>
      <c r="M33" s="157">
        <v>325</v>
      </c>
      <c r="N33" s="326">
        <v>492</v>
      </c>
      <c r="O33" s="157">
        <v>54</v>
      </c>
      <c r="P33" s="316">
        <v>83</v>
      </c>
      <c r="Q33" s="319">
        <v>14</v>
      </c>
      <c r="R33" s="316">
        <v>11</v>
      </c>
    </row>
    <row r="34" spans="1:18" ht="18" customHeight="1">
      <c r="A34" s="357"/>
      <c r="B34" s="358"/>
      <c r="C34" s="6" t="s">
        <v>246</v>
      </c>
      <c r="D34" s="249" t="s">
        <v>247</v>
      </c>
      <c r="E34" s="160">
        <f aca="true" t="shared" si="2" ref="E34:K34">E31+E32-E33</f>
        <v>39</v>
      </c>
      <c r="F34" s="320">
        <f t="shared" si="2"/>
        <v>24</v>
      </c>
      <c r="G34" s="160">
        <f t="shared" si="2"/>
        <v>291</v>
      </c>
      <c r="H34" s="321">
        <f t="shared" si="2"/>
        <v>202</v>
      </c>
      <c r="I34" s="160">
        <f t="shared" si="2"/>
        <v>7.7299999999999995</v>
      </c>
      <c r="J34" s="322">
        <f t="shared" si="2"/>
        <v>8.499</v>
      </c>
      <c r="K34" s="160">
        <f t="shared" si="2"/>
        <v>714</v>
      </c>
      <c r="L34" s="320">
        <v>410</v>
      </c>
      <c r="M34" s="160">
        <f>M31+M32-M33</f>
        <v>182</v>
      </c>
      <c r="N34" s="321">
        <v>893</v>
      </c>
      <c r="O34" s="160">
        <f>O31+O32-O33</f>
        <v>2015</v>
      </c>
      <c r="P34" s="320">
        <f>P31+P32-P33</f>
        <v>1938</v>
      </c>
      <c r="Q34" s="323">
        <f>Q31+Q32-Q33</f>
        <v>78</v>
      </c>
      <c r="R34" s="320">
        <f>R31+R32-R33</f>
        <v>55</v>
      </c>
    </row>
    <row r="35" spans="1:18" ht="18" customHeight="1">
      <c r="A35" s="357"/>
      <c r="B35" s="404" t="s">
        <v>248</v>
      </c>
      <c r="C35" s="202" t="s">
        <v>249</v>
      </c>
      <c r="D35" s="247" t="s">
        <v>250</v>
      </c>
      <c r="E35" s="163"/>
      <c r="F35" s="312"/>
      <c r="G35" s="302">
        <v>0</v>
      </c>
      <c r="H35" s="300">
        <v>0</v>
      </c>
      <c r="I35" s="163">
        <v>0</v>
      </c>
      <c r="J35" s="325">
        <v>0</v>
      </c>
      <c r="K35" s="315">
        <v>6</v>
      </c>
      <c r="L35" s="312">
        <v>39</v>
      </c>
      <c r="M35" s="163">
        <v>6100</v>
      </c>
      <c r="N35" s="324">
        <v>8248</v>
      </c>
      <c r="O35" s="163">
        <v>0</v>
      </c>
      <c r="P35" s="312"/>
      <c r="Q35" s="315">
        <v>0</v>
      </c>
      <c r="R35" s="312">
        <v>0</v>
      </c>
    </row>
    <row r="36" spans="1:18" ht="18" customHeight="1">
      <c r="A36" s="357"/>
      <c r="B36" s="357"/>
      <c r="C36" s="52" t="s">
        <v>251</v>
      </c>
      <c r="D36" s="248" t="s">
        <v>252</v>
      </c>
      <c r="E36" s="157"/>
      <c r="F36" s="316"/>
      <c r="G36" s="157">
        <v>19</v>
      </c>
      <c r="H36" s="326">
        <v>110</v>
      </c>
      <c r="I36" s="157">
        <v>0</v>
      </c>
      <c r="J36" s="327">
        <v>0</v>
      </c>
      <c r="K36" s="319">
        <v>31</v>
      </c>
      <c r="L36" s="316">
        <v>38</v>
      </c>
      <c r="M36" s="157">
        <v>5234</v>
      </c>
      <c r="N36" s="326">
        <v>7222</v>
      </c>
      <c r="O36" s="157">
        <v>1</v>
      </c>
      <c r="P36" s="316">
        <v>115</v>
      </c>
      <c r="Q36" s="319">
        <v>0</v>
      </c>
      <c r="R36" s="316">
        <v>0</v>
      </c>
    </row>
    <row r="37" spans="1:18" ht="18" customHeight="1">
      <c r="A37" s="357"/>
      <c r="B37" s="357"/>
      <c r="C37" s="52" t="s">
        <v>253</v>
      </c>
      <c r="D37" s="248" t="s">
        <v>254</v>
      </c>
      <c r="E37" s="157">
        <f aca="true" t="shared" si="3" ref="E37:R37">E34+E35-E36</f>
        <v>39</v>
      </c>
      <c r="F37" s="316">
        <f t="shared" si="3"/>
        <v>24</v>
      </c>
      <c r="G37" s="157">
        <f t="shared" si="3"/>
        <v>272</v>
      </c>
      <c r="H37" s="326">
        <f t="shared" si="3"/>
        <v>92</v>
      </c>
      <c r="I37" s="157">
        <f t="shared" si="3"/>
        <v>7.7299999999999995</v>
      </c>
      <c r="J37" s="327">
        <f t="shared" si="3"/>
        <v>8.499</v>
      </c>
      <c r="K37" s="328">
        <f t="shared" si="3"/>
        <v>689</v>
      </c>
      <c r="L37" s="316">
        <f t="shared" si="3"/>
        <v>411</v>
      </c>
      <c r="M37" s="157">
        <f t="shared" si="3"/>
        <v>1048</v>
      </c>
      <c r="N37" s="326">
        <f t="shared" si="3"/>
        <v>1919</v>
      </c>
      <c r="O37" s="157">
        <f t="shared" si="3"/>
        <v>2014</v>
      </c>
      <c r="P37" s="316">
        <f t="shared" si="3"/>
        <v>1823</v>
      </c>
      <c r="Q37" s="319">
        <f t="shared" si="3"/>
        <v>78</v>
      </c>
      <c r="R37" s="316">
        <f t="shared" si="3"/>
        <v>55</v>
      </c>
    </row>
    <row r="38" spans="1:18" ht="18" customHeight="1">
      <c r="A38" s="357"/>
      <c r="B38" s="357"/>
      <c r="C38" s="52" t="s">
        <v>255</v>
      </c>
      <c r="D38" s="248" t="s">
        <v>256</v>
      </c>
      <c r="E38" s="157"/>
      <c r="F38" s="316"/>
      <c r="G38" s="302">
        <v>0</v>
      </c>
      <c r="H38" s="300">
        <v>0</v>
      </c>
      <c r="I38" s="157"/>
      <c r="J38" s="327"/>
      <c r="K38" s="319">
        <v>0</v>
      </c>
      <c r="L38" s="316">
        <v>0</v>
      </c>
      <c r="M38" s="157"/>
      <c r="N38" s="326"/>
      <c r="O38" s="157"/>
      <c r="P38" s="316"/>
      <c r="Q38" s="319">
        <v>0</v>
      </c>
      <c r="R38" s="316">
        <v>0</v>
      </c>
    </row>
    <row r="39" spans="1:18" ht="18" customHeight="1">
      <c r="A39" s="357"/>
      <c r="B39" s="357"/>
      <c r="C39" s="52" t="s">
        <v>257</v>
      </c>
      <c r="D39" s="248" t="s">
        <v>258</v>
      </c>
      <c r="E39" s="157"/>
      <c r="F39" s="316"/>
      <c r="G39" s="302">
        <v>0</v>
      </c>
      <c r="H39" s="300">
        <v>0</v>
      </c>
      <c r="I39" s="157"/>
      <c r="J39" s="327"/>
      <c r="K39" s="319">
        <v>0</v>
      </c>
      <c r="L39" s="316">
        <v>0</v>
      </c>
      <c r="M39" s="157"/>
      <c r="N39" s="326"/>
      <c r="O39" s="157"/>
      <c r="P39" s="316"/>
      <c r="Q39" s="319">
        <v>0</v>
      </c>
      <c r="R39" s="316">
        <v>0</v>
      </c>
    </row>
    <row r="40" spans="1:18" ht="18" customHeight="1">
      <c r="A40" s="357"/>
      <c r="B40" s="357"/>
      <c r="C40" s="52" t="s">
        <v>259</v>
      </c>
      <c r="D40" s="248" t="s">
        <v>260</v>
      </c>
      <c r="E40" s="157"/>
      <c r="F40" s="316"/>
      <c r="G40" s="157">
        <v>97</v>
      </c>
      <c r="H40" s="326">
        <v>47</v>
      </c>
      <c r="I40" s="157">
        <v>2</v>
      </c>
      <c r="J40" s="327">
        <v>2</v>
      </c>
      <c r="K40" s="319">
        <v>-484</v>
      </c>
      <c r="L40" s="316">
        <v>149</v>
      </c>
      <c r="M40" s="157">
        <v>364</v>
      </c>
      <c r="N40" s="326">
        <v>694</v>
      </c>
      <c r="O40" s="157">
        <v>653</v>
      </c>
      <c r="P40" s="316">
        <v>670</v>
      </c>
      <c r="Q40" s="319">
        <v>33</v>
      </c>
      <c r="R40" s="316">
        <v>29</v>
      </c>
    </row>
    <row r="41" spans="1:18" ht="18" customHeight="1">
      <c r="A41" s="357"/>
      <c r="B41" s="357"/>
      <c r="C41" s="214" t="s">
        <v>261</v>
      </c>
      <c r="D41" s="248" t="s">
        <v>262</v>
      </c>
      <c r="E41" s="157">
        <f aca="true" t="shared" si="4" ref="E41:O41">E34+E35-E36-E40</f>
        <v>39</v>
      </c>
      <c r="F41" s="316">
        <f t="shared" si="4"/>
        <v>24</v>
      </c>
      <c r="G41" s="157">
        <f t="shared" si="4"/>
        <v>175</v>
      </c>
      <c r="H41" s="326">
        <f t="shared" si="4"/>
        <v>45</v>
      </c>
      <c r="I41" s="157">
        <f t="shared" si="4"/>
        <v>5.7299999999999995</v>
      </c>
      <c r="J41" s="327">
        <f t="shared" si="4"/>
        <v>6.4990000000000006</v>
      </c>
      <c r="K41" s="328">
        <f t="shared" si="4"/>
        <v>1173</v>
      </c>
      <c r="L41" s="316">
        <f t="shared" si="4"/>
        <v>262</v>
      </c>
      <c r="M41" s="157">
        <f t="shared" si="4"/>
        <v>684</v>
      </c>
      <c r="N41" s="326">
        <f t="shared" si="4"/>
        <v>1225</v>
      </c>
      <c r="O41" s="157">
        <f t="shared" si="4"/>
        <v>1361</v>
      </c>
      <c r="P41" s="316">
        <f>P34+P35-P36-P40+1</f>
        <v>1154</v>
      </c>
      <c r="Q41" s="319">
        <f>Q34+Q35-Q36-Q40</f>
        <v>45</v>
      </c>
      <c r="R41" s="316">
        <f>R34+R35-R36-R40</f>
        <v>26</v>
      </c>
    </row>
    <row r="42" spans="1:18" ht="18" customHeight="1">
      <c r="A42" s="357"/>
      <c r="B42" s="357"/>
      <c r="C42" s="405" t="s">
        <v>263</v>
      </c>
      <c r="D42" s="406"/>
      <c r="E42" s="157">
        <f aca="true" t="shared" si="5" ref="E42:O42">E37+E38-E39-E40</f>
        <v>39</v>
      </c>
      <c r="F42" s="316">
        <f t="shared" si="5"/>
        <v>24</v>
      </c>
      <c r="G42" s="157">
        <f t="shared" si="5"/>
        <v>175</v>
      </c>
      <c r="H42" s="317">
        <f t="shared" si="5"/>
        <v>45</v>
      </c>
      <c r="I42" s="157">
        <f t="shared" si="5"/>
        <v>5.7299999999999995</v>
      </c>
      <c r="J42" s="318">
        <f t="shared" si="5"/>
        <v>6.4990000000000006</v>
      </c>
      <c r="K42" s="243">
        <f t="shared" si="5"/>
        <v>1173</v>
      </c>
      <c r="L42" s="316">
        <f t="shared" si="5"/>
        <v>262</v>
      </c>
      <c r="M42" s="157">
        <f t="shared" si="5"/>
        <v>684</v>
      </c>
      <c r="N42" s="317">
        <f t="shared" si="5"/>
        <v>1225</v>
      </c>
      <c r="O42" s="157">
        <f t="shared" si="5"/>
        <v>1361</v>
      </c>
      <c r="P42" s="316">
        <f>P37+P38-P39-P40+1</f>
        <v>1154</v>
      </c>
      <c r="Q42" s="319">
        <f>Q37+Q38-Q39-Q40</f>
        <v>45</v>
      </c>
      <c r="R42" s="316">
        <f>R37+R38-R39-R40</f>
        <v>26</v>
      </c>
    </row>
    <row r="43" spans="1:18" ht="18" customHeight="1">
      <c r="A43" s="357"/>
      <c r="B43" s="357"/>
      <c r="C43" s="52" t="s">
        <v>264</v>
      </c>
      <c r="D43" s="248" t="s">
        <v>265</v>
      </c>
      <c r="E43" s="157"/>
      <c r="F43" s="316"/>
      <c r="G43" s="157">
        <v>531</v>
      </c>
      <c r="H43" s="326">
        <v>486</v>
      </c>
      <c r="I43" s="157">
        <v>21</v>
      </c>
      <c r="J43" s="327">
        <v>17</v>
      </c>
      <c r="K43" s="157">
        <v>-20192</v>
      </c>
      <c r="L43" s="316">
        <v>-20454</v>
      </c>
      <c r="M43" s="157"/>
      <c r="N43" s="326"/>
      <c r="O43" s="157">
        <v>123</v>
      </c>
      <c r="P43" s="316">
        <v>69</v>
      </c>
      <c r="Q43" s="319">
        <v>289</v>
      </c>
      <c r="R43" s="316">
        <v>263</v>
      </c>
    </row>
    <row r="44" spans="1:18" ht="18" customHeight="1">
      <c r="A44" s="358"/>
      <c r="B44" s="358"/>
      <c r="C44" s="6" t="s">
        <v>266</v>
      </c>
      <c r="D44" s="110" t="s">
        <v>267</v>
      </c>
      <c r="E44" s="160">
        <f aca="true" t="shared" si="6" ref="E44:J44">E41+E43</f>
        <v>39</v>
      </c>
      <c r="F44" s="320">
        <f t="shared" si="6"/>
        <v>24</v>
      </c>
      <c r="G44" s="321">
        <f t="shared" si="6"/>
        <v>706</v>
      </c>
      <c r="H44" s="321">
        <f t="shared" si="6"/>
        <v>531</v>
      </c>
      <c r="I44" s="336">
        <f t="shared" si="6"/>
        <v>26.73</v>
      </c>
      <c r="J44" s="322">
        <f t="shared" si="6"/>
        <v>23.499000000000002</v>
      </c>
      <c r="K44" s="339">
        <v>1173</v>
      </c>
      <c r="L44" s="320">
        <f aca="true" t="shared" si="7" ref="L44:R44">L41+L43</f>
        <v>-20192</v>
      </c>
      <c r="M44" s="160">
        <f t="shared" si="7"/>
        <v>684</v>
      </c>
      <c r="N44" s="321">
        <f t="shared" si="7"/>
        <v>1225</v>
      </c>
      <c r="O44" s="160">
        <f t="shared" si="7"/>
        <v>1484</v>
      </c>
      <c r="P44" s="320">
        <f t="shared" si="7"/>
        <v>1223</v>
      </c>
      <c r="Q44" s="323">
        <f t="shared" si="7"/>
        <v>334</v>
      </c>
      <c r="R44" s="320">
        <f t="shared" si="7"/>
        <v>289</v>
      </c>
    </row>
    <row r="45" ht="13.5" customHeight="1">
      <c r="A45" s="27" t="s">
        <v>268</v>
      </c>
    </row>
    <row r="46" ht="13.5" customHeight="1">
      <c r="A46" s="27" t="s">
        <v>269</v>
      </c>
    </row>
    <row r="47" ht="13.5">
      <c r="A47" s="250"/>
    </row>
  </sheetData>
  <sheetProtection/>
  <mergeCells count="17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M6:N6"/>
    <mergeCell ref="Q6:R6"/>
    <mergeCell ref="A8:A14"/>
    <mergeCell ref="B9:B14"/>
    <mergeCell ref="G6:H6"/>
    <mergeCell ref="K6:L6"/>
    <mergeCell ref="I6:J6"/>
    <mergeCell ref="O6:P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9" scale="63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2017-08-24T00:43:40Z</cp:lastPrinted>
  <dcterms:created xsi:type="dcterms:W3CDTF">1999-07-06T05:17:05Z</dcterms:created>
  <dcterms:modified xsi:type="dcterms:W3CDTF">2017-10-31T02:48:14Z</dcterms:modified>
  <cp:category/>
  <cp:version/>
  <cp:contentType/>
  <cp:contentStatus/>
</cp:coreProperties>
</file>