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2.公営企業会計予算 (2)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" sheetId="8" r:id="rId8"/>
  </sheets>
  <definedNames>
    <definedName name="_xlnm.Print_Area" localSheetId="0">'1.普通会計予算'!$A$1:$I$42</definedName>
    <definedName name="_xlnm.Print_Area" localSheetId="1">'2.公営企業会計予算'!$A$1:$O$49</definedName>
    <definedName name="_xlnm.Print_Area" localSheetId="2">'2.公営企業会計予算 (2)'!$A$1:$O$49</definedName>
    <definedName name="_xlnm.Print_Area" localSheetId="3">'3.(1)普通会計決算'!$A$1:$I$42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'5.三セク決算'!$A$1:$V$46</definedName>
    <definedName name="_xlnm.Print_Titles" localSheetId="1">'2.公営企業会計予算'!$1:$4</definedName>
    <definedName name="_xlnm.Print_Titles" localSheetId="2">'2.公営企業会計予算 (2)'!$1:$4</definedName>
    <definedName name="_xlnm.Print_Titles" localSheetId="5">'4.公営企業会計決算'!$1:$4</definedName>
    <definedName name="_xlnm.Print_Titles" localSheetId="6">'4.公営企業会計決算 (2)'!$1:$4</definedName>
  </definedNames>
  <calcPr fullCalcOnLoad="1"/>
</workbook>
</file>

<file path=xl/sharedStrings.xml><?xml version="1.0" encoding="utf-8"?>
<sst xmlns="http://schemas.openxmlformats.org/spreadsheetml/2006/main" count="675" uniqueCount="298">
  <si>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</si>
  <si>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</si>
  <si>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</si>
  <si>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</si>
  <si>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</si>
  <si>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</si>
  <si>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</si>
  <si>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</si>
  <si>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</si>
  <si>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</si>
  <si>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</si>
  <si>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</si>
  <si>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</si>
  <si>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</si>
  <si>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</si>
  <si>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</si>
  <si>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</si>
  <si>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</si>
  <si>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</si>
  <si>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</si>
  <si>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</si>
  <si>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</si>
  <si>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</si>
  <si>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</si>
  <si>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</si>
  <si>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</si>
  <si>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</si>
  <si>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</si>
  <si>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</si>
  <si>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</si>
  <si>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</si>
  <si>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</si>
  <si>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</si>
  <si>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</si>
  <si>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</si>
  <si>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</si>
  <si>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</si>
  <si>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</si>
  <si>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</si>
  <si>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</si>
  <si>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</si>
  <si>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</si>
  <si>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</si>
  <si>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</si>
  <si>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</si>
  <si>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</si>
  <si>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</si>
  <si>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</si>
  <si>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</si>
  <si>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</si>
  <si>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</si>
  <si>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</si>
  <si>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</si>
  <si>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</si>
  <si>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</si>
  <si>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</si>
  <si>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</si>
  <si>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</si>
  <si>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</si>
  <si>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</si>
  <si>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</si>
  <si>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</si>
  <si>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</si>
  <si>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</si>
  <si>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</si>
  <si>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</si>
  <si>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</si>
  <si>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</si>
  <si>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</si>
  <si>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</si>
  <si>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</si>
  <si>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</si>
  <si>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</si>
  <si>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</si>
  <si>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</si>
  <si>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</si>
  <si>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</si>
  <si>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</si>
  <si>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</si>
  <si>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</si>
  <si>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</si>
  <si>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</si>
  <si>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</si>
  <si>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損益収支</t>
  </si>
  <si>
    <t>資本収支</t>
  </si>
  <si>
    <t>収益的収支</t>
  </si>
  <si>
    <t>資本的収支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</si>
  <si>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</si>
  <si>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</si>
  <si>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</si>
  <si>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</si>
  <si>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</si>
  <si>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</si>
  <si>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</si>
  <si>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</si>
  <si>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</si>
  <si>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</si>
  <si>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</si>
  <si>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</si>
  <si>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</si>
  <si>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</si>
  <si>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</si>
  <si>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</si>
  <si>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</si>
  <si>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</si>
  <si>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</si>
  <si>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</si>
  <si>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</si>
  <si>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</si>
  <si>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</si>
  <si>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</si>
  <si>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</si>
  <si>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</si>
  <si>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</si>
  <si>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</si>
  <si>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</si>
  <si>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</si>
  <si>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</si>
  <si>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</si>
  <si>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</si>
  <si>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</si>
  <si>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</si>
  <si>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</si>
  <si>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</si>
  <si>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</si>
  <si>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</si>
  <si>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</si>
  <si>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</si>
  <si>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</si>
  <si>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</si>
  <si>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</si>
  <si>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</si>
  <si>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</si>
  <si>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</si>
  <si>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</si>
  <si>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</si>
  <si>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</si>
  <si>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</si>
  <si>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</si>
  <si>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</si>
  <si>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</si>
  <si>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</si>
  <si>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</si>
  <si>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</si>
  <si>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</si>
  <si>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</si>
  <si>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</si>
  <si>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</si>
  <si>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</si>
  <si>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</si>
  <si>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</si>
  <si>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</si>
  <si>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</si>
  <si>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</si>
  <si>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</si>
  <si>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</si>
  <si>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</si>
  <si>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</si>
  <si>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</si>
  <si>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</si>
  <si>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</si>
  <si>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</si>
  <si>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</si>
  <si>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</si>
  <si>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</si>
  <si>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</si>
  <si>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</si>
  <si>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</si>
  <si>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</si>
  <si>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</si>
  <si>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</si>
  <si>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</si>
  <si>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</si>
  <si>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</si>
  <si>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</si>
  <si>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</si>
  <si>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</si>
  <si>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</si>
  <si>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</si>
  <si>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</si>
  <si>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</si>
  <si>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</si>
  <si>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</si>
  <si>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</si>
  <si>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</si>
  <si>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</si>
  <si>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</si>
  <si>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</si>
  <si>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</si>
  <si>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名古屋市</t>
  </si>
  <si>
    <t>名古屋市</t>
  </si>
  <si>
    <t>水道事業</t>
  </si>
  <si>
    <t>工業用水道事業</t>
  </si>
  <si>
    <t>病院事業</t>
  </si>
  <si>
    <t>自動車運送事業</t>
  </si>
  <si>
    <t>都市高速鉄道事業</t>
  </si>
  <si>
    <r>
      <t>29</t>
    </r>
    <r>
      <rPr>
        <sz val="11"/>
        <rFont val="明朝"/>
        <family val="1"/>
      </rPr>
      <t>年度</t>
    </r>
  </si>
  <si>
    <t>前年度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</si>
  <si>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</si>
  <si>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</si>
  <si>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</si>
  <si>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</si>
  <si>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</si>
  <si>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</si>
  <si>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</si>
  <si>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</si>
  <si>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</si>
  <si>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</si>
  <si>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市場事業</t>
  </si>
  <si>
    <t>と畜場事業</t>
  </si>
  <si>
    <t>宅地造成事業(市街地再開発事業)</t>
  </si>
  <si>
    <t>駐車場整備事業</t>
  </si>
  <si>
    <t>介護サービス事業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</si>
  <si>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</si>
  <si>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</si>
  <si>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</si>
  <si>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</si>
  <si>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名古屋市</t>
  </si>
  <si>
    <t>下水道事業</t>
  </si>
  <si>
    <t>（単位：百万円）</t>
  </si>
  <si>
    <t>(g=c+f)</t>
  </si>
  <si>
    <t>４.公営企業会計の状況</t>
  </si>
  <si>
    <t>(平成27年度決算ﾍﾞｰｽ）</t>
  </si>
  <si>
    <t>27年度</t>
  </si>
  <si>
    <t>(g)</t>
  </si>
  <si>
    <t>高速度鉄道事業</t>
  </si>
  <si>
    <r>
      <t>27</t>
    </r>
    <r>
      <rPr>
        <sz val="11"/>
        <rFont val="明朝"/>
        <family val="1"/>
      </rPr>
      <t>年度</t>
    </r>
  </si>
  <si>
    <t>５.第三セクター(公社・株式会社形態の三セク)の状況</t>
  </si>
  <si>
    <t>(平成27年度決算額）</t>
  </si>
  <si>
    <t>　（単位：百万円）</t>
  </si>
  <si>
    <t>名古屋土地開発公社</t>
  </si>
  <si>
    <t>名古屋市住宅供給公社</t>
  </si>
  <si>
    <t>名古屋高速道路公社</t>
  </si>
  <si>
    <t>若宮大通駐車場㈱</t>
  </si>
  <si>
    <t>名古屋ガイドウェイバス㈱</t>
  </si>
  <si>
    <t>栄公園振興㈱</t>
  </si>
  <si>
    <t>名古屋臨海高速鉄道㈱</t>
  </si>
  <si>
    <t>名古屋上下水道総合サービス㈱</t>
  </si>
  <si>
    <t>㈱名古屋交通開発機構</t>
  </si>
  <si>
    <t>27年度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</si>
  <si>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</si>
  <si>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</si>
  <si>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</si>
  <si>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</si>
  <si>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</si>
  <si>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</si>
  <si>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</si>
  <si>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</si>
  <si>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</si>
  <si>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</si>
  <si>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</si>
  <si>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</si>
  <si>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</si>
  <si>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</si>
  <si>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</si>
  <si>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</si>
  <si>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</si>
  <si>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</si>
  <si>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</si>
  <si>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</si>
  <si>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</si>
  <si>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</si>
  <si>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</si>
  <si>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</si>
  <si>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</si>
  <si>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</si>
  <si>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</si>
  <si>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</si>
  <si>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</si>
  <si>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</si>
  <si>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</si>
  <si>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(d=a-b-c)</t>
  </si>
  <si>
    <t>営業外収益</t>
  </si>
  <si>
    <t>営業外費用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</si>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</sst>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8"/>
      <name val="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4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8" xfId="0" applyNumberFormat="1" applyFont="1" applyBorder="1" applyAlignment="1">
      <alignment horizontal="centerContinuous" vertical="center" wrapText="1"/>
    </xf>
    <xf numFmtId="0" fontId="0" fillId="0" borderId="19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6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29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0" fontId="0" fillId="0" borderId="37" xfId="0" applyNumberFormat="1" applyBorder="1" applyAlignment="1">
      <alignment horizontal="centerContinuous" vertical="center"/>
    </xf>
    <xf numFmtId="0" fontId="0" fillId="0" borderId="38" xfId="0" applyNumberFormat="1" applyBorder="1" applyAlignment="1">
      <alignment horizontal="centerContinuous" vertical="center"/>
    </xf>
    <xf numFmtId="0" fontId="0" fillId="0" borderId="39" xfId="0" applyNumberFormat="1" applyBorder="1" applyAlignment="1">
      <alignment horizontal="centerContinuous" vertical="center"/>
    </xf>
    <xf numFmtId="0" fontId="0" fillId="0" borderId="24" xfId="0" applyNumberFormat="1" applyBorder="1" applyAlignment="1">
      <alignment vertical="center"/>
    </xf>
    <xf numFmtId="41" fontId="0" fillId="0" borderId="40" xfId="0" applyNumberFormat="1" applyBorder="1" applyAlignment="1">
      <alignment horizontal="left" vertical="center"/>
    </xf>
    <xf numFmtId="214" fontId="0" fillId="0" borderId="0" xfId="48" applyNumberFormat="1" applyFont="1" applyBorder="1" applyAlignment="1">
      <alignment vertical="center"/>
    </xf>
    <xf numFmtId="215" fontId="0" fillId="0" borderId="41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42" xfId="48" applyNumberFormat="1" applyFont="1" applyBorder="1" applyAlignment="1">
      <alignment vertical="center"/>
    </xf>
    <xf numFmtId="214" fontId="0" fillId="0" borderId="40" xfId="48" applyNumberFormat="1" applyFont="1" applyBorder="1" applyAlignment="1">
      <alignment vertical="center"/>
    </xf>
    <xf numFmtId="215" fontId="0" fillId="0" borderId="43" xfId="48" applyNumberFormat="1" applyFont="1" applyBorder="1" applyAlignment="1">
      <alignment vertical="center"/>
    </xf>
    <xf numFmtId="214" fontId="0" fillId="0" borderId="43" xfId="48" applyNumberFormat="1" applyFont="1" applyBorder="1" applyAlignment="1">
      <alignment vertical="center"/>
    </xf>
    <xf numFmtId="215" fontId="0" fillId="0" borderId="44" xfId="48" applyNumberFormat="1" applyFont="1" applyBorder="1" applyAlignment="1">
      <alignment vertical="center"/>
    </xf>
    <xf numFmtId="214" fontId="0" fillId="0" borderId="32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4" fontId="0" fillId="0" borderId="27" xfId="48" applyNumberFormat="1" applyFont="1" applyBorder="1" applyAlignment="1">
      <alignment vertical="center"/>
    </xf>
    <xf numFmtId="215" fontId="0" fillId="0" borderId="45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4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left" vertical="center"/>
    </xf>
    <xf numFmtId="214" fontId="0" fillId="0" borderId="15" xfId="48" applyNumberFormat="1" applyFont="1" applyBorder="1" applyAlignment="1">
      <alignment vertical="center"/>
    </xf>
    <xf numFmtId="214" fontId="0" fillId="0" borderId="17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4" fontId="0" fillId="0" borderId="28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7" xfId="0" applyNumberFormat="1" applyFont="1" applyBorder="1" applyAlignment="1">
      <alignment vertical="center"/>
    </xf>
    <xf numFmtId="41" fontId="0" fillId="0" borderId="53" xfId="0" applyNumberFormat="1" applyBorder="1" applyAlignment="1">
      <alignment horizontal="center" vertical="center"/>
    </xf>
    <xf numFmtId="41" fontId="0" fillId="0" borderId="54" xfId="0" applyNumberFormat="1" applyBorder="1" applyAlignment="1">
      <alignment horizontal="center" vertical="center"/>
    </xf>
    <xf numFmtId="41" fontId="0" fillId="0" borderId="53" xfId="0" applyNumberForma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53" xfId="0" applyNumberFormat="1" applyBorder="1" applyAlignment="1">
      <alignment vertical="center"/>
    </xf>
    <xf numFmtId="41" fontId="0" fillId="0" borderId="53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 shrinkToFit="1"/>
    </xf>
    <xf numFmtId="41" fontId="0" fillId="0" borderId="58" xfId="0" applyNumberFormat="1" applyBorder="1" applyAlignment="1">
      <alignment horizontal="center" vertical="center"/>
    </xf>
    <xf numFmtId="214" fontId="0" fillId="0" borderId="59" xfId="0" applyNumberFormat="1" applyBorder="1" applyAlignment="1">
      <alignment vertical="center"/>
    </xf>
    <xf numFmtId="214" fontId="0" fillId="0" borderId="59" xfId="48" applyNumberFormat="1" applyFont="1" applyFill="1" applyBorder="1" applyAlignment="1">
      <alignment horizontal="right" vertical="center"/>
    </xf>
    <xf numFmtId="214" fontId="0" fillId="0" borderId="60" xfId="0" applyNumberFormat="1" applyBorder="1" applyAlignment="1">
      <alignment vertical="center"/>
    </xf>
    <xf numFmtId="214" fontId="0" fillId="0" borderId="60" xfId="48" applyNumberFormat="1" applyFont="1" applyBorder="1" applyAlignment="1">
      <alignment horizontal="right" vertical="center"/>
    </xf>
    <xf numFmtId="214" fontId="0" fillId="0" borderId="61" xfId="0" applyNumberFormat="1" applyBorder="1" applyAlignment="1">
      <alignment vertical="center"/>
    </xf>
    <xf numFmtId="214" fontId="0" fillId="0" borderId="61" xfId="48" applyNumberFormat="1" applyFon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214" fontId="0" fillId="0" borderId="62" xfId="0" applyNumberFormat="1" applyBorder="1" applyAlignment="1">
      <alignment vertical="center"/>
    </xf>
    <xf numFmtId="214" fontId="0" fillId="0" borderId="62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4" fontId="0" fillId="0" borderId="58" xfId="0" applyNumberFormat="1" applyBorder="1" applyAlignment="1">
      <alignment vertical="center"/>
    </xf>
    <xf numFmtId="214" fontId="0" fillId="0" borderId="58" xfId="48" applyNumberFormat="1" applyFont="1" applyBorder="1" applyAlignment="1">
      <alignment horizontal="right" vertical="center"/>
    </xf>
    <xf numFmtId="218" fontId="0" fillId="0" borderId="60" xfId="0" applyNumberFormat="1" applyBorder="1" applyAlignment="1">
      <alignment vertical="center"/>
    </xf>
    <xf numFmtId="41" fontId="0" fillId="0" borderId="35" xfId="0" applyNumberFormat="1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41" fontId="0" fillId="0" borderId="50" xfId="0" applyNumberFormat="1" applyBorder="1" applyAlignment="1">
      <alignment horizontal="right" vertical="center"/>
    </xf>
    <xf numFmtId="41" fontId="0" fillId="0" borderId="46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219" fontId="0" fillId="0" borderId="60" xfId="0" applyNumberFormat="1" applyBorder="1" applyAlignment="1">
      <alignment vertical="center"/>
    </xf>
    <xf numFmtId="219" fontId="0" fillId="0" borderId="60" xfId="48" applyNumberFormat="1" applyFont="1" applyBorder="1" applyAlignment="1">
      <alignment vertical="center"/>
    </xf>
    <xf numFmtId="215" fontId="0" fillId="0" borderId="60" xfId="0" applyNumberFormat="1" applyBorder="1" applyAlignment="1">
      <alignment vertical="center"/>
    </xf>
    <xf numFmtId="215" fontId="0" fillId="0" borderId="60" xfId="48" applyNumberFormat="1" applyFon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5" fontId="0" fillId="0" borderId="62" xfId="0" applyNumberForma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5" fontId="0" fillId="0" borderId="58" xfId="0" applyNumberFormat="1" applyBorder="1" applyAlignment="1">
      <alignment vertical="center"/>
    </xf>
    <xf numFmtId="215" fontId="0" fillId="0" borderId="58" xfId="48" applyNumberFormat="1" applyFont="1" applyBorder="1" applyAlignment="1">
      <alignment vertical="center"/>
    </xf>
    <xf numFmtId="215" fontId="0" fillId="0" borderId="62" xfId="48" applyNumberFormat="1" applyFon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215" fontId="0" fillId="0" borderId="65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0" fontId="0" fillId="0" borderId="67" xfId="0" applyNumberFormat="1" applyBorder="1" applyAlignment="1">
      <alignment horizontal="centerContinuous" vertical="center"/>
    </xf>
    <xf numFmtId="0" fontId="0" fillId="0" borderId="68" xfId="0" applyNumberForma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5" fontId="0" fillId="0" borderId="18" xfId="48" applyNumberFormat="1" applyFont="1" applyBorder="1" applyAlignment="1">
      <alignment vertical="center"/>
    </xf>
    <xf numFmtId="215" fontId="0" fillId="0" borderId="69" xfId="48" applyNumberFormat="1" applyFont="1" applyBorder="1" applyAlignment="1">
      <alignment vertical="center"/>
    </xf>
    <xf numFmtId="215" fontId="0" fillId="0" borderId="70" xfId="48" applyNumberFormat="1" applyFont="1" applyBorder="1" applyAlignment="1">
      <alignment vertical="center"/>
    </xf>
    <xf numFmtId="215" fontId="0" fillId="0" borderId="71" xfId="48" applyNumberFormat="1" applyFont="1" applyBorder="1" applyAlignment="1">
      <alignment vertical="center"/>
    </xf>
    <xf numFmtId="215" fontId="0" fillId="0" borderId="72" xfId="48" applyNumberFormat="1" applyFont="1" applyBorder="1" applyAlignment="1">
      <alignment vertical="center"/>
    </xf>
    <xf numFmtId="215" fontId="0" fillId="0" borderId="19" xfId="48" applyNumberFormat="1" applyFont="1" applyBorder="1" applyAlignment="1">
      <alignment vertical="center"/>
    </xf>
    <xf numFmtId="215" fontId="0" fillId="0" borderId="73" xfId="48" applyNumberFormat="1" applyFont="1" applyBorder="1" applyAlignment="1">
      <alignment vertical="center"/>
    </xf>
    <xf numFmtId="214" fontId="0" fillId="33" borderId="62" xfId="48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214" fontId="0" fillId="0" borderId="51" xfId="48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distributed" vertical="center"/>
    </xf>
    <xf numFmtId="0" fontId="1" fillId="34" borderId="13" xfId="0" applyNumberFormat="1" applyFont="1" applyFill="1" applyBorder="1" applyAlignment="1">
      <alignment horizontal="distributed" vertical="center"/>
    </xf>
    <xf numFmtId="41" fontId="1" fillId="34" borderId="0" xfId="0" applyNumberFormat="1" applyFont="1" applyFill="1" applyBorder="1" applyAlignment="1">
      <alignment horizontal="distributed" vertical="center"/>
    </xf>
    <xf numFmtId="41" fontId="7" fillId="34" borderId="0" xfId="0" applyNumberFormat="1" applyFont="1" applyFill="1" applyAlignment="1">
      <alignment horizontal="left" vertical="center"/>
    </xf>
    <xf numFmtId="41" fontId="0" fillId="34" borderId="13" xfId="0" applyNumberFormat="1" applyFont="1" applyFill="1" applyBorder="1" applyAlignment="1">
      <alignment horizontal="left" vertical="center"/>
    </xf>
    <xf numFmtId="41" fontId="0" fillId="34" borderId="0" xfId="0" applyNumberFormat="1" applyFont="1" applyFill="1" applyAlignment="1">
      <alignment vertical="center"/>
    </xf>
    <xf numFmtId="41" fontId="0" fillId="34" borderId="0" xfId="0" applyNumberFormat="1" applyFont="1" applyFill="1" applyAlignment="1" quotePrefix="1">
      <alignment horizontal="right" vertical="center"/>
    </xf>
    <xf numFmtId="41" fontId="0" fillId="34" borderId="0" xfId="0" applyNumberFormat="1" applyFont="1" applyFill="1" applyBorder="1" applyAlignment="1">
      <alignment vertical="center"/>
    </xf>
    <xf numFmtId="0" fontId="0" fillId="34" borderId="74" xfId="0" applyNumberFormat="1" applyFont="1" applyFill="1" applyBorder="1" applyAlignment="1">
      <alignment horizontal="center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55" xfId="0" applyNumberFormat="1" applyFont="1" applyBorder="1" applyAlignment="1">
      <alignment vertical="center"/>
    </xf>
    <xf numFmtId="214" fontId="0" fillId="0" borderId="76" xfId="48" applyNumberFormat="1" applyFont="1" applyBorder="1" applyAlignment="1">
      <alignment horizontal="center" vertical="center"/>
    </xf>
    <xf numFmtId="214" fontId="0" fillId="0" borderId="77" xfId="48" applyNumberFormat="1" applyFont="1" applyBorder="1" applyAlignment="1">
      <alignment horizontal="center" vertical="center"/>
    </xf>
    <xf numFmtId="214" fontId="0" fillId="0" borderId="65" xfId="48" applyNumberFormat="1" applyFont="1" applyBorder="1" applyAlignment="1">
      <alignment horizontal="center" vertical="center"/>
    </xf>
    <xf numFmtId="214" fontId="0" fillId="0" borderId="78" xfId="48" applyNumberFormat="1" applyFont="1" applyBorder="1" applyAlignment="1">
      <alignment horizontal="center" vertical="center"/>
    </xf>
    <xf numFmtId="214" fontId="0" fillId="0" borderId="17" xfId="48" applyNumberFormat="1" applyFont="1" applyBorder="1" applyAlignment="1">
      <alignment horizontal="center" vertical="center"/>
    </xf>
    <xf numFmtId="214" fontId="0" fillId="0" borderId="71" xfId="48" applyNumberFormat="1" applyFont="1" applyBorder="1" applyAlignment="1">
      <alignment horizontal="center" vertical="center"/>
    </xf>
    <xf numFmtId="214" fontId="0" fillId="0" borderId="79" xfId="48" applyNumberFormat="1" applyFont="1" applyBorder="1" applyAlignment="1">
      <alignment horizontal="center" vertical="center"/>
    </xf>
    <xf numFmtId="214" fontId="0" fillId="0" borderId="15" xfId="48" applyNumberFormat="1" applyFont="1" applyBorder="1" applyAlignment="1">
      <alignment horizontal="center" vertical="center"/>
    </xf>
    <xf numFmtId="214" fontId="0" fillId="0" borderId="70" xfId="48" applyNumberFormat="1" applyFont="1" applyBorder="1" applyAlignment="1">
      <alignment horizontal="center" vertical="center"/>
    </xf>
    <xf numFmtId="214" fontId="0" fillId="0" borderId="74" xfId="48" applyNumberFormat="1" applyFont="1" applyBorder="1" applyAlignment="1">
      <alignment horizontal="center" vertical="center"/>
    </xf>
    <xf numFmtId="214" fontId="0" fillId="0" borderId="68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4" fontId="0" fillId="0" borderId="81" xfId="48" applyNumberFormat="1" applyFont="1" applyBorder="1" applyAlignment="1">
      <alignment vertical="center"/>
    </xf>
    <xf numFmtId="214" fontId="0" fillId="0" borderId="79" xfId="48" applyNumberFormat="1" applyFont="1" applyBorder="1" applyAlignment="1">
      <alignment vertical="center"/>
    </xf>
    <xf numFmtId="214" fontId="0" fillId="0" borderId="70" xfId="48" applyNumberFormat="1" applyFont="1" applyBorder="1" applyAlignment="1">
      <alignment vertical="center"/>
    </xf>
    <xf numFmtId="214" fontId="0" fillId="0" borderId="12" xfId="48" applyNumberFormat="1" applyFont="1" applyBorder="1" applyAlignment="1">
      <alignment vertical="center"/>
    </xf>
    <xf numFmtId="214" fontId="0" fillId="0" borderId="72" xfId="48" applyNumberFormat="1" applyFont="1" applyBorder="1" applyAlignment="1">
      <alignment vertical="center"/>
    </xf>
    <xf numFmtId="214" fontId="0" fillId="0" borderId="20" xfId="48" applyNumberFormat="1" applyFon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1" xfId="48" applyNumberFormat="1" applyFont="1" applyFill="1" applyBorder="1" applyAlignment="1">
      <alignment vertical="center"/>
    </xf>
    <xf numFmtId="214" fontId="0" fillId="0" borderId="70" xfId="48" applyNumberFormat="1" applyFont="1" applyFill="1" applyBorder="1" applyAlignment="1">
      <alignment vertical="center"/>
    </xf>
    <xf numFmtId="214" fontId="0" fillId="0" borderId="19" xfId="48" applyNumberFormat="1" applyFont="1" applyBorder="1" applyAlignment="1">
      <alignment vertical="center"/>
    </xf>
    <xf numFmtId="214" fontId="0" fillId="0" borderId="35" xfId="48" applyNumberFormat="1" applyFont="1" applyBorder="1" applyAlignment="1">
      <alignment vertical="center"/>
    </xf>
    <xf numFmtId="214" fontId="0" fillId="0" borderId="68" xfId="48" applyNumberFormat="1" applyFont="1" applyBorder="1" applyAlignment="1">
      <alignment vertical="center"/>
    </xf>
    <xf numFmtId="214" fontId="0" fillId="0" borderId="55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41" fontId="0" fillId="0" borderId="53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0" fillId="0" borderId="57" xfId="0" applyNumberFormat="1" applyBorder="1" applyAlignment="1">
      <alignment horizontal="center" vertical="center"/>
    </xf>
    <xf numFmtId="41" fontId="0" fillId="0" borderId="82" xfId="0" applyNumberFormat="1" applyBorder="1" applyAlignment="1">
      <alignment horizontal="center" vertical="center"/>
    </xf>
    <xf numFmtId="41" fontId="0" fillId="0" borderId="83" xfId="0" applyNumberFormat="1" applyBorder="1" applyAlignment="1">
      <alignment horizontal="center" vertical="center"/>
    </xf>
    <xf numFmtId="41" fontId="0" fillId="0" borderId="54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56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84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Fill="1" applyBorder="1" applyAlignment="1">
      <alignment horizontal="distributed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84" xfId="0" applyFont="1" applyFill="1" applyBorder="1" applyAlignment="1">
      <alignment horizontal="distributed" vertical="center"/>
    </xf>
    <xf numFmtId="217" fontId="10" fillId="0" borderId="82" xfId="48" applyNumberFormat="1" applyFont="1" applyFill="1" applyBorder="1" applyAlignment="1">
      <alignment vertical="center" textRotation="255"/>
    </xf>
    <xf numFmtId="217" fontId="10" fillId="0" borderId="83" xfId="48" applyNumberFormat="1" applyFont="1" applyFill="1" applyBorder="1" applyAlignment="1">
      <alignment vertical="center" textRotation="255"/>
    </xf>
    <xf numFmtId="217" fontId="10" fillId="0" borderId="54" xfId="48" applyNumberFormat="1" applyFont="1" applyFill="1" applyBorder="1" applyAlignment="1">
      <alignment vertical="center" textRotation="255"/>
    </xf>
    <xf numFmtId="0" fontId="12" fillId="0" borderId="83" xfId="61" applyFont="1" applyFill="1" applyBorder="1" applyAlignment="1">
      <alignment vertical="center" textRotation="255"/>
      <protection/>
    </xf>
    <xf numFmtId="0" fontId="12" fillId="0" borderId="54" xfId="61" applyFont="1" applyFill="1" applyBorder="1" applyAlignment="1">
      <alignment vertical="center" textRotation="255"/>
      <protection/>
    </xf>
    <xf numFmtId="0" fontId="12" fillId="0" borderId="83" xfId="61" applyFont="1" applyFill="1" applyBorder="1" applyAlignment="1">
      <alignment vertical="center"/>
      <protection/>
    </xf>
    <xf numFmtId="0" fontId="12" fillId="0" borderId="54" xfId="61" applyFont="1" applyFill="1" applyBorder="1" applyAlignment="1">
      <alignment vertical="center"/>
      <protection/>
    </xf>
    <xf numFmtId="217" fontId="10" fillId="0" borderId="14" xfId="48" applyNumberFormat="1" applyFont="1" applyFill="1" applyBorder="1" applyAlignment="1">
      <alignment vertical="center" textRotation="255"/>
    </xf>
    <xf numFmtId="0" fontId="12" fillId="0" borderId="14" xfId="61" applyFont="1" applyFill="1" applyBorder="1" applyAlignment="1">
      <alignment vertical="center"/>
      <protection/>
    </xf>
    <xf numFmtId="0" fontId="12" fillId="0" borderId="12" xfId="61" applyFont="1" applyFill="1" applyBorder="1" applyAlignment="1">
      <alignment vertical="center"/>
      <protection/>
    </xf>
    <xf numFmtId="0" fontId="11" fillId="0" borderId="10" xfId="0" applyNumberFormat="1" applyFont="1" applyFill="1" applyBorder="1" applyAlignment="1">
      <alignment horizontal="distributed" vertical="center"/>
    </xf>
    <xf numFmtId="0" fontId="11" fillId="0" borderId="11" xfId="0" applyNumberFormat="1" applyFont="1" applyFill="1" applyBorder="1" applyAlignment="1">
      <alignment horizontal="distributed" vertical="center"/>
    </xf>
    <xf numFmtId="0" fontId="11" fillId="0" borderId="42" xfId="0" applyNumberFormat="1" applyFont="1" applyFill="1" applyBorder="1" applyAlignment="1">
      <alignment horizontal="distributed" vertical="center"/>
    </xf>
    <xf numFmtId="0" fontId="11" fillId="0" borderId="12" xfId="0" applyNumberFormat="1" applyFont="1" applyFill="1" applyBorder="1" applyAlignment="1">
      <alignment horizontal="distributed" vertical="center"/>
    </xf>
    <xf numFmtId="0" fontId="11" fillId="0" borderId="13" xfId="0" applyNumberFormat="1" applyFont="1" applyFill="1" applyBorder="1" applyAlignment="1">
      <alignment horizontal="distributed" vertical="center"/>
    </xf>
    <xf numFmtId="0" fontId="11" fillId="0" borderId="84" xfId="0" applyNumberFormat="1" applyFont="1" applyFill="1" applyBorder="1" applyAlignment="1">
      <alignment horizontal="distributed" vertical="center"/>
    </xf>
    <xf numFmtId="203" fontId="13" fillId="0" borderId="20" xfId="0" applyNumberFormat="1" applyFont="1" applyFill="1" applyBorder="1" applyAlignment="1">
      <alignment horizontal="center" vertical="center"/>
    </xf>
    <xf numFmtId="203" fontId="13" fillId="0" borderId="6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11" fillId="34" borderId="10" xfId="60" applyNumberFormat="1" applyFont="1" applyFill="1" applyBorder="1" applyAlignment="1">
      <alignment horizontal="distributed" vertical="center"/>
      <protection/>
    </xf>
    <xf numFmtId="0" fontId="11" fillId="34" borderId="11" xfId="0" applyFont="1" applyFill="1" applyBorder="1" applyAlignment="1">
      <alignment horizontal="distributed" vertical="center"/>
    </xf>
    <xf numFmtId="0" fontId="11" fillId="34" borderId="42" xfId="0" applyFont="1" applyFill="1" applyBorder="1" applyAlignment="1">
      <alignment horizontal="distributed" vertical="center"/>
    </xf>
    <xf numFmtId="0" fontId="11" fillId="34" borderId="12" xfId="0" applyFont="1" applyFill="1" applyBorder="1" applyAlignment="1">
      <alignment horizontal="distributed" vertical="center"/>
    </xf>
    <xf numFmtId="0" fontId="11" fillId="34" borderId="13" xfId="0" applyFont="1" applyFill="1" applyBorder="1" applyAlignment="1">
      <alignment horizontal="distributed" vertical="center"/>
    </xf>
    <xf numFmtId="0" fontId="11" fillId="34" borderId="84" xfId="0" applyFont="1" applyFill="1" applyBorder="1" applyAlignment="1">
      <alignment horizontal="distributed" vertical="center"/>
    </xf>
    <xf numFmtId="217" fontId="10" fillId="34" borderId="82" xfId="48" applyNumberFormat="1" applyFont="1" applyFill="1" applyBorder="1" applyAlignment="1">
      <alignment vertical="center" textRotation="255"/>
    </xf>
    <xf numFmtId="217" fontId="10" fillId="34" borderId="83" xfId="48" applyNumberFormat="1" applyFont="1" applyFill="1" applyBorder="1" applyAlignment="1">
      <alignment vertical="center" textRotation="255"/>
    </xf>
    <xf numFmtId="217" fontId="10" fillId="34" borderId="54" xfId="48" applyNumberFormat="1" applyFont="1" applyFill="1" applyBorder="1" applyAlignment="1">
      <alignment vertical="center" textRotation="255"/>
    </xf>
    <xf numFmtId="0" fontId="12" fillId="34" borderId="83" xfId="61" applyFont="1" applyFill="1" applyBorder="1" applyAlignment="1">
      <alignment vertical="center" textRotation="255"/>
      <protection/>
    </xf>
    <xf numFmtId="0" fontId="12" fillId="34" borderId="54" xfId="61" applyFont="1" applyFill="1" applyBorder="1" applyAlignment="1">
      <alignment vertical="center" textRotation="255"/>
      <protection/>
    </xf>
    <xf numFmtId="0" fontId="12" fillId="34" borderId="83" xfId="61" applyFont="1" applyFill="1" applyBorder="1" applyAlignment="1">
      <alignment vertical="center"/>
      <protection/>
    </xf>
    <xf numFmtId="0" fontId="12" fillId="34" borderId="54" xfId="61" applyFont="1" applyFill="1" applyBorder="1" applyAlignment="1">
      <alignment vertical="center"/>
      <protection/>
    </xf>
    <xf numFmtId="217" fontId="10" fillId="34" borderId="14" xfId="48" applyNumberFormat="1" applyFont="1" applyFill="1" applyBorder="1" applyAlignment="1">
      <alignment vertical="center" textRotation="255"/>
    </xf>
    <xf numFmtId="0" fontId="12" fillId="34" borderId="14" xfId="61" applyFont="1" applyFill="1" applyBorder="1" applyAlignment="1">
      <alignment vertical="center"/>
      <protection/>
    </xf>
    <xf numFmtId="0" fontId="12" fillId="34" borderId="12" xfId="61" applyFont="1" applyFill="1" applyBorder="1" applyAlignment="1">
      <alignment vertical="center"/>
      <protection/>
    </xf>
    <xf numFmtId="0" fontId="11" fillId="34" borderId="10" xfId="0" applyNumberFormat="1" applyFont="1" applyFill="1" applyBorder="1" applyAlignment="1">
      <alignment horizontal="distributed" vertical="center"/>
    </xf>
    <xf numFmtId="0" fontId="11" fillId="34" borderId="11" xfId="0" applyNumberFormat="1" applyFont="1" applyFill="1" applyBorder="1" applyAlignment="1">
      <alignment horizontal="distributed" vertical="center"/>
    </xf>
    <xf numFmtId="0" fontId="11" fillId="34" borderId="42" xfId="0" applyNumberFormat="1" applyFont="1" applyFill="1" applyBorder="1" applyAlignment="1">
      <alignment horizontal="distributed" vertical="center"/>
    </xf>
    <xf numFmtId="0" fontId="11" fillId="34" borderId="12" xfId="0" applyNumberFormat="1" applyFont="1" applyFill="1" applyBorder="1" applyAlignment="1">
      <alignment horizontal="distributed" vertical="center"/>
    </xf>
    <xf numFmtId="0" fontId="11" fillId="34" borderId="13" xfId="0" applyNumberFormat="1" applyFont="1" applyFill="1" applyBorder="1" applyAlignment="1">
      <alignment horizontal="distributed" vertical="center"/>
    </xf>
    <xf numFmtId="0" fontId="11" fillId="34" borderId="84" xfId="0" applyNumberFormat="1" applyFont="1" applyFill="1" applyBorder="1" applyAlignment="1">
      <alignment horizontal="distributed" vertical="center"/>
    </xf>
    <xf numFmtId="203" fontId="0" fillId="0" borderId="20" xfId="0" applyNumberFormat="1" applyFont="1" applyFill="1" applyBorder="1" applyAlignment="1">
      <alignment horizontal="center" vertical="center"/>
    </xf>
    <xf numFmtId="41" fontId="21" fillId="0" borderId="31" xfId="0" applyNumberFormat="1" applyFont="1" applyBorder="1" applyAlignment="1">
      <alignment horizontal="right" vertical="center"/>
    </xf>
    <xf numFmtId="41" fontId="21" fillId="0" borderId="45" xfId="0" applyNumberFormat="1" applyFont="1" applyBorder="1" applyAlignment="1">
      <alignment horizontal="right" vertical="center"/>
    </xf>
    <xf numFmtId="41" fontId="0" fillId="33" borderId="20" xfId="0" applyNumberFormat="1" applyFont="1" applyFill="1" applyBorder="1" applyAlignment="1">
      <alignment horizontal="center" vertical="center" shrinkToFit="1"/>
    </xf>
    <xf numFmtId="41" fontId="0" fillId="33" borderId="64" xfId="0" applyNumberFormat="1" applyFont="1" applyFill="1" applyBorder="1" applyAlignment="1">
      <alignment horizontal="center" vertical="center" shrinkToFit="1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 quotePrefix="1">
      <alignment horizontal="right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horizontal="left" vertical="center"/>
    </xf>
    <xf numFmtId="41" fontId="0" fillId="0" borderId="42" xfId="0" applyNumberFormat="1" applyFont="1" applyFill="1" applyBorder="1" applyAlignment="1">
      <alignment horizontal="right" vertical="center"/>
    </xf>
    <xf numFmtId="214" fontId="0" fillId="0" borderId="10" xfId="48" applyNumberFormat="1" applyFont="1" applyFill="1" applyBorder="1" applyAlignment="1">
      <alignment vertical="center"/>
    </xf>
    <xf numFmtId="214" fontId="0" fillId="0" borderId="39" xfId="48" applyNumberFormat="1" applyFont="1" applyFill="1" applyBorder="1" applyAlignment="1">
      <alignment vertical="center"/>
    </xf>
    <xf numFmtId="214" fontId="0" fillId="0" borderId="85" xfId="48" applyNumberFormat="1" applyFont="1" applyFill="1" applyBorder="1" applyAlignment="1">
      <alignment vertical="center"/>
    </xf>
    <xf numFmtId="214" fontId="0" fillId="0" borderId="21" xfId="48" applyNumberFormat="1" applyFont="1" applyFill="1" applyBorder="1" applyAlignment="1">
      <alignment vertical="center"/>
    </xf>
    <xf numFmtId="214" fontId="0" fillId="0" borderId="42" xfId="48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41" fontId="0" fillId="0" borderId="15" xfId="0" applyNumberFormat="1" applyFont="1" applyFill="1" applyBorder="1" applyAlignment="1">
      <alignment horizontal="left" vertical="center"/>
    </xf>
    <xf numFmtId="41" fontId="0" fillId="0" borderId="32" xfId="0" applyNumberFormat="1" applyFont="1" applyFill="1" applyBorder="1" applyAlignment="1">
      <alignment horizontal="left" vertical="center"/>
    </xf>
    <xf numFmtId="41" fontId="0" fillId="0" borderId="45" xfId="0" applyNumberFormat="1" applyFont="1" applyFill="1" applyBorder="1" applyAlignment="1">
      <alignment horizontal="right" vertical="center"/>
    </xf>
    <xf numFmtId="214" fontId="0" fillId="0" borderId="27" xfId="48" applyNumberFormat="1" applyFont="1" applyFill="1" applyBorder="1" applyAlignment="1">
      <alignment vertical="center"/>
    </xf>
    <xf numFmtId="214" fontId="0" fillId="0" borderId="79" xfId="48" applyNumberFormat="1" applyFont="1" applyFill="1" applyBorder="1" applyAlignment="1">
      <alignment vertical="center"/>
    </xf>
    <xf numFmtId="214" fontId="0" fillId="0" borderId="29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left" vertical="center"/>
    </xf>
    <xf numFmtId="41" fontId="0" fillId="0" borderId="46" xfId="0" applyNumberFormat="1" applyFont="1" applyFill="1" applyBorder="1" applyAlignment="1">
      <alignment horizontal="left" vertical="center"/>
    </xf>
    <xf numFmtId="41" fontId="0" fillId="0" borderId="48" xfId="0" applyNumberFormat="1" applyFont="1" applyFill="1" applyBorder="1" applyAlignment="1">
      <alignment horizontal="right"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47" xfId="48" applyNumberFormat="1" applyFont="1" applyFill="1" applyBorder="1" applyAlignment="1">
      <alignment vertical="center"/>
    </xf>
    <xf numFmtId="214" fontId="0" fillId="0" borderId="78" xfId="48" applyNumberFormat="1" applyFont="1" applyFill="1" applyBorder="1" applyAlignment="1">
      <alignment vertical="center"/>
    </xf>
    <xf numFmtId="214" fontId="0" fillId="0" borderId="26" xfId="48" applyNumberFormat="1" applyFont="1" applyFill="1" applyBorder="1" applyAlignment="1">
      <alignment vertical="center"/>
    </xf>
    <xf numFmtId="214" fontId="0" fillId="0" borderId="48" xfId="48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left" vertical="center"/>
    </xf>
    <xf numFmtId="41" fontId="0" fillId="0" borderId="40" xfId="0" applyNumberFormat="1" applyFont="1" applyFill="1" applyBorder="1" applyAlignment="1">
      <alignment horizontal="left" vertical="center"/>
    </xf>
    <xf numFmtId="41" fontId="0" fillId="0" borderId="44" xfId="0" applyNumberFormat="1" applyFont="1" applyFill="1" applyBorder="1" applyAlignment="1">
      <alignment horizontal="right" vertical="center"/>
    </xf>
    <xf numFmtId="214" fontId="0" fillId="0" borderId="52" xfId="48" applyNumberFormat="1" applyFont="1" applyFill="1" applyBorder="1" applyAlignment="1">
      <alignment vertical="center"/>
    </xf>
    <xf numFmtId="214" fontId="0" fillId="0" borderId="43" xfId="48" applyNumberFormat="1" applyFont="1" applyFill="1" applyBorder="1" applyAlignment="1">
      <alignment vertical="center"/>
    </xf>
    <xf numFmtId="214" fontId="0" fillId="0" borderId="86" xfId="48" applyNumberFormat="1" applyFont="1" applyFill="1" applyBorder="1" applyAlignment="1">
      <alignment vertical="center"/>
    </xf>
    <xf numFmtId="214" fontId="0" fillId="0" borderId="25" xfId="48" applyNumberFormat="1" applyFont="1" applyFill="1" applyBorder="1" applyAlignment="1">
      <alignment vertical="center"/>
    </xf>
    <xf numFmtId="214" fontId="0" fillId="0" borderId="44" xfId="48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left" vertical="center"/>
    </xf>
    <xf numFmtId="0" fontId="0" fillId="0" borderId="84" xfId="0" applyNumberFormat="1" applyFont="1" applyFill="1" applyBorder="1" applyAlignment="1">
      <alignment horizontal="center"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24" xfId="48" applyNumberFormat="1" applyFont="1" applyFill="1" applyBorder="1" applyAlignment="1" quotePrefix="1">
      <alignment horizontal="right" vertical="center"/>
    </xf>
    <xf numFmtId="214" fontId="0" fillId="0" borderId="74" xfId="48" applyNumberFormat="1" applyFont="1" applyFill="1" applyBorder="1" applyAlignment="1" quotePrefix="1">
      <alignment horizontal="right" vertical="center"/>
    </xf>
    <xf numFmtId="214" fontId="0" fillId="0" borderId="22" xfId="48" applyNumberFormat="1" applyFont="1" applyFill="1" applyBorder="1" applyAlignment="1" quotePrefix="1">
      <alignment horizontal="right" vertical="center"/>
    </xf>
    <xf numFmtId="214" fontId="0" fillId="0" borderId="84" xfId="48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51" xfId="0" applyNumberFormat="1" applyFont="1" applyFill="1" applyBorder="1" applyAlignment="1">
      <alignment horizontal="right" vertical="center"/>
    </xf>
    <xf numFmtId="214" fontId="0" fillId="0" borderId="14" xfId="48" applyNumberFormat="1" applyFont="1" applyFill="1" applyBorder="1" applyAlignment="1">
      <alignment vertical="center"/>
    </xf>
    <xf numFmtId="214" fontId="0" fillId="0" borderId="41" xfId="48" applyNumberFormat="1" applyFont="1" applyFill="1" applyBorder="1" applyAlignment="1">
      <alignment vertical="center"/>
    </xf>
    <xf numFmtId="214" fontId="0" fillId="0" borderId="87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41" fontId="0" fillId="0" borderId="78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left" vertical="center"/>
    </xf>
    <xf numFmtId="41" fontId="0" fillId="0" borderId="52" xfId="0" applyNumberFormat="1" applyFont="1" applyFill="1" applyBorder="1" applyAlignment="1">
      <alignment horizontal="left" vertical="center"/>
    </xf>
    <xf numFmtId="41" fontId="0" fillId="0" borderId="44" xfId="0" applyNumberFormat="1" applyFont="1" applyFill="1" applyBorder="1" applyAlignment="1">
      <alignment horizontal="right" vertical="center"/>
    </xf>
    <xf numFmtId="214" fontId="0" fillId="0" borderId="52" xfId="48" applyNumberFormat="1" applyFont="1" applyFill="1" applyBorder="1" applyAlignment="1">
      <alignment vertical="center"/>
    </xf>
    <xf numFmtId="214" fontId="0" fillId="0" borderId="43" xfId="48" applyNumberFormat="1" applyFont="1" applyFill="1" applyBorder="1" applyAlignment="1">
      <alignment vertical="center"/>
    </xf>
    <xf numFmtId="214" fontId="0" fillId="0" borderId="86" xfId="48" applyNumberFormat="1" applyFont="1" applyFill="1" applyBorder="1" applyAlignment="1">
      <alignment vertical="center"/>
    </xf>
    <xf numFmtId="214" fontId="0" fillId="0" borderId="25" xfId="48" applyNumberFormat="1" applyFont="1" applyFill="1" applyBorder="1" applyAlignment="1">
      <alignment vertical="center"/>
    </xf>
    <xf numFmtId="214" fontId="0" fillId="0" borderId="69" xfId="48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right"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47" xfId="48" applyNumberFormat="1" applyFont="1" applyFill="1" applyBorder="1" applyAlignment="1">
      <alignment vertical="center"/>
    </xf>
    <xf numFmtId="214" fontId="0" fillId="0" borderId="78" xfId="48" applyNumberFormat="1" applyFont="1" applyFill="1" applyBorder="1" applyAlignment="1">
      <alignment vertical="center"/>
    </xf>
    <xf numFmtId="214" fontId="0" fillId="0" borderId="26" xfId="48" applyNumberFormat="1" applyFont="1" applyFill="1" applyBorder="1" applyAlignment="1">
      <alignment vertical="center"/>
    </xf>
    <xf numFmtId="214" fontId="0" fillId="0" borderId="71" xfId="48" applyNumberFormat="1" applyFont="1" applyFill="1" applyBorder="1" applyAlignment="1">
      <alignment vertical="center"/>
    </xf>
    <xf numFmtId="41" fontId="0" fillId="0" borderId="84" xfId="0" applyNumberFormat="1" applyFont="1" applyFill="1" applyBorder="1" applyAlignment="1">
      <alignment horizontal="right"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24" xfId="48" applyNumberFormat="1" applyFont="1" applyFill="1" applyBorder="1" applyAlignment="1">
      <alignment vertical="center"/>
    </xf>
    <xf numFmtId="214" fontId="0" fillId="0" borderId="74" xfId="48" applyNumberFormat="1" applyFont="1" applyFill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214" fontId="0" fillId="0" borderId="84" xfId="48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0" fillId="0" borderId="11" xfId="0" applyNumberFormat="1" applyFont="1" applyFill="1" applyBorder="1" applyAlignment="1">
      <alignment vertical="center"/>
    </xf>
    <xf numFmtId="203" fontId="0" fillId="0" borderId="0" xfId="0" applyNumberFormat="1" applyFont="1" applyFill="1" applyAlignment="1" quotePrefix="1">
      <alignment horizontal="right" vertical="center"/>
    </xf>
    <xf numFmtId="203" fontId="0" fillId="0" borderId="13" xfId="0" applyNumberFormat="1" applyFont="1" applyFill="1" applyBorder="1" applyAlignment="1">
      <alignment vertical="center"/>
    </xf>
    <xf numFmtId="203" fontId="0" fillId="0" borderId="6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214" fontId="0" fillId="0" borderId="18" xfId="48" applyNumberFormat="1" applyFont="1" applyFill="1" applyBorder="1" applyAlignment="1">
      <alignment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0" xfId="48" applyNumberFormat="1" applyFont="1" applyFill="1" applyBorder="1" applyAlignment="1" quotePrefix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214" fontId="0" fillId="0" borderId="69" xfId="48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left" vertical="center"/>
    </xf>
    <xf numFmtId="41" fontId="0" fillId="0" borderId="46" xfId="0" applyNumberFormat="1" applyFont="1" applyFill="1" applyBorder="1" applyAlignment="1">
      <alignment horizontal="right" vertical="center"/>
    </xf>
    <xf numFmtId="214" fontId="0" fillId="0" borderId="71" xfId="48" applyNumberFormat="1" applyFont="1" applyFill="1" applyBorder="1" applyAlignment="1">
      <alignment vertical="center"/>
    </xf>
    <xf numFmtId="214" fontId="0" fillId="0" borderId="73" xfId="48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214" fontId="0" fillId="0" borderId="35" xfId="48" applyNumberFormat="1" applyFont="1" applyFill="1" applyBorder="1" applyAlignment="1">
      <alignment vertical="center"/>
    </xf>
    <xf numFmtId="214" fontId="0" fillId="0" borderId="72" xfId="48" applyNumberFormat="1" applyFont="1" applyFill="1" applyBorder="1" applyAlignment="1">
      <alignment vertical="center"/>
    </xf>
    <xf numFmtId="214" fontId="0" fillId="0" borderId="75" xfId="48" applyNumberFormat="1" applyFont="1" applyFill="1" applyBorder="1" applyAlignment="1">
      <alignment vertical="center"/>
    </xf>
    <xf numFmtId="214" fontId="0" fillId="0" borderId="34" xfId="48" applyNumberFormat="1" applyFont="1" applyFill="1" applyBorder="1" applyAlignment="1">
      <alignment vertical="center"/>
    </xf>
    <xf numFmtId="214" fontId="0" fillId="0" borderId="49" xfId="48" applyNumberFormat="1" applyFont="1" applyFill="1" applyBorder="1" applyAlignment="1">
      <alignment vertical="center"/>
    </xf>
    <xf numFmtId="214" fontId="0" fillId="0" borderId="31" xfId="48" applyNumberFormat="1" applyFont="1" applyFill="1" applyBorder="1" applyAlignment="1" quotePrefix="1">
      <alignment horizontal="right" vertical="center"/>
    </xf>
    <xf numFmtId="214" fontId="0" fillId="0" borderId="70" xfId="48" applyNumberFormat="1" applyFont="1" applyFill="1" applyBorder="1" applyAlignment="1" quotePrefix="1">
      <alignment horizontal="right" vertical="center"/>
    </xf>
    <xf numFmtId="214" fontId="0" fillId="0" borderId="79" xfId="48" applyNumberFormat="1" applyFont="1" applyFill="1" applyBorder="1" applyAlignment="1" quotePrefix="1">
      <alignment horizontal="right" vertical="center"/>
    </xf>
    <xf numFmtId="214" fontId="0" fillId="0" borderId="29" xfId="48" applyNumberFormat="1" applyFont="1" applyFill="1" applyBorder="1" applyAlignment="1" quotePrefix="1">
      <alignment horizontal="right" vertical="center"/>
    </xf>
    <xf numFmtId="214" fontId="0" fillId="0" borderId="27" xfId="48" applyNumberFormat="1" applyFont="1" applyFill="1" applyBorder="1" applyAlignment="1" quotePrefix="1">
      <alignment horizontal="right" vertical="center"/>
    </xf>
    <xf numFmtId="214" fontId="0" fillId="0" borderId="19" xfId="48" applyNumberFormat="1" applyFont="1" applyFill="1" applyBorder="1" applyAlignment="1" quotePrefix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63" xfId="0" applyNumberFormat="1" applyFont="1" applyFill="1" applyBorder="1" applyAlignment="1">
      <alignment vertical="center"/>
    </xf>
    <xf numFmtId="41" fontId="0" fillId="0" borderId="63" xfId="0" applyNumberFormat="1" applyFont="1" applyFill="1" applyBorder="1" applyAlignment="1">
      <alignment horizontal="right" vertical="center"/>
    </xf>
    <xf numFmtId="214" fontId="0" fillId="0" borderId="20" xfId="48" applyNumberFormat="1" applyFont="1" applyFill="1" applyBorder="1" applyAlignment="1">
      <alignment vertical="center"/>
    </xf>
    <xf numFmtId="214" fontId="0" fillId="0" borderId="81" xfId="48" applyNumberFormat="1" applyFont="1" applyFill="1" applyBorder="1" applyAlignment="1">
      <alignment vertical="center"/>
    </xf>
    <xf numFmtId="214" fontId="0" fillId="0" borderId="80" xfId="48" applyNumberFormat="1" applyFont="1" applyFill="1" applyBorder="1" applyAlignment="1">
      <alignment vertical="center"/>
    </xf>
    <xf numFmtId="214" fontId="0" fillId="0" borderId="38" xfId="48" applyNumberFormat="1" applyFont="1" applyFill="1" applyBorder="1" applyAlignment="1">
      <alignment vertical="center"/>
    </xf>
    <xf numFmtId="214" fontId="0" fillId="0" borderId="88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64" xfId="0" applyNumberFormat="1" applyFont="1" applyFill="1" applyBorder="1" applyAlignment="1">
      <alignment horizontal="center" vertical="center"/>
    </xf>
    <xf numFmtId="0" fontId="0" fillId="34" borderId="68" xfId="0" applyNumberFormat="1" applyFont="1" applyFill="1" applyBorder="1" applyAlignment="1">
      <alignment horizontal="center" vertical="center"/>
    </xf>
    <xf numFmtId="203" fontId="0" fillId="34" borderId="68" xfId="0" applyNumberFormat="1" applyFont="1" applyFill="1" applyBorder="1" applyAlignment="1">
      <alignment horizontal="center" vertical="center"/>
    </xf>
    <xf numFmtId="203" fontId="0" fillId="34" borderId="84" xfId="0" applyNumberFormat="1" applyFont="1" applyFill="1" applyBorder="1" applyAlignment="1">
      <alignment horizontal="center" vertical="center"/>
    </xf>
    <xf numFmtId="203" fontId="0" fillId="34" borderId="19" xfId="0" applyNumberFormat="1" applyFont="1" applyFill="1" applyBorder="1" applyAlignment="1">
      <alignment horizontal="center" vertical="center"/>
    </xf>
    <xf numFmtId="41" fontId="0" fillId="34" borderId="10" xfId="0" applyNumberFormat="1" applyFont="1" applyFill="1" applyBorder="1" applyAlignment="1">
      <alignment horizontal="left" vertical="center"/>
    </xf>
    <xf numFmtId="41" fontId="0" fillId="34" borderId="11" xfId="0" applyNumberFormat="1" applyFont="1" applyFill="1" applyBorder="1" applyAlignment="1">
      <alignment horizontal="left" vertical="center"/>
    </xf>
    <xf numFmtId="41" fontId="0" fillId="34" borderId="42" xfId="0" applyNumberFormat="1" applyFont="1" applyFill="1" applyBorder="1" applyAlignment="1">
      <alignment horizontal="right" vertical="center"/>
    </xf>
    <xf numFmtId="214" fontId="0" fillId="34" borderId="10" xfId="48" applyNumberFormat="1" applyFont="1" applyFill="1" applyBorder="1" applyAlignment="1">
      <alignment vertical="center"/>
    </xf>
    <xf numFmtId="214" fontId="0" fillId="34" borderId="18" xfId="48" applyNumberFormat="1" applyFont="1" applyFill="1" applyBorder="1" applyAlignment="1">
      <alignment vertical="center"/>
    </xf>
    <xf numFmtId="214" fontId="0" fillId="34" borderId="85" xfId="48" applyNumberFormat="1" applyFont="1" applyFill="1" applyBorder="1" applyAlignment="1">
      <alignment vertical="center"/>
    </xf>
    <xf numFmtId="214" fontId="0" fillId="34" borderId="42" xfId="48" applyNumberFormat="1" applyFont="1" applyFill="1" applyBorder="1" applyAlignment="1">
      <alignment vertical="center"/>
    </xf>
    <xf numFmtId="203" fontId="0" fillId="34" borderId="0" xfId="0" applyNumberFormat="1" applyFont="1" applyFill="1" applyAlignment="1">
      <alignment vertical="center"/>
    </xf>
    <xf numFmtId="41" fontId="0" fillId="34" borderId="15" xfId="0" applyNumberFormat="1" applyFont="1" applyFill="1" applyBorder="1" applyAlignment="1">
      <alignment horizontal="left" vertical="center"/>
    </xf>
    <xf numFmtId="41" fontId="0" fillId="34" borderId="32" xfId="0" applyNumberFormat="1" applyFont="1" applyFill="1" applyBorder="1" applyAlignment="1">
      <alignment horizontal="left" vertical="center"/>
    </xf>
    <xf numFmtId="41" fontId="0" fillId="34" borderId="45" xfId="0" applyNumberFormat="1" applyFont="1" applyFill="1" applyBorder="1" applyAlignment="1">
      <alignment horizontal="right" vertical="center"/>
    </xf>
    <xf numFmtId="214" fontId="0" fillId="34" borderId="31" xfId="48" applyNumberFormat="1" applyFont="1" applyFill="1" applyBorder="1" applyAlignment="1">
      <alignment vertical="center"/>
    </xf>
    <xf numFmtId="214" fontId="0" fillId="34" borderId="70" xfId="48" applyNumberFormat="1" applyFont="1" applyFill="1" applyBorder="1" applyAlignment="1">
      <alignment vertical="center"/>
    </xf>
    <xf numFmtId="214" fontId="0" fillId="34" borderId="79" xfId="48" applyNumberFormat="1" applyFont="1" applyFill="1" applyBorder="1" applyAlignment="1">
      <alignment vertical="center"/>
    </xf>
    <xf numFmtId="214" fontId="0" fillId="34" borderId="45" xfId="48" applyNumberFormat="1" applyFont="1" applyFill="1" applyBorder="1" applyAlignment="1">
      <alignment vertical="center"/>
    </xf>
    <xf numFmtId="41" fontId="0" fillId="34" borderId="16" xfId="0" applyNumberFormat="1" applyFont="1" applyFill="1" applyBorder="1" applyAlignment="1">
      <alignment vertical="center"/>
    </xf>
    <xf numFmtId="41" fontId="0" fillId="34" borderId="14" xfId="0" applyNumberFormat="1" applyFont="1" applyFill="1" applyBorder="1" applyAlignment="1">
      <alignment horizontal="left" vertical="center"/>
    </xf>
    <xf numFmtId="41" fontId="0" fillId="34" borderId="46" xfId="0" applyNumberFormat="1" applyFont="1" applyFill="1" applyBorder="1" applyAlignment="1">
      <alignment horizontal="left" vertical="center"/>
    </xf>
    <xf numFmtId="41" fontId="0" fillId="34" borderId="48" xfId="0" applyNumberFormat="1" applyFont="1" applyFill="1" applyBorder="1" applyAlignment="1">
      <alignment horizontal="right" vertical="center"/>
    </xf>
    <xf numFmtId="214" fontId="0" fillId="34" borderId="16" xfId="48" applyNumberFormat="1" applyFont="1" applyFill="1" applyBorder="1" applyAlignment="1">
      <alignment vertical="center"/>
    </xf>
    <xf numFmtId="214" fontId="0" fillId="34" borderId="71" xfId="48" applyNumberFormat="1" applyFont="1" applyFill="1" applyBorder="1" applyAlignment="1">
      <alignment vertical="center"/>
    </xf>
    <xf numFmtId="214" fontId="0" fillId="34" borderId="78" xfId="48" applyNumberFormat="1" applyFont="1" applyFill="1" applyBorder="1" applyAlignment="1">
      <alignment vertical="center"/>
    </xf>
    <xf numFmtId="214" fontId="0" fillId="34" borderId="48" xfId="48" applyNumberFormat="1" applyFont="1" applyFill="1" applyBorder="1" applyAlignment="1">
      <alignment vertical="center"/>
    </xf>
    <xf numFmtId="41" fontId="0" fillId="34" borderId="14" xfId="0" applyNumberFormat="1" applyFont="1" applyFill="1" applyBorder="1" applyAlignment="1">
      <alignment vertical="center"/>
    </xf>
    <xf numFmtId="41" fontId="0" fillId="34" borderId="30" xfId="0" applyNumberFormat="1" applyFont="1" applyFill="1" applyBorder="1" applyAlignment="1">
      <alignment horizontal="left" vertical="center"/>
    </xf>
    <xf numFmtId="41" fontId="0" fillId="34" borderId="40" xfId="0" applyNumberFormat="1" applyFont="1" applyFill="1" applyBorder="1" applyAlignment="1">
      <alignment horizontal="left" vertical="center"/>
    </xf>
    <xf numFmtId="41" fontId="0" fillId="34" borderId="44" xfId="0" applyNumberFormat="1" applyFont="1" applyFill="1" applyBorder="1" applyAlignment="1">
      <alignment horizontal="right" vertical="center"/>
    </xf>
    <xf numFmtId="214" fontId="0" fillId="34" borderId="52" xfId="48" applyNumberFormat="1" applyFont="1" applyFill="1" applyBorder="1" applyAlignment="1">
      <alignment vertical="center"/>
    </xf>
    <xf numFmtId="214" fontId="0" fillId="34" borderId="69" xfId="48" applyNumberFormat="1" applyFont="1" applyFill="1" applyBorder="1" applyAlignment="1">
      <alignment vertical="center"/>
    </xf>
    <xf numFmtId="214" fontId="0" fillId="34" borderId="86" xfId="48" applyNumberFormat="1" applyFont="1" applyFill="1" applyBorder="1" applyAlignment="1">
      <alignment vertical="center"/>
    </xf>
    <xf numFmtId="214" fontId="0" fillId="34" borderId="44" xfId="48" applyNumberFormat="1" applyFont="1" applyFill="1" applyBorder="1" applyAlignment="1">
      <alignment vertical="center"/>
    </xf>
    <xf numFmtId="41" fontId="0" fillId="34" borderId="31" xfId="0" applyNumberFormat="1" applyFont="1" applyFill="1" applyBorder="1" applyAlignment="1">
      <alignment horizontal="left" vertical="center"/>
    </xf>
    <xf numFmtId="0" fontId="0" fillId="34" borderId="45" xfId="0" applyNumberFormat="1" applyFont="1" applyFill="1" applyBorder="1" applyAlignment="1">
      <alignment horizontal="center" vertical="center"/>
    </xf>
    <xf numFmtId="214" fontId="0" fillId="34" borderId="31" xfId="0" applyNumberFormat="1" applyFont="1" applyFill="1" applyBorder="1" applyAlignment="1" quotePrefix="1">
      <alignment horizontal="right" vertical="center"/>
    </xf>
    <xf numFmtId="214" fontId="0" fillId="34" borderId="70" xfId="0" applyNumberFormat="1" applyFont="1" applyFill="1" applyBorder="1" applyAlignment="1" quotePrefix="1">
      <alignment horizontal="right" vertical="center"/>
    </xf>
    <xf numFmtId="214" fontId="0" fillId="34" borderId="79" xfId="0" applyNumberFormat="1" applyFont="1" applyFill="1" applyBorder="1" applyAlignment="1" quotePrefix="1">
      <alignment horizontal="right" vertical="center"/>
    </xf>
    <xf numFmtId="214" fontId="0" fillId="34" borderId="45" xfId="48" applyNumberFormat="1" applyFont="1" applyFill="1" applyBorder="1" applyAlignment="1" quotePrefix="1">
      <alignment horizontal="right" vertical="center"/>
    </xf>
    <xf numFmtId="41" fontId="0" fillId="34" borderId="12" xfId="0" applyNumberFormat="1" applyFont="1" applyFill="1" applyBorder="1" applyAlignment="1">
      <alignment horizontal="left" vertical="center"/>
    </xf>
    <xf numFmtId="0" fontId="0" fillId="34" borderId="84" xfId="0" applyNumberFormat="1" applyFont="1" applyFill="1" applyBorder="1" applyAlignment="1">
      <alignment horizontal="center" vertical="center"/>
    </xf>
    <xf numFmtId="214" fontId="0" fillId="34" borderId="12" xfId="48" applyNumberFormat="1" applyFont="1" applyFill="1" applyBorder="1" applyAlignment="1" quotePrefix="1">
      <alignment horizontal="right" vertical="center"/>
    </xf>
    <xf numFmtId="214" fontId="0" fillId="34" borderId="19" xfId="48" applyNumberFormat="1" applyFont="1" applyFill="1" applyBorder="1" applyAlignment="1" quotePrefix="1">
      <alignment horizontal="right" vertical="center"/>
    </xf>
    <xf numFmtId="214" fontId="0" fillId="34" borderId="74" xfId="48" applyNumberFormat="1" applyFont="1" applyFill="1" applyBorder="1" applyAlignment="1" quotePrefix="1">
      <alignment horizontal="right" vertical="center"/>
    </xf>
    <xf numFmtId="214" fontId="0" fillId="34" borderId="72" xfId="48" applyNumberFormat="1" applyFont="1" applyFill="1" applyBorder="1" applyAlignment="1" quotePrefix="1">
      <alignment horizontal="right" vertical="center"/>
    </xf>
    <xf numFmtId="41" fontId="0" fillId="34" borderId="0" xfId="0" applyNumberFormat="1" applyFont="1" applyFill="1" applyBorder="1" applyAlignment="1">
      <alignment horizontal="left" vertical="center"/>
    </xf>
    <xf numFmtId="41" fontId="0" fillId="34" borderId="51" xfId="0" applyNumberFormat="1" applyFont="1" applyFill="1" applyBorder="1" applyAlignment="1">
      <alignment horizontal="right" vertical="center"/>
    </xf>
    <xf numFmtId="214" fontId="0" fillId="34" borderId="14" xfId="48" applyNumberFormat="1" applyFont="1" applyFill="1" applyBorder="1" applyAlignment="1">
      <alignment vertical="center"/>
    </xf>
    <xf numFmtId="214" fontId="0" fillId="34" borderId="73" xfId="48" applyNumberFormat="1" applyFont="1" applyFill="1" applyBorder="1" applyAlignment="1">
      <alignment vertical="center"/>
    </xf>
    <xf numFmtId="214" fontId="0" fillId="34" borderId="87" xfId="48" applyNumberFormat="1" applyFont="1" applyFill="1" applyBorder="1" applyAlignment="1">
      <alignment vertical="center"/>
    </xf>
    <xf numFmtId="214" fontId="0" fillId="34" borderId="51" xfId="48" applyNumberFormat="1" applyFont="1" applyFill="1" applyBorder="1" applyAlignment="1">
      <alignment vertical="center"/>
    </xf>
    <xf numFmtId="41" fontId="0" fillId="34" borderId="78" xfId="0" applyNumberFormat="1" applyFont="1" applyFill="1" applyBorder="1" applyAlignment="1">
      <alignment vertical="center"/>
    </xf>
    <xf numFmtId="41" fontId="0" fillId="34" borderId="16" xfId="0" applyNumberFormat="1" applyFont="1" applyFill="1" applyBorder="1" applyAlignment="1">
      <alignment horizontal="left" vertical="center"/>
    </xf>
    <xf numFmtId="41" fontId="0" fillId="34" borderId="52" xfId="0" applyNumberFormat="1" applyFont="1" applyFill="1" applyBorder="1" applyAlignment="1">
      <alignment horizontal="left" vertical="center"/>
    </xf>
    <xf numFmtId="41" fontId="0" fillId="34" borderId="44" xfId="0" applyNumberFormat="1" applyFont="1" applyFill="1" applyBorder="1" applyAlignment="1">
      <alignment horizontal="right" vertical="center"/>
    </xf>
    <xf numFmtId="214" fontId="0" fillId="33" borderId="52" xfId="48" applyNumberFormat="1" applyFont="1" applyFill="1" applyBorder="1" applyAlignment="1">
      <alignment vertical="center"/>
    </xf>
    <xf numFmtId="214" fontId="0" fillId="33" borderId="69" xfId="48" applyNumberFormat="1" applyFont="1" applyFill="1" applyBorder="1" applyAlignment="1">
      <alignment vertical="center"/>
    </xf>
    <xf numFmtId="214" fontId="0" fillId="33" borderId="86" xfId="48" applyNumberFormat="1" applyFont="1" applyFill="1" applyBorder="1" applyAlignment="1">
      <alignment vertical="center"/>
    </xf>
    <xf numFmtId="0" fontId="0" fillId="34" borderId="48" xfId="0" applyFont="1" applyFill="1" applyBorder="1" applyAlignment="1">
      <alignment horizontal="right" vertical="center"/>
    </xf>
    <xf numFmtId="214" fontId="0" fillId="34" borderId="16" xfId="0" applyNumberFormat="1" applyFont="1" applyFill="1" applyBorder="1" applyAlignment="1">
      <alignment vertical="center"/>
    </xf>
    <xf numFmtId="214" fontId="0" fillId="34" borderId="71" xfId="0" applyNumberFormat="1" applyFont="1" applyFill="1" applyBorder="1" applyAlignment="1">
      <alignment vertical="center"/>
    </xf>
    <xf numFmtId="214" fontId="0" fillId="34" borderId="78" xfId="0" applyNumberFormat="1" applyFont="1" applyFill="1" applyBorder="1" applyAlignment="1">
      <alignment vertical="center"/>
    </xf>
    <xf numFmtId="41" fontId="0" fillId="34" borderId="84" xfId="0" applyNumberFormat="1" applyFont="1" applyFill="1" applyBorder="1" applyAlignment="1">
      <alignment horizontal="right" vertical="center"/>
    </xf>
    <xf numFmtId="214" fontId="0" fillId="34" borderId="12" xfId="48" applyNumberFormat="1" applyFont="1" applyFill="1" applyBorder="1" applyAlignment="1">
      <alignment vertical="center"/>
    </xf>
    <xf numFmtId="214" fontId="0" fillId="34" borderId="19" xfId="48" applyNumberFormat="1" applyFont="1" applyFill="1" applyBorder="1" applyAlignment="1">
      <alignment vertical="center"/>
    </xf>
    <xf numFmtId="203" fontId="0" fillId="34" borderId="0" xfId="0" applyNumberFormat="1" applyFont="1" applyFill="1" applyBorder="1" applyAlignment="1">
      <alignment vertical="center"/>
    </xf>
    <xf numFmtId="203" fontId="0" fillId="34" borderId="0" xfId="0" applyNumberFormat="1" applyFont="1" applyFill="1" applyAlignment="1" quotePrefix="1">
      <alignment horizontal="right" vertical="center"/>
    </xf>
    <xf numFmtId="203" fontId="0" fillId="34" borderId="20" xfId="0" applyNumberFormat="1" applyFont="1" applyFill="1" applyBorder="1" applyAlignment="1">
      <alignment horizontal="center" vertical="center"/>
    </xf>
    <xf numFmtId="203" fontId="0" fillId="34" borderId="64" xfId="0" applyNumberFormat="1" applyFont="1" applyFill="1" applyBorder="1" applyAlignment="1">
      <alignment horizontal="center" vertical="center"/>
    </xf>
    <xf numFmtId="203" fontId="0" fillId="0" borderId="68" xfId="0" applyNumberFormat="1" applyFont="1" applyFill="1" applyBorder="1" applyAlignment="1">
      <alignment horizontal="center" vertical="center"/>
    </xf>
    <xf numFmtId="203" fontId="0" fillId="34" borderId="0" xfId="0" applyNumberFormat="1" applyFont="1" applyFill="1" applyBorder="1" applyAlignment="1">
      <alignment horizontal="center" vertical="center"/>
    </xf>
    <xf numFmtId="41" fontId="0" fillId="34" borderId="0" xfId="0" applyNumberFormat="1" applyFont="1" applyFill="1" applyBorder="1" applyAlignment="1">
      <alignment horizontal="right" vertical="center"/>
    </xf>
    <xf numFmtId="214" fontId="0" fillId="34" borderId="67" xfId="48" applyNumberFormat="1" applyFont="1" applyFill="1" applyBorder="1" applyAlignment="1">
      <alignment vertical="center"/>
    </xf>
    <xf numFmtId="214" fontId="0" fillId="34" borderId="0" xfId="48" applyNumberFormat="1" applyFont="1" applyFill="1" applyBorder="1" applyAlignment="1">
      <alignment vertical="center"/>
    </xf>
    <xf numFmtId="214" fontId="0" fillId="34" borderId="0" xfId="48" applyNumberFormat="1" applyFont="1" applyFill="1" applyBorder="1" applyAlignment="1" quotePrefix="1">
      <alignment horizontal="right" vertical="center"/>
    </xf>
    <xf numFmtId="41" fontId="0" fillId="34" borderId="40" xfId="0" applyNumberFormat="1" applyFont="1" applyFill="1" applyBorder="1" applyAlignment="1">
      <alignment horizontal="right" vertical="center"/>
    </xf>
    <xf numFmtId="214" fontId="0" fillId="34" borderId="30" xfId="48" applyNumberFormat="1" applyFont="1" applyFill="1" applyBorder="1" applyAlignment="1">
      <alignment vertical="center"/>
    </xf>
    <xf numFmtId="214" fontId="0" fillId="34" borderId="40" xfId="48" applyNumberFormat="1" applyFont="1" applyFill="1" applyBorder="1" applyAlignment="1">
      <alignment vertical="center"/>
    </xf>
    <xf numFmtId="41" fontId="0" fillId="34" borderId="17" xfId="0" applyNumberFormat="1" applyFont="1" applyFill="1" applyBorder="1" applyAlignment="1">
      <alignment vertical="center"/>
    </xf>
    <xf numFmtId="41" fontId="0" fillId="34" borderId="32" xfId="0" applyNumberFormat="1" applyFont="1" applyFill="1" applyBorder="1" applyAlignment="1">
      <alignment horizontal="right" vertical="center"/>
    </xf>
    <xf numFmtId="214" fontId="0" fillId="34" borderId="15" xfId="48" applyNumberFormat="1" applyFont="1" applyFill="1" applyBorder="1" applyAlignment="1">
      <alignment vertical="center"/>
    </xf>
    <xf numFmtId="214" fontId="0" fillId="34" borderId="32" xfId="48" applyNumberFormat="1" applyFont="1" applyFill="1" applyBorder="1" applyAlignment="1">
      <alignment vertical="center"/>
    </xf>
    <xf numFmtId="41" fontId="0" fillId="34" borderId="17" xfId="0" applyNumberFormat="1" applyFont="1" applyFill="1" applyBorder="1" applyAlignment="1">
      <alignment horizontal="left" vertical="center"/>
    </xf>
    <xf numFmtId="41" fontId="0" fillId="34" borderId="46" xfId="0" applyNumberFormat="1" applyFont="1" applyFill="1" applyBorder="1" applyAlignment="1">
      <alignment horizontal="right" vertical="center"/>
    </xf>
    <xf numFmtId="214" fontId="0" fillId="34" borderId="17" xfId="48" applyNumberFormat="1" applyFont="1" applyFill="1" applyBorder="1" applyAlignment="1">
      <alignment vertical="center"/>
    </xf>
    <xf numFmtId="214" fontId="0" fillId="34" borderId="79" xfId="48" applyNumberFormat="1" applyFont="1" applyFill="1" applyBorder="1" applyAlignment="1" quotePrefix="1">
      <alignment horizontal="right" vertical="center"/>
    </xf>
    <xf numFmtId="214" fontId="0" fillId="34" borderId="32" xfId="48" applyNumberFormat="1" applyFont="1" applyFill="1" applyBorder="1" applyAlignment="1" quotePrefix="1">
      <alignment horizontal="right" vertical="center"/>
    </xf>
    <xf numFmtId="214" fontId="0" fillId="34" borderId="46" xfId="48" applyNumberFormat="1" applyFont="1" applyFill="1" applyBorder="1" applyAlignment="1">
      <alignment vertical="center"/>
    </xf>
    <xf numFmtId="214" fontId="0" fillId="34" borderId="28" xfId="48" applyNumberFormat="1" applyFont="1" applyFill="1" applyBorder="1" applyAlignment="1">
      <alignment vertical="center"/>
    </xf>
    <xf numFmtId="41" fontId="0" fillId="34" borderId="12" xfId="0" applyNumberFormat="1" applyFont="1" applyFill="1" applyBorder="1" applyAlignment="1">
      <alignment vertical="center"/>
    </xf>
    <xf numFmtId="41" fontId="0" fillId="34" borderId="13" xfId="0" applyNumberFormat="1" applyFont="1" applyFill="1" applyBorder="1" applyAlignment="1">
      <alignment vertical="center"/>
    </xf>
    <xf numFmtId="41" fontId="0" fillId="34" borderId="13" xfId="0" applyNumberFormat="1" applyFont="1" applyFill="1" applyBorder="1" applyAlignment="1">
      <alignment horizontal="right" vertical="center"/>
    </xf>
    <xf numFmtId="41" fontId="0" fillId="34" borderId="20" xfId="0" applyNumberFormat="1" applyFont="1" applyFill="1" applyBorder="1" applyAlignment="1">
      <alignment vertical="center"/>
    </xf>
    <xf numFmtId="41" fontId="0" fillId="34" borderId="63" xfId="0" applyNumberFormat="1" applyFont="1" applyFill="1" applyBorder="1" applyAlignment="1">
      <alignment vertical="center"/>
    </xf>
    <xf numFmtId="41" fontId="0" fillId="34" borderId="63" xfId="0" applyNumberFormat="1" applyFont="1" applyFill="1" applyBorder="1" applyAlignment="1">
      <alignment horizontal="right" vertical="center"/>
    </xf>
    <xf numFmtId="214" fontId="0" fillId="34" borderId="20" xfId="48" applyNumberFormat="1" applyFont="1" applyFill="1" applyBorder="1" applyAlignment="1">
      <alignment vertical="center"/>
    </xf>
    <xf numFmtId="214" fontId="0" fillId="34" borderId="81" xfId="48" applyNumberFormat="1" applyFont="1" applyFill="1" applyBorder="1" applyAlignment="1">
      <alignment vertical="center"/>
    </xf>
    <xf numFmtId="214" fontId="0" fillId="34" borderId="74" xfId="48" applyNumberFormat="1" applyFont="1" applyFill="1" applyBorder="1" applyAlignment="1">
      <alignment vertical="center"/>
    </xf>
    <xf numFmtId="214" fontId="0" fillId="34" borderId="68" xfId="48" applyNumberFormat="1" applyFont="1" applyFill="1" applyBorder="1" applyAlignment="1">
      <alignment vertical="center"/>
    </xf>
    <xf numFmtId="214" fontId="0" fillId="34" borderId="84" xfId="48" applyNumberFormat="1" applyFont="1" applyFill="1" applyBorder="1" applyAlignment="1">
      <alignment vertical="center"/>
    </xf>
    <xf numFmtId="214" fontId="0" fillId="34" borderId="13" xfId="48" applyNumberFormat="1" applyFont="1" applyFill="1" applyBorder="1" applyAlignment="1">
      <alignment vertical="center"/>
    </xf>
    <xf numFmtId="214" fontId="0" fillId="0" borderId="32" xfId="48" applyNumberFormat="1" applyFont="1" applyFill="1" applyBorder="1" applyAlignment="1">
      <alignment vertical="center"/>
    </xf>
    <xf numFmtId="214" fontId="0" fillId="0" borderId="79" xfId="0" applyNumberFormat="1" applyFont="1" applyFill="1" applyBorder="1" applyAlignment="1" quotePrefix="1">
      <alignment horizontal="right" vertical="center"/>
    </xf>
    <xf numFmtId="214" fontId="0" fillId="0" borderId="29" xfId="0" applyNumberFormat="1" applyFont="1" applyFill="1" applyBorder="1" applyAlignment="1" quotePrefix="1">
      <alignment horizontal="right" vertical="center"/>
    </xf>
    <xf numFmtId="214" fontId="0" fillId="0" borderId="45" xfId="0" applyNumberFormat="1" applyFont="1" applyFill="1" applyBorder="1" applyAlignment="1" quotePrefix="1">
      <alignment horizontal="right" vertical="center"/>
    </xf>
    <xf numFmtId="214" fontId="0" fillId="0" borderId="44" xfId="48" applyNumberFormat="1" applyFont="1" applyFill="1" applyBorder="1" applyAlignment="1">
      <alignment vertical="center"/>
    </xf>
    <xf numFmtId="214" fontId="0" fillId="0" borderId="78" xfId="0" applyNumberFormat="1" applyFont="1" applyFill="1" applyBorder="1" applyAlignment="1">
      <alignment vertical="center"/>
    </xf>
    <xf numFmtId="214" fontId="0" fillId="0" borderId="26" xfId="0" applyNumberFormat="1" applyFont="1" applyFill="1" applyBorder="1" applyAlignment="1">
      <alignment vertical="center"/>
    </xf>
    <xf numFmtId="214" fontId="0" fillId="0" borderId="48" xfId="0" applyNumberFormat="1" applyFont="1" applyFill="1" applyBorder="1" applyAlignment="1">
      <alignment vertical="center"/>
    </xf>
    <xf numFmtId="214" fontId="0" fillId="0" borderId="50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 quotePrefix="1">
      <alignment horizontal="right" vertical="center"/>
    </xf>
    <xf numFmtId="214" fontId="0" fillId="0" borderId="75" xfId="48" applyNumberFormat="1" applyFont="1" applyFill="1" applyBorder="1" applyAlignment="1" quotePrefix="1">
      <alignment horizontal="right" vertical="center"/>
    </xf>
    <xf numFmtId="214" fontId="0" fillId="0" borderId="64" xfId="48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214" fontId="0" fillId="0" borderId="11" xfId="48" applyNumberFormat="1" applyFont="1" applyFill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40" xfId="48" applyNumberFormat="1" applyFont="1" applyFill="1" applyBorder="1" applyAlignment="1">
      <alignment vertical="center"/>
    </xf>
    <xf numFmtId="214" fontId="0" fillId="0" borderId="32" xfId="0" applyNumberFormat="1" applyFont="1" applyFill="1" applyBorder="1" applyAlignment="1" quotePrefix="1">
      <alignment horizontal="right" vertical="center"/>
    </xf>
    <xf numFmtId="214" fontId="0" fillId="0" borderId="13" xfId="48" applyNumberFormat="1" applyFont="1" applyFill="1" applyBorder="1" applyAlignment="1" quotePrefix="1">
      <alignment horizontal="right" vertical="center"/>
    </xf>
    <xf numFmtId="214" fontId="0" fillId="0" borderId="86" xfId="48" applyNumberFormat="1" applyFont="1" applyFill="1" applyBorder="1" applyAlignment="1">
      <alignment horizontal="center" vertical="center"/>
    </xf>
    <xf numFmtId="214" fontId="0" fillId="0" borderId="69" xfId="48" applyNumberFormat="1" applyFont="1" applyFill="1" applyBorder="1" applyAlignment="1">
      <alignment horizontal="center" vertical="center"/>
    </xf>
    <xf numFmtId="214" fontId="0" fillId="0" borderId="40" xfId="48" applyNumberFormat="1" applyFont="1" applyFill="1" applyBorder="1" applyAlignment="1">
      <alignment vertical="center"/>
    </xf>
    <xf numFmtId="214" fontId="0" fillId="0" borderId="78" xfId="48" applyNumberFormat="1" applyFont="1" applyFill="1" applyBorder="1" applyAlignment="1">
      <alignment horizontal="center" vertical="center"/>
    </xf>
    <xf numFmtId="214" fontId="0" fillId="0" borderId="71" xfId="48" applyNumberFormat="1" applyFont="1" applyFill="1" applyBorder="1" applyAlignment="1">
      <alignment horizontal="center" vertical="center"/>
    </xf>
    <xf numFmtId="214" fontId="0" fillId="0" borderId="46" xfId="0" applyNumberFormat="1" applyFont="1" applyFill="1" applyBorder="1" applyAlignment="1">
      <alignment vertical="center"/>
    </xf>
    <xf numFmtId="214" fontId="0" fillId="0" borderId="13" xfId="48" applyNumberFormat="1" applyFont="1" applyFill="1" applyBorder="1" applyAlignment="1">
      <alignment vertical="center"/>
    </xf>
    <xf numFmtId="214" fontId="0" fillId="0" borderId="67" xfId="48" applyNumberFormat="1" applyFont="1" applyFill="1" applyBorder="1" applyAlignment="1">
      <alignment vertical="center"/>
    </xf>
    <xf numFmtId="214" fontId="0" fillId="0" borderId="30" xfId="48" applyNumberFormat="1" applyFont="1" applyFill="1" applyBorder="1" applyAlignment="1">
      <alignment vertical="center"/>
    </xf>
    <xf numFmtId="214" fontId="0" fillId="0" borderId="15" xfId="48" applyNumberFormat="1" applyFont="1" applyFill="1" applyBorder="1" applyAlignment="1">
      <alignment vertical="center"/>
    </xf>
    <xf numFmtId="214" fontId="0" fillId="0" borderId="32" xfId="48" applyNumberFormat="1" applyFont="1" applyFill="1" applyBorder="1" applyAlignment="1" quotePrefix="1">
      <alignment horizontal="right"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28" xfId="48" applyNumberFormat="1" applyFont="1" applyFill="1" applyBorder="1" applyAlignment="1">
      <alignment vertical="center"/>
    </xf>
    <xf numFmtId="214" fontId="0" fillId="0" borderId="68" xfId="48" applyNumberFormat="1" applyFont="1" applyFill="1" applyBorder="1" applyAlignment="1">
      <alignment vertical="center"/>
    </xf>
    <xf numFmtId="41" fontId="0" fillId="0" borderId="0" xfId="0" applyNumberFormat="1" applyFont="1" applyAlignment="1" quotePrefix="1">
      <alignment horizontal="right" vertical="center"/>
    </xf>
    <xf numFmtId="41" fontId="0" fillId="0" borderId="10" xfId="0" applyNumberFormat="1" applyFont="1" applyBorder="1" applyAlignment="1">
      <alignment horizontal="centerContinuous" vertical="center"/>
    </xf>
    <xf numFmtId="41" fontId="0" fillId="0" borderId="11" xfId="0" applyNumberFormat="1" applyFont="1" applyBorder="1" applyAlignment="1">
      <alignment horizontal="centerContinuous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64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Continuous" vertical="center"/>
    </xf>
    <xf numFmtId="41" fontId="0" fillId="0" borderId="63" xfId="0" applyNumberFormat="1" applyFont="1" applyBorder="1" applyAlignment="1">
      <alignment horizontal="centerContinuous" vertical="center"/>
    </xf>
    <xf numFmtId="41" fontId="0" fillId="0" borderId="12" xfId="0" applyNumberFormat="1" applyFont="1" applyBorder="1" applyAlignment="1">
      <alignment horizontal="centerContinuous" vertical="center"/>
    </xf>
    <xf numFmtId="41" fontId="0" fillId="0" borderId="13" xfId="0" applyNumberFormat="1" applyFont="1" applyBorder="1" applyAlignment="1">
      <alignment horizontal="centerContinuous" vertical="center"/>
    </xf>
    <xf numFmtId="41" fontId="0" fillId="0" borderId="87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73" xfId="0" applyNumberFormat="1" applyFont="1" applyBorder="1" applyAlignment="1">
      <alignment horizontal="center" vertical="center"/>
    </xf>
    <xf numFmtId="41" fontId="0" fillId="33" borderId="87" xfId="0" applyNumberFormat="1" applyFont="1" applyFill="1" applyBorder="1" applyAlignment="1">
      <alignment horizontal="center" vertical="center"/>
    </xf>
    <xf numFmtId="41" fontId="0" fillId="33" borderId="73" xfId="0" applyNumberFormat="1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distributed" vertical="center"/>
    </xf>
    <xf numFmtId="214" fontId="0" fillId="33" borderId="76" xfId="48" applyNumberFormat="1" applyFont="1" applyFill="1" applyBorder="1" applyAlignment="1">
      <alignment horizontal="center" vertical="center"/>
    </xf>
    <xf numFmtId="214" fontId="0" fillId="33" borderId="65" xfId="48" applyNumberFormat="1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 textRotation="255"/>
    </xf>
    <xf numFmtId="41" fontId="0" fillId="0" borderId="20" xfId="0" applyNumberFormat="1" applyFont="1" applyBorder="1" applyAlignment="1">
      <alignment horizontal="left" vertical="center"/>
    </xf>
    <xf numFmtId="41" fontId="0" fillId="0" borderId="63" xfId="0" applyNumberFormat="1" applyFont="1" applyBorder="1" applyAlignment="1">
      <alignment horizontal="left" vertical="center"/>
    </xf>
    <xf numFmtId="214" fontId="0" fillId="33" borderId="78" xfId="48" applyNumberFormat="1" applyFont="1" applyFill="1" applyBorder="1" applyAlignment="1">
      <alignment horizontal="center" vertical="center"/>
    </xf>
    <xf numFmtId="214" fontId="0" fillId="33" borderId="71" xfId="48" applyNumberFormat="1" applyFont="1" applyFill="1" applyBorder="1" applyAlignment="1">
      <alignment horizontal="center" vertical="center"/>
    </xf>
    <xf numFmtId="41" fontId="0" fillId="0" borderId="31" xfId="0" applyNumberFormat="1" applyFont="1" applyBorder="1" applyAlignment="1">
      <alignment horizontal="left" vertical="center"/>
    </xf>
    <xf numFmtId="41" fontId="0" fillId="0" borderId="32" xfId="0" applyNumberFormat="1" applyFont="1" applyBorder="1" applyAlignment="1">
      <alignment horizontal="left" vertical="center"/>
    </xf>
    <xf numFmtId="214" fontId="0" fillId="33" borderId="79" xfId="48" applyNumberFormat="1" applyFont="1" applyFill="1" applyBorder="1" applyAlignment="1">
      <alignment horizontal="center" vertical="center"/>
    </xf>
    <xf numFmtId="214" fontId="0" fillId="33" borderId="70" xfId="48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 textRotation="255"/>
    </xf>
    <xf numFmtId="41" fontId="0" fillId="0" borderId="12" xfId="0" applyNumberFormat="1" applyFont="1" applyBorder="1" applyAlignment="1">
      <alignment horizontal="left" vertical="center"/>
    </xf>
    <xf numFmtId="41" fontId="0" fillId="0" borderId="13" xfId="0" applyNumberFormat="1" applyFont="1" applyBorder="1" applyAlignment="1">
      <alignment horizontal="left" vertical="center"/>
    </xf>
    <xf numFmtId="214" fontId="0" fillId="33" borderId="74" xfId="48" applyNumberFormat="1" applyFont="1" applyFill="1" applyBorder="1" applyAlignment="1">
      <alignment horizontal="center" vertical="center"/>
    </xf>
    <xf numFmtId="214" fontId="0" fillId="33" borderId="19" xfId="48" applyNumberFormat="1" applyFont="1" applyFill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 textRotation="255"/>
    </xf>
    <xf numFmtId="214" fontId="0" fillId="33" borderId="80" xfId="48" applyNumberFormat="1" applyFont="1" applyFill="1" applyBorder="1" applyAlignment="1">
      <alignment vertical="center"/>
    </xf>
    <xf numFmtId="214" fontId="0" fillId="33" borderId="81" xfId="48" applyNumberFormat="1" applyFont="1" applyFill="1" applyBorder="1" applyAlignment="1">
      <alignment vertical="center"/>
    </xf>
    <xf numFmtId="214" fontId="0" fillId="33" borderId="79" xfId="48" applyNumberFormat="1" applyFont="1" applyFill="1" applyBorder="1" applyAlignment="1">
      <alignment vertical="center"/>
    </xf>
    <xf numFmtId="214" fontId="0" fillId="33" borderId="70" xfId="48" applyNumberFormat="1" applyFont="1" applyFill="1" applyBorder="1" applyAlignment="1">
      <alignment vertical="center"/>
    </xf>
    <xf numFmtId="214" fontId="0" fillId="33" borderId="12" xfId="48" applyNumberFormat="1" applyFont="1" applyFill="1" applyBorder="1" applyAlignment="1">
      <alignment vertical="center"/>
    </xf>
    <xf numFmtId="214" fontId="0" fillId="33" borderId="72" xfId="48" applyNumberFormat="1" applyFont="1" applyFill="1" applyBorder="1" applyAlignment="1">
      <alignment vertical="center"/>
    </xf>
    <xf numFmtId="214" fontId="0" fillId="33" borderId="20" xfId="48" applyNumberFormat="1" applyFont="1" applyFill="1" applyBorder="1" applyAlignment="1">
      <alignment vertical="center"/>
    </xf>
    <xf numFmtId="214" fontId="0" fillId="33" borderId="31" xfId="48" applyNumberFormat="1" applyFont="1" applyFill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214" fontId="0" fillId="33" borderId="19" xfId="48" applyNumberFormat="1" applyFont="1" applyFill="1" applyBorder="1" applyAlignment="1">
      <alignment vertical="center"/>
    </xf>
    <xf numFmtId="41" fontId="0" fillId="0" borderId="36" xfId="0" applyNumberFormat="1" applyFont="1" applyBorder="1" applyAlignment="1">
      <alignment horizontal="left" vertical="center"/>
    </xf>
    <xf numFmtId="214" fontId="0" fillId="33" borderId="35" xfId="48" applyNumberFormat="1" applyFont="1" applyFill="1" applyBorder="1" applyAlignment="1">
      <alignment vertical="center"/>
    </xf>
    <xf numFmtId="41" fontId="0" fillId="0" borderId="63" xfId="0" applyNumberFormat="1" applyFont="1" applyBorder="1" applyAlignment="1" quotePrefix="1">
      <alignment horizontal="right" vertical="center"/>
    </xf>
    <xf numFmtId="41" fontId="0" fillId="0" borderId="32" xfId="0" applyNumberFormat="1" applyFont="1" applyBorder="1" applyAlignment="1" quotePrefix="1">
      <alignment horizontal="right" vertical="center"/>
    </xf>
    <xf numFmtId="41" fontId="0" fillId="0" borderId="13" xfId="0" applyNumberFormat="1" applyFont="1" applyBorder="1" applyAlignment="1" quotePrefix="1">
      <alignment horizontal="right" vertical="center"/>
    </xf>
    <xf numFmtId="41" fontId="0" fillId="0" borderId="31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G12" sqref="G12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35" t="s">
        <v>0</v>
      </c>
      <c r="B1" s="235"/>
      <c r="C1" s="235"/>
      <c r="D1" s="235"/>
      <c r="E1" s="38" t="s">
        <v>189</v>
      </c>
      <c r="F1" s="2"/>
      <c r="AA1" s="234" t="s">
        <v>90</v>
      </c>
      <c r="AB1" s="234"/>
    </row>
    <row r="2" spans="27:37" ht="13.5">
      <c r="AA2" s="226" t="s">
        <v>91</v>
      </c>
      <c r="AB2" s="226"/>
      <c r="AC2" s="231" t="s">
        <v>92</v>
      </c>
      <c r="AD2" s="227" t="s">
        <v>93</v>
      </c>
      <c r="AE2" s="228"/>
      <c r="AF2" s="229"/>
      <c r="AG2" s="226" t="s">
        <v>94</v>
      </c>
      <c r="AH2" s="226" t="s">
        <v>95</v>
      </c>
      <c r="AI2" s="226" t="s">
        <v>96</v>
      </c>
      <c r="AJ2" s="226" t="s">
        <v>97</v>
      </c>
      <c r="AK2" s="226" t="s">
        <v>98</v>
      </c>
    </row>
    <row r="3" spans="1:37" ht="14.25">
      <c r="A3" s="18" t="s">
        <v>89</v>
      </c>
      <c r="AA3" s="226"/>
      <c r="AB3" s="226"/>
      <c r="AC3" s="233"/>
      <c r="AD3" s="95"/>
      <c r="AE3" s="94" t="s">
        <v>111</v>
      </c>
      <c r="AF3" s="94" t="s">
        <v>112</v>
      </c>
      <c r="AG3" s="226"/>
      <c r="AH3" s="226"/>
      <c r="AI3" s="226"/>
      <c r="AJ3" s="226"/>
      <c r="AK3" s="226"/>
    </row>
    <row r="4" spans="27:38" ht="13.5">
      <c r="AA4" s="231" t="str">
        <f>E1</f>
        <v>名古屋市</v>
      </c>
      <c r="AB4" s="96" t="s">
        <v>99</v>
      </c>
      <c r="AC4" s="97">
        <f>F22</f>
        <v>1169988</v>
      </c>
      <c r="AD4" s="97">
        <f>F9</f>
        <v>511062</v>
      </c>
      <c r="AE4" s="97">
        <f>F10</f>
        <v>223699</v>
      </c>
      <c r="AF4" s="97">
        <f>F13</f>
        <v>206674</v>
      </c>
      <c r="AG4" s="97">
        <f>F14</f>
        <v>6196</v>
      </c>
      <c r="AH4" s="97">
        <f>F15</f>
        <v>7000</v>
      </c>
      <c r="AI4" s="97">
        <f>F17</f>
        <v>198072</v>
      </c>
      <c r="AJ4" s="97">
        <f>F20</f>
        <v>79318</v>
      </c>
      <c r="AK4" s="97">
        <f>F21</f>
        <v>263781</v>
      </c>
      <c r="AL4" s="98"/>
    </row>
    <row r="5" spans="1:37" ht="13.5">
      <c r="A5" s="17" t="s">
        <v>182</v>
      </c>
      <c r="AA5" s="232"/>
      <c r="AB5" s="96" t="s">
        <v>100</v>
      </c>
      <c r="AC5" s="99"/>
      <c r="AD5" s="99">
        <f>G9</f>
        <v>43.680960830367496</v>
      </c>
      <c r="AE5" s="99">
        <f>G10</f>
        <v>19.119768749764955</v>
      </c>
      <c r="AF5" s="99">
        <f>G13</f>
        <v>17.66462562009183</v>
      </c>
      <c r="AG5" s="99">
        <f>G14</f>
        <v>0.5295780811427125</v>
      </c>
      <c r="AH5" s="99">
        <f>G15</f>
        <v>0.5982967346673641</v>
      </c>
      <c r="AI5" s="99">
        <f>G17</f>
        <v>16.929404404147736</v>
      </c>
      <c r="AJ5" s="99">
        <f>G20</f>
        <v>6.779385771477998</v>
      </c>
      <c r="AK5" s="99">
        <f>G21</f>
        <v>22.545615852470284</v>
      </c>
    </row>
    <row r="6" spans="1:37" ht="14.25">
      <c r="A6" s="3"/>
      <c r="G6" s="239" t="s">
        <v>113</v>
      </c>
      <c r="H6" s="240"/>
      <c r="I6" s="240"/>
      <c r="AA6" s="233"/>
      <c r="AB6" s="96" t="s">
        <v>101</v>
      </c>
      <c r="AC6" s="99">
        <f>I22</f>
        <v>7.4101853441430166</v>
      </c>
      <c r="AD6" s="99">
        <f>I9</f>
        <v>0.9044761797579737</v>
      </c>
      <c r="AE6" s="99">
        <f>I10</f>
        <v>0.14280598083982188</v>
      </c>
      <c r="AF6" s="99">
        <f>I13</f>
        <v>1.8841322737759514</v>
      </c>
      <c r="AG6" s="99">
        <f>I14</f>
        <v>0.40512072597633786</v>
      </c>
      <c r="AH6" s="99">
        <f>I15</f>
        <v>39.99999999999999</v>
      </c>
      <c r="AI6" s="99">
        <f>I17</f>
        <v>7.4801803708346215</v>
      </c>
      <c r="AJ6" s="99">
        <f>I20</f>
        <v>11.59603804378413</v>
      </c>
      <c r="AK6" s="99">
        <f>I21</f>
        <v>25.214679369419414</v>
      </c>
    </row>
    <row r="7" spans="1:9" ht="27" customHeight="1">
      <c r="A7" s="15"/>
      <c r="B7" s="5"/>
      <c r="C7" s="5"/>
      <c r="D7" s="5"/>
      <c r="E7" s="19"/>
      <c r="F7" s="53" t="s">
        <v>183</v>
      </c>
      <c r="G7" s="54"/>
      <c r="H7" s="55" t="s">
        <v>1</v>
      </c>
      <c r="I7" s="13" t="s">
        <v>21</v>
      </c>
    </row>
    <row r="8" spans="1:9" ht="16.5" customHeight="1">
      <c r="A8" s="6"/>
      <c r="B8" s="7"/>
      <c r="C8" s="7"/>
      <c r="D8" s="7"/>
      <c r="E8" s="20"/>
      <c r="F8" s="24" t="s">
        <v>87</v>
      </c>
      <c r="G8" s="25" t="s">
        <v>2</v>
      </c>
      <c r="H8" s="56"/>
      <c r="I8" s="14"/>
    </row>
    <row r="9" spans="1:29" ht="18" customHeight="1">
      <c r="A9" s="236" t="s">
        <v>80</v>
      </c>
      <c r="B9" s="236" t="s">
        <v>81</v>
      </c>
      <c r="C9" s="39" t="s">
        <v>3</v>
      </c>
      <c r="D9" s="40"/>
      <c r="E9" s="41"/>
      <c r="F9" s="58">
        <v>511062</v>
      </c>
      <c r="G9" s="59">
        <f aca="true" t="shared" si="0" ref="G9:G22">F9/$F$22*100</f>
        <v>43.680960830367496</v>
      </c>
      <c r="H9" s="60">
        <v>506481</v>
      </c>
      <c r="I9" s="61">
        <f aca="true" t="shared" si="1" ref="I9:I21">(F9/H9-1)*100</f>
        <v>0.9044761797579737</v>
      </c>
      <c r="AA9" s="242" t="s">
        <v>90</v>
      </c>
      <c r="AB9" s="243"/>
      <c r="AC9" s="244" t="s">
        <v>102</v>
      </c>
    </row>
    <row r="10" spans="1:37" ht="18" customHeight="1">
      <c r="A10" s="237"/>
      <c r="B10" s="237"/>
      <c r="C10" s="8"/>
      <c r="D10" s="42" t="s">
        <v>22</v>
      </c>
      <c r="E10" s="26"/>
      <c r="F10" s="62">
        <v>223699</v>
      </c>
      <c r="G10" s="63">
        <f t="shared" si="0"/>
        <v>19.119768749764955</v>
      </c>
      <c r="H10" s="64">
        <v>223380</v>
      </c>
      <c r="I10" s="65">
        <f t="shared" si="1"/>
        <v>0.14280598083982188</v>
      </c>
      <c r="AA10" s="226" t="s">
        <v>91</v>
      </c>
      <c r="AB10" s="226"/>
      <c r="AC10" s="244"/>
      <c r="AD10" s="227" t="s">
        <v>103</v>
      </c>
      <c r="AE10" s="228"/>
      <c r="AF10" s="229"/>
      <c r="AG10" s="227" t="s">
        <v>104</v>
      </c>
      <c r="AH10" s="241"/>
      <c r="AI10" s="230"/>
      <c r="AJ10" s="227" t="s">
        <v>105</v>
      </c>
      <c r="AK10" s="230"/>
    </row>
    <row r="11" spans="1:37" ht="18" customHeight="1">
      <c r="A11" s="237"/>
      <c r="B11" s="237"/>
      <c r="C11" s="30"/>
      <c r="D11" s="31"/>
      <c r="E11" s="29" t="s">
        <v>23</v>
      </c>
      <c r="F11" s="66">
        <v>158903</v>
      </c>
      <c r="G11" s="67">
        <f t="shared" si="0"/>
        <v>13.58159228983545</v>
      </c>
      <c r="H11" s="68">
        <v>154847</v>
      </c>
      <c r="I11" s="69">
        <f t="shared" si="1"/>
        <v>2.6193597551131154</v>
      </c>
      <c r="AA11" s="226"/>
      <c r="AB11" s="226"/>
      <c r="AC11" s="242"/>
      <c r="AD11" s="95"/>
      <c r="AE11" s="94" t="s">
        <v>106</v>
      </c>
      <c r="AF11" s="94" t="s">
        <v>107</v>
      </c>
      <c r="AG11" s="95"/>
      <c r="AH11" s="94" t="s">
        <v>108</v>
      </c>
      <c r="AI11" s="94" t="s">
        <v>109</v>
      </c>
      <c r="AJ11" s="95"/>
      <c r="AK11" s="100" t="s">
        <v>110</v>
      </c>
    </row>
    <row r="12" spans="1:38" ht="18" customHeight="1">
      <c r="A12" s="237"/>
      <c r="B12" s="237"/>
      <c r="C12" s="30"/>
      <c r="D12" s="32"/>
      <c r="E12" s="29" t="s">
        <v>24</v>
      </c>
      <c r="F12" s="66">
        <v>49986</v>
      </c>
      <c r="G12" s="67">
        <f>F12/$F$22*100</f>
        <v>4.272351511297551</v>
      </c>
      <c r="H12" s="68">
        <v>53718</v>
      </c>
      <c r="I12" s="69">
        <f t="shared" si="1"/>
        <v>-6.947391935664027</v>
      </c>
      <c r="AA12" s="231" t="str">
        <f>E1</f>
        <v>名古屋市</v>
      </c>
      <c r="AB12" s="96" t="s">
        <v>99</v>
      </c>
      <c r="AC12" s="97">
        <f>F40</f>
        <v>1169988</v>
      </c>
      <c r="AD12" s="97">
        <f>F23</f>
        <v>696333</v>
      </c>
      <c r="AE12" s="97">
        <f>F24</f>
        <v>261818</v>
      </c>
      <c r="AF12" s="97">
        <f>F26</f>
        <v>136162</v>
      </c>
      <c r="AG12" s="97">
        <f>F27</f>
        <v>387176</v>
      </c>
      <c r="AH12" s="97">
        <f>F28</f>
        <v>92924</v>
      </c>
      <c r="AI12" s="97">
        <f>F32</f>
        <v>1436</v>
      </c>
      <c r="AJ12" s="97">
        <f>F34</f>
        <v>86479</v>
      </c>
      <c r="AK12" s="97">
        <f>F35</f>
        <v>86479</v>
      </c>
      <c r="AL12" s="101"/>
    </row>
    <row r="13" spans="1:37" ht="18" customHeight="1">
      <c r="A13" s="237"/>
      <c r="B13" s="237"/>
      <c r="C13" s="10"/>
      <c r="D13" s="27" t="s">
        <v>25</v>
      </c>
      <c r="E13" s="28"/>
      <c r="F13" s="70">
        <v>206674</v>
      </c>
      <c r="G13" s="71">
        <f t="shared" si="0"/>
        <v>17.66462562009183</v>
      </c>
      <c r="H13" s="72">
        <v>202852</v>
      </c>
      <c r="I13" s="73">
        <f t="shared" si="1"/>
        <v>1.8841322737759514</v>
      </c>
      <c r="AA13" s="232"/>
      <c r="AB13" s="96" t="s">
        <v>100</v>
      </c>
      <c r="AC13" s="99"/>
      <c r="AD13" s="99">
        <f>G23</f>
        <v>59.5162514487328</v>
      </c>
      <c r="AE13" s="99">
        <f>G24</f>
        <v>22.377836353877136</v>
      </c>
      <c r="AF13" s="99">
        <f>G26</f>
        <v>11.637897140825377</v>
      </c>
      <c r="AG13" s="99">
        <f>G27</f>
        <v>33.09230522022448</v>
      </c>
      <c r="AH13" s="99">
        <f>G28</f>
        <v>7.9423036817471635</v>
      </c>
      <c r="AI13" s="99">
        <f>G32</f>
        <v>0.12273630156890498</v>
      </c>
      <c r="AJ13" s="99">
        <f>G34</f>
        <v>7.391443331042711</v>
      </c>
      <c r="AK13" s="99">
        <f>G35</f>
        <v>7.391443331042711</v>
      </c>
    </row>
    <row r="14" spans="1:37" ht="18" customHeight="1">
      <c r="A14" s="237"/>
      <c r="B14" s="237"/>
      <c r="C14" s="43" t="s">
        <v>4</v>
      </c>
      <c r="D14" s="44"/>
      <c r="E14" s="45"/>
      <c r="F14" s="66">
        <v>6196</v>
      </c>
      <c r="G14" s="67">
        <f t="shared" si="0"/>
        <v>0.5295780811427125</v>
      </c>
      <c r="H14" s="68">
        <v>6171</v>
      </c>
      <c r="I14" s="69">
        <f t="shared" si="1"/>
        <v>0.40512072597633786</v>
      </c>
      <c r="AA14" s="233"/>
      <c r="AB14" s="96" t="s">
        <v>101</v>
      </c>
      <c r="AC14" s="99">
        <f>I40</f>
        <v>7.4101853441430166</v>
      </c>
      <c r="AD14" s="99">
        <f>I23</f>
        <v>14.760806830935657</v>
      </c>
      <c r="AE14" s="99">
        <f>I24</f>
        <v>69.74054432529854</v>
      </c>
      <c r="AF14" s="99">
        <f>I26</f>
        <v>-4.6704893126938485</v>
      </c>
      <c r="AG14" s="99">
        <f>I27</f>
        <v>-0.2133998618570998</v>
      </c>
      <c r="AH14" s="99">
        <f>I28</f>
        <v>-0.773107807961726</v>
      </c>
      <c r="AI14" s="99">
        <f>I32</f>
        <v>-47.53379612714651</v>
      </c>
      <c r="AJ14" s="99">
        <f>I34</f>
        <v>-8.485893881351991</v>
      </c>
      <c r="AK14" s="99">
        <f>I35</f>
        <v>-8.485893881351991</v>
      </c>
    </row>
    <row r="15" spans="1:9" ht="18" customHeight="1">
      <c r="A15" s="237"/>
      <c r="B15" s="237"/>
      <c r="C15" s="43" t="s">
        <v>5</v>
      </c>
      <c r="D15" s="44"/>
      <c r="E15" s="45"/>
      <c r="F15" s="66">
        <v>7000</v>
      </c>
      <c r="G15" s="67">
        <f t="shared" si="0"/>
        <v>0.5982967346673641</v>
      </c>
      <c r="H15" s="68">
        <v>5000</v>
      </c>
      <c r="I15" s="69">
        <f t="shared" si="1"/>
        <v>39.99999999999999</v>
      </c>
    </row>
    <row r="16" spans="1:9" ht="18" customHeight="1">
      <c r="A16" s="237"/>
      <c r="B16" s="237"/>
      <c r="C16" s="43" t="s">
        <v>26</v>
      </c>
      <c r="D16" s="44"/>
      <c r="E16" s="45"/>
      <c r="F16" s="66">
        <v>43965</v>
      </c>
      <c r="G16" s="67">
        <f t="shared" si="0"/>
        <v>3.7577308485215233</v>
      </c>
      <c r="H16" s="68">
        <v>44882</v>
      </c>
      <c r="I16" s="69">
        <f t="shared" si="1"/>
        <v>-2.043135332650059</v>
      </c>
    </row>
    <row r="17" spans="1:9" ht="18" customHeight="1">
      <c r="A17" s="237"/>
      <c r="B17" s="237"/>
      <c r="C17" s="43" t="s">
        <v>6</v>
      </c>
      <c r="D17" s="44"/>
      <c r="E17" s="45"/>
      <c r="F17" s="66">
        <v>198072</v>
      </c>
      <c r="G17" s="67">
        <f t="shared" si="0"/>
        <v>16.929404404147736</v>
      </c>
      <c r="H17" s="68">
        <v>184287</v>
      </c>
      <c r="I17" s="69">
        <f t="shared" si="1"/>
        <v>7.4801803708346215</v>
      </c>
    </row>
    <row r="18" spans="1:9" ht="18" customHeight="1">
      <c r="A18" s="237"/>
      <c r="B18" s="237"/>
      <c r="C18" s="43" t="s">
        <v>27</v>
      </c>
      <c r="D18" s="44"/>
      <c r="E18" s="45"/>
      <c r="F18" s="66">
        <v>53493</v>
      </c>
      <c r="G18" s="67">
        <f t="shared" si="0"/>
        <v>4.572098175365901</v>
      </c>
      <c r="H18" s="68">
        <v>52568</v>
      </c>
      <c r="I18" s="69">
        <f t="shared" si="1"/>
        <v>1.7596256277583322</v>
      </c>
    </row>
    <row r="19" spans="1:9" ht="18" customHeight="1">
      <c r="A19" s="237"/>
      <c r="B19" s="237"/>
      <c r="C19" s="43" t="s">
        <v>28</v>
      </c>
      <c r="D19" s="44"/>
      <c r="E19" s="45"/>
      <c r="F19" s="66">
        <v>7101</v>
      </c>
      <c r="G19" s="67">
        <f t="shared" si="0"/>
        <v>0.6069293018389932</v>
      </c>
      <c r="H19" s="68">
        <v>8143</v>
      </c>
      <c r="I19" s="69">
        <f t="shared" si="1"/>
        <v>-12.796266732162598</v>
      </c>
    </row>
    <row r="20" spans="1:9" ht="18" customHeight="1">
      <c r="A20" s="237"/>
      <c r="B20" s="237"/>
      <c r="C20" s="43" t="s">
        <v>7</v>
      </c>
      <c r="D20" s="44"/>
      <c r="E20" s="45"/>
      <c r="F20" s="66">
        <v>79318</v>
      </c>
      <c r="G20" s="67">
        <f t="shared" si="0"/>
        <v>6.779385771477998</v>
      </c>
      <c r="H20" s="68">
        <v>71076</v>
      </c>
      <c r="I20" s="69">
        <f t="shared" si="1"/>
        <v>11.59603804378413</v>
      </c>
    </row>
    <row r="21" spans="1:9" ht="18" customHeight="1">
      <c r="A21" s="237"/>
      <c r="B21" s="237"/>
      <c r="C21" s="48" t="s">
        <v>8</v>
      </c>
      <c r="D21" s="49"/>
      <c r="E21" s="47"/>
      <c r="F21" s="74">
        <v>263781</v>
      </c>
      <c r="G21" s="75">
        <f t="shared" si="0"/>
        <v>22.545615852470284</v>
      </c>
      <c r="H21" s="76">
        <v>210663</v>
      </c>
      <c r="I21" s="77">
        <f t="shared" si="1"/>
        <v>25.214679369419414</v>
      </c>
    </row>
    <row r="22" spans="1:9" ht="18" customHeight="1">
      <c r="A22" s="237"/>
      <c r="B22" s="238"/>
      <c r="C22" s="50" t="s">
        <v>9</v>
      </c>
      <c r="D22" s="33"/>
      <c r="E22" s="51"/>
      <c r="F22" s="78">
        <f>SUM(F9,F14:F21)</f>
        <v>1169988</v>
      </c>
      <c r="G22" s="79">
        <f t="shared" si="0"/>
        <v>100</v>
      </c>
      <c r="H22" s="78">
        <f>SUM(H9,H14:H21)</f>
        <v>1089271</v>
      </c>
      <c r="I22" s="161">
        <f aca="true" t="shared" si="2" ref="I22:I40">(F22/H22-1)*100</f>
        <v>7.4101853441430166</v>
      </c>
    </row>
    <row r="23" spans="1:9" ht="18" customHeight="1">
      <c r="A23" s="237"/>
      <c r="B23" s="236" t="s">
        <v>82</v>
      </c>
      <c r="C23" s="4" t="s">
        <v>10</v>
      </c>
      <c r="D23" s="5"/>
      <c r="E23" s="19"/>
      <c r="F23" s="58">
        <v>696333</v>
      </c>
      <c r="G23" s="59">
        <f aca="true" t="shared" si="3" ref="G23:G37">F23/$F$40*100</f>
        <v>59.5162514487328</v>
      </c>
      <c r="H23" s="60">
        <v>606769</v>
      </c>
      <c r="I23" s="80">
        <f t="shared" si="2"/>
        <v>14.760806830935657</v>
      </c>
    </row>
    <row r="24" spans="1:9" ht="18" customHeight="1">
      <c r="A24" s="237"/>
      <c r="B24" s="237"/>
      <c r="C24" s="8"/>
      <c r="D24" s="9" t="s">
        <v>11</v>
      </c>
      <c r="E24" s="34"/>
      <c r="F24" s="66">
        <v>261818</v>
      </c>
      <c r="G24" s="67">
        <f t="shared" si="3"/>
        <v>22.377836353877136</v>
      </c>
      <c r="H24" s="68">
        <v>154246</v>
      </c>
      <c r="I24" s="69">
        <f t="shared" si="2"/>
        <v>69.74054432529854</v>
      </c>
    </row>
    <row r="25" spans="1:9" ht="18" customHeight="1">
      <c r="A25" s="237"/>
      <c r="B25" s="237"/>
      <c r="C25" s="8"/>
      <c r="D25" s="9" t="s">
        <v>29</v>
      </c>
      <c r="E25" s="34"/>
      <c r="F25" s="66">
        <v>298353</v>
      </c>
      <c r="G25" s="67">
        <f t="shared" si="3"/>
        <v>25.5005179540303</v>
      </c>
      <c r="H25" s="68">
        <v>298690</v>
      </c>
      <c r="I25" s="69">
        <f t="shared" si="2"/>
        <v>-0.11282600689678235</v>
      </c>
    </row>
    <row r="26" spans="1:9" ht="18" customHeight="1">
      <c r="A26" s="237"/>
      <c r="B26" s="237"/>
      <c r="C26" s="10"/>
      <c r="D26" s="9" t="s">
        <v>12</v>
      </c>
      <c r="E26" s="34"/>
      <c r="F26" s="66">
        <v>136162</v>
      </c>
      <c r="G26" s="67">
        <f t="shared" si="3"/>
        <v>11.637897140825377</v>
      </c>
      <c r="H26" s="68">
        <v>142833</v>
      </c>
      <c r="I26" s="69">
        <f t="shared" si="2"/>
        <v>-4.6704893126938485</v>
      </c>
    </row>
    <row r="27" spans="1:9" ht="18" customHeight="1">
      <c r="A27" s="237"/>
      <c r="B27" s="237"/>
      <c r="C27" s="8" t="s">
        <v>13</v>
      </c>
      <c r="D27" s="12"/>
      <c r="E27" s="21"/>
      <c r="F27" s="58">
        <v>387176</v>
      </c>
      <c r="G27" s="59">
        <f t="shared" si="3"/>
        <v>33.09230522022448</v>
      </c>
      <c r="H27" s="60">
        <v>388004</v>
      </c>
      <c r="I27" s="80">
        <f t="shared" si="2"/>
        <v>-0.2133998618570998</v>
      </c>
    </row>
    <row r="28" spans="1:9" ht="18" customHeight="1">
      <c r="A28" s="237"/>
      <c r="B28" s="237"/>
      <c r="C28" s="8"/>
      <c r="D28" s="9" t="s">
        <v>14</v>
      </c>
      <c r="E28" s="34"/>
      <c r="F28" s="66">
        <v>92924</v>
      </c>
      <c r="G28" s="67">
        <f t="shared" si="3"/>
        <v>7.9423036817471635</v>
      </c>
      <c r="H28" s="68">
        <v>93648</v>
      </c>
      <c r="I28" s="69">
        <f t="shared" si="2"/>
        <v>-0.773107807961726</v>
      </c>
    </row>
    <row r="29" spans="1:9" ht="18" customHeight="1">
      <c r="A29" s="237"/>
      <c r="B29" s="237"/>
      <c r="C29" s="8"/>
      <c r="D29" s="9" t="s">
        <v>30</v>
      </c>
      <c r="E29" s="34"/>
      <c r="F29" s="66">
        <v>23394</v>
      </c>
      <c r="G29" s="67">
        <f t="shared" si="3"/>
        <v>1.9995076872583308</v>
      </c>
      <c r="H29" s="68">
        <v>22696</v>
      </c>
      <c r="I29" s="69">
        <f t="shared" si="2"/>
        <v>3.075431794148753</v>
      </c>
    </row>
    <row r="30" spans="1:9" ht="18" customHeight="1">
      <c r="A30" s="237"/>
      <c r="B30" s="237"/>
      <c r="C30" s="8"/>
      <c r="D30" s="9" t="s">
        <v>31</v>
      </c>
      <c r="E30" s="34"/>
      <c r="F30" s="66">
        <v>101928</v>
      </c>
      <c r="G30" s="67">
        <f t="shared" si="3"/>
        <v>8.711884224453584</v>
      </c>
      <c r="H30" s="68">
        <v>103055</v>
      </c>
      <c r="I30" s="69">
        <f t="shared" si="2"/>
        <v>-1.0935908010285766</v>
      </c>
    </row>
    <row r="31" spans="1:9" ht="18" customHeight="1">
      <c r="A31" s="237"/>
      <c r="B31" s="237"/>
      <c r="C31" s="8"/>
      <c r="D31" s="9" t="s">
        <v>32</v>
      </c>
      <c r="E31" s="34"/>
      <c r="F31" s="66">
        <v>85213</v>
      </c>
      <c r="G31" s="67">
        <f t="shared" si="3"/>
        <v>7.283237093030014</v>
      </c>
      <c r="H31" s="68">
        <v>81806</v>
      </c>
      <c r="I31" s="69">
        <f t="shared" si="2"/>
        <v>4.164731193311</v>
      </c>
    </row>
    <row r="32" spans="1:9" ht="18" customHeight="1">
      <c r="A32" s="237"/>
      <c r="B32" s="237"/>
      <c r="C32" s="8"/>
      <c r="D32" s="9" t="s">
        <v>15</v>
      </c>
      <c r="E32" s="34"/>
      <c r="F32" s="66">
        <v>1436</v>
      </c>
      <c r="G32" s="67">
        <f t="shared" si="3"/>
        <v>0.12273630156890498</v>
      </c>
      <c r="H32" s="68">
        <v>2737</v>
      </c>
      <c r="I32" s="69">
        <f t="shared" si="2"/>
        <v>-47.53379612714651</v>
      </c>
    </row>
    <row r="33" spans="1:9" ht="18" customHeight="1">
      <c r="A33" s="237"/>
      <c r="B33" s="237"/>
      <c r="C33" s="10"/>
      <c r="D33" s="9" t="s">
        <v>33</v>
      </c>
      <c r="E33" s="34"/>
      <c r="F33" s="66">
        <v>82181</v>
      </c>
      <c r="G33" s="67">
        <f t="shared" si="3"/>
        <v>7.02408913595695</v>
      </c>
      <c r="H33" s="68">
        <v>83962</v>
      </c>
      <c r="I33" s="69">
        <f t="shared" si="2"/>
        <v>-2.1211976846668756</v>
      </c>
    </row>
    <row r="34" spans="1:9" ht="18" customHeight="1">
      <c r="A34" s="237"/>
      <c r="B34" s="237"/>
      <c r="C34" s="8" t="s">
        <v>16</v>
      </c>
      <c r="D34" s="12"/>
      <c r="E34" s="21"/>
      <c r="F34" s="58">
        <v>86479</v>
      </c>
      <c r="G34" s="59">
        <f t="shared" si="3"/>
        <v>7.391443331042711</v>
      </c>
      <c r="H34" s="60">
        <v>94498</v>
      </c>
      <c r="I34" s="80">
        <f t="shared" si="2"/>
        <v>-8.485893881351991</v>
      </c>
    </row>
    <row r="35" spans="1:9" ht="18" customHeight="1">
      <c r="A35" s="237"/>
      <c r="B35" s="237"/>
      <c r="C35" s="8"/>
      <c r="D35" s="35" t="s">
        <v>17</v>
      </c>
      <c r="E35" s="36"/>
      <c r="F35" s="62">
        <v>86479</v>
      </c>
      <c r="G35" s="63">
        <f t="shared" si="3"/>
        <v>7.391443331042711</v>
      </c>
      <c r="H35" s="64">
        <v>94498</v>
      </c>
      <c r="I35" s="65">
        <f t="shared" si="2"/>
        <v>-8.485893881351991</v>
      </c>
    </row>
    <row r="36" spans="1:9" ht="18" customHeight="1">
      <c r="A36" s="237"/>
      <c r="B36" s="237"/>
      <c r="C36" s="8"/>
      <c r="D36" s="37"/>
      <c r="E36" s="93" t="s">
        <v>88</v>
      </c>
      <c r="F36" s="66">
        <v>43195</v>
      </c>
      <c r="G36" s="67">
        <f t="shared" si="3"/>
        <v>3.6919182077081136</v>
      </c>
      <c r="H36" s="68">
        <v>49933</v>
      </c>
      <c r="I36" s="69">
        <f>(F36/H36-1)*100</f>
        <v>-13.494082069973768</v>
      </c>
    </row>
    <row r="37" spans="1:9" ht="18" customHeight="1">
      <c r="A37" s="237"/>
      <c r="B37" s="237"/>
      <c r="C37" s="8"/>
      <c r="D37" s="11"/>
      <c r="E37" s="29" t="s">
        <v>34</v>
      </c>
      <c r="F37" s="66">
        <v>43284</v>
      </c>
      <c r="G37" s="67">
        <f t="shared" si="3"/>
        <v>3.699525123334598</v>
      </c>
      <c r="H37" s="68">
        <v>44565</v>
      </c>
      <c r="I37" s="69">
        <f t="shared" si="2"/>
        <v>-2.874453046112424</v>
      </c>
    </row>
    <row r="38" spans="1:9" ht="18" customHeight="1">
      <c r="A38" s="237"/>
      <c r="B38" s="237"/>
      <c r="C38" s="8"/>
      <c r="D38" s="52" t="s">
        <v>35</v>
      </c>
      <c r="E38" s="45"/>
      <c r="F38" s="66">
        <v>0</v>
      </c>
      <c r="G38" s="63">
        <f>F38/$F$40*100</f>
        <v>0</v>
      </c>
      <c r="H38" s="68">
        <v>0</v>
      </c>
      <c r="I38" s="69" t="e">
        <f t="shared" si="2"/>
        <v>#DIV/0!</v>
      </c>
    </row>
    <row r="39" spans="1:9" ht="18" customHeight="1">
      <c r="A39" s="237"/>
      <c r="B39" s="237"/>
      <c r="C39" s="6"/>
      <c r="D39" s="46" t="s">
        <v>36</v>
      </c>
      <c r="E39" s="47"/>
      <c r="F39" s="74">
        <v>0</v>
      </c>
      <c r="G39" s="75">
        <f>F39/$F$40*100</f>
        <v>0</v>
      </c>
      <c r="H39" s="90">
        <v>0</v>
      </c>
      <c r="I39" s="77" t="e">
        <f t="shared" si="2"/>
        <v>#DIV/0!</v>
      </c>
    </row>
    <row r="40" spans="1:9" ht="18" customHeight="1">
      <c r="A40" s="238"/>
      <c r="B40" s="238"/>
      <c r="C40" s="6" t="s">
        <v>18</v>
      </c>
      <c r="D40" s="7"/>
      <c r="E40" s="20"/>
      <c r="F40" s="78">
        <f>SUM(F23,F27,F34)</f>
        <v>1169988</v>
      </c>
      <c r="G40" s="162">
        <f>F40/$F$40*100</f>
        <v>100</v>
      </c>
      <c r="H40" s="78">
        <f>SUM(H23,H27,H34)</f>
        <v>1089271</v>
      </c>
      <c r="I40" s="161">
        <f t="shared" si="2"/>
        <v>7.4101853441430166</v>
      </c>
    </row>
    <row r="41" spans="1:2" ht="18" customHeight="1">
      <c r="A41" s="91" t="s">
        <v>19</v>
      </c>
      <c r="B41" s="91"/>
    </row>
    <row r="42" spans="1:2" ht="18" customHeight="1">
      <c r="A42" s="92" t="s">
        <v>20</v>
      </c>
      <c r="B42" s="91"/>
    </row>
    <row r="52" ht="13.5">
      <c r="J52" s="12"/>
    </row>
    <row r="53" ht="13.5">
      <c r="J53" s="12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:E7"/>
    </sheetView>
  </sheetViews>
  <sheetFormatPr defaultColWidth="8.796875" defaultRowHeight="14.25"/>
  <cols>
    <col min="1" max="1" width="3.59765625" style="297" customWidth="1"/>
    <col min="2" max="3" width="1.59765625" style="297" customWidth="1"/>
    <col min="4" max="4" width="22.59765625" style="297" customWidth="1"/>
    <col min="5" max="5" width="10.59765625" style="297" customWidth="1"/>
    <col min="6" max="11" width="13.59765625" style="297" customWidth="1"/>
    <col min="12" max="13" width="13.59765625" style="298" customWidth="1"/>
    <col min="14" max="21" width="13.59765625" style="297" customWidth="1"/>
    <col min="22" max="25" width="12" style="297" customWidth="1"/>
    <col min="26" max="16384" width="9" style="297" customWidth="1"/>
  </cols>
  <sheetData>
    <row r="1" spans="1:7" ht="33.75" customHeight="1">
      <c r="A1" s="174" t="s">
        <v>0</v>
      </c>
      <c r="B1" s="175"/>
      <c r="C1" s="175"/>
      <c r="D1" s="176" t="s">
        <v>190</v>
      </c>
      <c r="E1" s="177"/>
      <c r="F1" s="177"/>
      <c r="G1" s="177"/>
    </row>
    <row r="2" ht="15" customHeight="1"/>
    <row r="3" spans="1:4" ht="15" customHeight="1">
      <c r="A3" s="178" t="s">
        <v>43</v>
      </c>
      <c r="B3" s="178"/>
      <c r="C3" s="178"/>
      <c r="D3" s="178"/>
    </row>
    <row r="4" spans="1:4" ht="15" customHeight="1">
      <c r="A4" s="178"/>
      <c r="B4" s="178"/>
      <c r="C4" s="178"/>
      <c r="D4" s="178"/>
    </row>
    <row r="5" spans="1:15" ht="15.75" customHeight="1">
      <c r="A5" s="299" t="s">
        <v>184</v>
      </c>
      <c r="B5" s="299"/>
      <c r="C5" s="299"/>
      <c r="D5" s="299"/>
      <c r="O5" s="300" t="s">
        <v>44</v>
      </c>
    </row>
    <row r="6" spans="1:15" ht="15.75" customHeight="1">
      <c r="A6" s="245" t="s">
        <v>45</v>
      </c>
      <c r="B6" s="246"/>
      <c r="C6" s="246"/>
      <c r="D6" s="246"/>
      <c r="E6" s="247"/>
      <c r="F6" s="269" t="s">
        <v>191</v>
      </c>
      <c r="G6" s="301"/>
      <c r="H6" s="269" t="s">
        <v>192</v>
      </c>
      <c r="I6" s="301"/>
      <c r="J6" s="269" t="s">
        <v>193</v>
      </c>
      <c r="K6" s="301"/>
      <c r="L6" s="269" t="s">
        <v>194</v>
      </c>
      <c r="M6" s="301"/>
      <c r="N6" s="269" t="s">
        <v>195</v>
      </c>
      <c r="O6" s="301"/>
    </row>
    <row r="7" spans="1:15" ht="15.75" customHeight="1">
      <c r="A7" s="248"/>
      <c r="B7" s="249"/>
      <c r="C7" s="249"/>
      <c r="D7" s="249"/>
      <c r="E7" s="250"/>
      <c r="F7" s="179" t="s">
        <v>196</v>
      </c>
      <c r="G7" s="302" t="s">
        <v>197</v>
      </c>
      <c r="H7" s="179" t="str">
        <f>+F7</f>
        <v>29年度</v>
      </c>
      <c r="I7" s="302" t="s">
        <v>197</v>
      </c>
      <c r="J7" s="180" t="str">
        <f>+H7</f>
        <v>29年度</v>
      </c>
      <c r="K7" s="303" t="s">
        <v>197</v>
      </c>
      <c r="L7" s="181" t="str">
        <f>+J7</f>
        <v>29年度</v>
      </c>
      <c r="M7" s="304" t="s">
        <v>197</v>
      </c>
      <c r="N7" s="181" t="str">
        <f>+L7</f>
        <v>29年度</v>
      </c>
      <c r="O7" s="305" t="s">
        <v>197</v>
      </c>
    </row>
    <row r="8" spans="1:25" ht="15.75" customHeight="1">
      <c r="A8" s="251" t="s">
        <v>83</v>
      </c>
      <c r="B8" s="306" t="s">
        <v>46</v>
      </c>
      <c r="C8" s="307"/>
      <c r="D8" s="307"/>
      <c r="E8" s="308" t="s">
        <v>37</v>
      </c>
      <c r="F8" s="309">
        <v>49642</v>
      </c>
      <c r="G8" s="310">
        <v>49451</v>
      </c>
      <c r="H8" s="311">
        <v>1002</v>
      </c>
      <c r="I8" s="312">
        <v>1004</v>
      </c>
      <c r="J8" s="309">
        <v>33889</v>
      </c>
      <c r="K8" s="310">
        <v>33680</v>
      </c>
      <c r="L8" s="311">
        <v>25781</v>
      </c>
      <c r="M8" s="312">
        <v>25276</v>
      </c>
      <c r="N8" s="311">
        <v>100744</v>
      </c>
      <c r="O8" s="313">
        <v>99797</v>
      </c>
      <c r="P8" s="314"/>
      <c r="Q8" s="314"/>
      <c r="R8" s="314"/>
      <c r="S8" s="314"/>
      <c r="T8" s="314"/>
      <c r="U8" s="314"/>
      <c r="V8" s="314"/>
      <c r="W8" s="314"/>
      <c r="X8" s="314"/>
      <c r="Y8" s="314"/>
    </row>
    <row r="9" spans="1:25" ht="15.75" customHeight="1">
      <c r="A9" s="252"/>
      <c r="B9" s="298"/>
      <c r="C9" s="315" t="s">
        <v>47</v>
      </c>
      <c r="D9" s="316"/>
      <c r="E9" s="317" t="s">
        <v>38</v>
      </c>
      <c r="F9" s="219">
        <v>49517</v>
      </c>
      <c r="G9" s="318">
        <v>49407</v>
      </c>
      <c r="H9" s="319">
        <v>1001</v>
      </c>
      <c r="I9" s="320">
        <v>1004</v>
      </c>
      <c r="J9" s="219">
        <v>33885</v>
      </c>
      <c r="K9" s="318">
        <v>33473</v>
      </c>
      <c r="L9" s="319">
        <v>25595</v>
      </c>
      <c r="M9" s="320">
        <v>25144</v>
      </c>
      <c r="N9" s="319">
        <v>100405</v>
      </c>
      <c r="O9" s="321">
        <v>99564</v>
      </c>
      <c r="P9" s="314"/>
      <c r="Q9" s="314"/>
      <c r="R9" s="314"/>
      <c r="S9" s="314"/>
      <c r="T9" s="314"/>
      <c r="U9" s="314"/>
      <c r="V9" s="314"/>
      <c r="W9" s="314"/>
      <c r="X9" s="314"/>
      <c r="Y9" s="314"/>
    </row>
    <row r="10" spans="1:25" ht="15.75" customHeight="1">
      <c r="A10" s="252"/>
      <c r="B10" s="322"/>
      <c r="C10" s="315" t="s">
        <v>48</v>
      </c>
      <c r="D10" s="316"/>
      <c r="E10" s="317" t="s">
        <v>39</v>
      </c>
      <c r="F10" s="219">
        <v>125</v>
      </c>
      <c r="G10" s="318">
        <v>43</v>
      </c>
      <c r="H10" s="319">
        <v>1</v>
      </c>
      <c r="I10" s="320">
        <v>1</v>
      </c>
      <c r="J10" s="219">
        <v>4</v>
      </c>
      <c r="K10" s="318">
        <v>207</v>
      </c>
      <c r="L10" s="319">
        <v>186</v>
      </c>
      <c r="M10" s="320">
        <v>131</v>
      </c>
      <c r="N10" s="319">
        <v>339</v>
      </c>
      <c r="O10" s="321">
        <v>233</v>
      </c>
      <c r="P10" s="314"/>
      <c r="Q10" s="314"/>
      <c r="R10" s="314"/>
      <c r="S10" s="314"/>
      <c r="T10" s="314"/>
      <c r="U10" s="314"/>
      <c r="V10" s="314"/>
      <c r="W10" s="314"/>
      <c r="X10" s="314"/>
      <c r="Y10" s="314"/>
    </row>
    <row r="11" spans="1:25" ht="15.75" customHeight="1">
      <c r="A11" s="252"/>
      <c r="B11" s="323" t="s">
        <v>49</v>
      </c>
      <c r="C11" s="324"/>
      <c r="D11" s="324"/>
      <c r="E11" s="325" t="s">
        <v>40</v>
      </c>
      <c r="F11" s="326">
        <v>49407</v>
      </c>
      <c r="G11" s="327">
        <v>48758</v>
      </c>
      <c r="H11" s="328">
        <v>997</v>
      </c>
      <c r="I11" s="329">
        <v>999</v>
      </c>
      <c r="J11" s="326">
        <v>34729</v>
      </c>
      <c r="K11" s="327">
        <v>34602</v>
      </c>
      <c r="L11" s="328">
        <v>24657</v>
      </c>
      <c r="M11" s="329">
        <v>23929</v>
      </c>
      <c r="N11" s="328">
        <v>86161</v>
      </c>
      <c r="O11" s="330">
        <v>87509</v>
      </c>
      <c r="P11" s="314"/>
      <c r="Q11" s="314"/>
      <c r="R11" s="314"/>
      <c r="S11" s="314"/>
      <c r="T11" s="314"/>
      <c r="U11" s="314"/>
      <c r="V11" s="314"/>
      <c r="W11" s="314"/>
      <c r="X11" s="314"/>
      <c r="Y11" s="314"/>
    </row>
    <row r="12" spans="1:25" ht="15.75" customHeight="1">
      <c r="A12" s="252"/>
      <c r="B12" s="331"/>
      <c r="C12" s="315" t="s">
        <v>50</v>
      </c>
      <c r="D12" s="316"/>
      <c r="E12" s="317" t="s">
        <v>41</v>
      </c>
      <c r="F12" s="219">
        <v>49357</v>
      </c>
      <c r="G12" s="318">
        <v>48708</v>
      </c>
      <c r="H12" s="319">
        <v>996</v>
      </c>
      <c r="I12" s="320">
        <v>999</v>
      </c>
      <c r="J12" s="219">
        <v>34716</v>
      </c>
      <c r="K12" s="318">
        <v>34590</v>
      </c>
      <c r="L12" s="319">
        <v>24657</v>
      </c>
      <c r="M12" s="320">
        <v>23929</v>
      </c>
      <c r="N12" s="319">
        <v>86161</v>
      </c>
      <c r="O12" s="321">
        <v>87509</v>
      </c>
      <c r="P12" s="314"/>
      <c r="Q12" s="314"/>
      <c r="R12" s="314"/>
      <c r="S12" s="314"/>
      <c r="T12" s="314"/>
      <c r="U12" s="314"/>
      <c r="V12" s="314"/>
      <c r="W12" s="314"/>
      <c r="X12" s="314"/>
      <c r="Y12" s="314"/>
    </row>
    <row r="13" spans="1:25" ht="15.75" customHeight="1">
      <c r="A13" s="252"/>
      <c r="B13" s="298"/>
      <c r="C13" s="332" t="s">
        <v>51</v>
      </c>
      <c r="D13" s="333"/>
      <c r="E13" s="334" t="s">
        <v>42</v>
      </c>
      <c r="F13" s="335">
        <v>50</v>
      </c>
      <c r="G13" s="336">
        <v>50</v>
      </c>
      <c r="H13" s="337">
        <v>1</v>
      </c>
      <c r="I13" s="338">
        <v>1</v>
      </c>
      <c r="J13" s="335">
        <v>12</v>
      </c>
      <c r="K13" s="336">
        <v>12</v>
      </c>
      <c r="L13" s="337">
        <v>0</v>
      </c>
      <c r="M13" s="338">
        <v>0</v>
      </c>
      <c r="N13" s="337">
        <v>0</v>
      </c>
      <c r="O13" s="339">
        <v>0</v>
      </c>
      <c r="P13" s="314"/>
      <c r="Q13" s="314"/>
      <c r="R13" s="314"/>
      <c r="S13" s="314"/>
      <c r="T13" s="314"/>
      <c r="U13" s="314"/>
      <c r="V13" s="314"/>
      <c r="W13" s="314"/>
      <c r="X13" s="314"/>
      <c r="Y13" s="314"/>
    </row>
    <row r="14" spans="1:25" ht="15.75" customHeight="1">
      <c r="A14" s="252"/>
      <c r="B14" s="340" t="s">
        <v>52</v>
      </c>
      <c r="C14" s="316"/>
      <c r="D14" s="316"/>
      <c r="E14" s="317" t="s">
        <v>198</v>
      </c>
      <c r="F14" s="219">
        <f aca="true" t="shared" si="0" ref="F14:M15">F9-F12</f>
        <v>160</v>
      </c>
      <c r="G14" s="220">
        <f>G9-G12+1</f>
        <v>700</v>
      </c>
      <c r="H14" s="219">
        <f t="shared" si="0"/>
        <v>5</v>
      </c>
      <c r="I14" s="220">
        <f t="shared" si="0"/>
        <v>5</v>
      </c>
      <c r="J14" s="219">
        <f t="shared" si="0"/>
        <v>-831</v>
      </c>
      <c r="K14" s="220">
        <f t="shared" si="0"/>
        <v>-1117</v>
      </c>
      <c r="L14" s="219">
        <v>827</v>
      </c>
      <c r="M14" s="220">
        <v>1115</v>
      </c>
      <c r="N14" s="219">
        <v>13438</v>
      </c>
      <c r="O14" s="220">
        <v>11332</v>
      </c>
      <c r="P14" s="314"/>
      <c r="Q14" s="314"/>
      <c r="R14" s="314"/>
      <c r="S14" s="314"/>
      <c r="T14" s="314"/>
      <c r="U14" s="314"/>
      <c r="V14" s="314"/>
      <c r="W14" s="314"/>
      <c r="X14" s="314"/>
      <c r="Y14" s="314"/>
    </row>
    <row r="15" spans="1:25" ht="15.75" customHeight="1">
      <c r="A15" s="252"/>
      <c r="B15" s="340" t="s">
        <v>53</v>
      </c>
      <c r="C15" s="316"/>
      <c r="D15" s="316"/>
      <c r="E15" s="317" t="s">
        <v>199</v>
      </c>
      <c r="F15" s="219">
        <f t="shared" si="0"/>
        <v>75</v>
      </c>
      <c r="G15" s="318">
        <f t="shared" si="0"/>
        <v>-7</v>
      </c>
      <c r="H15" s="319">
        <f t="shared" si="0"/>
        <v>0</v>
      </c>
      <c r="I15" s="320">
        <f t="shared" si="0"/>
        <v>0</v>
      </c>
      <c r="J15" s="219">
        <f t="shared" si="0"/>
        <v>-8</v>
      </c>
      <c r="K15" s="318">
        <f t="shared" si="0"/>
        <v>195</v>
      </c>
      <c r="L15" s="319">
        <f t="shared" si="0"/>
        <v>186</v>
      </c>
      <c r="M15" s="320">
        <f t="shared" si="0"/>
        <v>131</v>
      </c>
      <c r="N15" s="319">
        <f>N10-N13</f>
        <v>339</v>
      </c>
      <c r="O15" s="321">
        <f>O10-O13</f>
        <v>233</v>
      </c>
      <c r="P15" s="314"/>
      <c r="Q15" s="314"/>
      <c r="R15" s="314"/>
      <c r="S15" s="314"/>
      <c r="T15" s="314"/>
      <c r="U15" s="314"/>
      <c r="V15" s="314"/>
      <c r="W15" s="314"/>
      <c r="X15" s="314"/>
      <c r="Y15" s="314"/>
    </row>
    <row r="16" spans="1:25" ht="15.75" customHeight="1">
      <c r="A16" s="252"/>
      <c r="B16" s="340" t="s">
        <v>54</v>
      </c>
      <c r="C16" s="316"/>
      <c r="D16" s="316"/>
      <c r="E16" s="317" t="s">
        <v>200</v>
      </c>
      <c r="F16" s="335">
        <f>F8-F11</f>
        <v>235</v>
      </c>
      <c r="G16" s="336">
        <f>G8-G11</f>
        <v>693</v>
      </c>
      <c r="H16" s="337">
        <f>H8-H11</f>
        <v>5</v>
      </c>
      <c r="I16" s="338">
        <f>I8-I11</f>
        <v>5</v>
      </c>
      <c r="J16" s="335">
        <f>J8-J11</f>
        <v>-840</v>
      </c>
      <c r="K16" s="336">
        <f>K8-K11-1</f>
        <v>-923</v>
      </c>
      <c r="L16" s="319">
        <v>1013</v>
      </c>
      <c r="M16" s="338">
        <v>1246</v>
      </c>
      <c r="N16" s="319">
        <v>13777</v>
      </c>
      <c r="O16" s="339">
        <v>11564</v>
      </c>
      <c r="P16" s="314"/>
      <c r="Q16" s="314"/>
      <c r="R16" s="314"/>
      <c r="S16" s="314"/>
      <c r="T16" s="314"/>
      <c r="U16" s="314"/>
      <c r="V16" s="314"/>
      <c r="W16" s="314"/>
      <c r="X16" s="314"/>
      <c r="Y16" s="314"/>
    </row>
    <row r="17" spans="1:25" ht="15.75" customHeight="1">
      <c r="A17" s="252"/>
      <c r="B17" s="340" t="s">
        <v>55</v>
      </c>
      <c r="C17" s="316"/>
      <c r="D17" s="316"/>
      <c r="E17" s="341"/>
      <c r="F17" s="219">
        <v>0</v>
      </c>
      <c r="G17" s="318">
        <v>0</v>
      </c>
      <c r="H17" s="319">
        <v>0</v>
      </c>
      <c r="I17" s="320">
        <v>0</v>
      </c>
      <c r="J17" s="219">
        <v>9747</v>
      </c>
      <c r="K17" s="318">
        <v>9901</v>
      </c>
      <c r="L17" s="319">
        <v>37620</v>
      </c>
      <c r="M17" s="320">
        <v>39162</v>
      </c>
      <c r="N17" s="319">
        <v>236658</v>
      </c>
      <c r="O17" s="321">
        <v>255111</v>
      </c>
      <c r="P17" s="314"/>
      <c r="Q17" s="314"/>
      <c r="R17" s="314"/>
      <c r="S17" s="314"/>
      <c r="T17" s="314"/>
      <c r="U17" s="314"/>
      <c r="V17" s="314"/>
      <c r="W17" s="314"/>
      <c r="X17" s="314"/>
      <c r="Y17" s="314"/>
    </row>
    <row r="18" spans="1:25" ht="15.75" customHeight="1">
      <c r="A18" s="253"/>
      <c r="B18" s="342" t="s">
        <v>56</v>
      </c>
      <c r="C18" s="299"/>
      <c r="D18" s="299"/>
      <c r="E18" s="343"/>
      <c r="F18" s="344">
        <v>0</v>
      </c>
      <c r="G18" s="345">
        <v>0</v>
      </c>
      <c r="H18" s="346">
        <v>0</v>
      </c>
      <c r="I18" s="347">
        <v>0</v>
      </c>
      <c r="J18" s="344">
        <v>0</v>
      </c>
      <c r="K18" s="345">
        <v>0</v>
      </c>
      <c r="L18" s="346">
        <v>0</v>
      </c>
      <c r="M18" s="347">
        <v>1271</v>
      </c>
      <c r="N18" s="346">
        <v>17945</v>
      </c>
      <c r="O18" s="348">
        <v>19808</v>
      </c>
      <c r="P18" s="314"/>
      <c r="Q18" s="314"/>
      <c r="R18" s="314"/>
      <c r="S18" s="314"/>
      <c r="T18" s="314"/>
      <c r="U18" s="314"/>
      <c r="V18" s="314"/>
      <c r="W18" s="314"/>
      <c r="X18" s="314"/>
      <c r="Y18" s="314"/>
    </row>
    <row r="19" spans="1:25" ht="15.75" customHeight="1">
      <c r="A19" s="252" t="s">
        <v>84</v>
      </c>
      <c r="B19" s="323" t="s">
        <v>57</v>
      </c>
      <c r="C19" s="349"/>
      <c r="D19" s="349"/>
      <c r="E19" s="350"/>
      <c r="F19" s="351">
        <v>5794</v>
      </c>
      <c r="G19" s="352">
        <v>5854</v>
      </c>
      <c r="H19" s="353">
        <v>13</v>
      </c>
      <c r="I19" s="354">
        <v>37</v>
      </c>
      <c r="J19" s="351">
        <v>4501</v>
      </c>
      <c r="K19" s="352">
        <v>2426</v>
      </c>
      <c r="L19" s="353">
        <v>2548</v>
      </c>
      <c r="M19" s="354">
        <v>2379</v>
      </c>
      <c r="N19" s="353">
        <v>20393</v>
      </c>
      <c r="O19" s="182">
        <v>21195</v>
      </c>
      <c r="P19" s="314"/>
      <c r="Q19" s="314"/>
      <c r="R19" s="314"/>
      <c r="S19" s="314"/>
      <c r="T19" s="314"/>
      <c r="U19" s="314"/>
      <c r="V19" s="314"/>
      <c r="W19" s="314"/>
      <c r="X19" s="314"/>
      <c r="Y19" s="314"/>
    </row>
    <row r="20" spans="1:25" ht="15.75" customHeight="1">
      <c r="A20" s="252"/>
      <c r="B20" s="355"/>
      <c r="C20" s="315" t="s">
        <v>58</v>
      </c>
      <c r="D20" s="316"/>
      <c r="E20" s="317"/>
      <c r="F20" s="219">
        <v>3500</v>
      </c>
      <c r="G20" s="318">
        <v>3500</v>
      </c>
      <c r="H20" s="319">
        <v>0</v>
      </c>
      <c r="I20" s="320">
        <v>0</v>
      </c>
      <c r="J20" s="219">
        <v>3062</v>
      </c>
      <c r="K20" s="318">
        <v>940</v>
      </c>
      <c r="L20" s="319">
        <v>1468</v>
      </c>
      <c r="M20" s="320">
        <v>1347</v>
      </c>
      <c r="N20" s="319">
        <v>14792</v>
      </c>
      <c r="O20" s="321">
        <v>16126</v>
      </c>
      <c r="P20" s="314"/>
      <c r="Q20" s="314"/>
      <c r="R20" s="314"/>
      <c r="S20" s="314"/>
      <c r="T20" s="314"/>
      <c r="U20" s="314"/>
      <c r="V20" s="314"/>
      <c r="W20" s="314"/>
      <c r="X20" s="314"/>
      <c r="Y20" s="314"/>
    </row>
    <row r="21" spans="1:25" ht="15.75" customHeight="1">
      <c r="A21" s="252"/>
      <c r="B21" s="356" t="s">
        <v>59</v>
      </c>
      <c r="C21" s="324"/>
      <c r="D21" s="324"/>
      <c r="E21" s="325" t="s">
        <v>201</v>
      </c>
      <c r="F21" s="326">
        <v>5794</v>
      </c>
      <c r="G21" s="327">
        <v>5854</v>
      </c>
      <c r="H21" s="328">
        <v>13</v>
      </c>
      <c r="I21" s="329">
        <v>37</v>
      </c>
      <c r="J21" s="326">
        <v>4501</v>
      </c>
      <c r="K21" s="327">
        <v>2426</v>
      </c>
      <c r="L21" s="328">
        <v>2548</v>
      </c>
      <c r="M21" s="329">
        <v>2379</v>
      </c>
      <c r="N21" s="328">
        <v>20393</v>
      </c>
      <c r="O21" s="330">
        <v>21195</v>
      </c>
      <c r="P21" s="314"/>
      <c r="Q21" s="314"/>
      <c r="R21" s="314"/>
      <c r="S21" s="314"/>
      <c r="T21" s="314"/>
      <c r="U21" s="314"/>
      <c r="V21" s="314"/>
      <c r="W21" s="314"/>
      <c r="X21" s="314"/>
      <c r="Y21" s="314"/>
    </row>
    <row r="22" spans="1:25" ht="15.75" customHeight="1">
      <c r="A22" s="252"/>
      <c r="B22" s="323" t="s">
        <v>60</v>
      </c>
      <c r="C22" s="349"/>
      <c r="D22" s="349"/>
      <c r="E22" s="350" t="s">
        <v>202</v>
      </c>
      <c r="F22" s="351">
        <v>26697</v>
      </c>
      <c r="G22" s="352">
        <v>25431</v>
      </c>
      <c r="H22" s="353">
        <v>575</v>
      </c>
      <c r="I22" s="354">
        <v>569</v>
      </c>
      <c r="J22" s="351">
        <v>6190</v>
      </c>
      <c r="K22" s="352">
        <v>5408</v>
      </c>
      <c r="L22" s="353">
        <v>4020</v>
      </c>
      <c r="M22" s="354">
        <v>4339</v>
      </c>
      <c r="N22" s="353">
        <v>60958</v>
      </c>
      <c r="O22" s="182">
        <v>62745</v>
      </c>
      <c r="P22" s="314"/>
      <c r="Q22" s="314"/>
      <c r="R22" s="314"/>
      <c r="S22" s="314"/>
      <c r="T22" s="314"/>
      <c r="U22" s="314"/>
      <c r="V22" s="314"/>
      <c r="W22" s="314"/>
      <c r="X22" s="314"/>
      <c r="Y22" s="314"/>
    </row>
    <row r="23" spans="1:25" ht="15.75" customHeight="1">
      <c r="A23" s="252"/>
      <c r="B23" s="331" t="s">
        <v>61</v>
      </c>
      <c r="C23" s="332" t="s">
        <v>62</v>
      </c>
      <c r="D23" s="333"/>
      <c r="E23" s="334"/>
      <c r="F23" s="335">
        <v>5040</v>
      </c>
      <c r="G23" s="336">
        <v>5547</v>
      </c>
      <c r="H23" s="337">
        <v>0</v>
      </c>
      <c r="I23" s="338">
        <v>3</v>
      </c>
      <c r="J23" s="335">
        <v>1929</v>
      </c>
      <c r="K23" s="336">
        <v>1980</v>
      </c>
      <c r="L23" s="337">
        <v>413</v>
      </c>
      <c r="M23" s="338">
        <v>928</v>
      </c>
      <c r="N23" s="337">
        <v>47457</v>
      </c>
      <c r="O23" s="339">
        <v>50025</v>
      </c>
      <c r="P23" s="314"/>
      <c r="Q23" s="314"/>
      <c r="R23" s="314"/>
      <c r="S23" s="314"/>
      <c r="T23" s="314"/>
      <c r="U23" s="314"/>
      <c r="V23" s="314"/>
      <c r="W23" s="314"/>
      <c r="X23" s="314"/>
      <c r="Y23" s="314"/>
    </row>
    <row r="24" spans="1:25" ht="15.75" customHeight="1">
      <c r="A24" s="252"/>
      <c r="B24" s="340" t="s">
        <v>203</v>
      </c>
      <c r="C24" s="316"/>
      <c r="D24" s="316"/>
      <c r="E24" s="317" t="s">
        <v>204</v>
      </c>
      <c r="F24" s="219">
        <f aca="true" t="shared" si="1" ref="F24:O24">F21-F22</f>
        <v>-20903</v>
      </c>
      <c r="G24" s="318">
        <f t="shared" si="1"/>
        <v>-19577</v>
      </c>
      <c r="H24" s="319">
        <f t="shared" si="1"/>
        <v>-562</v>
      </c>
      <c r="I24" s="320">
        <f t="shared" si="1"/>
        <v>-532</v>
      </c>
      <c r="J24" s="219">
        <f t="shared" si="1"/>
        <v>-1689</v>
      </c>
      <c r="K24" s="220">
        <f t="shared" si="1"/>
        <v>-2982</v>
      </c>
      <c r="L24" s="319">
        <f t="shared" si="1"/>
        <v>-1472</v>
      </c>
      <c r="M24" s="320">
        <f t="shared" si="1"/>
        <v>-1960</v>
      </c>
      <c r="N24" s="319">
        <f t="shared" si="1"/>
        <v>-40565</v>
      </c>
      <c r="O24" s="321">
        <f t="shared" si="1"/>
        <v>-41550</v>
      </c>
      <c r="P24" s="314"/>
      <c r="Q24" s="314"/>
      <c r="R24" s="314"/>
      <c r="S24" s="314"/>
      <c r="T24" s="314"/>
      <c r="U24" s="314"/>
      <c r="V24" s="314"/>
      <c r="W24" s="314"/>
      <c r="X24" s="314"/>
      <c r="Y24" s="314"/>
    </row>
    <row r="25" spans="1:25" ht="15.75" customHeight="1">
      <c r="A25" s="252"/>
      <c r="B25" s="357" t="s">
        <v>63</v>
      </c>
      <c r="C25" s="333"/>
      <c r="D25" s="333"/>
      <c r="E25" s="358" t="s">
        <v>205</v>
      </c>
      <c r="F25" s="359">
        <v>20903</v>
      </c>
      <c r="G25" s="360">
        <v>19577</v>
      </c>
      <c r="H25" s="361">
        <v>562</v>
      </c>
      <c r="I25" s="362">
        <v>532</v>
      </c>
      <c r="J25" s="359">
        <v>1689</v>
      </c>
      <c r="K25" s="360">
        <v>2982</v>
      </c>
      <c r="L25" s="361">
        <v>2570</v>
      </c>
      <c r="M25" s="363">
        <v>1458</v>
      </c>
      <c r="N25" s="361">
        <v>24343</v>
      </c>
      <c r="O25" s="363">
        <v>23394</v>
      </c>
      <c r="P25" s="314"/>
      <c r="Q25" s="314"/>
      <c r="R25" s="314"/>
      <c r="S25" s="314"/>
      <c r="T25" s="314"/>
      <c r="U25" s="314"/>
      <c r="V25" s="314"/>
      <c r="W25" s="314"/>
      <c r="X25" s="314"/>
      <c r="Y25" s="314"/>
    </row>
    <row r="26" spans="1:25" ht="15.75" customHeight="1">
      <c r="A26" s="252"/>
      <c r="B26" s="356" t="s">
        <v>64</v>
      </c>
      <c r="C26" s="324"/>
      <c r="D26" s="324"/>
      <c r="E26" s="364"/>
      <c r="F26" s="365"/>
      <c r="G26" s="366"/>
      <c r="H26" s="367"/>
      <c r="I26" s="368"/>
      <c r="J26" s="365"/>
      <c r="K26" s="366"/>
      <c r="L26" s="367"/>
      <c r="M26" s="369"/>
      <c r="N26" s="367"/>
      <c r="O26" s="369"/>
      <c r="P26" s="314"/>
      <c r="Q26" s="314"/>
      <c r="R26" s="314"/>
      <c r="S26" s="314"/>
      <c r="T26" s="314"/>
      <c r="U26" s="314"/>
      <c r="V26" s="314"/>
      <c r="W26" s="314"/>
      <c r="X26" s="314"/>
      <c r="Y26" s="314"/>
    </row>
    <row r="27" spans="1:25" ht="15.75" customHeight="1">
      <c r="A27" s="253"/>
      <c r="B27" s="342" t="s">
        <v>206</v>
      </c>
      <c r="C27" s="299"/>
      <c r="D27" s="299"/>
      <c r="E27" s="370" t="s">
        <v>207</v>
      </c>
      <c r="F27" s="371">
        <f>F24+F25</f>
        <v>0</v>
      </c>
      <c r="G27" s="372">
        <f>G24+G25</f>
        <v>0</v>
      </c>
      <c r="H27" s="371">
        <f aca="true" t="shared" si="2" ref="H27:O27">H24+H25</f>
        <v>0</v>
      </c>
      <c r="I27" s="372">
        <f>I24+I25</f>
        <v>0</v>
      </c>
      <c r="J27" s="371">
        <f t="shared" si="2"/>
        <v>0</v>
      </c>
      <c r="K27" s="372">
        <f t="shared" si="2"/>
        <v>0</v>
      </c>
      <c r="L27" s="373">
        <f t="shared" si="2"/>
        <v>1098</v>
      </c>
      <c r="M27" s="374">
        <f t="shared" si="2"/>
        <v>-502</v>
      </c>
      <c r="N27" s="373">
        <f t="shared" si="2"/>
        <v>-16222</v>
      </c>
      <c r="O27" s="375">
        <f t="shared" si="2"/>
        <v>-18156</v>
      </c>
      <c r="P27" s="314"/>
      <c r="Q27" s="314"/>
      <c r="R27" s="314"/>
      <c r="S27" s="314"/>
      <c r="T27" s="314"/>
      <c r="U27" s="314"/>
      <c r="V27" s="314"/>
      <c r="W27" s="314"/>
      <c r="X27" s="314"/>
      <c r="Y27" s="314"/>
    </row>
    <row r="28" spans="6:25" ht="15.75" customHeight="1">
      <c r="F28" s="314"/>
      <c r="G28" s="314"/>
      <c r="H28" s="314"/>
      <c r="I28" s="314"/>
      <c r="J28" s="314"/>
      <c r="K28" s="314"/>
      <c r="L28" s="376"/>
      <c r="M28" s="376"/>
      <c r="N28" s="377"/>
      <c r="O28" s="377"/>
      <c r="P28" s="314"/>
      <c r="Q28" s="314"/>
      <c r="R28" s="314"/>
      <c r="S28" s="314"/>
      <c r="T28" s="314"/>
      <c r="U28" s="314"/>
      <c r="V28" s="314"/>
      <c r="W28" s="314"/>
      <c r="X28" s="314"/>
      <c r="Y28" s="314"/>
    </row>
    <row r="29" spans="1:25" ht="15.75" customHeight="1">
      <c r="A29" s="299"/>
      <c r="F29" s="314"/>
      <c r="G29" s="314"/>
      <c r="H29" s="314"/>
      <c r="I29" s="314"/>
      <c r="J29" s="378"/>
      <c r="K29" s="378"/>
      <c r="L29" s="376"/>
      <c r="M29" s="376"/>
      <c r="N29" s="379"/>
      <c r="O29" s="379"/>
      <c r="P29" s="314"/>
      <c r="Q29" s="314"/>
      <c r="R29" s="314"/>
      <c r="S29" s="314"/>
      <c r="T29" s="314"/>
      <c r="U29" s="314"/>
      <c r="V29" s="314"/>
      <c r="W29" s="314"/>
      <c r="X29" s="314"/>
      <c r="Y29" s="378"/>
    </row>
    <row r="30" spans="1:23" ht="15.75" customHeight="1">
      <c r="A30" s="261" t="s">
        <v>65</v>
      </c>
      <c r="B30" s="262"/>
      <c r="C30" s="262"/>
      <c r="D30" s="262"/>
      <c r="E30" s="263"/>
      <c r="F30" s="292" t="s">
        <v>208</v>
      </c>
      <c r="G30" s="380"/>
      <c r="H30" s="292" t="s">
        <v>209</v>
      </c>
      <c r="I30" s="380"/>
      <c r="J30" s="267" t="s">
        <v>210</v>
      </c>
      <c r="K30" s="268"/>
      <c r="L30" s="292" t="s">
        <v>211</v>
      </c>
      <c r="M30" s="380"/>
      <c r="N30" s="292" t="s">
        <v>212</v>
      </c>
      <c r="O30" s="380"/>
      <c r="P30" s="376"/>
      <c r="Q30" s="376"/>
      <c r="R30" s="376"/>
      <c r="S30" s="376"/>
      <c r="T30" s="376"/>
      <c r="U30" s="376"/>
      <c r="V30" s="376"/>
      <c r="W30" s="376"/>
    </row>
    <row r="31" spans="1:23" ht="15.75" customHeight="1">
      <c r="A31" s="264"/>
      <c r="B31" s="265"/>
      <c r="C31" s="265"/>
      <c r="D31" s="265"/>
      <c r="E31" s="266"/>
      <c r="F31" s="179" t="str">
        <f>+F7</f>
        <v>29年度</v>
      </c>
      <c r="G31" s="381" t="s">
        <v>197</v>
      </c>
      <c r="H31" s="179" t="str">
        <f>+F31</f>
        <v>29年度</v>
      </c>
      <c r="I31" s="302" t="s">
        <v>197</v>
      </c>
      <c r="J31" s="180" t="str">
        <f>+H31</f>
        <v>29年度</v>
      </c>
      <c r="K31" s="302" t="s">
        <v>197</v>
      </c>
      <c r="L31" s="179" t="str">
        <f>+J31</f>
        <v>29年度</v>
      </c>
      <c r="M31" s="304" t="s">
        <v>197</v>
      </c>
      <c r="N31" s="179" t="str">
        <f>+L31</f>
        <v>29年度</v>
      </c>
      <c r="O31" s="382" t="s">
        <v>197</v>
      </c>
      <c r="P31" s="383"/>
      <c r="Q31" s="383"/>
      <c r="R31" s="383"/>
      <c r="S31" s="383"/>
      <c r="T31" s="383"/>
      <c r="U31" s="383"/>
      <c r="V31" s="383"/>
      <c r="W31" s="383"/>
    </row>
    <row r="32" spans="1:23" ht="15.75" customHeight="1">
      <c r="A32" s="251" t="s">
        <v>85</v>
      </c>
      <c r="B32" s="306" t="s">
        <v>46</v>
      </c>
      <c r="C32" s="307"/>
      <c r="D32" s="307"/>
      <c r="E32" s="384" t="s">
        <v>37</v>
      </c>
      <c r="F32" s="309">
        <v>5173</v>
      </c>
      <c r="G32" s="385">
        <v>5223</v>
      </c>
      <c r="H32" s="311">
        <v>944</v>
      </c>
      <c r="I32" s="312">
        <v>866</v>
      </c>
      <c r="J32" s="309">
        <v>133</v>
      </c>
      <c r="K32" s="310">
        <v>150</v>
      </c>
      <c r="L32" s="311">
        <v>2006</v>
      </c>
      <c r="M32" s="312">
        <v>730</v>
      </c>
      <c r="N32" s="309">
        <v>1300</v>
      </c>
      <c r="O32" s="385">
        <v>1271</v>
      </c>
      <c r="P32" s="386"/>
      <c r="Q32" s="386"/>
      <c r="R32" s="387"/>
      <c r="S32" s="387"/>
      <c r="T32" s="386"/>
      <c r="U32" s="386"/>
      <c r="V32" s="387"/>
      <c r="W32" s="387"/>
    </row>
    <row r="33" spans="1:23" ht="15.75" customHeight="1">
      <c r="A33" s="254"/>
      <c r="B33" s="298"/>
      <c r="C33" s="332" t="s">
        <v>66</v>
      </c>
      <c r="D33" s="333"/>
      <c r="E33" s="388"/>
      <c r="F33" s="335">
        <v>4334</v>
      </c>
      <c r="G33" s="389">
        <v>4338</v>
      </c>
      <c r="H33" s="337">
        <v>207</v>
      </c>
      <c r="I33" s="338">
        <v>207</v>
      </c>
      <c r="J33" s="335">
        <v>132</v>
      </c>
      <c r="K33" s="336">
        <v>143</v>
      </c>
      <c r="L33" s="337">
        <v>2006</v>
      </c>
      <c r="M33" s="338">
        <v>730</v>
      </c>
      <c r="N33" s="335">
        <v>1083</v>
      </c>
      <c r="O33" s="389">
        <v>1121</v>
      </c>
      <c r="P33" s="386"/>
      <c r="Q33" s="386"/>
      <c r="R33" s="387"/>
      <c r="S33" s="387"/>
      <c r="T33" s="386"/>
      <c r="U33" s="386"/>
      <c r="V33" s="387"/>
      <c r="W33" s="387"/>
    </row>
    <row r="34" spans="1:23" ht="15.75" customHeight="1">
      <c r="A34" s="254"/>
      <c r="B34" s="298"/>
      <c r="C34" s="390"/>
      <c r="D34" s="315" t="s">
        <v>67</v>
      </c>
      <c r="E34" s="391"/>
      <c r="F34" s="219">
        <v>2976</v>
      </c>
      <c r="G34" s="220">
        <v>2956</v>
      </c>
      <c r="H34" s="319">
        <v>207</v>
      </c>
      <c r="I34" s="320">
        <v>207</v>
      </c>
      <c r="J34" s="219">
        <v>0</v>
      </c>
      <c r="K34" s="318">
        <v>0</v>
      </c>
      <c r="L34" s="319">
        <v>2006</v>
      </c>
      <c r="M34" s="320">
        <v>730</v>
      </c>
      <c r="N34" s="219">
        <v>1001</v>
      </c>
      <c r="O34" s="220">
        <v>1041</v>
      </c>
      <c r="P34" s="386"/>
      <c r="Q34" s="386"/>
      <c r="R34" s="387"/>
      <c r="S34" s="387"/>
      <c r="T34" s="386"/>
      <c r="U34" s="386"/>
      <c r="V34" s="387"/>
      <c r="W34" s="387"/>
    </row>
    <row r="35" spans="1:23" ht="15.75" customHeight="1">
      <c r="A35" s="254"/>
      <c r="B35" s="322"/>
      <c r="C35" s="392" t="s">
        <v>68</v>
      </c>
      <c r="D35" s="324"/>
      <c r="E35" s="393"/>
      <c r="F35" s="326">
        <v>838</v>
      </c>
      <c r="G35" s="394">
        <v>884</v>
      </c>
      <c r="H35" s="328">
        <v>736</v>
      </c>
      <c r="I35" s="329">
        <v>659</v>
      </c>
      <c r="J35" s="326">
        <v>1</v>
      </c>
      <c r="K35" s="327">
        <v>6</v>
      </c>
      <c r="L35" s="328">
        <v>0</v>
      </c>
      <c r="M35" s="329">
        <v>0</v>
      </c>
      <c r="N35" s="326">
        <v>217</v>
      </c>
      <c r="O35" s="394">
        <v>150</v>
      </c>
      <c r="P35" s="386"/>
      <c r="Q35" s="386"/>
      <c r="R35" s="387"/>
      <c r="S35" s="387"/>
      <c r="T35" s="386"/>
      <c r="U35" s="386"/>
      <c r="V35" s="387"/>
      <c r="W35" s="387"/>
    </row>
    <row r="36" spans="1:23" ht="15.75" customHeight="1">
      <c r="A36" s="254"/>
      <c r="B36" s="323" t="s">
        <v>49</v>
      </c>
      <c r="C36" s="349"/>
      <c r="D36" s="349"/>
      <c r="E36" s="384" t="s">
        <v>38</v>
      </c>
      <c r="F36" s="351">
        <v>4254</v>
      </c>
      <c r="G36" s="395">
        <v>4414</v>
      </c>
      <c r="H36" s="353">
        <v>944</v>
      </c>
      <c r="I36" s="354">
        <v>866</v>
      </c>
      <c r="J36" s="351">
        <v>35</v>
      </c>
      <c r="K36" s="352">
        <v>53</v>
      </c>
      <c r="L36" s="353">
        <v>689</v>
      </c>
      <c r="M36" s="354">
        <v>252</v>
      </c>
      <c r="N36" s="351">
        <v>1300</v>
      </c>
      <c r="O36" s="395">
        <v>1271</v>
      </c>
      <c r="P36" s="386"/>
      <c r="Q36" s="386"/>
      <c r="R36" s="386"/>
      <c r="S36" s="386"/>
      <c r="T36" s="386"/>
      <c r="U36" s="386"/>
      <c r="V36" s="387"/>
      <c r="W36" s="387"/>
    </row>
    <row r="37" spans="1:23" ht="15.75" customHeight="1">
      <c r="A37" s="254"/>
      <c r="B37" s="298"/>
      <c r="C37" s="315" t="s">
        <v>69</v>
      </c>
      <c r="D37" s="316"/>
      <c r="E37" s="391"/>
      <c r="F37" s="219">
        <v>3674</v>
      </c>
      <c r="G37" s="220">
        <v>3723</v>
      </c>
      <c r="H37" s="319">
        <v>941</v>
      </c>
      <c r="I37" s="320">
        <v>862</v>
      </c>
      <c r="J37" s="219">
        <v>17</v>
      </c>
      <c r="K37" s="318">
        <v>18</v>
      </c>
      <c r="L37" s="319">
        <v>689</v>
      </c>
      <c r="M37" s="320">
        <v>252</v>
      </c>
      <c r="N37" s="219">
        <v>1299</v>
      </c>
      <c r="O37" s="220">
        <v>1270</v>
      </c>
      <c r="P37" s="386"/>
      <c r="Q37" s="386"/>
      <c r="R37" s="386"/>
      <c r="S37" s="386"/>
      <c r="T37" s="386"/>
      <c r="U37" s="386"/>
      <c r="V37" s="387"/>
      <c r="W37" s="387"/>
    </row>
    <row r="38" spans="1:23" ht="15.75" customHeight="1">
      <c r="A38" s="254"/>
      <c r="B38" s="322"/>
      <c r="C38" s="315" t="s">
        <v>70</v>
      </c>
      <c r="D38" s="316"/>
      <c r="E38" s="391"/>
      <c r="F38" s="219">
        <v>580</v>
      </c>
      <c r="G38" s="220">
        <v>691</v>
      </c>
      <c r="H38" s="319">
        <v>2</v>
      </c>
      <c r="I38" s="320">
        <v>4</v>
      </c>
      <c r="J38" s="219">
        <v>18</v>
      </c>
      <c r="K38" s="318">
        <v>35</v>
      </c>
      <c r="L38" s="319">
        <v>0</v>
      </c>
      <c r="M38" s="320">
        <v>0</v>
      </c>
      <c r="N38" s="219">
        <v>1</v>
      </c>
      <c r="O38" s="220">
        <v>1</v>
      </c>
      <c r="P38" s="387"/>
      <c r="Q38" s="387"/>
      <c r="R38" s="386"/>
      <c r="S38" s="386"/>
      <c r="T38" s="386"/>
      <c r="U38" s="386"/>
      <c r="V38" s="387"/>
      <c r="W38" s="387"/>
    </row>
    <row r="39" spans="1:23" ht="15.75" customHeight="1">
      <c r="A39" s="255"/>
      <c r="B39" s="396" t="s">
        <v>71</v>
      </c>
      <c r="C39" s="397"/>
      <c r="D39" s="397"/>
      <c r="E39" s="398" t="s">
        <v>213</v>
      </c>
      <c r="F39" s="399">
        <f aca="true" t="shared" si="3" ref="F39:O39">F32-F36</f>
        <v>919</v>
      </c>
      <c r="G39" s="400">
        <f t="shared" si="3"/>
        <v>809</v>
      </c>
      <c r="H39" s="401">
        <f t="shared" si="3"/>
        <v>0</v>
      </c>
      <c r="I39" s="402">
        <f t="shared" si="3"/>
        <v>0</v>
      </c>
      <c r="J39" s="399">
        <f t="shared" si="3"/>
        <v>98</v>
      </c>
      <c r="K39" s="403">
        <f t="shared" si="3"/>
        <v>97</v>
      </c>
      <c r="L39" s="401">
        <f t="shared" si="3"/>
        <v>1317</v>
      </c>
      <c r="M39" s="402">
        <f t="shared" si="3"/>
        <v>478</v>
      </c>
      <c r="N39" s="399">
        <f t="shared" si="3"/>
        <v>0</v>
      </c>
      <c r="O39" s="400">
        <f t="shared" si="3"/>
        <v>0</v>
      </c>
      <c r="P39" s="386"/>
      <c r="Q39" s="386"/>
      <c r="R39" s="386"/>
      <c r="S39" s="386"/>
      <c r="T39" s="386"/>
      <c r="U39" s="386"/>
      <c r="V39" s="387"/>
      <c r="W39" s="387"/>
    </row>
    <row r="40" spans="1:23" ht="15.75" customHeight="1">
      <c r="A40" s="251" t="s">
        <v>86</v>
      </c>
      <c r="B40" s="323" t="s">
        <v>72</v>
      </c>
      <c r="C40" s="349"/>
      <c r="D40" s="349"/>
      <c r="E40" s="384" t="s">
        <v>40</v>
      </c>
      <c r="F40" s="351">
        <v>1443</v>
      </c>
      <c r="G40" s="395">
        <v>2076</v>
      </c>
      <c r="H40" s="353">
        <v>130</v>
      </c>
      <c r="I40" s="354">
        <v>87</v>
      </c>
      <c r="J40" s="351">
        <v>127</v>
      </c>
      <c r="K40" s="352">
        <v>632</v>
      </c>
      <c r="L40" s="353">
        <v>0</v>
      </c>
      <c r="M40" s="354">
        <v>0</v>
      </c>
      <c r="N40" s="351">
        <v>0</v>
      </c>
      <c r="O40" s="395">
        <v>0</v>
      </c>
      <c r="P40" s="386"/>
      <c r="Q40" s="386"/>
      <c r="R40" s="387"/>
      <c r="S40" s="387"/>
      <c r="T40" s="387"/>
      <c r="U40" s="387"/>
      <c r="V40" s="386"/>
      <c r="W40" s="386"/>
    </row>
    <row r="41" spans="1:23" ht="15.75" customHeight="1">
      <c r="A41" s="256"/>
      <c r="B41" s="322"/>
      <c r="C41" s="315" t="s">
        <v>73</v>
      </c>
      <c r="D41" s="316"/>
      <c r="E41" s="391"/>
      <c r="F41" s="404">
        <v>457</v>
      </c>
      <c r="G41" s="405">
        <v>803</v>
      </c>
      <c r="H41" s="406">
        <v>39</v>
      </c>
      <c r="I41" s="407">
        <v>87</v>
      </c>
      <c r="J41" s="404">
        <v>23</v>
      </c>
      <c r="K41" s="408">
        <v>43</v>
      </c>
      <c r="L41" s="406">
        <v>0</v>
      </c>
      <c r="M41" s="407">
        <v>0</v>
      </c>
      <c r="N41" s="404">
        <v>0</v>
      </c>
      <c r="O41" s="405">
        <v>0</v>
      </c>
      <c r="P41" s="387"/>
      <c r="Q41" s="387"/>
      <c r="R41" s="387"/>
      <c r="S41" s="387"/>
      <c r="T41" s="387"/>
      <c r="U41" s="387"/>
      <c r="V41" s="386"/>
      <c r="W41" s="386"/>
    </row>
    <row r="42" spans="1:23" ht="15.75" customHeight="1">
      <c r="A42" s="256"/>
      <c r="B42" s="323" t="s">
        <v>60</v>
      </c>
      <c r="C42" s="349"/>
      <c r="D42" s="349"/>
      <c r="E42" s="384" t="s">
        <v>41</v>
      </c>
      <c r="F42" s="351">
        <v>2234</v>
      </c>
      <c r="G42" s="395">
        <v>2783</v>
      </c>
      <c r="H42" s="353">
        <v>130</v>
      </c>
      <c r="I42" s="354">
        <v>87</v>
      </c>
      <c r="J42" s="351">
        <v>248</v>
      </c>
      <c r="K42" s="352">
        <v>763</v>
      </c>
      <c r="L42" s="353">
        <v>1317</v>
      </c>
      <c r="M42" s="354">
        <v>478</v>
      </c>
      <c r="N42" s="351">
        <v>0</v>
      </c>
      <c r="O42" s="395">
        <v>0</v>
      </c>
      <c r="P42" s="386"/>
      <c r="Q42" s="386"/>
      <c r="R42" s="387"/>
      <c r="S42" s="387"/>
      <c r="T42" s="386"/>
      <c r="U42" s="386"/>
      <c r="V42" s="386"/>
      <c r="W42" s="386"/>
    </row>
    <row r="43" spans="1:23" ht="15.75" customHeight="1">
      <c r="A43" s="256"/>
      <c r="B43" s="322"/>
      <c r="C43" s="315" t="s">
        <v>74</v>
      </c>
      <c r="D43" s="316"/>
      <c r="E43" s="391"/>
      <c r="F43" s="219">
        <v>1000</v>
      </c>
      <c r="G43" s="220">
        <v>1941</v>
      </c>
      <c r="H43" s="319">
        <v>0</v>
      </c>
      <c r="I43" s="320">
        <v>0</v>
      </c>
      <c r="J43" s="219">
        <v>186</v>
      </c>
      <c r="K43" s="318">
        <v>668</v>
      </c>
      <c r="L43" s="319">
        <v>0</v>
      </c>
      <c r="M43" s="320">
        <v>0</v>
      </c>
      <c r="N43" s="219">
        <v>0</v>
      </c>
      <c r="O43" s="220">
        <v>0</v>
      </c>
      <c r="P43" s="387"/>
      <c r="Q43" s="386"/>
      <c r="R43" s="387"/>
      <c r="S43" s="387"/>
      <c r="T43" s="386"/>
      <c r="U43" s="386"/>
      <c r="V43" s="387"/>
      <c r="W43" s="387"/>
    </row>
    <row r="44" spans="1:23" ht="15.75" customHeight="1">
      <c r="A44" s="257"/>
      <c r="B44" s="342" t="s">
        <v>71</v>
      </c>
      <c r="C44" s="299"/>
      <c r="D44" s="299"/>
      <c r="E44" s="398" t="s">
        <v>214</v>
      </c>
      <c r="F44" s="344">
        <f aca="true" t="shared" si="4" ref="F44:O44">F40-F42</f>
        <v>-791</v>
      </c>
      <c r="G44" s="409">
        <f t="shared" si="4"/>
        <v>-707</v>
      </c>
      <c r="H44" s="346">
        <f t="shared" si="4"/>
        <v>0</v>
      </c>
      <c r="I44" s="347">
        <f t="shared" si="4"/>
        <v>0</v>
      </c>
      <c r="J44" s="344">
        <f t="shared" si="4"/>
        <v>-121</v>
      </c>
      <c r="K44" s="345">
        <f t="shared" si="4"/>
        <v>-131</v>
      </c>
      <c r="L44" s="346">
        <f t="shared" si="4"/>
        <v>-1317</v>
      </c>
      <c r="M44" s="347">
        <f t="shared" si="4"/>
        <v>-478</v>
      </c>
      <c r="N44" s="344">
        <f t="shared" si="4"/>
        <v>0</v>
      </c>
      <c r="O44" s="409">
        <f t="shared" si="4"/>
        <v>0</v>
      </c>
      <c r="P44" s="386"/>
      <c r="Q44" s="386"/>
      <c r="R44" s="387"/>
      <c r="S44" s="387"/>
      <c r="T44" s="386"/>
      <c r="U44" s="386"/>
      <c r="V44" s="386"/>
      <c r="W44" s="386"/>
    </row>
    <row r="45" spans="1:23" ht="15.75" customHeight="1">
      <c r="A45" s="258" t="s">
        <v>79</v>
      </c>
      <c r="B45" s="410" t="s">
        <v>75</v>
      </c>
      <c r="C45" s="411"/>
      <c r="D45" s="411"/>
      <c r="E45" s="412" t="s">
        <v>215</v>
      </c>
      <c r="F45" s="413">
        <f aca="true" t="shared" si="5" ref="F45:O45">F39+F44</f>
        <v>128</v>
      </c>
      <c r="G45" s="414">
        <f t="shared" si="5"/>
        <v>102</v>
      </c>
      <c r="H45" s="415">
        <f t="shared" si="5"/>
        <v>0</v>
      </c>
      <c r="I45" s="416">
        <f t="shared" si="5"/>
        <v>0</v>
      </c>
      <c r="J45" s="413">
        <f t="shared" si="5"/>
        <v>-23</v>
      </c>
      <c r="K45" s="417">
        <f t="shared" si="5"/>
        <v>-34</v>
      </c>
      <c r="L45" s="415">
        <f t="shared" si="5"/>
        <v>0</v>
      </c>
      <c r="M45" s="416">
        <f t="shared" si="5"/>
        <v>0</v>
      </c>
      <c r="N45" s="413">
        <f t="shared" si="5"/>
        <v>0</v>
      </c>
      <c r="O45" s="414">
        <f t="shared" si="5"/>
        <v>0</v>
      </c>
      <c r="P45" s="386"/>
      <c r="Q45" s="386"/>
      <c r="R45" s="386"/>
      <c r="S45" s="386"/>
      <c r="T45" s="386"/>
      <c r="U45" s="386"/>
      <c r="V45" s="386"/>
      <c r="W45" s="386"/>
    </row>
    <row r="46" spans="1:23" ht="15.75" customHeight="1">
      <c r="A46" s="259"/>
      <c r="B46" s="340" t="s">
        <v>76</v>
      </c>
      <c r="C46" s="316"/>
      <c r="D46" s="316"/>
      <c r="E46" s="316"/>
      <c r="F46" s="404">
        <v>167</v>
      </c>
      <c r="G46" s="405">
        <v>167</v>
      </c>
      <c r="H46" s="406">
        <v>0</v>
      </c>
      <c r="I46" s="407">
        <v>0</v>
      </c>
      <c r="J46" s="404">
        <v>30</v>
      </c>
      <c r="K46" s="408">
        <v>40</v>
      </c>
      <c r="L46" s="406">
        <v>0</v>
      </c>
      <c r="M46" s="407">
        <v>0</v>
      </c>
      <c r="N46" s="404">
        <v>0</v>
      </c>
      <c r="O46" s="405">
        <v>0</v>
      </c>
      <c r="P46" s="387"/>
      <c r="Q46" s="387"/>
      <c r="R46" s="387"/>
      <c r="S46" s="387"/>
      <c r="T46" s="387"/>
      <c r="U46" s="387"/>
      <c r="V46" s="387"/>
      <c r="W46" s="387"/>
    </row>
    <row r="47" spans="1:23" ht="15.75" customHeight="1">
      <c r="A47" s="259"/>
      <c r="B47" s="340" t="s">
        <v>77</v>
      </c>
      <c r="C47" s="316"/>
      <c r="D47" s="316"/>
      <c r="E47" s="316"/>
      <c r="F47" s="219">
        <v>0</v>
      </c>
      <c r="G47" s="220">
        <v>0</v>
      </c>
      <c r="H47" s="319">
        <v>0</v>
      </c>
      <c r="I47" s="320">
        <v>0</v>
      </c>
      <c r="J47" s="219">
        <v>0</v>
      </c>
      <c r="K47" s="318">
        <v>0</v>
      </c>
      <c r="L47" s="319">
        <v>0</v>
      </c>
      <c r="M47" s="320">
        <v>0</v>
      </c>
      <c r="N47" s="219">
        <v>0</v>
      </c>
      <c r="O47" s="220">
        <v>0</v>
      </c>
      <c r="P47" s="386"/>
      <c r="Q47" s="386"/>
      <c r="R47" s="386"/>
      <c r="S47" s="386"/>
      <c r="T47" s="386"/>
      <c r="U47" s="386"/>
      <c r="V47" s="386"/>
      <c r="W47" s="386"/>
    </row>
    <row r="48" spans="1:23" ht="15.75" customHeight="1">
      <c r="A48" s="260"/>
      <c r="B48" s="342" t="s">
        <v>78</v>
      </c>
      <c r="C48" s="299"/>
      <c r="D48" s="299"/>
      <c r="E48" s="299"/>
      <c r="F48" s="371">
        <v>0</v>
      </c>
      <c r="G48" s="418">
        <v>0</v>
      </c>
      <c r="H48" s="373">
        <v>0</v>
      </c>
      <c r="I48" s="374">
        <v>0</v>
      </c>
      <c r="J48" s="371">
        <v>0</v>
      </c>
      <c r="K48" s="372">
        <v>0</v>
      </c>
      <c r="L48" s="373">
        <v>0</v>
      </c>
      <c r="M48" s="374">
        <v>0</v>
      </c>
      <c r="N48" s="371">
        <v>0</v>
      </c>
      <c r="O48" s="418">
        <v>0</v>
      </c>
      <c r="P48" s="386"/>
      <c r="Q48" s="386"/>
      <c r="R48" s="386"/>
      <c r="S48" s="386"/>
      <c r="T48" s="386"/>
      <c r="U48" s="386"/>
      <c r="V48" s="386"/>
      <c r="W48" s="386"/>
    </row>
    <row r="49" spans="1:16" ht="15.75" customHeight="1">
      <c r="A49" s="297" t="s">
        <v>216</v>
      </c>
      <c r="P49" s="298"/>
    </row>
    <row r="50" ht="15.75" customHeight="1">
      <c r="P50" s="298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A6:E7"/>
    <mergeCell ref="A8:A18"/>
    <mergeCell ref="A19:A27"/>
    <mergeCell ref="E25:E26"/>
    <mergeCell ref="I25:I26"/>
    <mergeCell ref="A32:A39"/>
    <mergeCell ref="G25:G26"/>
    <mergeCell ref="H25:H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IV16384"/>
    </sheetView>
  </sheetViews>
  <sheetFormatPr defaultColWidth="8.796875" defaultRowHeight="14.25"/>
  <cols>
    <col min="1" max="1" width="3.59765625" style="189" customWidth="1"/>
    <col min="2" max="3" width="1.59765625" style="189" customWidth="1"/>
    <col min="4" max="4" width="22.59765625" style="189" customWidth="1"/>
    <col min="5" max="5" width="10.59765625" style="189" customWidth="1"/>
    <col min="6" max="11" width="13.59765625" style="189" customWidth="1"/>
    <col min="12" max="12" width="13.59765625" style="191" customWidth="1"/>
    <col min="13" max="21" width="13.59765625" style="189" customWidth="1"/>
    <col min="22" max="25" width="12" style="189" customWidth="1"/>
    <col min="26" max="16384" width="9" style="189" customWidth="1"/>
  </cols>
  <sheetData>
    <row r="1" spans="1:7" ht="33.75" customHeight="1">
      <c r="A1" s="183" t="s">
        <v>0</v>
      </c>
      <c r="B1" s="184"/>
      <c r="C1" s="184"/>
      <c r="D1" s="185" t="s">
        <v>217</v>
      </c>
      <c r="E1" s="186"/>
      <c r="F1" s="186"/>
      <c r="G1" s="186"/>
    </row>
    <row r="2" ht="15" customHeight="1"/>
    <row r="3" spans="1:4" ht="15" customHeight="1">
      <c r="A3" s="187" t="s">
        <v>43</v>
      </c>
      <c r="B3" s="187"/>
      <c r="C3" s="187"/>
      <c r="D3" s="187"/>
    </row>
    <row r="4" spans="1:4" ht="15" customHeight="1">
      <c r="A4" s="187"/>
      <c r="B4" s="187"/>
      <c r="C4" s="187"/>
      <c r="D4" s="187"/>
    </row>
    <row r="5" spans="1:15" ht="15.75" customHeight="1">
      <c r="A5" s="188" t="s">
        <v>184</v>
      </c>
      <c r="B5" s="188"/>
      <c r="C5" s="188"/>
      <c r="D5" s="188"/>
      <c r="K5" s="190"/>
      <c r="O5" s="190" t="s">
        <v>44</v>
      </c>
    </row>
    <row r="6" spans="1:15" ht="15.75" customHeight="1">
      <c r="A6" s="270" t="s">
        <v>45</v>
      </c>
      <c r="B6" s="271"/>
      <c r="C6" s="271"/>
      <c r="D6" s="271"/>
      <c r="E6" s="272"/>
      <c r="F6" s="269" t="s">
        <v>218</v>
      </c>
      <c r="G6" s="301"/>
      <c r="H6" s="419"/>
      <c r="I6" s="420"/>
      <c r="J6" s="419"/>
      <c r="K6" s="420"/>
      <c r="L6" s="419"/>
      <c r="M6" s="420"/>
      <c r="N6" s="419"/>
      <c r="O6" s="420"/>
    </row>
    <row r="7" spans="1:15" ht="15.75" customHeight="1">
      <c r="A7" s="273"/>
      <c r="B7" s="274"/>
      <c r="C7" s="274"/>
      <c r="D7" s="274"/>
      <c r="E7" s="275"/>
      <c r="F7" s="192" t="s">
        <v>196</v>
      </c>
      <c r="G7" s="421" t="s">
        <v>197</v>
      </c>
      <c r="H7" s="192" t="str">
        <f>F7</f>
        <v>29年度</v>
      </c>
      <c r="I7" s="422" t="s">
        <v>1</v>
      </c>
      <c r="J7" s="192" t="str">
        <f>H7</f>
        <v>29年度</v>
      </c>
      <c r="K7" s="423" t="s">
        <v>1</v>
      </c>
      <c r="L7" s="192" t="str">
        <f>J7</f>
        <v>29年度</v>
      </c>
      <c r="M7" s="422" t="s">
        <v>1</v>
      </c>
      <c r="N7" s="192" t="str">
        <f>L7</f>
        <v>29年度</v>
      </c>
      <c r="O7" s="424" t="s">
        <v>1</v>
      </c>
    </row>
    <row r="8" spans="1:25" ht="15.75" customHeight="1">
      <c r="A8" s="276" t="s">
        <v>83</v>
      </c>
      <c r="B8" s="425" t="s">
        <v>46</v>
      </c>
      <c r="C8" s="426"/>
      <c r="D8" s="426"/>
      <c r="E8" s="427" t="s">
        <v>37</v>
      </c>
      <c r="F8" s="428">
        <v>74572</v>
      </c>
      <c r="G8" s="429">
        <v>74635</v>
      </c>
      <c r="H8" s="430"/>
      <c r="I8" s="431"/>
      <c r="J8" s="430"/>
      <c r="K8" s="431"/>
      <c r="L8" s="430"/>
      <c r="M8" s="431"/>
      <c r="N8" s="430"/>
      <c r="O8" s="431"/>
      <c r="P8" s="432"/>
      <c r="Q8" s="432"/>
      <c r="R8" s="432"/>
      <c r="S8" s="432"/>
      <c r="T8" s="432"/>
      <c r="U8" s="432"/>
      <c r="V8" s="432"/>
      <c r="W8" s="432"/>
      <c r="X8" s="432"/>
      <c r="Y8" s="432"/>
    </row>
    <row r="9" spans="1:25" ht="15.75" customHeight="1">
      <c r="A9" s="277"/>
      <c r="B9" s="191"/>
      <c r="C9" s="433" t="s">
        <v>47</v>
      </c>
      <c r="D9" s="434"/>
      <c r="E9" s="435" t="s">
        <v>38</v>
      </c>
      <c r="F9" s="436">
        <v>74567</v>
      </c>
      <c r="G9" s="437">
        <v>74626</v>
      </c>
      <c r="H9" s="438"/>
      <c r="I9" s="439"/>
      <c r="J9" s="438"/>
      <c r="K9" s="439"/>
      <c r="L9" s="438"/>
      <c r="M9" s="439"/>
      <c r="N9" s="438"/>
      <c r="O9" s="439"/>
      <c r="P9" s="432"/>
      <c r="Q9" s="432"/>
      <c r="R9" s="432"/>
      <c r="S9" s="432"/>
      <c r="T9" s="432"/>
      <c r="U9" s="432"/>
      <c r="V9" s="432"/>
      <c r="W9" s="432"/>
      <c r="X9" s="432"/>
      <c r="Y9" s="432"/>
    </row>
    <row r="10" spans="1:25" ht="15.75" customHeight="1">
      <c r="A10" s="277"/>
      <c r="B10" s="440"/>
      <c r="C10" s="433" t="s">
        <v>48</v>
      </c>
      <c r="D10" s="434"/>
      <c r="E10" s="435" t="s">
        <v>39</v>
      </c>
      <c r="F10" s="436">
        <v>5</v>
      </c>
      <c r="G10" s="437">
        <v>8</v>
      </c>
      <c r="H10" s="438"/>
      <c r="I10" s="439"/>
      <c r="J10" s="438"/>
      <c r="K10" s="439"/>
      <c r="L10" s="438"/>
      <c r="M10" s="439"/>
      <c r="N10" s="438"/>
      <c r="O10" s="439"/>
      <c r="P10" s="432"/>
      <c r="Q10" s="432"/>
      <c r="R10" s="432"/>
      <c r="S10" s="432"/>
      <c r="T10" s="432"/>
      <c r="U10" s="432"/>
      <c r="V10" s="432"/>
      <c r="W10" s="432"/>
      <c r="X10" s="432"/>
      <c r="Y10" s="432"/>
    </row>
    <row r="11" spans="1:25" ht="15.75" customHeight="1">
      <c r="A11" s="277"/>
      <c r="B11" s="441" t="s">
        <v>49</v>
      </c>
      <c r="C11" s="442"/>
      <c r="D11" s="442"/>
      <c r="E11" s="443" t="s">
        <v>40</v>
      </c>
      <c r="F11" s="444">
        <v>72919</v>
      </c>
      <c r="G11" s="445">
        <v>74118</v>
      </c>
      <c r="H11" s="446"/>
      <c r="I11" s="447"/>
      <c r="J11" s="446"/>
      <c r="K11" s="447"/>
      <c r="L11" s="446"/>
      <c r="M11" s="447"/>
      <c r="N11" s="446"/>
      <c r="O11" s="447"/>
      <c r="P11" s="432"/>
      <c r="Q11" s="432"/>
      <c r="R11" s="432"/>
      <c r="S11" s="432"/>
      <c r="T11" s="432"/>
      <c r="U11" s="432"/>
      <c r="V11" s="432"/>
      <c r="W11" s="432"/>
      <c r="X11" s="432"/>
      <c r="Y11" s="432"/>
    </row>
    <row r="12" spans="1:25" ht="15.75" customHeight="1">
      <c r="A12" s="277"/>
      <c r="B12" s="448"/>
      <c r="C12" s="433" t="s">
        <v>50</v>
      </c>
      <c r="D12" s="434"/>
      <c r="E12" s="435" t="s">
        <v>41</v>
      </c>
      <c r="F12" s="436">
        <v>72889</v>
      </c>
      <c r="G12" s="437">
        <v>74088</v>
      </c>
      <c r="H12" s="438"/>
      <c r="I12" s="439"/>
      <c r="J12" s="438"/>
      <c r="K12" s="439"/>
      <c r="L12" s="438"/>
      <c r="M12" s="439"/>
      <c r="N12" s="438"/>
      <c r="O12" s="439"/>
      <c r="P12" s="432"/>
      <c r="Q12" s="432"/>
      <c r="R12" s="432"/>
      <c r="S12" s="432"/>
      <c r="T12" s="432"/>
      <c r="U12" s="432"/>
      <c r="V12" s="432"/>
      <c r="W12" s="432"/>
      <c r="X12" s="432"/>
      <c r="Y12" s="432"/>
    </row>
    <row r="13" spans="1:25" ht="15.75" customHeight="1">
      <c r="A13" s="277"/>
      <c r="B13" s="191"/>
      <c r="C13" s="449" t="s">
        <v>51</v>
      </c>
      <c r="D13" s="450"/>
      <c r="E13" s="451" t="s">
        <v>42</v>
      </c>
      <c r="F13" s="452">
        <v>30</v>
      </c>
      <c r="G13" s="453">
        <v>30</v>
      </c>
      <c r="H13" s="454"/>
      <c r="I13" s="455"/>
      <c r="J13" s="454"/>
      <c r="K13" s="455"/>
      <c r="L13" s="454"/>
      <c r="M13" s="455"/>
      <c r="N13" s="454"/>
      <c r="O13" s="455"/>
      <c r="P13" s="432"/>
      <c r="Q13" s="432"/>
      <c r="R13" s="432"/>
      <c r="S13" s="432"/>
      <c r="T13" s="432"/>
      <c r="U13" s="432"/>
      <c r="V13" s="432"/>
      <c r="W13" s="432"/>
      <c r="X13" s="432"/>
      <c r="Y13" s="432"/>
    </row>
    <row r="14" spans="1:25" ht="15.75" customHeight="1">
      <c r="A14" s="277"/>
      <c r="B14" s="456" t="s">
        <v>52</v>
      </c>
      <c r="C14" s="434"/>
      <c r="D14" s="434"/>
      <c r="E14" s="435" t="s">
        <v>198</v>
      </c>
      <c r="F14" s="436">
        <f>F9-F12</f>
        <v>1678</v>
      </c>
      <c r="G14" s="437">
        <f>G9-G12+1</f>
        <v>539</v>
      </c>
      <c r="H14" s="436">
        <f aca="true" t="shared" si="0" ref="H14:O14">H9-H12</f>
        <v>0</v>
      </c>
      <c r="I14" s="437">
        <f t="shared" si="0"/>
        <v>0</v>
      </c>
      <c r="J14" s="436">
        <f t="shared" si="0"/>
        <v>0</v>
      </c>
      <c r="K14" s="437">
        <f t="shared" si="0"/>
        <v>0</v>
      </c>
      <c r="L14" s="436">
        <f t="shared" si="0"/>
        <v>0</v>
      </c>
      <c r="M14" s="437">
        <f t="shared" si="0"/>
        <v>0</v>
      </c>
      <c r="N14" s="436">
        <f t="shared" si="0"/>
        <v>0</v>
      </c>
      <c r="O14" s="437">
        <f t="shared" si="0"/>
        <v>0</v>
      </c>
      <c r="P14" s="432"/>
      <c r="Q14" s="432"/>
      <c r="R14" s="432"/>
      <c r="S14" s="432"/>
      <c r="T14" s="432"/>
      <c r="U14" s="432"/>
      <c r="V14" s="432"/>
      <c r="W14" s="432"/>
      <c r="X14" s="432"/>
      <c r="Y14" s="432"/>
    </row>
    <row r="15" spans="1:25" ht="15.75" customHeight="1">
      <c r="A15" s="277"/>
      <c r="B15" s="456" t="s">
        <v>53</v>
      </c>
      <c r="C15" s="434"/>
      <c r="D15" s="434"/>
      <c r="E15" s="435" t="s">
        <v>199</v>
      </c>
      <c r="F15" s="436">
        <f aca="true" t="shared" si="1" ref="F15:O15">F10-F13</f>
        <v>-25</v>
      </c>
      <c r="G15" s="437">
        <f>G10-G13</f>
        <v>-22</v>
      </c>
      <c r="H15" s="436">
        <f t="shared" si="1"/>
        <v>0</v>
      </c>
      <c r="I15" s="437">
        <f t="shared" si="1"/>
        <v>0</v>
      </c>
      <c r="J15" s="436">
        <f t="shared" si="1"/>
        <v>0</v>
      </c>
      <c r="K15" s="437">
        <f t="shared" si="1"/>
        <v>0</v>
      </c>
      <c r="L15" s="436">
        <f t="shared" si="1"/>
        <v>0</v>
      </c>
      <c r="M15" s="437">
        <f t="shared" si="1"/>
        <v>0</v>
      </c>
      <c r="N15" s="436">
        <f t="shared" si="1"/>
        <v>0</v>
      </c>
      <c r="O15" s="437">
        <f t="shared" si="1"/>
        <v>0</v>
      </c>
      <c r="P15" s="432"/>
      <c r="Q15" s="432"/>
      <c r="R15" s="432"/>
      <c r="S15" s="432"/>
      <c r="T15" s="432"/>
      <c r="U15" s="432"/>
      <c r="V15" s="432"/>
      <c r="W15" s="432"/>
      <c r="X15" s="432"/>
      <c r="Y15" s="432"/>
    </row>
    <row r="16" spans="1:25" ht="15.75" customHeight="1">
      <c r="A16" s="277"/>
      <c r="B16" s="456" t="s">
        <v>54</v>
      </c>
      <c r="C16" s="434"/>
      <c r="D16" s="434"/>
      <c r="E16" s="435" t="s">
        <v>200</v>
      </c>
      <c r="F16" s="452">
        <f>F8-F11</f>
        <v>1653</v>
      </c>
      <c r="G16" s="453">
        <f>G8-G11</f>
        <v>517</v>
      </c>
      <c r="H16" s="452">
        <f aca="true" t="shared" si="2" ref="H16:O16">H8-H11</f>
        <v>0</v>
      </c>
      <c r="I16" s="453">
        <f t="shared" si="2"/>
        <v>0</v>
      </c>
      <c r="J16" s="452">
        <f t="shared" si="2"/>
        <v>0</v>
      </c>
      <c r="K16" s="453">
        <f t="shared" si="2"/>
        <v>0</v>
      </c>
      <c r="L16" s="452">
        <f t="shared" si="2"/>
        <v>0</v>
      </c>
      <c r="M16" s="453">
        <f t="shared" si="2"/>
        <v>0</v>
      </c>
      <c r="N16" s="452">
        <f t="shared" si="2"/>
        <v>0</v>
      </c>
      <c r="O16" s="453">
        <f t="shared" si="2"/>
        <v>0</v>
      </c>
      <c r="P16" s="432"/>
      <c r="Q16" s="432"/>
      <c r="R16" s="432"/>
      <c r="S16" s="432"/>
      <c r="T16" s="432"/>
      <c r="U16" s="432"/>
      <c r="V16" s="432"/>
      <c r="W16" s="432"/>
      <c r="X16" s="432"/>
      <c r="Y16" s="432"/>
    </row>
    <row r="17" spans="1:25" ht="15.75" customHeight="1">
      <c r="A17" s="277"/>
      <c r="B17" s="456" t="s">
        <v>55</v>
      </c>
      <c r="C17" s="434"/>
      <c r="D17" s="434"/>
      <c r="E17" s="457"/>
      <c r="F17" s="458">
        <v>0</v>
      </c>
      <c r="G17" s="459">
        <v>0</v>
      </c>
      <c r="H17" s="460"/>
      <c r="I17" s="461"/>
      <c r="J17" s="460"/>
      <c r="K17" s="461"/>
      <c r="L17" s="460"/>
      <c r="M17" s="461"/>
      <c r="N17" s="460"/>
      <c r="O17" s="461"/>
      <c r="P17" s="432"/>
      <c r="Q17" s="432"/>
      <c r="R17" s="432"/>
      <c r="S17" s="432"/>
      <c r="T17" s="432"/>
      <c r="U17" s="432"/>
      <c r="V17" s="432"/>
      <c r="W17" s="432"/>
      <c r="X17" s="432"/>
      <c r="Y17" s="432"/>
    </row>
    <row r="18" spans="1:25" ht="15.75" customHeight="1">
      <c r="A18" s="278"/>
      <c r="B18" s="462" t="s">
        <v>56</v>
      </c>
      <c r="C18" s="188"/>
      <c r="D18" s="188"/>
      <c r="E18" s="463"/>
      <c r="F18" s="464">
        <v>0</v>
      </c>
      <c r="G18" s="465">
        <v>0</v>
      </c>
      <c r="H18" s="466"/>
      <c r="I18" s="467"/>
      <c r="J18" s="466"/>
      <c r="K18" s="467"/>
      <c r="L18" s="466"/>
      <c r="M18" s="467"/>
      <c r="N18" s="466"/>
      <c r="O18" s="467"/>
      <c r="P18" s="432"/>
      <c r="Q18" s="432"/>
      <c r="R18" s="432"/>
      <c r="S18" s="432"/>
      <c r="T18" s="432"/>
      <c r="U18" s="432"/>
      <c r="V18" s="432"/>
      <c r="W18" s="432"/>
      <c r="X18" s="432"/>
      <c r="Y18" s="432"/>
    </row>
    <row r="19" spans="1:25" ht="15.75" customHeight="1">
      <c r="A19" s="277" t="s">
        <v>84</v>
      </c>
      <c r="B19" s="441" t="s">
        <v>57</v>
      </c>
      <c r="C19" s="468"/>
      <c r="D19" s="468"/>
      <c r="E19" s="469"/>
      <c r="F19" s="470">
        <v>27025</v>
      </c>
      <c r="G19" s="471">
        <v>29145</v>
      </c>
      <c r="H19" s="472"/>
      <c r="I19" s="473"/>
      <c r="J19" s="472"/>
      <c r="K19" s="473"/>
      <c r="L19" s="472"/>
      <c r="M19" s="473"/>
      <c r="N19" s="472"/>
      <c r="O19" s="473"/>
      <c r="P19" s="432"/>
      <c r="Q19" s="432"/>
      <c r="R19" s="432"/>
      <c r="S19" s="432"/>
      <c r="T19" s="432"/>
      <c r="U19" s="432"/>
      <c r="V19" s="432"/>
      <c r="W19" s="432"/>
      <c r="X19" s="432"/>
      <c r="Y19" s="432"/>
    </row>
    <row r="20" spans="1:25" ht="15.75" customHeight="1">
      <c r="A20" s="277"/>
      <c r="B20" s="474"/>
      <c r="C20" s="433" t="s">
        <v>58</v>
      </c>
      <c r="D20" s="434"/>
      <c r="E20" s="435"/>
      <c r="F20" s="436">
        <v>18000</v>
      </c>
      <c r="G20" s="437">
        <v>18000</v>
      </c>
      <c r="H20" s="438"/>
      <c r="I20" s="439"/>
      <c r="J20" s="438"/>
      <c r="K20" s="439"/>
      <c r="L20" s="438"/>
      <c r="M20" s="439"/>
      <c r="N20" s="438"/>
      <c r="O20" s="439"/>
      <c r="P20" s="432"/>
      <c r="Q20" s="432"/>
      <c r="R20" s="432"/>
      <c r="S20" s="432"/>
      <c r="T20" s="432"/>
      <c r="U20" s="432"/>
      <c r="V20" s="432"/>
      <c r="W20" s="432"/>
      <c r="X20" s="432"/>
      <c r="Y20" s="432"/>
    </row>
    <row r="21" spans="1:25" ht="15.75" customHeight="1">
      <c r="A21" s="277"/>
      <c r="B21" s="475" t="s">
        <v>59</v>
      </c>
      <c r="C21" s="442"/>
      <c r="D21" s="442"/>
      <c r="E21" s="443" t="s">
        <v>201</v>
      </c>
      <c r="F21" s="444">
        <v>27025</v>
      </c>
      <c r="G21" s="445">
        <v>29145</v>
      </c>
      <c r="H21" s="446"/>
      <c r="I21" s="447"/>
      <c r="J21" s="446"/>
      <c r="K21" s="447"/>
      <c r="L21" s="446"/>
      <c r="M21" s="447"/>
      <c r="N21" s="446"/>
      <c r="O21" s="447"/>
      <c r="P21" s="432"/>
      <c r="Q21" s="432"/>
      <c r="R21" s="432"/>
      <c r="S21" s="432"/>
      <c r="T21" s="432"/>
      <c r="U21" s="432"/>
      <c r="V21" s="432"/>
      <c r="W21" s="432"/>
      <c r="X21" s="432"/>
      <c r="Y21" s="432"/>
    </row>
    <row r="22" spans="1:25" ht="15.75" customHeight="1">
      <c r="A22" s="277"/>
      <c r="B22" s="441" t="s">
        <v>60</v>
      </c>
      <c r="C22" s="468"/>
      <c r="D22" s="468"/>
      <c r="E22" s="469" t="s">
        <v>202</v>
      </c>
      <c r="F22" s="470">
        <v>65950</v>
      </c>
      <c r="G22" s="471">
        <v>67411</v>
      </c>
      <c r="H22" s="472"/>
      <c r="I22" s="473"/>
      <c r="J22" s="472"/>
      <c r="K22" s="473"/>
      <c r="L22" s="472"/>
      <c r="M22" s="473"/>
      <c r="N22" s="472"/>
      <c r="O22" s="473"/>
      <c r="P22" s="432"/>
      <c r="Q22" s="432"/>
      <c r="R22" s="432"/>
      <c r="S22" s="432"/>
      <c r="T22" s="432"/>
      <c r="U22" s="432"/>
      <c r="V22" s="432"/>
      <c r="W22" s="432"/>
      <c r="X22" s="432"/>
      <c r="Y22" s="432"/>
    </row>
    <row r="23" spans="1:25" ht="15.75" customHeight="1">
      <c r="A23" s="277"/>
      <c r="B23" s="448" t="s">
        <v>61</v>
      </c>
      <c r="C23" s="449" t="s">
        <v>62</v>
      </c>
      <c r="D23" s="450"/>
      <c r="E23" s="451"/>
      <c r="F23" s="452">
        <v>27839</v>
      </c>
      <c r="G23" s="453">
        <v>29270</v>
      </c>
      <c r="H23" s="454"/>
      <c r="I23" s="455"/>
      <c r="J23" s="454"/>
      <c r="K23" s="455"/>
      <c r="L23" s="454"/>
      <c r="M23" s="455"/>
      <c r="N23" s="454"/>
      <c r="O23" s="455"/>
      <c r="P23" s="432"/>
      <c r="Q23" s="432"/>
      <c r="R23" s="432"/>
      <c r="S23" s="432"/>
      <c r="T23" s="432"/>
      <c r="U23" s="432"/>
      <c r="V23" s="432"/>
      <c r="W23" s="432"/>
      <c r="X23" s="432"/>
      <c r="Y23" s="432"/>
    </row>
    <row r="24" spans="1:25" ht="15.75" customHeight="1">
      <c r="A24" s="277"/>
      <c r="B24" s="456" t="s">
        <v>203</v>
      </c>
      <c r="C24" s="434"/>
      <c r="D24" s="434"/>
      <c r="E24" s="435" t="s">
        <v>204</v>
      </c>
      <c r="F24" s="436">
        <f aca="true" t="shared" si="3" ref="F24:O24">F21-F22</f>
        <v>-38925</v>
      </c>
      <c r="G24" s="437">
        <f>G21-G22</f>
        <v>-38266</v>
      </c>
      <c r="H24" s="436">
        <f t="shared" si="3"/>
        <v>0</v>
      </c>
      <c r="I24" s="437">
        <f t="shared" si="3"/>
        <v>0</v>
      </c>
      <c r="J24" s="436">
        <f t="shared" si="3"/>
        <v>0</v>
      </c>
      <c r="K24" s="437">
        <f t="shared" si="3"/>
        <v>0</v>
      </c>
      <c r="L24" s="436">
        <f t="shared" si="3"/>
        <v>0</v>
      </c>
      <c r="M24" s="437">
        <f t="shared" si="3"/>
        <v>0</v>
      </c>
      <c r="N24" s="436">
        <f t="shared" si="3"/>
        <v>0</v>
      </c>
      <c r="O24" s="437">
        <f t="shared" si="3"/>
        <v>0</v>
      </c>
      <c r="P24" s="432"/>
      <c r="Q24" s="432"/>
      <c r="R24" s="432"/>
      <c r="S24" s="432"/>
      <c r="T24" s="432"/>
      <c r="U24" s="432"/>
      <c r="V24" s="432"/>
      <c r="W24" s="432"/>
      <c r="X24" s="432"/>
      <c r="Y24" s="432"/>
    </row>
    <row r="25" spans="1:25" ht="15.75" customHeight="1">
      <c r="A25" s="277"/>
      <c r="B25" s="476" t="s">
        <v>63</v>
      </c>
      <c r="C25" s="450"/>
      <c r="D25" s="450"/>
      <c r="E25" s="477" t="s">
        <v>205</v>
      </c>
      <c r="F25" s="478">
        <v>38933</v>
      </c>
      <c r="G25" s="479">
        <v>38270</v>
      </c>
      <c r="H25" s="480"/>
      <c r="I25" s="479"/>
      <c r="J25" s="480"/>
      <c r="K25" s="479"/>
      <c r="L25" s="480"/>
      <c r="M25" s="479"/>
      <c r="N25" s="480"/>
      <c r="O25" s="479"/>
      <c r="P25" s="432"/>
      <c r="Q25" s="432"/>
      <c r="R25" s="432"/>
      <c r="S25" s="432"/>
      <c r="T25" s="432"/>
      <c r="U25" s="432"/>
      <c r="V25" s="432"/>
      <c r="W25" s="432"/>
      <c r="X25" s="432"/>
      <c r="Y25" s="432"/>
    </row>
    <row r="26" spans="1:25" ht="15.75" customHeight="1">
      <c r="A26" s="277"/>
      <c r="B26" s="475" t="s">
        <v>64</v>
      </c>
      <c r="C26" s="442"/>
      <c r="D26" s="442"/>
      <c r="E26" s="481"/>
      <c r="F26" s="482"/>
      <c r="G26" s="483"/>
      <c r="H26" s="484"/>
      <c r="I26" s="483"/>
      <c r="J26" s="484"/>
      <c r="K26" s="483"/>
      <c r="L26" s="484"/>
      <c r="M26" s="483"/>
      <c r="N26" s="484"/>
      <c r="O26" s="483"/>
      <c r="P26" s="432"/>
      <c r="Q26" s="432"/>
      <c r="R26" s="432"/>
      <c r="S26" s="432"/>
      <c r="T26" s="432"/>
      <c r="U26" s="432"/>
      <c r="V26" s="432"/>
      <c r="W26" s="432"/>
      <c r="X26" s="432"/>
      <c r="Y26" s="432"/>
    </row>
    <row r="27" spans="1:25" ht="15.75" customHeight="1">
      <c r="A27" s="278"/>
      <c r="B27" s="462" t="s">
        <v>206</v>
      </c>
      <c r="C27" s="188"/>
      <c r="D27" s="188"/>
      <c r="E27" s="485" t="s">
        <v>207</v>
      </c>
      <c r="F27" s="486">
        <f aca="true" t="shared" si="4" ref="F27:O27">F24+F25</f>
        <v>8</v>
      </c>
      <c r="G27" s="487">
        <f>G24+G25</f>
        <v>4</v>
      </c>
      <c r="H27" s="486">
        <f t="shared" si="4"/>
        <v>0</v>
      </c>
      <c r="I27" s="487">
        <f t="shared" si="4"/>
        <v>0</v>
      </c>
      <c r="J27" s="486">
        <f t="shared" si="4"/>
        <v>0</v>
      </c>
      <c r="K27" s="487">
        <f t="shared" si="4"/>
        <v>0</v>
      </c>
      <c r="L27" s="486">
        <f t="shared" si="4"/>
        <v>0</v>
      </c>
      <c r="M27" s="487">
        <f t="shared" si="4"/>
        <v>0</v>
      </c>
      <c r="N27" s="486">
        <f t="shared" si="4"/>
        <v>0</v>
      </c>
      <c r="O27" s="487">
        <f t="shared" si="4"/>
        <v>0</v>
      </c>
      <c r="P27" s="432"/>
      <c r="Q27" s="432"/>
      <c r="R27" s="432"/>
      <c r="S27" s="432"/>
      <c r="T27" s="432"/>
      <c r="U27" s="432"/>
      <c r="V27" s="432"/>
      <c r="W27" s="432"/>
      <c r="X27" s="432"/>
      <c r="Y27" s="432"/>
    </row>
    <row r="28" spans="6:25" ht="15.75" customHeight="1">
      <c r="F28" s="432"/>
      <c r="G28" s="432"/>
      <c r="H28" s="432"/>
      <c r="I28" s="432"/>
      <c r="J28" s="432"/>
      <c r="K28" s="432"/>
      <c r="L28" s="488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</row>
    <row r="29" spans="1:25" ht="15.75" customHeight="1">
      <c r="A29" s="188"/>
      <c r="F29" s="432"/>
      <c r="G29" s="432"/>
      <c r="H29" s="432"/>
      <c r="I29" s="432"/>
      <c r="J29" s="489"/>
      <c r="K29" s="489"/>
      <c r="L29" s="488"/>
      <c r="M29" s="432"/>
      <c r="N29" s="432"/>
      <c r="O29" s="489" t="s">
        <v>219</v>
      </c>
      <c r="P29" s="432"/>
      <c r="Q29" s="432"/>
      <c r="R29" s="432"/>
      <c r="S29" s="432"/>
      <c r="T29" s="432"/>
      <c r="U29" s="432"/>
      <c r="V29" s="432"/>
      <c r="W29" s="432"/>
      <c r="X29" s="432"/>
      <c r="Y29" s="489"/>
    </row>
    <row r="30" spans="1:25" ht="15.75" customHeight="1">
      <c r="A30" s="286" t="s">
        <v>65</v>
      </c>
      <c r="B30" s="287"/>
      <c r="C30" s="287"/>
      <c r="D30" s="287"/>
      <c r="E30" s="288"/>
      <c r="F30" s="292"/>
      <c r="G30" s="380"/>
      <c r="H30" s="490"/>
      <c r="I30" s="491"/>
      <c r="J30" s="490"/>
      <c r="K30" s="491"/>
      <c r="L30" s="490"/>
      <c r="M30" s="491"/>
      <c r="N30" s="490"/>
      <c r="O30" s="491"/>
      <c r="P30" s="488"/>
      <c r="Q30" s="488"/>
      <c r="R30" s="488"/>
      <c r="S30" s="488"/>
      <c r="T30" s="488"/>
      <c r="U30" s="488"/>
      <c r="V30" s="488"/>
      <c r="W30" s="488"/>
      <c r="X30" s="488"/>
      <c r="Y30" s="488"/>
    </row>
    <row r="31" spans="1:25" ht="15.75" customHeight="1">
      <c r="A31" s="289"/>
      <c r="B31" s="290"/>
      <c r="C31" s="290"/>
      <c r="D31" s="290"/>
      <c r="E31" s="291"/>
      <c r="F31" s="179" t="str">
        <f>F7</f>
        <v>29年度</v>
      </c>
      <c r="G31" s="492" t="s">
        <v>1</v>
      </c>
      <c r="H31" s="192" t="str">
        <f>F31</f>
        <v>29年度</v>
      </c>
      <c r="I31" s="422" t="s">
        <v>1</v>
      </c>
      <c r="J31" s="192" t="str">
        <f>H31</f>
        <v>29年度</v>
      </c>
      <c r="K31" s="423" t="s">
        <v>1</v>
      </c>
      <c r="L31" s="192" t="str">
        <f>J31</f>
        <v>29年度</v>
      </c>
      <c r="M31" s="422" t="s">
        <v>1</v>
      </c>
      <c r="N31" s="192" t="str">
        <f>L31</f>
        <v>29年度</v>
      </c>
      <c r="O31" s="424" t="s">
        <v>1</v>
      </c>
      <c r="P31" s="493"/>
      <c r="Q31" s="493"/>
      <c r="R31" s="493"/>
      <c r="S31" s="493"/>
      <c r="T31" s="493"/>
      <c r="U31" s="493"/>
      <c r="V31" s="493"/>
      <c r="W31" s="493"/>
      <c r="X31" s="493"/>
      <c r="Y31" s="493"/>
    </row>
    <row r="32" spans="1:25" ht="15.75" customHeight="1">
      <c r="A32" s="276" t="s">
        <v>85</v>
      </c>
      <c r="B32" s="425" t="s">
        <v>46</v>
      </c>
      <c r="C32" s="426"/>
      <c r="D32" s="426"/>
      <c r="E32" s="494" t="s">
        <v>37</v>
      </c>
      <c r="F32" s="353"/>
      <c r="G32" s="182"/>
      <c r="H32" s="430"/>
      <c r="I32" s="495"/>
      <c r="J32" s="430"/>
      <c r="K32" s="431"/>
      <c r="L32" s="472"/>
      <c r="M32" s="496"/>
      <c r="N32" s="430"/>
      <c r="O32" s="429"/>
      <c r="P32" s="496"/>
      <c r="Q32" s="496"/>
      <c r="R32" s="496"/>
      <c r="S32" s="496"/>
      <c r="T32" s="497"/>
      <c r="U32" s="497"/>
      <c r="V32" s="496"/>
      <c r="W32" s="496"/>
      <c r="X32" s="497"/>
      <c r="Y32" s="497"/>
    </row>
    <row r="33" spans="1:25" ht="15.75" customHeight="1">
      <c r="A33" s="279"/>
      <c r="B33" s="191"/>
      <c r="C33" s="449" t="s">
        <v>66</v>
      </c>
      <c r="D33" s="450"/>
      <c r="E33" s="498"/>
      <c r="F33" s="337"/>
      <c r="G33" s="339"/>
      <c r="H33" s="454"/>
      <c r="I33" s="499"/>
      <c r="J33" s="454"/>
      <c r="K33" s="455"/>
      <c r="L33" s="454"/>
      <c r="M33" s="500"/>
      <c r="N33" s="454"/>
      <c r="O33" s="453"/>
      <c r="P33" s="496"/>
      <c r="Q33" s="496"/>
      <c r="R33" s="496"/>
      <c r="S33" s="496"/>
      <c r="T33" s="497"/>
      <c r="U33" s="497"/>
      <c r="V33" s="496"/>
      <c r="W33" s="496"/>
      <c r="X33" s="497"/>
      <c r="Y33" s="497"/>
    </row>
    <row r="34" spans="1:25" ht="15.75" customHeight="1">
      <c r="A34" s="279"/>
      <c r="B34" s="191"/>
      <c r="C34" s="501"/>
      <c r="D34" s="433" t="s">
        <v>67</v>
      </c>
      <c r="E34" s="502"/>
      <c r="F34" s="319"/>
      <c r="G34" s="321"/>
      <c r="H34" s="438"/>
      <c r="I34" s="503"/>
      <c r="J34" s="438"/>
      <c r="K34" s="439"/>
      <c r="L34" s="438"/>
      <c r="M34" s="504"/>
      <c r="N34" s="438"/>
      <c r="O34" s="437"/>
      <c r="P34" s="496"/>
      <c r="Q34" s="496"/>
      <c r="R34" s="496"/>
      <c r="S34" s="496"/>
      <c r="T34" s="497"/>
      <c r="U34" s="497"/>
      <c r="V34" s="496"/>
      <c r="W34" s="496"/>
      <c r="X34" s="497"/>
      <c r="Y34" s="497"/>
    </row>
    <row r="35" spans="1:25" ht="15.75" customHeight="1">
      <c r="A35" s="279"/>
      <c r="B35" s="440"/>
      <c r="C35" s="505" t="s">
        <v>68</v>
      </c>
      <c r="D35" s="442"/>
      <c r="E35" s="506"/>
      <c r="F35" s="328"/>
      <c r="G35" s="330"/>
      <c r="H35" s="446"/>
      <c r="I35" s="507"/>
      <c r="J35" s="508"/>
      <c r="K35" s="509"/>
      <c r="L35" s="446"/>
      <c r="M35" s="510"/>
      <c r="N35" s="446"/>
      <c r="O35" s="445"/>
      <c r="P35" s="496"/>
      <c r="Q35" s="496"/>
      <c r="R35" s="496"/>
      <c r="S35" s="496"/>
      <c r="T35" s="497"/>
      <c r="U35" s="497"/>
      <c r="V35" s="496"/>
      <c r="W35" s="496"/>
      <c r="X35" s="497"/>
      <c r="Y35" s="497"/>
    </row>
    <row r="36" spans="1:25" ht="15.75" customHeight="1">
      <c r="A36" s="279"/>
      <c r="B36" s="441" t="s">
        <v>49</v>
      </c>
      <c r="C36" s="468"/>
      <c r="D36" s="468"/>
      <c r="E36" s="494" t="s">
        <v>38</v>
      </c>
      <c r="F36" s="353"/>
      <c r="G36" s="182"/>
      <c r="H36" s="472"/>
      <c r="I36" s="511"/>
      <c r="J36" s="472"/>
      <c r="K36" s="473"/>
      <c r="L36" s="472"/>
      <c r="M36" s="496"/>
      <c r="N36" s="472"/>
      <c r="O36" s="471"/>
      <c r="P36" s="496"/>
      <c r="Q36" s="496"/>
      <c r="R36" s="496"/>
      <c r="S36" s="496"/>
      <c r="T36" s="496"/>
      <c r="U36" s="496"/>
      <c r="V36" s="496"/>
      <c r="W36" s="496"/>
      <c r="X36" s="497"/>
      <c r="Y36" s="497"/>
    </row>
    <row r="37" spans="1:25" ht="15.75" customHeight="1">
      <c r="A37" s="279"/>
      <c r="B37" s="191"/>
      <c r="C37" s="433" t="s">
        <v>69</v>
      </c>
      <c r="D37" s="434"/>
      <c r="E37" s="502"/>
      <c r="F37" s="319"/>
      <c r="G37" s="321"/>
      <c r="H37" s="438"/>
      <c r="I37" s="503"/>
      <c r="J37" s="438"/>
      <c r="K37" s="439"/>
      <c r="L37" s="438"/>
      <c r="M37" s="504"/>
      <c r="N37" s="438"/>
      <c r="O37" s="437"/>
      <c r="P37" s="496"/>
      <c r="Q37" s="496"/>
      <c r="R37" s="496"/>
      <c r="S37" s="496"/>
      <c r="T37" s="496"/>
      <c r="U37" s="496"/>
      <c r="V37" s="496"/>
      <c r="W37" s="496"/>
      <c r="X37" s="497"/>
      <c r="Y37" s="497"/>
    </row>
    <row r="38" spans="1:25" ht="15.75" customHeight="1">
      <c r="A38" s="279"/>
      <c r="B38" s="440"/>
      <c r="C38" s="433" t="s">
        <v>70</v>
      </c>
      <c r="D38" s="434"/>
      <c r="E38" s="502"/>
      <c r="F38" s="319"/>
      <c r="G38" s="321"/>
      <c r="H38" s="438"/>
      <c r="I38" s="503"/>
      <c r="J38" s="438"/>
      <c r="K38" s="509"/>
      <c r="L38" s="438"/>
      <c r="M38" s="504"/>
      <c r="N38" s="438"/>
      <c r="O38" s="437"/>
      <c r="P38" s="496"/>
      <c r="Q38" s="496"/>
      <c r="R38" s="497"/>
      <c r="S38" s="497"/>
      <c r="T38" s="496"/>
      <c r="U38" s="496"/>
      <c r="V38" s="496"/>
      <c r="W38" s="496"/>
      <c r="X38" s="497"/>
      <c r="Y38" s="497"/>
    </row>
    <row r="39" spans="1:25" ht="15.75" customHeight="1">
      <c r="A39" s="280"/>
      <c r="B39" s="512" t="s">
        <v>71</v>
      </c>
      <c r="C39" s="513"/>
      <c r="D39" s="513"/>
      <c r="E39" s="514" t="s">
        <v>213</v>
      </c>
      <c r="F39" s="371">
        <f aca="true" t="shared" si="5" ref="F39:O39">F32-F36</f>
        <v>0</v>
      </c>
      <c r="G39" s="418">
        <f t="shared" si="5"/>
        <v>0</v>
      </c>
      <c r="H39" s="486">
        <f t="shared" si="5"/>
        <v>0</v>
      </c>
      <c r="I39" s="487">
        <f t="shared" si="5"/>
        <v>0</v>
      </c>
      <c r="J39" s="486">
        <f t="shared" si="5"/>
        <v>0</v>
      </c>
      <c r="K39" s="487">
        <f t="shared" si="5"/>
        <v>0</v>
      </c>
      <c r="L39" s="486">
        <f t="shared" si="5"/>
        <v>0</v>
      </c>
      <c r="M39" s="487">
        <f t="shared" si="5"/>
        <v>0</v>
      </c>
      <c r="N39" s="486">
        <f t="shared" si="5"/>
        <v>0</v>
      </c>
      <c r="O39" s="487">
        <f t="shared" si="5"/>
        <v>0</v>
      </c>
      <c r="P39" s="496"/>
      <c r="Q39" s="496"/>
      <c r="R39" s="496"/>
      <c r="S39" s="496"/>
      <c r="T39" s="496"/>
      <c r="U39" s="496"/>
      <c r="V39" s="496"/>
      <c r="W39" s="496"/>
      <c r="X39" s="497"/>
      <c r="Y39" s="497"/>
    </row>
    <row r="40" spans="1:25" ht="15.75" customHeight="1">
      <c r="A40" s="276" t="s">
        <v>86</v>
      </c>
      <c r="B40" s="441" t="s">
        <v>72</v>
      </c>
      <c r="C40" s="468"/>
      <c r="D40" s="468"/>
      <c r="E40" s="494" t="s">
        <v>40</v>
      </c>
      <c r="F40" s="353"/>
      <c r="G40" s="182"/>
      <c r="H40" s="472"/>
      <c r="I40" s="511"/>
      <c r="J40" s="472"/>
      <c r="K40" s="473"/>
      <c r="L40" s="472"/>
      <c r="M40" s="496"/>
      <c r="N40" s="472"/>
      <c r="O40" s="471"/>
      <c r="P40" s="496"/>
      <c r="Q40" s="496"/>
      <c r="R40" s="496"/>
      <c r="S40" s="496"/>
      <c r="T40" s="497"/>
      <c r="U40" s="497"/>
      <c r="V40" s="497"/>
      <c r="W40" s="497"/>
      <c r="X40" s="496"/>
      <c r="Y40" s="496"/>
    </row>
    <row r="41" spans="1:25" ht="15.75" customHeight="1">
      <c r="A41" s="281"/>
      <c r="B41" s="440"/>
      <c r="C41" s="433" t="s">
        <v>73</v>
      </c>
      <c r="D41" s="434"/>
      <c r="E41" s="502"/>
      <c r="F41" s="319"/>
      <c r="G41" s="321"/>
      <c r="H41" s="508"/>
      <c r="I41" s="509"/>
      <c r="J41" s="438"/>
      <c r="K41" s="439"/>
      <c r="L41" s="438"/>
      <c r="M41" s="504"/>
      <c r="N41" s="438"/>
      <c r="O41" s="437"/>
      <c r="P41" s="497"/>
      <c r="Q41" s="497"/>
      <c r="R41" s="497"/>
      <c r="S41" s="497"/>
      <c r="T41" s="497"/>
      <c r="U41" s="497"/>
      <c r="V41" s="497"/>
      <c r="W41" s="497"/>
      <c r="X41" s="496"/>
      <c r="Y41" s="496"/>
    </row>
    <row r="42" spans="1:25" ht="15.75" customHeight="1">
      <c r="A42" s="281"/>
      <c r="B42" s="441" t="s">
        <v>60</v>
      </c>
      <c r="C42" s="468"/>
      <c r="D42" s="468"/>
      <c r="E42" s="494" t="s">
        <v>41</v>
      </c>
      <c r="F42" s="353"/>
      <c r="G42" s="182"/>
      <c r="H42" s="472"/>
      <c r="I42" s="511"/>
      <c r="J42" s="472"/>
      <c r="K42" s="473"/>
      <c r="L42" s="472"/>
      <c r="M42" s="496"/>
      <c r="N42" s="472"/>
      <c r="O42" s="471"/>
      <c r="P42" s="496"/>
      <c r="Q42" s="496"/>
      <c r="R42" s="496"/>
      <c r="S42" s="496"/>
      <c r="T42" s="497"/>
      <c r="U42" s="497"/>
      <c r="V42" s="496"/>
      <c r="W42" s="496"/>
      <c r="X42" s="496"/>
      <c r="Y42" s="496"/>
    </row>
    <row r="43" spans="1:25" ht="15.75" customHeight="1">
      <c r="A43" s="281"/>
      <c r="B43" s="440"/>
      <c r="C43" s="433" t="s">
        <v>74</v>
      </c>
      <c r="D43" s="434"/>
      <c r="E43" s="502"/>
      <c r="F43" s="319"/>
      <c r="G43" s="321"/>
      <c r="H43" s="438"/>
      <c r="I43" s="503"/>
      <c r="J43" s="508"/>
      <c r="K43" s="509"/>
      <c r="L43" s="438"/>
      <c r="M43" s="504"/>
      <c r="N43" s="438"/>
      <c r="O43" s="437"/>
      <c r="P43" s="496"/>
      <c r="Q43" s="496"/>
      <c r="R43" s="497"/>
      <c r="S43" s="496"/>
      <c r="T43" s="497"/>
      <c r="U43" s="497"/>
      <c r="V43" s="496"/>
      <c r="W43" s="496"/>
      <c r="X43" s="497"/>
      <c r="Y43" s="497"/>
    </row>
    <row r="44" spans="1:25" ht="15.75" customHeight="1">
      <c r="A44" s="282"/>
      <c r="B44" s="462" t="s">
        <v>71</v>
      </c>
      <c r="C44" s="188"/>
      <c r="D44" s="188"/>
      <c r="E44" s="514" t="s">
        <v>214</v>
      </c>
      <c r="F44" s="344">
        <f aca="true" t="shared" si="6" ref="F44:O44">F40-F42</f>
        <v>0</v>
      </c>
      <c r="G44" s="409">
        <f t="shared" si="6"/>
        <v>0</v>
      </c>
      <c r="H44" s="464">
        <f t="shared" si="6"/>
        <v>0</v>
      </c>
      <c r="I44" s="465">
        <f t="shared" si="6"/>
        <v>0</v>
      </c>
      <c r="J44" s="464">
        <f t="shared" si="6"/>
        <v>0</v>
      </c>
      <c r="K44" s="465">
        <f t="shared" si="6"/>
        <v>0</v>
      </c>
      <c r="L44" s="464">
        <f t="shared" si="6"/>
        <v>0</v>
      </c>
      <c r="M44" s="465">
        <f t="shared" si="6"/>
        <v>0</v>
      </c>
      <c r="N44" s="464">
        <f t="shared" si="6"/>
        <v>0</v>
      </c>
      <c r="O44" s="465">
        <f t="shared" si="6"/>
        <v>0</v>
      </c>
      <c r="P44" s="497"/>
      <c r="Q44" s="497"/>
      <c r="R44" s="496"/>
      <c r="S44" s="496"/>
      <c r="T44" s="497"/>
      <c r="U44" s="497"/>
      <c r="V44" s="496"/>
      <c r="W44" s="496"/>
      <c r="X44" s="496"/>
      <c r="Y44" s="496"/>
    </row>
    <row r="45" spans="1:25" ht="15.75" customHeight="1">
      <c r="A45" s="283" t="s">
        <v>79</v>
      </c>
      <c r="B45" s="515" t="s">
        <v>75</v>
      </c>
      <c r="C45" s="516"/>
      <c r="D45" s="516"/>
      <c r="E45" s="517" t="s">
        <v>220</v>
      </c>
      <c r="F45" s="413">
        <f aca="true" t="shared" si="7" ref="F45:O45">F39+F44</f>
        <v>0</v>
      </c>
      <c r="G45" s="414">
        <f t="shared" si="7"/>
        <v>0</v>
      </c>
      <c r="H45" s="518">
        <f t="shared" si="7"/>
        <v>0</v>
      </c>
      <c r="I45" s="519">
        <f t="shared" si="7"/>
        <v>0</v>
      </c>
      <c r="J45" s="518">
        <f t="shared" si="7"/>
        <v>0</v>
      </c>
      <c r="K45" s="519">
        <f t="shared" si="7"/>
        <v>0</v>
      </c>
      <c r="L45" s="518">
        <f t="shared" si="7"/>
        <v>0</v>
      </c>
      <c r="M45" s="519">
        <f t="shared" si="7"/>
        <v>0</v>
      </c>
      <c r="N45" s="518">
        <f t="shared" si="7"/>
        <v>0</v>
      </c>
      <c r="O45" s="519">
        <f t="shared" si="7"/>
        <v>0</v>
      </c>
      <c r="P45" s="496"/>
      <c r="Q45" s="496"/>
      <c r="R45" s="496"/>
      <c r="S45" s="496"/>
      <c r="T45" s="496"/>
      <c r="U45" s="496"/>
      <c r="V45" s="496"/>
      <c r="W45" s="496"/>
      <c r="X45" s="496"/>
      <c r="Y45" s="496"/>
    </row>
    <row r="46" spans="1:25" ht="15.75" customHeight="1">
      <c r="A46" s="284"/>
      <c r="B46" s="456" t="s">
        <v>76</v>
      </c>
      <c r="C46" s="434"/>
      <c r="D46" s="434"/>
      <c r="E46" s="434"/>
      <c r="F46" s="319"/>
      <c r="G46" s="321"/>
      <c r="H46" s="508"/>
      <c r="I46" s="509"/>
      <c r="J46" s="508"/>
      <c r="K46" s="509"/>
      <c r="L46" s="438"/>
      <c r="M46" s="504"/>
      <c r="N46" s="508"/>
      <c r="O46" s="461"/>
      <c r="P46" s="497"/>
      <c r="Q46" s="497"/>
      <c r="R46" s="497"/>
      <c r="S46" s="497"/>
      <c r="T46" s="497"/>
      <c r="U46" s="497"/>
      <c r="V46" s="497"/>
      <c r="W46" s="497"/>
      <c r="X46" s="497"/>
      <c r="Y46" s="497"/>
    </row>
    <row r="47" spans="1:25" ht="15.75" customHeight="1">
      <c r="A47" s="284"/>
      <c r="B47" s="456" t="s">
        <v>77</v>
      </c>
      <c r="C47" s="434"/>
      <c r="D47" s="434"/>
      <c r="E47" s="434"/>
      <c r="F47" s="319"/>
      <c r="G47" s="321"/>
      <c r="H47" s="438"/>
      <c r="I47" s="503"/>
      <c r="J47" s="438"/>
      <c r="K47" s="439"/>
      <c r="L47" s="438"/>
      <c r="M47" s="504"/>
      <c r="N47" s="438"/>
      <c r="O47" s="437"/>
      <c r="P47" s="496"/>
      <c r="Q47" s="496"/>
      <c r="R47" s="496"/>
      <c r="S47" s="496"/>
      <c r="T47" s="496"/>
      <c r="U47" s="496"/>
      <c r="V47" s="496"/>
      <c r="W47" s="496"/>
      <c r="X47" s="496"/>
      <c r="Y47" s="496"/>
    </row>
    <row r="48" spans="1:25" ht="15.75" customHeight="1">
      <c r="A48" s="285"/>
      <c r="B48" s="462" t="s">
        <v>78</v>
      </c>
      <c r="C48" s="188"/>
      <c r="D48" s="188"/>
      <c r="E48" s="188"/>
      <c r="F48" s="373"/>
      <c r="G48" s="375"/>
      <c r="H48" s="520"/>
      <c r="I48" s="521"/>
      <c r="J48" s="520"/>
      <c r="K48" s="522"/>
      <c r="L48" s="520"/>
      <c r="M48" s="523"/>
      <c r="N48" s="520"/>
      <c r="O48" s="487"/>
      <c r="P48" s="496"/>
      <c r="Q48" s="496"/>
      <c r="R48" s="496"/>
      <c r="S48" s="496"/>
      <c r="T48" s="496"/>
      <c r="U48" s="496"/>
      <c r="V48" s="496"/>
      <c r="W48" s="496"/>
      <c r="X48" s="496"/>
      <c r="Y48" s="496"/>
    </row>
    <row r="49" spans="1:16" ht="15.75" customHeight="1">
      <c r="A49" s="189" t="s">
        <v>216</v>
      </c>
      <c r="O49" s="191"/>
      <c r="P49" s="191"/>
    </row>
    <row r="50" spans="15:16" ht="15.75" customHeight="1">
      <c r="O50" s="191"/>
      <c r="P50" s="191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53"/>
  <sheetViews>
    <sheetView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21" sqref="M2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35" t="s">
        <v>0</v>
      </c>
      <c r="B1" s="235"/>
      <c r="C1" s="235"/>
      <c r="D1" s="235"/>
      <c r="E1" s="38" t="s">
        <v>189</v>
      </c>
      <c r="F1" s="2"/>
      <c r="AA1" s="234" t="s">
        <v>114</v>
      </c>
      <c r="AB1" s="234"/>
    </row>
    <row r="2" spans="27:37" ht="13.5">
      <c r="AA2" s="226" t="s">
        <v>91</v>
      </c>
      <c r="AB2" s="226"/>
      <c r="AC2" s="231" t="s">
        <v>92</v>
      </c>
      <c r="AD2" s="227" t="s">
        <v>93</v>
      </c>
      <c r="AE2" s="228"/>
      <c r="AF2" s="229"/>
      <c r="AG2" s="226" t="s">
        <v>94</v>
      </c>
      <c r="AH2" s="226" t="s">
        <v>95</v>
      </c>
      <c r="AI2" s="226" t="s">
        <v>96</v>
      </c>
      <c r="AJ2" s="226" t="s">
        <v>97</v>
      </c>
      <c r="AK2" s="226" t="s">
        <v>98</v>
      </c>
    </row>
    <row r="3" spans="1:37" ht="14.25">
      <c r="A3" s="18" t="s">
        <v>115</v>
      </c>
      <c r="AA3" s="226"/>
      <c r="AB3" s="226"/>
      <c r="AC3" s="233"/>
      <c r="AD3" s="95"/>
      <c r="AE3" s="94" t="s">
        <v>111</v>
      </c>
      <c r="AF3" s="94" t="s">
        <v>112</v>
      </c>
      <c r="AG3" s="226"/>
      <c r="AH3" s="226"/>
      <c r="AI3" s="226"/>
      <c r="AJ3" s="226"/>
      <c r="AK3" s="226"/>
    </row>
    <row r="4" spans="27:38" ht="13.5">
      <c r="AA4" s="96" t="str">
        <f>E1</f>
        <v>名古屋市</v>
      </c>
      <c r="AB4" s="96" t="s">
        <v>116</v>
      </c>
      <c r="AC4" s="97">
        <f>SUM(F22)</f>
        <v>1058508</v>
      </c>
      <c r="AD4" s="97">
        <f>F9</f>
        <v>505614</v>
      </c>
      <c r="AE4" s="97">
        <f>F10</f>
        <v>226646</v>
      </c>
      <c r="AF4" s="97">
        <f>F13</f>
        <v>199705</v>
      </c>
      <c r="AG4" s="97">
        <f>F14</f>
        <v>6405</v>
      </c>
      <c r="AH4" s="97">
        <f>F15</f>
        <v>7593</v>
      </c>
      <c r="AI4" s="97">
        <f>F17</f>
        <v>161332</v>
      </c>
      <c r="AJ4" s="97">
        <f>F20</f>
        <v>62202</v>
      </c>
      <c r="AK4" s="97">
        <f>F21</f>
        <v>216928</v>
      </c>
      <c r="AL4" s="98"/>
    </row>
    <row r="5" spans="1:37" ht="14.25">
      <c r="A5" s="17" t="s">
        <v>185</v>
      </c>
      <c r="E5" s="3"/>
      <c r="AA5" s="96" t="str">
        <f>E1</f>
        <v>名古屋市</v>
      </c>
      <c r="AB5" s="96" t="s">
        <v>100</v>
      </c>
      <c r="AC5" s="99"/>
      <c r="AD5" s="99">
        <f>G9</f>
        <v>47.766667800337835</v>
      </c>
      <c r="AE5" s="99">
        <f>G10</f>
        <v>21.411836282767823</v>
      </c>
      <c r="AF5" s="99">
        <f>G13</f>
        <v>18.866650039489546</v>
      </c>
      <c r="AG5" s="99">
        <f>G14</f>
        <v>0.605096985568366</v>
      </c>
      <c r="AH5" s="99">
        <f>G15</f>
        <v>0.7173304311351449</v>
      </c>
      <c r="AI5" s="99">
        <f>G17</f>
        <v>15.241453064124219</v>
      </c>
      <c r="AJ5" s="99">
        <f>G20</f>
        <v>5.876384495913115</v>
      </c>
      <c r="AK5" s="99">
        <f>G21</f>
        <v>20.4</v>
      </c>
    </row>
    <row r="6" spans="1:37" ht="14.25">
      <c r="A6" s="3"/>
      <c r="G6" s="239" t="s">
        <v>117</v>
      </c>
      <c r="H6" s="240"/>
      <c r="I6" s="240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AA6" s="96" t="str">
        <f>E1</f>
        <v>名古屋市</v>
      </c>
      <c r="AB6" s="96" t="s">
        <v>101</v>
      </c>
      <c r="AC6" s="99">
        <f>SUM(I22)</f>
        <v>0.35220180642079324</v>
      </c>
      <c r="AD6" s="99">
        <f>I9</f>
        <v>0.41826544960557044</v>
      </c>
      <c r="AE6" s="99">
        <f>I10</f>
        <v>0.09760406315557635</v>
      </c>
      <c r="AF6" s="99">
        <f>I13</f>
        <v>0.697350772985339</v>
      </c>
      <c r="AG6" s="99">
        <f>I14</f>
        <v>4.554358472086184</v>
      </c>
      <c r="AH6" s="99">
        <f>I15</f>
        <v>17.212102500771852</v>
      </c>
      <c r="AI6" s="99">
        <f>I17</f>
        <v>-0.2984890152334496</v>
      </c>
      <c r="AJ6" s="99">
        <f>I20</f>
        <v>-25.104753648316713</v>
      </c>
      <c r="AK6" s="99">
        <f>I21</f>
        <v>9.898727892638393</v>
      </c>
    </row>
    <row r="7" spans="1:25" ht="27" customHeight="1">
      <c r="A7" s="15"/>
      <c r="B7" s="5"/>
      <c r="C7" s="5"/>
      <c r="D7" s="5"/>
      <c r="E7" s="19"/>
      <c r="F7" s="53" t="s">
        <v>186</v>
      </c>
      <c r="G7" s="54"/>
      <c r="H7" s="163" t="s">
        <v>1</v>
      </c>
      <c r="I7" s="104" t="s">
        <v>21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16.5" customHeight="1">
      <c r="A8" s="6"/>
      <c r="B8" s="7"/>
      <c r="C8" s="7"/>
      <c r="D8" s="7"/>
      <c r="E8" s="20"/>
      <c r="F8" s="24" t="s">
        <v>118</v>
      </c>
      <c r="G8" s="25" t="s">
        <v>2</v>
      </c>
      <c r="H8" s="164"/>
      <c r="I8" s="14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9" ht="18" customHeight="1">
      <c r="A9" s="236" t="s">
        <v>80</v>
      </c>
      <c r="B9" s="236" t="s">
        <v>81</v>
      </c>
      <c r="C9" s="39" t="s">
        <v>3</v>
      </c>
      <c r="D9" s="40"/>
      <c r="E9" s="41"/>
      <c r="F9" s="58">
        <v>505614</v>
      </c>
      <c r="G9" s="59">
        <f aca="true" t="shared" si="0" ref="G9:G22">F9/$F$22*100</f>
        <v>47.766667800337835</v>
      </c>
      <c r="H9" s="89">
        <v>503508</v>
      </c>
      <c r="I9" s="166">
        <f aca="true" t="shared" si="1" ref="I9:I40">(F9/H9-1)*100</f>
        <v>0.41826544960557044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AA9" s="242" t="s">
        <v>114</v>
      </c>
      <c r="AB9" s="243"/>
      <c r="AC9" s="244" t="s">
        <v>102</v>
      </c>
    </row>
    <row r="10" spans="1:37" ht="18" customHeight="1">
      <c r="A10" s="237"/>
      <c r="B10" s="237"/>
      <c r="C10" s="8"/>
      <c r="D10" s="42" t="s">
        <v>22</v>
      </c>
      <c r="E10" s="26"/>
      <c r="F10" s="62">
        <v>226646</v>
      </c>
      <c r="G10" s="63">
        <f t="shared" si="0"/>
        <v>21.411836282767823</v>
      </c>
      <c r="H10" s="88">
        <v>226425</v>
      </c>
      <c r="I10" s="167">
        <f t="shared" si="1"/>
        <v>0.09760406315557635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AA10" s="226" t="s">
        <v>91</v>
      </c>
      <c r="AB10" s="226"/>
      <c r="AC10" s="244"/>
      <c r="AD10" s="227" t="s">
        <v>103</v>
      </c>
      <c r="AE10" s="228"/>
      <c r="AF10" s="229"/>
      <c r="AG10" s="227" t="s">
        <v>104</v>
      </c>
      <c r="AH10" s="241"/>
      <c r="AI10" s="230"/>
      <c r="AJ10" s="227" t="s">
        <v>105</v>
      </c>
      <c r="AK10" s="230"/>
    </row>
    <row r="11" spans="1:37" ht="18" customHeight="1">
      <c r="A11" s="237"/>
      <c r="B11" s="237"/>
      <c r="C11" s="30"/>
      <c r="D11" s="31"/>
      <c r="E11" s="29" t="s">
        <v>23</v>
      </c>
      <c r="F11" s="66">
        <v>155129</v>
      </c>
      <c r="G11" s="67">
        <f t="shared" si="0"/>
        <v>14.655439543206098</v>
      </c>
      <c r="H11" s="86">
        <v>152588</v>
      </c>
      <c r="I11" s="168">
        <f t="shared" si="1"/>
        <v>1.6652685663354871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AA11" s="226"/>
      <c r="AB11" s="226"/>
      <c r="AC11" s="242"/>
      <c r="AD11" s="95"/>
      <c r="AE11" s="94" t="s">
        <v>106</v>
      </c>
      <c r="AF11" s="94" t="s">
        <v>107</v>
      </c>
      <c r="AG11" s="95"/>
      <c r="AH11" s="94" t="s">
        <v>108</v>
      </c>
      <c r="AI11" s="94" t="s">
        <v>109</v>
      </c>
      <c r="AJ11" s="95"/>
      <c r="AK11" s="100" t="s">
        <v>110</v>
      </c>
    </row>
    <row r="12" spans="1:38" ht="18" customHeight="1">
      <c r="A12" s="237"/>
      <c r="B12" s="237"/>
      <c r="C12" s="30"/>
      <c r="D12" s="32"/>
      <c r="E12" s="29" t="s">
        <v>24</v>
      </c>
      <c r="F12" s="66">
        <v>56730</v>
      </c>
      <c r="G12" s="67">
        <f t="shared" si="0"/>
        <v>5.359430443605528</v>
      </c>
      <c r="H12" s="86">
        <v>59090</v>
      </c>
      <c r="I12" s="168">
        <f t="shared" si="1"/>
        <v>-3.993907598578439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AA12" s="96" t="str">
        <f>E1</f>
        <v>名古屋市</v>
      </c>
      <c r="AB12" s="96" t="s">
        <v>116</v>
      </c>
      <c r="AC12" s="97">
        <f>F40</f>
        <v>1046937</v>
      </c>
      <c r="AD12" s="97">
        <f>F23</f>
        <v>580661</v>
      </c>
      <c r="AE12" s="97">
        <f>F24</f>
        <v>160544</v>
      </c>
      <c r="AF12" s="97">
        <f>F26</f>
        <v>143543</v>
      </c>
      <c r="AG12" s="97">
        <f>F27</f>
        <v>383402</v>
      </c>
      <c r="AH12" s="97">
        <f>F28</f>
        <v>87167</v>
      </c>
      <c r="AI12" s="97">
        <f>F32</f>
        <v>6246</v>
      </c>
      <c r="AJ12" s="97">
        <f>F34</f>
        <v>82874</v>
      </c>
      <c r="AK12" s="97">
        <f>F35</f>
        <v>82874</v>
      </c>
      <c r="AL12" s="101"/>
    </row>
    <row r="13" spans="1:37" ht="18" customHeight="1">
      <c r="A13" s="237"/>
      <c r="B13" s="237"/>
      <c r="C13" s="10"/>
      <c r="D13" s="27" t="s">
        <v>25</v>
      </c>
      <c r="E13" s="28"/>
      <c r="F13" s="70">
        <v>199705</v>
      </c>
      <c r="G13" s="71">
        <f t="shared" si="0"/>
        <v>18.866650039489546</v>
      </c>
      <c r="H13" s="87">
        <v>198322</v>
      </c>
      <c r="I13" s="169">
        <f t="shared" si="1"/>
        <v>0.697350772985339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AA13" s="96" t="str">
        <f>E1</f>
        <v>名古屋市</v>
      </c>
      <c r="AB13" s="96" t="s">
        <v>100</v>
      </c>
      <c r="AC13" s="99"/>
      <c r="AD13" s="99">
        <f>G23</f>
        <v>55.4</v>
      </c>
      <c r="AE13" s="99">
        <f>G24</f>
        <v>15.334638091881365</v>
      </c>
      <c r="AF13" s="99">
        <f>G26</f>
        <v>13.71075814495046</v>
      </c>
      <c r="AG13" s="99">
        <f>G27</f>
        <v>36.7</v>
      </c>
      <c r="AH13" s="99">
        <f>G28</f>
        <v>8.32590690748345</v>
      </c>
      <c r="AI13" s="99">
        <f>G32</f>
        <v>0.5965975030016133</v>
      </c>
      <c r="AJ13" s="99">
        <f>G34</f>
        <v>7.915853580492427</v>
      </c>
      <c r="AK13" s="99">
        <f>G35</f>
        <v>7.915853580492427</v>
      </c>
    </row>
    <row r="14" spans="1:37" ht="18" customHeight="1">
      <c r="A14" s="237"/>
      <c r="B14" s="237"/>
      <c r="C14" s="43" t="s">
        <v>4</v>
      </c>
      <c r="D14" s="44"/>
      <c r="E14" s="45"/>
      <c r="F14" s="66">
        <v>6405</v>
      </c>
      <c r="G14" s="67">
        <f t="shared" si="0"/>
        <v>0.605096985568366</v>
      </c>
      <c r="H14" s="86">
        <v>6126</v>
      </c>
      <c r="I14" s="168">
        <f t="shared" si="1"/>
        <v>4.554358472086184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AA14" s="96" t="str">
        <f>E1</f>
        <v>名古屋市</v>
      </c>
      <c r="AB14" s="96" t="s">
        <v>101</v>
      </c>
      <c r="AC14" s="99">
        <f>I40</f>
        <v>-0.04344123308178682</v>
      </c>
      <c r="AD14" s="99">
        <f>I23</f>
        <v>-0.04596094524622618</v>
      </c>
      <c r="AE14" s="99">
        <f>I24</f>
        <v>-0.44523818382508074</v>
      </c>
      <c r="AF14" s="99">
        <f>I26</f>
        <v>-2.9885445882472217</v>
      </c>
      <c r="AG14" s="99">
        <f>I27</f>
        <v>4.281106015851521</v>
      </c>
      <c r="AH14" s="99">
        <f>I28</f>
        <v>4.534334300721943</v>
      </c>
      <c r="AI14" s="99">
        <f>I32</f>
        <v>334.05142460041696</v>
      </c>
      <c r="AJ14" s="99">
        <f>I34</f>
        <v>-16.12113115119127</v>
      </c>
      <c r="AK14" s="99">
        <f>I35</f>
        <v>-16.12113115119127</v>
      </c>
    </row>
    <row r="15" spans="1:25" ht="18" customHeight="1">
      <c r="A15" s="237"/>
      <c r="B15" s="237"/>
      <c r="C15" s="43" t="s">
        <v>5</v>
      </c>
      <c r="D15" s="44"/>
      <c r="E15" s="45"/>
      <c r="F15" s="66">
        <v>7593</v>
      </c>
      <c r="G15" s="67">
        <f t="shared" si="0"/>
        <v>0.7173304311351449</v>
      </c>
      <c r="H15" s="86">
        <v>6478</v>
      </c>
      <c r="I15" s="168">
        <f t="shared" si="1"/>
        <v>17.212102500771852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</row>
    <row r="16" spans="1:25" ht="18" customHeight="1">
      <c r="A16" s="237"/>
      <c r="B16" s="237"/>
      <c r="C16" s="43" t="s">
        <v>26</v>
      </c>
      <c r="D16" s="44"/>
      <c r="E16" s="45"/>
      <c r="F16" s="66">
        <v>43678</v>
      </c>
      <c r="G16" s="67">
        <v>4.2</v>
      </c>
      <c r="H16" s="86">
        <v>43022</v>
      </c>
      <c r="I16" s="168">
        <f t="shared" si="1"/>
        <v>1.5248012644693443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</row>
    <row r="17" spans="1:25" ht="18" customHeight="1">
      <c r="A17" s="237"/>
      <c r="B17" s="237"/>
      <c r="C17" s="43" t="s">
        <v>6</v>
      </c>
      <c r="D17" s="44"/>
      <c r="E17" s="45"/>
      <c r="F17" s="66">
        <v>161332</v>
      </c>
      <c r="G17" s="67">
        <f t="shared" si="0"/>
        <v>15.241453064124219</v>
      </c>
      <c r="H17" s="86">
        <v>161815</v>
      </c>
      <c r="I17" s="168">
        <f t="shared" si="1"/>
        <v>-0.2984890152334496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</row>
    <row r="18" spans="1:25" ht="18" customHeight="1">
      <c r="A18" s="237"/>
      <c r="B18" s="237"/>
      <c r="C18" s="43" t="s">
        <v>27</v>
      </c>
      <c r="D18" s="44"/>
      <c r="E18" s="45"/>
      <c r="F18" s="66">
        <v>47786</v>
      </c>
      <c r="G18" s="67">
        <f t="shared" si="0"/>
        <v>4.5144675335472195</v>
      </c>
      <c r="H18" s="86">
        <v>46071</v>
      </c>
      <c r="I18" s="168">
        <f t="shared" si="1"/>
        <v>3.7225152482038615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8" customHeight="1">
      <c r="A19" s="237"/>
      <c r="B19" s="237"/>
      <c r="C19" s="43" t="s">
        <v>28</v>
      </c>
      <c r="D19" s="44"/>
      <c r="E19" s="45"/>
      <c r="F19" s="66">
        <v>6970</v>
      </c>
      <c r="G19" s="67">
        <f t="shared" si="0"/>
        <v>0.6584740030306809</v>
      </c>
      <c r="H19" s="86">
        <v>7332</v>
      </c>
      <c r="I19" s="168">
        <f t="shared" si="1"/>
        <v>-4.937261320240038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ht="18" customHeight="1">
      <c r="A20" s="237"/>
      <c r="B20" s="237"/>
      <c r="C20" s="43" t="s">
        <v>7</v>
      </c>
      <c r="D20" s="44"/>
      <c r="E20" s="45"/>
      <c r="F20" s="66">
        <v>62202</v>
      </c>
      <c r="G20" s="67">
        <f t="shared" si="0"/>
        <v>5.876384495913115</v>
      </c>
      <c r="H20" s="86">
        <v>83052</v>
      </c>
      <c r="I20" s="168">
        <f t="shared" si="1"/>
        <v>-25.104753648316713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</row>
    <row r="21" spans="1:25" ht="18" customHeight="1">
      <c r="A21" s="237"/>
      <c r="B21" s="237"/>
      <c r="C21" s="48" t="s">
        <v>8</v>
      </c>
      <c r="D21" s="49"/>
      <c r="E21" s="47"/>
      <c r="F21" s="74">
        <v>216928</v>
      </c>
      <c r="G21" s="75">
        <v>20.4</v>
      </c>
      <c r="H21" s="165">
        <v>197389</v>
      </c>
      <c r="I21" s="170">
        <f t="shared" si="1"/>
        <v>9.898727892638393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8" customHeight="1">
      <c r="A22" s="237"/>
      <c r="B22" s="238"/>
      <c r="C22" s="50" t="s">
        <v>9</v>
      </c>
      <c r="D22" s="33"/>
      <c r="E22" s="51"/>
      <c r="F22" s="78">
        <f>SUM(F9,F14:F21)</f>
        <v>1058508</v>
      </c>
      <c r="G22" s="79">
        <f t="shared" si="0"/>
        <v>100</v>
      </c>
      <c r="H22" s="78">
        <f>SUM(H9,H14:H21)</f>
        <v>1054793</v>
      </c>
      <c r="I22" s="171">
        <f t="shared" si="1"/>
        <v>0.35220180642079324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5" ht="18" customHeight="1">
      <c r="A23" s="237"/>
      <c r="B23" s="236" t="s">
        <v>82</v>
      </c>
      <c r="C23" s="4" t="s">
        <v>10</v>
      </c>
      <c r="D23" s="5"/>
      <c r="E23" s="19"/>
      <c r="F23" s="58">
        <v>580661</v>
      </c>
      <c r="G23" s="59">
        <v>55.4</v>
      </c>
      <c r="H23" s="89">
        <v>580928</v>
      </c>
      <c r="I23" s="172">
        <f t="shared" si="1"/>
        <v>-0.04596094524622618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5" ht="18" customHeight="1">
      <c r="A24" s="237"/>
      <c r="B24" s="237"/>
      <c r="C24" s="8"/>
      <c r="D24" s="9" t="s">
        <v>11</v>
      </c>
      <c r="E24" s="34"/>
      <c r="F24" s="66">
        <v>160544</v>
      </c>
      <c r="G24" s="67">
        <f aca="true" t="shared" si="2" ref="G24:G40">F24/$F$40*100</f>
        <v>15.334638091881365</v>
      </c>
      <c r="H24" s="86">
        <v>161262</v>
      </c>
      <c r="I24" s="168">
        <f t="shared" si="1"/>
        <v>-0.44523818382508074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18" customHeight="1">
      <c r="A25" s="237"/>
      <c r="B25" s="237"/>
      <c r="C25" s="8"/>
      <c r="D25" s="9" t="s">
        <v>29</v>
      </c>
      <c r="E25" s="34"/>
      <c r="F25" s="66">
        <v>276574</v>
      </c>
      <c r="G25" s="67">
        <f t="shared" si="2"/>
        <v>26.417444411650365</v>
      </c>
      <c r="H25" s="86">
        <v>271701</v>
      </c>
      <c r="I25" s="168">
        <f t="shared" si="1"/>
        <v>1.7935156661182727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25" ht="18" customHeight="1">
      <c r="A26" s="237"/>
      <c r="B26" s="237"/>
      <c r="C26" s="10"/>
      <c r="D26" s="9" t="s">
        <v>12</v>
      </c>
      <c r="E26" s="34"/>
      <c r="F26" s="66">
        <v>143543</v>
      </c>
      <c r="G26" s="67">
        <f t="shared" si="2"/>
        <v>13.71075814495046</v>
      </c>
      <c r="H26" s="86">
        <v>147965</v>
      </c>
      <c r="I26" s="168">
        <f t="shared" si="1"/>
        <v>-2.9885445882472217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ht="18" customHeight="1">
      <c r="A27" s="237"/>
      <c r="B27" s="237"/>
      <c r="C27" s="8" t="s">
        <v>13</v>
      </c>
      <c r="D27" s="12"/>
      <c r="E27" s="21"/>
      <c r="F27" s="58">
        <v>383402</v>
      </c>
      <c r="G27" s="59">
        <v>36.7</v>
      </c>
      <c r="H27" s="89">
        <v>367662</v>
      </c>
      <c r="I27" s="172">
        <f t="shared" si="1"/>
        <v>4.281106015851521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</row>
    <row r="28" spans="1:25" ht="18" customHeight="1">
      <c r="A28" s="237"/>
      <c r="B28" s="237"/>
      <c r="C28" s="8"/>
      <c r="D28" s="9" t="s">
        <v>14</v>
      </c>
      <c r="E28" s="34"/>
      <c r="F28" s="66">
        <v>87167</v>
      </c>
      <c r="G28" s="67">
        <f t="shared" si="2"/>
        <v>8.32590690748345</v>
      </c>
      <c r="H28" s="86">
        <v>83386</v>
      </c>
      <c r="I28" s="168">
        <f t="shared" si="1"/>
        <v>4.534334300721943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ht="18" customHeight="1">
      <c r="A29" s="237"/>
      <c r="B29" s="237"/>
      <c r="C29" s="8"/>
      <c r="D29" s="9" t="s">
        <v>30</v>
      </c>
      <c r="E29" s="34"/>
      <c r="F29" s="66">
        <v>23457</v>
      </c>
      <c r="G29" s="67">
        <v>2.3</v>
      </c>
      <c r="H29" s="86">
        <v>22513</v>
      </c>
      <c r="I29" s="168">
        <f t="shared" si="1"/>
        <v>4.1931328565717685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</row>
    <row r="30" spans="1:25" ht="18" customHeight="1">
      <c r="A30" s="237"/>
      <c r="B30" s="237"/>
      <c r="C30" s="8"/>
      <c r="D30" s="9" t="s">
        <v>31</v>
      </c>
      <c r="E30" s="34"/>
      <c r="F30" s="66">
        <v>101502</v>
      </c>
      <c r="G30" s="67">
        <f t="shared" si="2"/>
        <v>9.695139249066562</v>
      </c>
      <c r="H30" s="86">
        <v>97642</v>
      </c>
      <c r="I30" s="168">
        <f t="shared" si="1"/>
        <v>3.953216853403241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25" ht="18" customHeight="1">
      <c r="A31" s="237"/>
      <c r="B31" s="237"/>
      <c r="C31" s="8"/>
      <c r="D31" s="9" t="s">
        <v>32</v>
      </c>
      <c r="E31" s="34"/>
      <c r="F31" s="66">
        <v>80311</v>
      </c>
      <c r="G31" s="67">
        <f t="shared" si="2"/>
        <v>7.671044198457022</v>
      </c>
      <c r="H31" s="86">
        <v>75226</v>
      </c>
      <c r="I31" s="168">
        <f t="shared" si="1"/>
        <v>6.759630978650999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</row>
    <row r="32" spans="1:25" ht="18" customHeight="1">
      <c r="A32" s="237"/>
      <c r="B32" s="237"/>
      <c r="C32" s="8"/>
      <c r="D32" s="9" t="s">
        <v>15</v>
      </c>
      <c r="E32" s="34"/>
      <c r="F32" s="66">
        <v>6246</v>
      </c>
      <c r="G32" s="67">
        <f t="shared" si="2"/>
        <v>0.5965975030016133</v>
      </c>
      <c r="H32" s="86">
        <v>1439</v>
      </c>
      <c r="I32" s="168">
        <f t="shared" si="1"/>
        <v>334.05142460041696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</row>
    <row r="33" spans="1:25" ht="18" customHeight="1">
      <c r="A33" s="237"/>
      <c r="B33" s="237"/>
      <c r="C33" s="10"/>
      <c r="D33" s="9" t="s">
        <v>33</v>
      </c>
      <c r="E33" s="34"/>
      <c r="F33" s="66">
        <v>84719</v>
      </c>
      <c r="G33" s="67">
        <f t="shared" si="2"/>
        <v>8.092081949534691</v>
      </c>
      <c r="H33" s="86">
        <v>87456</v>
      </c>
      <c r="I33" s="168">
        <f t="shared" si="1"/>
        <v>-3.1295737285034764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</row>
    <row r="34" spans="1:25" ht="18" customHeight="1">
      <c r="A34" s="237"/>
      <c r="B34" s="237"/>
      <c r="C34" s="8" t="s">
        <v>16</v>
      </c>
      <c r="D34" s="12"/>
      <c r="E34" s="21"/>
      <c r="F34" s="58">
        <v>82874</v>
      </c>
      <c r="G34" s="59">
        <f t="shared" si="2"/>
        <v>7.915853580492427</v>
      </c>
      <c r="H34" s="89">
        <v>98802</v>
      </c>
      <c r="I34" s="172">
        <f t="shared" si="1"/>
        <v>-16.12113115119127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</row>
    <row r="35" spans="1:25" ht="18" customHeight="1">
      <c r="A35" s="237"/>
      <c r="B35" s="237"/>
      <c r="C35" s="8"/>
      <c r="D35" s="35" t="s">
        <v>17</v>
      </c>
      <c r="E35" s="36"/>
      <c r="F35" s="62">
        <v>82874</v>
      </c>
      <c r="G35" s="63">
        <f t="shared" si="2"/>
        <v>7.915853580492427</v>
      </c>
      <c r="H35" s="88">
        <v>98802</v>
      </c>
      <c r="I35" s="167">
        <f t="shared" si="1"/>
        <v>-16.12113115119127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</row>
    <row r="36" spans="1:25" ht="18" customHeight="1">
      <c r="A36" s="237"/>
      <c r="B36" s="237"/>
      <c r="C36" s="8"/>
      <c r="D36" s="37"/>
      <c r="E36" s="93" t="s">
        <v>88</v>
      </c>
      <c r="F36" s="66">
        <v>39934</v>
      </c>
      <c r="G36" s="67">
        <f t="shared" si="2"/>
        <v>3.8143651432703205</v>
      </c>
      <c r="H36" s="86">
        <v>54546</v>
      </c>
      <c r="I36" s="168">
        <f t="shared" si="1"/>
        <v>-26.788398782678836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</row>
    <row r="37" spans="1:25" ht="18" customHeight="1">
      <c r="A37" s="237"/>
      <c r="B37" s="237"/>
      <c r="C37" s="8"/>
      <c r="D37" s="11"/>
      <c r="E37" s="29" t="s">
        <v>34</v>
      </c>
      <c r="F37" s="66">
        <v>42940</v>
      </c>
      <c r="G37" s="67">
        <f t="shared" si="2"/>
        <v>4.101488437222106</v>
      </c>
      <c r="H37" s="86">
        <v>44256</v>
      </c>
      <c r="I37" s="168">
        <f t="shared" si="1"/>
        <v>-2.973608098336944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</row>
    <row r="38" spans="1:25" ht="18" customHeight="1">
      <c r="A38" s="237"/>
      <c r="B38" s="237"/>
      <c r="C38" s="8"/>
      <c r="D38" s="52" t="s">
        <v>35</v>
      </c>
      <c r="E38" s="45"/>
      <c r="F38" s="66">
        <v>0</v>
      </c>
      <c r="G38" s="67">
        <f t="shared" si="2"/>
        <v>0</v>
      </c>
      <c r="H38" s="86">
        <v>0</v>
      </c>
      <c r="I38" s="168" t="e">
        <f t="shared" si="1"/>
        <v>#DIV/0!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</row>
    <row r="39" spans="1:25" ht="18" customHeight="1">
      <c r="A39" s="237"/>
      <c r="B39" s="237"/>
      <c r="C39" s="6"/>
      <c r="D39" s="46" t="s">
        <v>36</v>
      </c>
      <c r="E39" s="47"/>
      <c r="F39" s="74">
        <v>0</v>
      </c>
      <c r="G39" s="75">
        <f t="shared" si="2"/>
        <v>0</v>
      </c>
      <c r="H39" s="165">
        <v>0</v>
      </c>
      <c r="I39" s="170" t="e">
        <f t="shared" si="1"/>
        <v>#DIV/0!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</row>
    <row r="40" spans="1:25" ht="18" customHeight="1">
      <c r="A40" s="238"/>
      <c r="B40" s="238"/>
      <c r="C40" s="6" t="s">
        <v>18</v>
      </c>
      <c r="D40" s="7"/>
      <c r="E40" s="20"/>
      <c r="F40" s="78">
        <f>SUM(F23,F27,F34)</f>
        <v>1046937</v>
      </c>
      <c r="G40" s="79">
        <f t="shared" si="2"/>
        <v>100</v>
      </c>
      <c r="H40" s="78">
        <f>SUM(H23,H27,H34)</f>
        <v>1047392</v>
      </c>
      <c r="I40" s="171">
        <f t="shared" si="1"/>
        <v>-0.04344123308178682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</row>
    <row r="41" ht="18" customHeight="1">
      <c r="A41" s="91" t="s">
        <v>19</v>
      </c>
    </row>
    <row r="42" ht="18" customHeight="1">
      <c r="A42" s="92" t="s">
        <v>20</v>
      </c>
    </row>
    <row r="52" ht="13.5">
      <c r="Z52" s="12"/>
    </row>
    <row r="53" ht="13.5">
      <c r="Z53" s="12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24" sqref="I24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08" t="s">
        <v>0</v>
      </c>
      <c r="B1" s="108"/>
      <c r="C1" s="38" t="s">
        <v>189</v>
      </c>
      <c r="D1" s="109"/>
      <c r="E1" s="109"/>
      <c r="AA1" s="1" t="str">
        <f>C1</f>
        <v>名古屋市</v>
      </c>
      <c r="AB1" s="1" t="s">
        <v>119</v>
      </c>
      <c r="AC1" s="1" t="s">
        <v>120</v>
      </c>
      <c r="AD1" s="110" t="s">
        <v>121</v>
      </c>
      <c r="AE1" s="1" t="s">
        <v>122</v>
      </c>
      <c r="AF1" s="1" t="s">
        <v>123</v>
      </c>
      <c r="AG1" s="1" t="s">
        <v>124</v>
      </c>
      <c r="AH1" s="1" t="s">
        <v>125</v>
      </c>
      <c r="AI1" s="1" t="s">
        <v>126</v>
      </c>
      <c r="AJ1" s="1" t="s">
        <v>127</v>
      </c>
      <c r="AK1" s="1" t="s">
        <v>128</v>
      </c>
      <c r="AL1" s="1" t="s">
        <v>129</v>
      </c>
      <c r="AM1" s="1" t="s">
        <v>130</v>
      </c>
      <c r="AN1" s="1" t="s">
        <v>131</v>
      </c>
      <c r="AO1" s="1" t="s">
        <v>132</v>
      </c>
      <c r="AP1" s="1" t="s">
        <v>109</v>
      </c>
      <c r="AQ1" s="1" t="s">
        <v>133</v>
      </c>
      <c r="AR1" s="1" t="s">
        <v>134</v>
      </c>
      <c r="AS1" s="1" t="s">
        <v>135</v>
      </c>
    </row>
    <row r="2" spans="27:45" ht="13.5">
      <c r="AA2" s="1" t="s">
        <v>136</v>
      </c>
      <c r="AB2" s="111">
        <f>I7</f>
        <v>1058508</v>
      </c>
      <c r="AC2" s="111">
        <f>I9</f>
        <v>1046937</v>
      </c>
      <c r="AD2" s="111">
        <f>I10</f>
        <v>11570</v>
      </c>
      <c r="AE2" s="111">
        <f>I11</f>
        <v>5413</v>
      </c>
      <c r="AF2" s="111">
        <f>I12</f>
        <v>6157</v>
      </c>
      <c r="AG2" s="111">
        <f>I13</f>
        <v>4434</v>
      </c>
      <c r="AH2" s="1">
        <f>I14</f>
        <v>0</v>
      </c>
      <c r="AI2" s="111">
        <f>I15</f>
        <v>-32</v>
      </c>
      <c r="AJ2" s="111">
        <f>I25</f>
        <v>561312</v>
      </c>
      <c r="AK2" s="112">
        <f>I26</f>
        <v>0.985</v>
      </c>
      <c r="AL2" s="113">
        <f>I27</f>
        <v>1.1</v>
      </c>
      <c r="AM2" s="113">
        <f>I28</f>
        <v>97.5</v>
      </c>
      <c r="AN2" s="113">
        <f>I29</f>
        <v>65.9</v>
      </c>
      <c r="AO2" s="113">
        <f>I33</f>
        <v>147.4</v>
      </c>
      <c r="AP2" s="111">
        <f>I16</f>
        <v>43205</v>
      </c>
      <c r="AQ2" s="111">
        <f>I17</f>
        <v>189055</v>
      </c>
      <c r="AR2" s="111">
        <f>I18</f>
        <v>1539952</v>
      </c>
      <c r="AS2" s="114">
        <f>I21</f>
        <v>2.8669175655888672</v>
      </c>
    </row>
    <row r="3" spans="27:45" ht="13.5">
      <c r="AA3" s="1" t="s">
        <v>137</v>
      </c>
      <c r="AB3" s="111">
        <f>H7</f>
        <v>1054793</v>
      </c>
      <c r="AC3" s="111">
        <f>H9</f>
        <v>1047392</v>
      </c>
      <c r="AD3" s="111">
        <f>H10</f>
        <v>7402</v>
      </c>
      <c r="AE3" s="111">
        <f>H11</f>
        <v>5678</v>
      </c>
      <c r="AF3" s="111">
        <f>H12</f>
        <v>1724</v>
      </c>
      <c r="AG3" s="111">
        <f>H13</f>
        <v>-35</v>
      </c>
      <c r="AH3" s="1">
        <f>H14</f>
        <v>0</v>
      </c>
      <c r="AI3" s="111">
        <f>H15</f>
        <v>-22</v>
      </c>
      <c r="AJ3" s="111">
        <f>H25</f>
        <v>551686</v>
      </c>
      <c r="AK3" s="112">
        <f>H26</f>
        <v>0.983</v>
      </c>
      <c r="AL3" s="113">
        <f>H27</f>
        <v>0.3</v>
      </c>
      <c r="AM3" s="113">
        <f>H28</f>
        <v>99.3</v>
      </c>
      <c r="AN3" s="113">
        <f>H29</f>
        <v>65.9</v>
      </c>
      <c r="AO3" s="113">
        <f>H33</f>
        <v>153.9</v>
      </c>
      <c r="AP3" s="111">
        <f>H16</f>
        <v>43441</v>
      </c>
      <c r="AQ3" s="111">
        <f>H17</f>
        <v>183012</v>
      </c>
      <c r="AR3" s="111">
        <f>H18</f>
        <v>1596676</v>
      </c>
      <c r="AS3" s="114">
        <f>H21</f>
        <v>3.0726011106509943</v>
      </c>
    </row>
    <row r="4" spans="1:44" ht="13.5">
      <c r="A4" s="17" t="s">
        <v>138</v>
      </c>
      <c r="AP4" s="111"/>
      <c r="AQ4" s="111"/>
      <c r="AR4" s="111"/>
    </row>
    <row r="5" ht="13.5">
      <c r="I5" s="115" t="s">
        <v>139</v>
      </c>
    </row>
    <row r="6" spans="1:9" s="102" customFormat="1" ht="29.25" customHeight="1">
      <c r="A6" s="116" t="s">
        <v>140</v>
      </c>
      <c r="B6" s="117"/>
      <c r="C6" s="117"/>
      <c r="D6" s="118"/>
      <c r="E6" s="94" t="s">
        <v>178</v>
      </c>
      <c r="F6" s="94" t="s">
        <v>179</v>
      </c>
      <c r="G6" s="94" t="s">
        <v>180</v>
      </c>
      <c r="H6" s="94" t="s">
        <v>181</v>
      </c>
      <c r="I6" s="94" t="s">
        <v>188</v>
      </c>
    </row>
    <row r="7" spans="1:9" ht="27" customHeight="1">
      <c r="A7" s="236" t="s">
        <v>141</v>
      </c>
      <c r="B7" s="39" t="s">
        <v>142</v>
      </c>
      <c r="C7" s="40"/>
      <c r="D7" s="81" t="s">
        <v>143</v>
      </c>
      <c r="E7" s="119">
        <v>1021911</v>
      </c>
      <c r="F7" s="120">
        <v>1013608</v>
      </c>
      <c r="G7" s="120">
        <v>1033033</v>
      </c>
      <c r="H7" s="120">
        <v>1054793</v>
      </c>
      <c r="I7" s="120">
        <v>1058508</v>
      </c>
    </row>
    <row r="8" spans="1:9" ht="27" customHeight="1">
      <c r="A8" s="237"/>
      <c r="B8" s="22"/>
      <c r="C8" s="52" t="s">
        <v>144</v>
      </c>
      <c r="D8" s="82" t="s">
        <v>38</v>
      </c>
      <c r="E8" s="121">
        <v>549827</v>
      </c>
      <c r="F8" s="121">
        <v>548874</v>
      </c>
      <c r="G8" s="121">
        <v>548109</v>
      </c>
      <c r="H8" s="121">
        <v>565074</v>
      </c>
      <c r="I8" s="122">
        <v>588019</v>
      </c>
    </row>
    <row r="9" spans="1:9" ht="27" customHeight="1">
      <c r="A9" s="237"/>
      <c r="B9" s="43" t="s">
        <v>145</v>
      </c>
      <c r="C9" s="44"/>
      <c r="D9" s="83"/>
      <c r="E9" s="123">
        <v>1017765</v>
      </c>
      <c r="F9" s="123">
        <v>1001931</v>
      </c>
      <c r="G9" s="123">
        <v>1025507</v>
      </c>
      <c r="H9" s="123">
        <v>1047392</v>
      </c>
      <c r="I9" s="124">
        <v>1046937</v>
      </c>
    </row>
    <row r="10" spans="1:9" ht="27" customHeight="1">
      <c r="A10" s="237"/>
      <c r="B10" s="43" t="s">
        <v>146</v>
      </c>
      <c r="C10" s="44"/>
      <c r="D10" s="83"/>
      <c r="E10" s="123">
        <v>4146</v>
      </c>
      <c r="F10" s="123">
        <v>11677</v>
      </c>
      <c r="G10" s="123">
        <v>7526</v>
      </c>
      <c r="H10" s="123">
        <v>7402</v>
      </c>
      <c r="I10" s="124">
        <v>11570</v>
      </c>
    </row>
    <row r="11" spans="1:9" ht="27" customHeight="1">
      <c r="A11" s="237"/>
      <c r="B11" s="43" t="s">
        <v>147</v>
      </c>
      <c r="C11" s="44"/>
      <c r="D11" s="83"/>
      <c r="E11" s="123">
        <v>2630</v>
      </c>
      <c r="F11" s="123">
        <v>10553</v>
      </c>
      <c r="G11" s="123">
        <v>5768</v>
      </c>
      <c r="H11" s="123">
        <v>5678</v>
      </c>
      <c r="I11" s="124">
        <v>5413</v>
      </c>
    </row>
    <row r="12" spans="1:9" ht="27" customHeight="1">
      <c r="A12" s="237"/>
      <c r="B12" s="43" t="s">
        <v>148</v>
      </c>
      <c r="C12" s="44"/>
      <c r="D12" s="83"/>
      <c r="E12" s="123">
        <v>1516</v>
      </c>
      <c r="F12" s="123">
        <v>1124</v>
      </c>
      <c r="G12" s="123">
        <v>1758</v>
      </c>
      <c r="H12" s="123">
        <v>1724</v>
      </c>
      <c r="I12" s="124">
        <v>6157</v>
      </c>
    </row>
    <row r="13" spans="1:9" ht="27" customHeight="1">
      <c r="A13" s="237"/>
      <c r="B13" s="43" t="s">
        <v>149</v>
      </c>
      <c r="C13" s="44"/>
      <c r="D13" s="84"/>
      <c r="E13" s="125">
        <v>-927</v>
      </c>
      <c r="F13" s="125">
        <v>-392</v>
      </c>
      <c r="G13" s="125">
        <v>634</v>
      </c>
      <c r="H13" s="125">
        <v>-35</v>
      </c>
      <c r="I13" s="126">
        <v>4434</v>
      </c>
    </row>
    <row r="14" spans="1:9" ht="27" customHeight="1">
      <c r="A14" s="237"/>
      <c r="B14" s="85" t="s">
        <v>150</v>
      </c>
      <c r="C14" s="57"/>
      <c r="D14" s="84"/>
      <c r="E14" s="125">
        <v>0</v>
      </c>
      <c r="F14" s="125">
        <v>0</v>
      </c>
      <c r="G14" s="125">
        <v>0</v>
      </c>
      <c r="H14" s="125">
        <v>0</v>
      </c>
      <c r="I14" s="126">
        <v>0</v>
      </c>
    </row>
    <row r="15" spans="1:9" ht="27" customHeight="1">
      <c r="A15" s="237"/>
      <c r="B15" s="48" t="s">
        <v>151</v>
      </c>
      <c r="C15" s="49"/>
      <c r="D15" s="127"/>
      <c r="E15" s="128">
        <v>4186</v>
      </c>
      <c r="F15" s="128">
        <v>-414</v>
      </c>
      <c r="G15" s="128">
        <v>-898</v>
      </c>
      <c r="H15" s="128">
        <v>-22</v>
      </c>
      <c r="I15" s="129">
        <v>-32</v>
      </c>
    </row>
    <row r="16" spans="1:9" ht="27" customHeight="1">
      <c r="A16" s="237"/>
      <c r="B16" s="130" t="s">
        <v>152</v>
      </c>
      <c r="C16" s="131"/>
      <c r="D16" s="132" t="s">
        <v>39</v>
      </c>
      <c r="E16" s="133">
        <v>37880</v>
      </c>
      <c r="F16" s="133">
        <v>44027</v>
      </c>
      <c r="G16" s="133">
        <v>47217</v>
      </c>
      <c r="H16" s="133">
        <v>43441</v>
      </c>
      <c r="I16" s="134">
        <v>43205</v>
      </c>
    </row>
    <row r="17" spans="1:9" ht="27" customHeight="1">
      <c r="A17" s="237"/>
      <c r="B17" s="43" t="s">
        <v>153</v>
      </c>
      <c r="C17" s="44"/>
      <c r="D17" s="82" t="s">
        <v>40</v>
      </c>
      <c r="E17" s="123">
        <v>142415</v>
      </c>
      <c r="F17" s="123">
        <v>108131</v>
      </c>
      <c r="G17" s="123">
        <v>111866</v>
      </c>
      <c r="H17" s="123">
        <v>183012</v>
      </c>
      <c r="I17" s="124">
        <v>189055</v>
      </c>
    </row>
    <row r="18" spans="1:9" ht="27" customHeight="1">
      <c r="A18" s="237"/>
      <c r="B18" s="43" t="s">
        <v>154</v>
      </c>
      <c r="C18" s="44"/>
      <c r="D18" s="82" t="s">
        <v>41</v>
      </c>
      <c r="E18" s="123">
        <v>1710682</v>
      </c>
      <c r="F18" s="123">
        <v>1680001</v>
      </c>
      <c r="G18" s="123">
        <v>1634839</v>
      </c>
      <c r="H18" s="123">
        <v>1596676</v>
      </c>
      <c r="I18" s="124">
        <v>1539952</v>
      </c>
    </row>
    <row r="19" spans="1:9" ht="27" customHeight="1">
      <c r="A19" s="237"/>
      <c r="B19" s="43" t="s">
        <v>155</v>
      </c>
      <c r="C19" s="44"/>
      <c r="D19" s="82" t="s">
        <v>156</v>
      </c>
      <c r="E19" s="123">
        <v>1815217</v>
      </c>
      <c r="F19" s="123">
        <f>F17+F18-F16</f>
        <v>1744105</v>
      </c>
      <c r="G19" s="123">
        <f>G17+G18-G16</f>
        <v>1699488</v>
      </c>
      <c r="H19" s="123">
        <f>H17+H18-H16</f>
        <v>1736247</v>
      </c>
      <c r="I19" s="123">
        <f>I17+I18-I16</f>
        <v>1685802</v>
      </c>
    </row>
    <row r="20" spans="1:9" ht="27" customHeight="1">
      <c r="A20" s="237"/>
      <c r="B20" s="43" t="s">
        <v>157</v>
      </c>
      <c r="C20" s="44"/>
      <c r="D20" s="83" t="s">
        <v>158</v>
      </c>
      <c r="E20" s="135">
        <f>E18/E8</f>
        <v>3.1113095573698635</v>
      </c>
      <c r="F20" s="135">
        <f>F18/F8</f>
        <v>3.060813592919322</v>
      </c>
      <c r="G20" s="135">
        <f>G18/G8</f>
        <v>2.982689574518937</v>
      </c>
      <c r="H20" s="135">
        <f>H18/H8</f>
        <v>2.8256051419814043</v>
      </c>
      <c r="I20" s="135">
        <f>I18/I8</f>
        <v>2.6188813626770564</v>
      </c>
    </row>
    <row r="21" spans="1:9" ht="27" customHeight="1">
      <c r="A21" s="237"/>
      <c r="B21" s="43" t="s">
        <v>159</v>
      </c>
      <c r="C21" s="44"/>
      <c r="D21" s="83" t="s">
        <v>160</v>
      </c>
      <c r="E21" s="135">
        <f>E19/E8</f>
        <v>3.3014329961969855</v>
      </c>
      <c r="F21" s="135">
        <f>F19/F8</f>
        <v>3.1776054249244816</v>
      </c>
      <c r="G21" s="135">
        <f>G19/G8</f>
        <v>3.100638741564178</v>
      </c>
      <c r="H21" s="135">
        <f>H19/H8</f>
        <v>3.0726011106509943</v>
      </c>
      <c r="I21" s="135">
        <f>I19/I8</f>
        <v>2.8669175655888672</v>
      </c>
    </row>
    <row r="22" spans="1:9" ht="27" customHeight="1">
      <c r="A22" s="237"/>
      <c r="B22" s="43" t="s">
        <v>161</v>
      </c>
      <c r="C22" s="44"/>
      <c r="D22" s="83" t="s">
        <v>162</v>
      </c>
      <c r="E22" s="123">
        <f>E18/E24*1000000</f>
        <v>755636.9688686838</v>
      </c>
      <c r="F22" s="123">
        <f>F18/F24*1000000</f>
        <v>742084.6559070345</v>
      </c>
      <c r="G22" s="123">
        <f>G18/G24*1000000</f>
        <v>722135.8420491419</v>
      </c>
      <c r="H22" s="123">
        <f>H18/H24*1000000</f>
        <v>705278.6040335811</v>
      </c>
      <c r="I22" s="123">
        <f>I18/I24*1000000</f>
        <v>670816.5660265251</v>
      </c>
    </row>
    <row r="23" spans="1:9" ht="27" customHeight="1">
      <c r="A23" s="237"/>
      <c r="B23" s="43" t="s">
        <v>163</v>
      </c>
      <c r="C23" s="44"/>
      <c r="D23" s="83" t="s">
        <v>164</v>
      </c>
      <c r="E23" s="123">
        <f>E19/E24*1000000</f>
        <v>801811.8339462889</v>
      </c>
      <c r="F23" s="123">
        <f>F19/F24*1000000</f>
        <v>770400.4692799221</v>
      </c>
      <c r="G23" s="123">
        <f>G19/G24*1000000</f>
        <v>750692.3910748472</v>
      </c>
      <c r="H23" s="123">
        <f>H19/H24*1000000</f>
        <v>766929.4587114061</v>
      </c>
      <c r="I23" s="123">
        <f>I19/I24*1000000</f>
        <v>734350.1022373736</v>
      </c>
    </row>
    <row r="24" spans="1:9" ht="27" customHeight="1">
      <c r="A24" s="237"/>
      <c r="B24" s="136" t="s">
        <v>165</v>
      </c>
      <c r="C24" s="137"/>
      <c r="D24" s="138" t="s">
        <v>166</v>
      </c>
      <c r="E24" s="128">
        <v>2263894</v>
      </c>
      <c r="F24" s="128">
        <f>E24</f>
        <v>2263894</v>
      </c>
      <c r="G24" s="128">
        <v>2263894</v>
      </c>
      <c r="H24" s="128">
        <f>G24</f>
        <v>2263894</v>
      </c>
      <c r="I24" s="173">
        <v>2295638</v>
      </c>
    </row>
    <row r="25" spans="1:9" ht="27" customHeight="1">
      <c r="A25" s="237"/>
      <c r="B25" s="10" t="s">
        <v>167</v>
      </c>
      <c r="C25" s="139"/>
      <c r="D25" s="140"/>
      <c r="E25" s="121">
        <v>541477</v>
      </c>
      <c r="F25" s="121">
        <v>542254</v>
      </c>
      <c r="G25" s="121">
        <v>553992</v>
      </c>
      <c r="H25" s="121">
        <v>551686</v>
      </c>
      <c r="I25" s="141">
        <v>561312</v>
      </c>
    </row>
    <row r="26" spans="1:9" ht="27" customHeight="1">
      <c r="A26" s="237"/>
      <c r="B26" s="142" t="s">
        <v>168</v>
      </c>
      <c r="C26" s="143"/>
      <c r="D26" s="144"/>
      <c r="E26" s="145">
        <v>1.013</v>
      </c>
      <c r="F26" s="145">
        <v>0.985</v>
      </c>
      <c r="G26" s="145">
        <v>0.983</v>
      </c>
      <c r="H26" s="145">
        <v>0.983</v>
      </c>
      <c r="I26" s="146">
        <v>0.985</v>
      </c>
    </row>
    <row r="27" spans="1:9" ht="27" customHeight="1">
      <c r="A27" s="237"/>
      <c r="B27" s="142" t="s">
        <v>169</v>
      </c>
      <c r="C27" s="143"/>
      <c r="D27" s="144"/>
      <c r="E27" s="147">
        <v>0.3</v>
      </c>
      <c r="F27" s="147">
        <v>0.2</v>
      </c>
      <c r="G27" s="147">
        <v>0.3</v>
      </c>
      <c r="H27" s="147">
        <v>0.3</v>
      </c>
      <c r="I27" s="148">
        <v>1.1</v>
      </c>
    </row>
    <row r="28" spans="1:9" ht="27" customHeight="1">
      <c r="A28" s="237"/>
      <c r="B28" s="142" t="s">
        <v>170</v>
      </c>
      <c r="C28" s="143"/>
      <c r="D28" s="144"/>
      <c r="E28" s="147">
        <v>99.8</v>
      </c>
      <c r="F28" s="147">
        <v>99.8</v>
      </c>
      <c r="G28" s="147">
        <v>100.2</v>
      </c>
      <c r="H28" s="147">
        <v>99.3</v>
      </c>
      <c r="I28" s="148">
        <v>97.5</v>
      </c>
    </row>
    <row r="29" spans="1:9" ht="27" customHeight="1">
      <c r="A29" s="237"/>
      <c r="B29" s="149" t="s">
        <v>171</v>
      </c>
      <c r="C29" s="150"/>
      <c r="D29" s="151"/>
      <c r="E29" s="152">
        <v>66.5</v>
      </c>
      <c r="F29" s="152">
        <v>67.1</v>
      </c>
      <c r="G29" s="152">
        <v>67.2</v>
      </c>
      <c r="H29" s="152">
        <v>65.9</v>
      </c>
      <c r="I29" s="153">
        <v>65.9</v>
      </c>
    </row>
    <row r="30" spans="1:9" ht="27" customHeight="1">
      <c r="A30" s="237"/>
      <c r="B30" s="236" t="s">
        <v>172</v>
      </c>
      <c r="C30" s="16" t="s">
        <v>173</v>
      </c>
      <c r="D30" s="154"/>
      <c r="E30" s="155">
        <v>0</v>
      </c>
      <c r="F30" s="155">
        <v>0</v>
      </c>
      <c r="G30" s="155">
        <v>0</v>
      </c>
      <c r="H30" s="155">
        <v>0</v>
      </c>
      <c r="I30" s="156">
        <v>0</v>
      </c>
    </row>
    <row r="31" spans="1:9" ht="27" customHeight="1">
      <c r="A31" s="237"/>
      <c r="B31" s="237"/>
      <c r="C31" s="142" t="s">
        <v>174</v>
      </c>
      <c r="D31" s="144"/>
      <c r="E31" s="147">
        <v>0</v>
      </c>
      <c r="F31" s="147">
        <v>0</v>
      </c>
      <c r="G31" s="147">
        <v>0</v>
      </c>
      <c r="H31" s="147">
        <v>0</v>
      </c>
      <c r="I31" s="148">
        <v>0</v>
      </c>
    </row>
    <row r="32" spans="1:9" ht="27" customHeight="1">
      <c r="A32" s="237"/>
      <c r="B32" s="237"/>
      <c r="C32" s="142" t="s">
        <v>175</v>
      </c>
      <c r="D32" s="144"/>
      <c r="E32" s="147">
        <v>12</v>
      </c>
      <c r="F32" s="147">
        <v>12.1</v>
      </c>
      <c r="G32" s="147">
        <v>12.6</v>
      </c>
      <c r="H32" s="147">
        <v>13</v>
      </c>
      <c r="I32" s="148">
        <v>12.7</v>
      </c>
    </row>
    <row r="33" spans="1:9" ht="27" customHeight="1">
      <c r="A33" s="238"/>
      <c r="B33" s="238"/>
      <c r="C33" s="149" t="s">
        <v>176</v>
      </c>
      <c r="D33" s="151"/>
      <c r="E33" s="152">
        <v>202.5</v>
      </c>
      <c r="F33" s="152">
        <v>188.4</v>
      </c>
      <c r="G33" s="152">
        <v>164.9</v>
      </c>
      <c r="H33" s="152">
        <v>153.9</v>
      </c>
      <c r="I33" s="157">
        <v>147.4</v>
      </c>
    </row>
    <row r="34" spans="1:9" ht="27" customHeight="1">
      <c r="A34" s="1" t="s">
        <v>187</v>
      </c>
      <c r="B34" s="12"/>
      <c r="C34" s="12"/>
      <c r="D34" s="12"/>
      <c r="E34" s="158"/>
      <c r="F34" s="158"/>
      <c r="G34" s="158"/>
      <c r="H34" s="158"/>
      <c r="I34" s="159"/>
    </row>
    <row r="35" ht="27" customHeight="1">
      <c r="A35" s="23" t="s">
        <v>177</v>
      </c>
    </row>
    <row r="36" ht="13.5">
      <c r="A36" s="16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IV16384"/>
    </sheetView>
  </sheetViews>
  <sheetFormatPr defaultColWidth="8.796875" defaultRowHeight="14.25"/>
  <cols>
    <col min="1" max="1" width="3.59765625" style="297" customWidth="1"/>
    <col min="2" max="3" width="1.59765625" style="297" customWidth="1"/>
    <col min="4" max="4" width="22.59765625" style="297" customWidth="1"/>
    <col min="5" max="5" width="10.59765625" style="297" customWidth="1"/>
    <col min="6" max="11" width="13.59765625" style="297" customWidth="1"/>
    <col min="12" max="12" width="13.59765625" style="298" customWidth="1"/>
    <col min="13" max="21" width="13.59765625" style="297" customWidth="1"/>
    <col min="22" max="25" width="12" style="297" customWidth="1"/>
    <col min="26" max="16384" width="9" style="297" customWidth="1"/>
  </cols>
  <sheetData>
    <row r="1" spans="1:7" ht="33.75" customHeight="1">
      <c r="A1" s="174" t="s">
        <v>0</v>
      </c>
      <c r="B1" s="175"/>
      <c r="C1" s="175"/>
      <c r="D1" s="176" t="s">
        <v>217</v>
      </c>
      <c r="E1" s="177"/>
      <c r="F1" s="177"/>
      <c r="G1" s="177"/>
    </row>
    <row r="2" ht="15" customHeight="1"/>
    <row r="3" spans="1:4" ht="15" customHeight="1">
      <c r="A3" s="178" t="s">
        <v>221</v>
      </c>
      <c r="B3" s="178"/>
      <c r="C3" s="178"/>
      <c r="D3" s="178"/>
    </row>
    <row r="4" spans="1:4" ht="15" customHeight="1">
      <c r="A4" s="178"/>
      <c r="B4" s="178"/>
      <c r="C4" s="178"/>
      <c r="D4" s="178"/>
    </row>
    <row r="5" spans="1:15" ht="15.75" customHeight="1">
      <c r="A5" s="299" t="s">
        <v>222</v>
      </c>
      <c r="B5" s="299"/>
      <c r="C5" s="299"/>
      <c r="D5" s="299"/>
      <c r="K5" s="300"/>
      <c r="O5" s="300" t="s">
        <v>44</v>
      </c>
    </row>
    <row r="6" spans="1:15" ht="15.75" customHeight="1">
      <c r="A6" s="245" t="s">
        <v>45</v>
      </c>
      <c r="B6" s="246"/>
      <c r="C6" s="246"/>
      <c r="D6" s="246"/>
      <c r="E6" s="247"/>
      <c r="F6" s="269" t="s">
        <v>191</v>
      </c>
      <c r="G6" s="301"/>
      <c r="H6" s="269" t="s">
        <v>192</v>
      </c>
      <c r="I6" s="301"/>
      <c r="J6" s="269" t="s">
        <v>193</v>
      </c>
      <c r="K6" s="301"/>
      <c r="L6" s="269" t="s">
        <v>218</v>
      </c>
      <c r="M6" s="301"/>
      <c r="N6" s="269" t="s">
        <v>194</v>
      </c>
      <c r="O6" s="301"/>
    </row>
    <row r="7" spans="1:15" ht="15.75" customHeight="1">
      <c r="A7" s="248"/>
      <c r="B7" s="249"/>
      <c r="C7" s="249"/>
      <c r="D7" s="249"/>
      <c r="E7" s="250"/>
      <c r="F7" s="181" t="s">
        <v>223</v>
      </c>
      <c r="G7" s="304" t="s">
        <v>1</v>
      </c>
      <c r="H7" s="181" t="str">
        <f>F7</f>
        <v>27年度</v>
      </c>
      <c r="I7" s="304" t="s">
        <v>1</v>
      </c>
      <c r="J7" s="181" t="str">
        <f>H7</f>
        <v>27年度</v>
      </c>
      <c r="K7" s="305" t="s">
        <v>1</v>
      </c>
      <c r="L7" s="181" t="str">
        <f>J7</f>
        <v>27年度</v>
      </c>
      <c r="M7" s="305" t="s">
        <v>1</v>
      </c>
      <c r="N7" s="181" t="str">
        <f>L7</f>
        <v>27年度</v>
      </c>
      <c r="O7" s="305" t="s">
        <v>1</v>
      </c>
    </row>
    <row r="8" spans="1:25" ht="15.75" customHeight="1">
      <c r="A8" s="251" t="s">
        <v>83</v>
      </c>
      <c r="B8" s="306" t="s">
        <v>46</v>
      </c>
      <c r="C8" s="307"/>
      <c r="D8" s="307"/>
      <c r="E8" s="308" t="s">
        <v>37</v>
      </c>
      <c r="F8" s="311">
        <v>46374</v>
      </c>
      <c r="G8" s="312">
        <v>45773</v>
      </c>
      <c r="H8" s="311">
        <v>935</v>
      </c>
      <c r="I8" s="312">
        <v>932</v>
      </c>
      <c r="J8" s="311">
        <v>32218</v>
      </c>
      <c r="K8" s="313">
        <v>31189</v>
      </c>
      <c r="L8" s="311">
        <v>72849</v>
      </c>
      <c r="M8" s="313">
        <v>73493</v>
      </c>
      <c r="N8" s="311">
        <v>24104</v>
      </c>
      <c r="O8" s="313">
        <v>23951</v>
      </c>
      <c r="P8" s="314"/>
      <c r="Q8" s="314"/>
      <c r="R8" s="314"/>
      <c r="S8" s="314"/>
      <c r="T8" s="314"/>
      <c r="U8" s="314"/>
      <c r="V8" s="314"/>
      <c r="W8" s="314"/>
      <c r="X8" s="314"/>
      <c r="Y8" s="314"/>
    </row>
    <row r="9" spans="1:25" ht="15.75" customHeight="1">
      <c r="A9" s="252"/>
      <c r="B9" s="298"/>
      <c r="C9" s="315" t="s">
        <v>47</v>
      </c>
      <c r="D9" s="316"/>
      <c r="E9" s="317" t="s">
        <v>38</v>
      </c>
      <c r="F9" s="319">
        <v>46133</v>
      </c>
      <c r="G9" s="320">
        <v>45762</v>
      </c>
      <c r="H9" s="319">
        <v>935</v>
      </c>
      <c r="I9" s="320">
        <v>932</v>
      </c>
      <c r="J9" s="319">
        <v>31369</v>
      </c>
      <c r="K9" s="321">
        <v>29706</v>
      </c>
      <c r="L9" s="319">
        <v>72818</v>
      </c>
      <c r="M9" s="321">
        <v>73407</v>
      </c>
      <c r="N9" s="319">
        <v>23521</v>
      </c>
      <c r="O9" s="321">
        <v>23521</v>
      </c>
      <c r="P9" s="314"/>
      <c r="Q9" s="314"/>
      <c r="R9" s="314"/>
      <c r="S9" s="314"/>
      <c r="T9" s="314"/>
      <c r="U9" s="314"/>
      <c r="V9" s="314"/>
      <c r="W9" s="314"/>
      <c r="X9" s="314"/>
      <c r="Y9" s="314"/>
    </row>
    <row r="10" spans="1:25" ht="15.75" customHeight="1">
      <c r="A10" s="252"/>
      <c r="B10" s="322"/>
      <c r="C10" s="315" t="s">
        <v>48</v>
      </c>
      <c r="D10" s="316"/>
      <c r="E10" s="317" t="s">
        <v>39</v>
      </c>
      <c r="F10" s="319">
        <v>241</v>
      </c>
      <c r="G10" s="320">
        <v>11</v>
      </c>
      <c r="H10" s="319">
        <v>0</v>
      </c>
      <c r="I10" s="320">
        <v>0</v>
      </c>
      <c r="J10" s="319">
        <v>849</v>
      </c>
      <c r="K10" s="321">
        <v>1484</v>
      </c>
      <c r="L10" s="319">
        <v>31</v>
      </c>
      <c r="M10" s="321">
        <v>86</v>
      </c>
      <c r="N10" s="319">
        <v>584</v>
      </c>
      <c r="O10" s="321">
        <v>430</v>
      </c>
      <c r="P10" s="314"/>
      <c r="Q10" s="314"/>
      <c r="R10" s="314"/>
      <c r="S10" s="314"/>
      <c r="T10" s="314"/>
      <c r="U10" s="314"/>
      <c r="V10" s="314"/>
      <c r="W10" s="314"/>
      <c r="X10" s="314"/>
      <c r="Y10" s="314"/>
    </row>
    <row r="11" spans="1:25" ht="15.75" customHeight="1">
      <c r="A11" s="252"/>
      <c r="B11" s="323" t="s">
        <v>49</v>
      </c>
      <c r="C11" s="324"/>
      <c r="D11" s="324"/>
      <c r="E11" s="325" t="s">
        <v>40</v>
      </c>
      <c r="F11" s="328">
        <v>45564</v>
      </c>
      <c r="G11" s="329">
        <v>45809</v>
      </c>
      <c r="H11" s="328">
        <v>816</v>
      </c>
      <c r="I11" s="329">
        <v>897</v>
      </c>
      <c r="J11" s="328">
        <v>31857</v>
      </c>
      <c r="K11" s="330">
        <v>36022</v>
      </c>
      <c r="L11" s="328">
        <v>71042</v>
      </c>
      <c r="M11" s="330">
        <v>72113</v>
      </c>
      <c r="N11" s="328">
        <v>21984</v>
      </c>
      <c r="O11" s="330">
        <v>22831</v>
      </c>
      <c r="P11" s="314"/>
      <c r="Q11" s="314"/>
      <c r="R11" s="314"/>
      <c r="S11" s="314"/>
      <c r="T11" s="314"/>
      <c r="U11" s="314"/>
      <c r="V11" s="314"/>
      <c r="W11" s="314"/>
      <c r="X11" s="314"/>
      <c r="Y11" s="314"/>
    </row>
    <row r="12" spans="1:25" ht="15.75" customHeight="1">
      <c r="A12" s="252"/>
      <c r="B12" s="331"/>
      <c r="C12" s="315" t="s">
        <v>50</v>
      </c>
      <c r="D12" s="316"/>
      <c r="E12" s="317" t="s">
        <v>41</v>
      </c>
      <c r="F12" s="319">
        <v>44510</v>
      </c>
      <c r="G12" s="320">
        <v>44113</v>
      </c>
      <c r="H12" s="319">
        <v>816</v>
      </c>
      <c r="I12" s="320">
        <v>895</v>
      </c>
      <c r="J12" s="319">
        <v>31508</v>
      </c>
      <c r="K12" s="321">
        <v>29874</v>
      </c>
      <c r="L12" s="319">
        <v>70359</v>
      </c>
      <c r="M12" s="321">
        <v>71162</v>
      </c>
      <c r="N12" s="319">
        <v>21984</v>
      </c>
      <c r="O12" s="321">
        <v>22138</v>
      </c>
      <c r="P12" s="314"/>
      <c r="Q12" s="314"/>
      <c r="R12" s="314"/>
      <c r="S12" s="314"/>
      <c r="T12" s="314"/>
      <c r="U12" s="314"/>
      <c r="V12" s="314"/>
      <c r="W12" s="314"/>
      <c r="X12" s="314"/>
      <c r="Y12" s="314"/>
    </row>
    <row r="13" spans="1:25" ht="15.75" customHeight="1">
      <c r="A13" s="252"/>
      <c r="B13" s="298"/>
      <c r="C13" s="332" t="s">
        <v>51</v>
      </c>
      <c r="D13" s="333"/>
      <c r="E13" s="334" t="s">
        <v>42</v>
      </c>
      <c r="F13" s="337">
        <v>1054</v>
      </c>
      <c r="G13" s="338">
        <v>1696</v>
      </c>
      <c r="H13" s="337">
        <v>0</v>
      </c>
      <c r="I13" s="338">
        <v>2</v>
      </c>
      <c r="J13" s="337">
        <v>349</v>
      </c>
      <c r="K13" s="339">
        <v>6148</v>
      </c>
      <c r="L13" s="337">
        <v>683</v>
      </c>
      <c r="M13" s="339">
        <v>951</v>
      </c>
      <c r="N13" s="337">
        <v>0</v>
      </c>
      <c r="O13" s="339">
        <v>693</v>
      </c>
      <c r="P13" s="314"/>
      <c r="Q13" s="314"/>
      <c r="R13" s="314"/>
      <c r="S13" s="314"/>
      <c r="T13" s="314"/>
      <c r="U13" s="314"/>
      <c r="V13" s="314"/>
      <c r="W13" s="314"/>
      <c r="X13" s="314"/>
      <c r="Y13" s="314"/>
    </row>
    <row r="14" spans="1:25" ht="15.75" customHeight="1">
      <c r="A14" s="252"/>
      <c r="B14" s="340" t="s">
        <v>52</v>
      </c>
      <c r="C14" s="316"/>
      <c r="D14" s="316"/>
      <c r="E14" s="317" t="s">
        <v>198</v>
      </c>
      <c r="F14" s="319">
        <f aca="true" t="shared" si="0" ref="F14:O15">F9-F12</f>
        <v>1623</v>
      </c>
      <c r="G14" s="524">
        <f>G9-G12-1</f>
        <v>1648</v>
      </c>
      <c r="H14" s="319">
        <f t="shared" si="0"/>
        <v>119</v>
      </c>
      <c r="I14" s="524">
        <f t="shared" si="0"/>
        <v>37</v>
      </c>
      <c r="J14" s="319">
        <f t="shared" si="0"/>
        <v>-139</v>
      </c>
      <c r="K14" s="524">
        <f>K9-K12-1</f>
        <v>-169</v>
      </c>
      <c r="L14" s="319">
        <f t="shared" si="0"/>
        <v>2459</v>
      </c>
      <c r="M14" s="524">
        <f t="shared" si="0"/>
        <v>2245</v>
      </c>
      <c r="N14" s="319">
        <f t="shared" si="0"/>
        <v>1537</v>
      </c>
      <c r="O14" s="220">
        <f>O9-O12+1</f>
        <v>1384</v>
      </c>
      <c r="P14" s="314"/>
      <c r="Q14" s="314"/>
      <c r="R14" s="314"/>
      <c r="S14" s="314"/>
      <c r="T14" s="314"/>
      <c r="U14" s="314"/>
      <c r="V14" s="314"/>
      <c r="W14" s="314"/>
      <c r="X14" s="314"/>
      <c r="Y14" s="314"/>
    </row>
    <row r="15" spans="1:25" ht="15.75" customHeight="1">
      <c r="A15" s="252"/>
      <c r="B15" s="340" t="s">
        <v>53</v>
      </c>
      <c r="C15" s="316"/>
      <c r="D15" s="316"/>
      <c r="E15" s="317" t="s">
        <v>199</v>
      </c>
      <c r="F15" s="319">
        <f t="shared" si="0"/>
        <v>-813</v>
      </c>
      <c r="G15" s="320">
        <f t="shared" si="0"/>
        <v>-1685</v>
      </c>
      <c r="H15" s="319">
        <f t="shared" si="0"/>
        <v>0</v>
      </c>
      <c r="I15" s="320">
        <f t="shared" si="0"/>
        <v>-2</v>
      </c>
      <c r="J15" s="319">
        <f t="shared" si="0"/>
        <v>500</v>
      </c>
      <c r="K15" s="321">
        <f t="shared" si="0"/>
        <v>-4664</v>
      </c>
      <c r="L15" s="319">
        <f t="shared" si="0"/>
        <v>-652</v>
      </c>
      <c r="M15" s="321">
        <f t="shared" si="0"/>
        <v>-865</v>
      </c>
      <c r="N15" s="319">
        <f t="shared" si="0"/>
        <v>584</v>
      </c>
      <c r="O15" s="321">
        <f t="shared" si="0"/>
        <v>-263</v>
      </c>
      <c r="P15" s="314"/>
      <c r="Q15" s="314"/>
      <c r="R15" s="314"/>
      <c r="S15" s="314"/>
      <c r="T15" s="314"/>
      <c r="U15" s="314"/>
      <c r="V15" s="314"/>
      <c r="W15" s="314"/>
      <c r="X15" s="314"/>
      <c r="Y15" s="314"/>
    </row>
    <row r="16" spans="1:25" ht="15.75" customHeight="1">
      <c r="A16" s="252"/>
      <c r="B16" s="340" t="s">
        <v>54</v>
      </c>
      <c r="C16" s="316"/>
      <c r="D16" s="316"/>
      <c r="E16" s="317" t="s">
        <v>200</v>
      </c>
      <c r="F16" s="319">
        <f aca="true" t="shared" si="1" ref="F16:O16">F8-F11</f>
        <v>810</v>
      </c>
      <c r="G16" s="320">
        <f t="shared" si="1"/>
        <v>-36</v>
      </c>
      <c r="H16" s="319">
        <f t="shared" si="1"/>
        <v>119</v>
      </c>
      <c r="I16" s="320">
        <f t="shared" si="1"/>
        <v>35</v>
      </c>
      <c r="J16" s="319">
        <f t="shared" si="1"/>
        <v>361</v>
      </c>
      <c r="K16" s="321">
        <f t="shared" si="1"/>
        <v>-4833</v>
      </c>
      <c r="L16" s="319">
        <f t="shared" si="1"/>
        <v>1807</v>
      </c>
      <c r="M16" s="321">
        <f t="shared" si="1"/>
        <v>1380</v>
      </c>
      <c r="N16" s="319">
        <f t="shared" si="1"/>
        <v>2120</v>
      </c>
      <c r="O16" s="321">
        <f t="shared" si="1"/>
        <v>1120</v>
      </c>
      <c r="P16" s="314"/>
      <c r="Q16" s="314"/>
      <c r="R16" s="314"/>
      <c r="S16" s="314"/>
      <c r="T16" s="314"/>
      <c r="U16" s="314"/>
      <c r="V16" s="314"/>
      <c r="W16" s="314"/>
      <c r="X16" s="314"/>
      <c r="Y16" s="314"/>
    </row>
    <row r="17" spans="1:25" ht="15.75" customHeight="1">
      <c r="A17" s="252"/>
      <c r="B17" s="340" t="s">
        <v>55</v>
      </c>
      <c r="C17" s="316"/>
      <c r="D17" s="316"/>
      <c r="E17" s="341"/>
      <c r="F17" s="525">
        <v>0</v>
      </c>
      <c r="G17" s="526">
        <v>0</v>
      </c>
      <c r="H17" s="525">
        <v>0</v>
      </c>
      <c r="I17" s="526">
        <v>0</v>
      </c>
      <c r="J17" s="525">
        <v>8162</v>
      </c>
      <c r="K17" s="527">
        <v>8523</v>
      </c>
      <c r="L17" s="525">
        <v>0</v>
      </c>
      <c r="M17" s="527">
        <v>0</v>
      </c>
      <c r="N17" s="525">
        <v>40296</v>
      </c>
      <c r="O17" s="527">
        <v>42416</v>
      </c>
      <c r="P17" s="314"/>
      <c r="Q17" s="314"/>
      <c r="R17" s="314"/>
      <c r="S17" s="314"/>
      <c r="T17" s="314"/>
      <c r="U17" s="314"/>
      <c r="V17" s="314"/>
      <c r="W17" s="314"/>
      <c r="X17" s="314"/>
      <c r="Y17" s="314"/>
    </row>
    <row r="18" spans="1:25" ht="15.75" customHeight="1">
      <c r="A18" s="253"/>
      <c r="B18" s="342" t="s">
        <v>56</v>
      </c>
      <c r="C18" s="299"/>
      <c r="D18" s="299"/>
      <c r="E18" s="343"/>
      <c r="F18" s="346">
        <v>0</v>
      </c>
      <c r="G18" s="347">
        <v>0</v>
      </c>
      <c r="H18" s="346">
        <v>0</v>
      </c>
      <c r="I18" s="347">
        <v>0</v>
      </c>
      <c r="J18" s="346">
        <v>0</v>
      </c>
      <c r="K18" s="348">
        <v>0</v>
      </c>
      <c r="L18" s="346">
        <v>0</v>
      </c>
      <c r="M18" s="348">
        <v>0</v>
      </c>
      <c r="N18" s="346">
        <v>1964</v>
      </c>
      <c r="O18" s="348">
        <v>2867</v>
      </c>
      <c r="P18" s="314"/>
      <c r="Q18" s="314"/>
      <c r="R18" s="314"/>
      <c r="S18" s="314"/>
      <c r="T18" s="314"/>
      <c r="U18" s="314"/>
      <c r="V18" s="314"/>
      <c r="W18" s="314"/>
      <c r="X18" s="314"/>
      <c r="Y18" s="314"/>
    </row>
    <row r="19" spans="1:25" ht="15.75" customHeight="1">
      <c r="A19" s="252" t="s">
        <v>84</v>
      </c>
      <c r="B19" s="323" t="s">
        <v>57</v>
      </c>
      <c r="C19" s="349"/>
      <c r="D19" s="349"/>
      <c r="E19" s="350"/>
      <c r="F19" s="353">
        <v>6389</v>
      </c>
      <c r="G19" s="354">
        <v>5863</v>
      </c>
      <c r="H19" s="353">
        <v>3</v>
      </c>
      <c r="I19" s="354">
        <v>4</v>
      </c>
      <c r="J19" s="353">
        <v>2146</v>
      </c>
      <c r="K19" s="182">
        <v>9461</v>
      </c>
      <c r="L19" s="353">
        <v>31247</v>
      </c>
      <c r="M19" s="182">
        <v>32455</v>
      </c>
      <c r="N19" s="353">
        <v>622</v>
      </c>
      <c r="O19" s="182">
        <v>2593</v>
      </c>
      <c r="P19" s="314"/>
      <c r="Q19" s="314"/>
      <c r="R19" s="314"/>
      <c r="S19" s="314"/>
      <c r="T19" s="314"/>
      <c r="U19" s="314"/>
      <c r="V19" s="314"/>
      <c r="W19" s="314"/>
      <c r="X19" s="314"/>
      <c r="Y19" s="314"/>
    </row>
    <row r="20" spans="1:25" ht="15.75" customHeight="1">
      <c r="A20" s="252"/>
      <c r="B20" s="355"/>
      <c r="C20" s="315" t="s">
        <v>58</v>
      </c>
      <c r="D20" s="316"/>
      <c r="E20" s="317"/>
      <c r="F20" s="319">
        <v>4000</v>
      </c>
      <c r="G20" s="320">
        <v>4000</v>
      </c>
      <c r="H20" s="319">
        <v>0</v>
      </c>
      <c r="I20" s="320">
        <v>0</v>
      </c>
      <c r="J20" s="319">
        <v>557</v>
      </c>
      <c r="K20" s="321">
        <v>5577</v>
      </c>
      <c r="L20" s="319">
        <v>20387</v>
      </c>
      <c r="M20" s="321">
        <v>21715</v>
      </c>
      <c r="N20" s="319">
        <v>545</v>
      </c>
      <c r="O20" s="321">
        <v>324</v>
      </c>
      <c r="P20" s="314"/>
      <c r="Q20" s="314"/>
      <c r="R20" s="314"/>
      <c r="S20" s="314"/>
      <c r="T20" s="314"/>
      <c r="U20" s="314"/>
      <c r="V20" s="314"/>
      <c r="W20" s="314"/>
      <c r="X20" s="314"/>
      <c r="Y20" s="314"/>
    </row>
    <row r="21" spans="1:25" ht="15.75" customHeight="1">
      <c r="A21" s="252"/>
      <c r="B21" s="356" t="s">
        <v>59</v>
      </c>
      <c r="C21" s="324"/>
      <c r="D21" s="324"/>
      <c r="E21" s="325" t="s">
        <v>224</v>
      </c>
      <c r="F21" s="328">
        <v>6389</v>
      </c>
      <c r="G21" s="329">
        <v>5863</v>
      </c>
      <c r="H21" s="328">
        <v>3</v>
      </c>
      <c r="I21" s="329">
        <v>4</v>
      </c>
      <c r="J21" s="328">
        <v>2140</v>
      </c>
      <c r="K21" s="330">
        <v>9461</v>
      </c>
      <c r="L21" s="328">
        <v>29328</v>
      </c>
      <c r="M21" s="330">
        <v>30438</v>
      </c>
      <c r="N21" s="328">
        <v>622</v>
      </c>
      <c r="O21" s="330">
        <v>2593</v>
      </c>
      <c r="P21" s="314"/>
      <c r="Q21" s="314"/>
      <c r="R21" s="314"/>
      <c r="S21" s="314"/>
      <c r="T21" s="314"/>
      <c r="U21" s="314"/>
      <c r="V21" s="314"/>
      <c r="W21" s="314"/>
      <c r="X21" s="314"/>
      <c r="Y21" s="314"/>
    </row>
    <row r="22" spans="1:25" ht="15.75" customHeight="1">
      <c r="A22" s="252"/>
      <c r="B22" s="323" t="s">
        <v>60</v>
      </c>
      <c r="C22" s="349"/>
      <c r="D22" s="349"/>
      <c r="E22" s="350" t="s">
        <v>202</v>
      </c>
      <c r="F22" s="353">
        <v>24060</v>
      </c>
      <c r="G22" s="354">
        <v>25512</v>
      </c>
      <c r="H22" s="353">
        <v>274</v>
      </c>
      <c r="I22" s="354">
        <v>601</v>
      </c>
      <c r="J22" s="353">
        <v>4732</v>
      </c>
      <c r="K22" s="182">
        <v>11679</v>
      </c>
      <c r="L22" s="353">
        <v>70415</v>
      </c>
      <c r="M22" s="182">
        <v>68812</v>
      </c>
      <c r="N22" s="353">
        <v>3165</v>
      </c>
      <c r="O22" s="182">
        <v>4914</v>
      </c>
      <c r="P22" s="314"/>
      <c r="Q22" s="314"/>
      <c r="R22" s="314"/>
      <c r="S22" s="314"/>
      <c r="T22" s="314"/>
      <c r="U22" s="314"/>
      <c r="V22" s="314"/>
      <c r="W22" s="314"/>
      <c r="X22" s="314"/>
      <c r="Y22" s="314"/>
    </row>
    <row r="23" spans="1:25" ht="15.75" customHeight="1">
      <c r="A23" s="252"/>
      <c r="B23" s="331" t="s">
        <v>61</v>
      </c>
      <c r="C23" s="332" t="s">
        <v>62</v>
      </c>
      <c r="D23" s="333"/>
      <c r="E23" s="334"/>
      <c r="F23" s="337">
        <v>5266</v>
      </c>
      <c r="G23" s="338">
        <v>5299</v>
      </c>
      <c r="H23" s="337">
        <v>6</v>
      </c>
      <c r="I23" s="338">
        <v>11</v>
      </c>
      <c r="J23" s="337">
        <v>3118</v>
      </c>
      <c r="K23" s="339">
        <v>2899</v>
      </c>
      <c r="L23" s="337">
        <v>30265</v>
      </c>
      <c r="M23" s="339">
        <v>29585</v>
      </c>
      <c r="N23" s="337">
        <v>1445</v>
      </c>
      <c r="O23" s="339">
        <v>4458</v>
      </c>
      <c r="P23" s="314"/>
      <c r="Q23" s="314"/>
      <c r="R23" s="314"/>
      <c r="S23" s="314"/>
      <c r="T23" s="314"/>
      <c r="U23" s="314"/>
      <c r="V23" s="314"/>
      <c r="W23" s="314"/>
      <c r="X23" s="314"/>
      <c r="Y23" s="314"/>
    </row>
    <row r="24" spans="1:25" ht="15.75" customHeight="1">
      <c r="A24" s="252"/>
      <c r="B24" s="340" t="s">
        <v>203</v>
      </c>
      <c r="C24" s="316"/>
      <c r="D24" s="316"/>
      <c r="E24" s="317" t="s">
        <v>204</v>
      </c>
      <c r="F24" s="319">
        <f>F21-F22+1</f>
        <v>-17670</v>
      </c>
      <c r="G24" s="320">
        <f aca="true" t="shared" si="2" ref="G24:O24">G21-G22</f>
        <v>-19649</v>
      </c>
      <c r="H24" s="319">
        <f>H21-H22-1</f>
        <v>-272</v>
      </c>
      <c r="I24" s="320">
        <f t="shared" si="2"/>
        <v>-597</v>
      </c>
      <c r="J24" s="319">
        <f>J21-J22-1</f>
        <v>-2593</v>
      </c>
      <c r="K24" s="321">
        <f t="shared" si="2"/>
        <v>-2218</v>
      </c>
      <c r="L24" s="319">
        <f t="shared" si="2"/>
        <v>-41087</v>
      </c>
      <c r="M24" s="321">
        <f t="shared" si="2"/>
        <v>-38374</v>
      </c>
      <c r="N24" s="319">
        <f t="shared" si="2"/>
        <v>-2543</v>
      </c>
      <c r="O24" s="321">
        <f t="shared" si="2"/>
        <v>-2321</v>
      </c>
      <c r="P24" s="314"/>
      <c r="Q24" s="314"/>
      <c r="R24" s="314"/>
      <c r="S24" s="314"/>
      <c r="T24" s="314"/>
      <c r="U24" s="314"/>
      <c r="V24" s="314"/>
      <c r="W24" s="314"/>
      <c r="X24" s="314"/>
      <c r="Y24" s="314"/>
    </row>
    <row r="25" spans="1:25" ht="15.75" customHeight="1">
      <c r="A25" s="252"/>
      <c r="B25" s="357" t="s">
        <v>63</v>
      </c>
      <c r="C25" s="333"/>
      <c r="D25" s="333"/>
      <c r="E25" s="358" t="s">
        <v>205</v>
      </c>
      <c r="F25" s="361">
        <v>17670</v>
      </c>
      <c r="G25" s="362">
        <v>19649</v>
      </c>
      <c r="H25" s="361">
        <v>272</v>
      </c>
      <c r="I25" s="362">
        <v>597</v>
      </c>
      <c r="J25" s="361">
        <f>2592+1</f>
        <v>2593</v>
      </c>
      <c r="K25" s="528">
        <v>2218</v>
      </c>
      <c r="L25" s="361">
        <v>40283</v>
      </c>
      <c r="M25" s="528">
        <v>36876</v>
      </c>
      <c r="N25" s="361">
        <v>1297</v>
      </c>
      <c r="O25" s="528">
        <v>35</v>
      </c>
      <c r="P25" s="314"/>
      <c r="Q25" s="314"/>
      <c r="R25" s="314"/>
      <c r="S25" s="314"/>
      <c r="T25" s="314"/>
      <c r="U25" s="314"/>
      <c r="V25" s="314"/>
      <c r="W25" s="314"/>
      <c r="X25" s="314"/>
      <c r="Y25" s="314"/>
    </row>
    <row r="26" spans="1:25" ht="15.75" customHeight="1">
      <c r="A26" s="252"/>
      <c r="B26" s="356" t="s">
        <v>64</v>
      </c>
      <c r="C26" s="324"/>
      <c r="D26" s="324"/>
      <c r="E26" s="364"/>
      <c r="F26" s="529"/>
      <c r="G26" s="530"/>
      <c r="H26" s="529"/>
      <c r="I26" s="530"/>
      <c r="J26" s="529"/>
      <c r="K26" s="531"/>
      <c r="L26" s="529"/>
      <c r="M26" s="531"/>
      <c r="N26" s="529"/>
      <c r="O26" s="531"/>
      <c r="P26" s="314"/>
      <c r="Q26" s="314"/>
      <c r="R26" s="314"/>
      <c r="S26" s="314"/>
      <c r="T26" s="314"/>
      <c r="U26" s="314"/>
      <c r="V26" s="314"/>
      <c r="W26" s="314"/>
      <c r="X26" s="314"/>
      <c r="Y26" s="314"/>
    </row>
    <row r="27" spans="1:25" ht="15.75" customHeight="1">
      <c r="A27" s="253"/>
      <c r="B27" s="342" t="s">
        <v>206</v>
      </c>
      <c r="C27" s="299"/>
      <c r="D27" s="299"/>
      <c r="E27" s="370" t="s">
        <v>207</v>
      </c>
      <c r="F27" s="373">
        <v>0</v>
      </c>
      <c r="G27" s="374">
        <f>G24+G25</f>
        <v>0</v>
      </c>
      <c r="H27" s="373">
        <f>H24+H25</f>
        <v>0</v>
      </c>
      <c r="I27" s="374">
        <f>I24+I25</f>
        <v>0</v>
      </c>
      <c r="J27" s="373">
        <f>J24+J25</f>
        <v>0</v>
      </c>
      <c r="K27" s="375">
        <f>K24+K25</f>
        <v>0</v>
      </c>
      <c r="L27" s="373">
        <f>L24+L25-1</f>
        <v>-805</v>
      </c>
      <c r="M27" s="375">
        <f>M24+M25</f>
        <v>-1498</v>
      </c>
      <c r="N27" s="373">
        <f>N24+N25</f>
        <v>-1246</v>
      </c>
      <c r="O27" s="375">
        <f>O24+O25</f>
        <v>-2286</v>
      </c>
      <c r="P27" s="314"/>
      <c r="Q27" s="314"/>
      <c r="R27" s="314"/>
      <c r="S27" s="314"/>
      <c r="T27" s="314"/>
      <c r="U27" s="314"/>
      <c r="V27" s="314"/>
      <c r="W27" s="314"/>
      <c r="X27" s="314"/>
      <c r="Y27" s="314"/>
    </row>
    <row r="28" spans="6:25" ht="15.75" customHeight="1">
      <c r="F28" s="314"/>
      <c r="G28" s="314"/>
      <c r="H28" s="314"/>
      <c r="I28" s="314"/>
      <c r="J28" s="314"/>
      <c r="K28" s="314"/>
      <c r="L28" s="376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</row>
    <row r="29" spans="1:25" ht="15.75" customHeight="1">
      <c r="A29" s="299"/>
      <c r="F29" s="314"/>
      <c r="G29" s="314"/>
      <c r="H29" s="314"/>
      <c r="I29" s="314"/>
      <c r="J29" s="378"/>
      <c r="K29" s="378"/>
      <c r="L29" s="376"/>
      <c r="M29" s="314"/>
      <c r="N29" s="314"/>
      <c r="O29" s="378" t="s">
        <v>219</v>
      </c>
      <c r="P29" s="314"/>
      <c r="Q29" s="314"/>
      <c r="R29" s="314"/>
      <c r="S29" s="314"/>
      <c r="T29" s="314"/>
      <c r="U29" s="314"/>
      <c r="V29" s="314"/>
      <c r="W29" s="314"/>
      <c r="X29" s="314"/>
      <c r="Y29" s="378"/>
    </row>
    <row r="30" spans="1:23" ht="15.75" customHeight="1">
      <c r="A30" s="261" t="s">
        <v>65</v>
      </c>
      <c r="B30" s="262"/>
      <c r="C30" s="262"/>
      <c r="D30" s="262"/>
      <c r="E30" s="263"/>
      <c r="F30" s="292" t="s">
        <v>208</v>
      </c>
      <c r="G30" s="380"/>
      <c r="H30" s="292" t="s">
        <v>209</v>
      </c>
      <c r="I30" s="380"/>
      <c r="J30" s="267" t="s">
        <v>210</v>
      </c>
      <c r="K30" s="268"/>
      <c r="L30" s="292" t="s">
        <v>211</v>
      </c>
      <c r="M30" s="380"/>
      <c r="N30" s="292" t="s">
        <v>212</v>
      </c>
      <c r="O30" s="380"/>
      <c r="P30" s="376"/>
      <c r="Q30" s="376"/>
      <c r="R30" s="376"/>
      <c r="S30" s="376"/>
      <c r="T30" s="376"/>
      <c r="U30" s="376"/>
      <c r="V30" s="376"/>
      <c r="W30" s="376"/>
    </row>
    <row r="31" spans="1:23" ht="15.75" customHeight="1">
      <c r="A31" s="264"/>
      <c r="B31" s="265"/>
      <c r="C31" s="265"/>
      <c r="D31" s="265"/>
      <c r="E31" s="266"/>
      <c r="F31" s="181" t="str">
        <f>F7</f>
        <v>27年度</v>
      </c>
      <c r="G31" s="304" t="s">
        <v>1</v>
      </c>
      <c r="H31" s="181" t="str">
        <f>F31</f>
        <v>27年度</v>
      </c>
      <c r="I31" s="304" t="s">
        <v>1</v>
      </c>
      <c r="J31" s="181" t="str">
        <f>H31</f>
        <v>27年度</v>
      </c>
      <c r="K31" s="304" t="s">
        <v>1</v>
      </c>
      <c r="L31" s="181" t="str">
        <f>J31</f>
        <v>27年度</v>
      </c>
      <c r="M31" s="305" t="s">
        <v>1</v>
      </c>
      <c r="N31" s="181" t="str">
        <f>L31</f>
        <v>27年度</v>
      </c>
      <c r="O31" s="343" t="s">
        <v>1</v>
      </c>
      <c r="P31" s="383"/>
      <c r="Q31" s="383"/>
      <c r="R31" s="383"/>
      <c r="S31" s="383"/>
      <c r="T31" s="383"/>
      <c r="U31" s="383"/>
      <c r="V31" s="383"/>
      <c r="W31" s="383"/>
    </row>
    <row r="32" spans="1:23" ht="15.75" customHeight="1">
      <c r="A32" s="251" t="s">
        <v>85</v>
      </c>
      <c r="B32" s="306" t="s">
        <v>46</v>
      </c>
      <c r="C32" s="307"/>
      <c r="D32" s="307"/>
      <c r="E32" s="384" t="s">
        <v>37</v>
      </c>
      <c r="F32" s="311">
        <v>5226</v>
      </c>
      <c r="G32" s="312">
        <v>5064</v>
      </c>
      <c r="H32" s="311">
        <v>819</v>
      </c>
      <c r="I32" s="312">
        <v>850</v>
      </c>
      <c r="J32" s="311">
        <v>168</v>
      </c>
      <c r="K32" s="312">
        <v>1056</v>
      </c>
      <c r="L32" s="311">
        <v>690</v>
      </c>
      <c r="M32" s="312">
        <v>708</v>
      </c>
      <c r="N32" s="311">
        <v>1257</v>
      </c>
      <c r="O32" s="313">
        <v>1273</v>
      </c>
      <c r="P32" s="386"/>
      <c r="Q32" s="386"/>
      <c r="R32" s="387"/>
      <c r="S32" s="387"/>
      <c r="T32" s="386"/>
      <c r="U32" s="386"/>
      <c r="V32" s="387"/>
      <c r="W32" s="387"/>
    </row>
    <row r="33" spans="1:23" ht="15.75" customHeight="1">
      <c r="A33" s="254"/>
      <c r="B33" s="298"/>
      <c r="C33" s="332" t="s">
        <v>66</v>
      </c>
      <c r="D33" s="333"/>
      <c r="E33" s="388"/>
      <c r="F33" s="337">
        <v>4247</v>
      </c>
      <c r="G33" s="338">
        <v>4232</v>
      </c>
      <c r="H33" s="337">
        <v>277</v>
      </c>
      <c r="I33" s="338">
        <v>174</v>
      </c>
      <c r="J33" s="337">
        <v>158</v>
      </c>
      <c r="K33" s="338">
        <v>1037</v>
      </c>
      <c r="L33" s="337">
        <v>690</v>
      </c>
      <c r="M33" s="338">
        <v>708</v>
      </c>
      <c r="N33" s="337">
        <v>893</v>
      </c>
      <c r="O33" s="339">
        <v>910</v>
      </c>
      <c r="P33" s="386"/>
      <c r="Q33" s="386"/>
      <c r="R33" s="387"/>
      <c r="S33" s="387"/>
      <c r="T33" s="386"/>
      <c r="U33" s="386"/>
      <c r="V33" s="387"/>
      <c r="W33" s="387"/>
    </row>
    <row r="34" spans="1:23" ht="15.75" customHeight="1">
      <c r="A34" s="254"/>
      <c r="B34" s="298"/>
      <c r="C34" s="390"/>
      <c r="D34" s="315" t="s">
        <v>67</v>
      </c>
      <c r="E34" s="391"/>
      <c r="F34" s="319">
        <v>2950</v>
      </c>
      <c r="G34" s="320">
        <v>2908</v>
      </c>
      <c r="H34" s="319">
        <v>177</v>
      </c>
      <c r="I34" s="320">
        <v>174</v>
      </c>
      <c r="J34" s="319">
        <v>0</v>
      </c>
      <c r="K34" s="320">
        <v>856</v>
      </c>
      <c r="L34" s="319">
        <v>690</v>
      </c>
      <c r="M34" s="320">
        <v>708</v>
      </c>
      <c r="N34" s="319">
        <v>833</v>
      </c>
      <c r="O34" s="321">
        <v>862</v>
      </c>
      <c r="P34" s="386"/>
      <c r="Q34" s="386"/>
      <c r="R34" s="387"/>
      <c r="S34" s="387"/>
      <c r="T34" s="386"/>
      <c r="U34" s="386"/>
      <c r="V34" s="387"/>
      <c r="W34" s="387"/>
    </row>
    <row r="35" spans="1:23" ht="15.75" customHeight="1">
      <c r="A35" s="254"/>
      <c r="B35" s="322"/>
      <c r="C35" s="392" t="s">
        <v>68</v>
      </c>
      <c r="D35" s="324"/>
      <c r="E35" s="393"/>
      <c r="F35" s="328">
        <v>979</v>
      </c>
      <c r="G35" s="329">
        <v>833</v>
      </c>
      <c r="H35" s="328">
        <v>542</v>
      </c>
      <c r="I35" s="329">
        <v>675</v>
      </c>
      <c r="J35" s="328">
        <v>10</v>
      </c>
      <c r="K35" s="329">
        <v>19</v>
      </c>
      <c r="L35" s="328">
        <v>0</v>
      </c>
      <c r="M35" s="329">
        <v>0</v>
      </c>
      <c r="N35" s="328">
        <v>364</v>
      </c>
      <c r="O35" s="330">
        <v>363</v>
      </c>
      <c r="P35" s="386"/>
      <c r="Q35" s="386"/>
      <c r="R35" s="387"/>
      <c r="S35" s="387"/>
      <c r="T35" s="386"/>
      <c r="U35" s="386"/>
      <c r="V35" s="387"/>
      <c r="W35" s="387"/>
    </row>
    <row r="36" spans="1:23" ht="15.75" customHeight="1">
      <c r="A36" s="254"/>
      <c r="B36" s="323" t="s">
        <v>49</v>
      </c>
      <c r="C36" s="349"/>
      <c r="D36" s="349"/>
      <c r="E36" s="384" t="s">
        <v>38</v>
      </c>
      <c r="F36" s="353">
        <v>4134</v>
      </c>
      <c r="G36" s="354">
        <v>4224</v>
      </c>
      <c r="H36" s="353">
        <v>819</v>
      </c>
      <c r="I36" s="354">
        <v>850</v>
      </c>
      <c r="J36" s="353">
        <v>52</v>
      </c>
      <c r="K36" s="354">
        <v>76</v>
      </c>
      <c r="L36" s="353">
        <v>223</v>
      </c>
      <c r="M36" s="354">
        <v>230</v>
      </c>
      <c r="N36" s="353">
        <v>1257</v>
      </c>
      <c r="O36" s="182">
        <v>1273</v>
      </c>
      <c r="P36" s="386"/>
      <c r="Q36" s="386"/>
      <c r="R36" s="386"/>
      <c r="S36" s="386"/>
      <c r="T36" s="386"/>
      <c r="U36" s="386"/>
      <c r="V36" s="387"/>
      <c r="W36" s="387"/>
    </row>
    <row r="37" spans="1:23" ht="15.75" customHeight="1">
      <c r="A37" s="254"/>
      <c r="B37" s="298"/>
      <c r="C37" s="315" t="s">
        <v>69</v>
      </c>
      <c r="D37" s="316"/>
      <c r="E37" s="391"/>
      <c r="F37" s="319">
        <v>3489</v>
      </c>
      <c r="G37" s="320">
        <v>3543</v>
      </c>
      <c r="H37" s="319">
        <v>816</v>
      </c>
      <c r="I37" s="320">
        <v>846</v>
      </c>
      <c r="J37" s="319">
        <v>17</v>
      </c>
      <c r="K37" s="320">
        <v>15</v>
      </c>
      <c r="L37" s="319">
        <v>223</v>
      </c>
      <c r="M37" s="320">
        <v>228</v>
      </c>
      <c r="N37" s="319">
        <v>1256</v>
      </c>
      <c r="O37" s="321">
        <v>1272</v>
      </c>
      <c r="P37" s="386"/>
      <c r="Q37" s="386"/>
      <c r="R37" s="386"/>
      <c r="S37" s="386"/>
      <c r="T37" s="386"/>
      <c r="U37" s="386"/>
      <c r="V37" s="387"/>
      <c r="W37" s="387"/>
    </row>
    <row r="38" spans="1:23" ht="15.75" customHeight="1">
      <c r="A38" s="254"/>
      <c r="B38" s="322"/>
      <c r="C38" s="315" t="s">
        <v>70</v>
      </c>
      <c r="D38" s="316"/>
      <c r="E38" s="391"/>
      <c r="F38" s="319">
        <v>645</v>
      </c>
      <c r="G38" s="320">
        <v>681</v>
      </c>
      <c r="H38" s="319">
        <v>3</v>
      </c>
      <c r="I38" s="320">
        <v>4</v>
      </c>
      <c r="J38" s="319">
        <v>35</v>
      </c>
      <c r="K38" s="320">
        <v>61</v>
      </c>
      <c r="L38" s="319">
        <v>0</v>
      </c>
      <c r="M38" s="320">
        <v>2</v>
      </c>
      <c r="N38" s="319">
        <v>1</v>
      </c>
      <c r="O38" s="321">
        <v>1</v>
      </c>
      <c r="P38" s="387"/>
      <c r="Q38" s="387"/>
      <c r="R38" s="386"/>
      <c r="S38" s="386"/>
      <c r="T38" s="386"/>
      <c r="U38" s="386"/>
      <c r="V38" s="387"/>
      <c r="W38" s="387"/>
    </row>
    <row r="39" spans="1:23" ht="15.75" customHeight="1">
      <c r="A39" s="255"/>
      <c r="B39" s="396" t="s">
        <v>71</v>
      </c>
      <c r="C39" s="397"/>
      <c r="D39" s="397"/>
      <c r="E39" s="398" t="s">
        <v>213</v>
      </c>
      <c r="F39" s="401">
        <f>F32-F36</f>
        <v>1092</v>
      </c>
      <c r="G39" s="402">
        <f>G32-G36</f>
        <v>840</v>
      </c>
      <c r="H39" s="401">
        <f>H32-H36</f>
        <v>0</v>
      </c>
      <c r="I39" s="402">
        <f>I32-I36</f>
        <v>0</v>
      </c>
      <c r="J39" s="401">
        <f>J32-J36</f>
        <v>116</v>
      </c>
      <c r="K39" s="402">
        <v>980</v>
      </c>
      <c r="L39" s="401">
        <f>L32-L36</f>
        <v>467</v>
      </c>
      <c r="M39" s="402">
        <v>478</v>
      </c>
      <c r="N39" s="401">
        <f>N32-N36</f>
        <v>0</v>
      </c>
      <c r="O39" s="532">
        <f>O32-O36</f>
        <v>0</v>
      </c>
      <c r="P39" s="386"/>
      <c r="Q39" s="386"/>
      <c r="R39" s="386"/>
      <c r="S39" s="386"/>
      <c r="T39" s="386"/>
      <c r="U39" s="386"/>
      <c r="V39" s="387"/>
      <c r="W39" s="387"/>
    </row>
    <row r="40" spans="1:23" ht="15.75" customHeight="1">
      <c r="A40" s="251" t="s">
        <v>86</v>
      </c>
      <c r="B40" s="323" t="s">
        <v>72</v>
      </c>
      <c r="C40" s="349"/>
      <c r="D40" s="349"/>
      <c r="E40" s="384" t="s">
        <v>40</v>
      </c>
      <c r="F40" s="353">
        <v>1716</v>
      </c>
      <c r="G40" s="354">
        <v>3099</v>
      </c>
      <c r="H40" s="353">
        <v>0</v>
      </c>
      <c r="I40" s="354">
        <v>0</v>
      </c>
      <c r="J40" s="353">
        <v>1048</v>
      </c>
      <c r="K40" s="354">
        <v>3033</v>
      </c>
      <c r="L40" s="353">
        <v>0</v>
      </c>
      <c r="M40" s="354">
        <v>0</v>
      </c>
      <c r="N40" s="353">
        <v>0</v>
      </c>
      <c r="O40" s="182">
        <v>0</v>
      </c>
      <c r="P40" s="386"/>
      <c r="Q40" s="386"/>
      <c r="R40" s="387"/>
      <c r="S40" s="387"/>
      <c r="T40" s="387"/>
      <c r="U40" s="387"/>
      <c r="V40" s="386"/>
      <c r="W40" s="386"/>
    </row>
    <row r="41" spans="1:23" ht="15.75" customHeight="1">
      <c r="A41" s="256"/>
      <c r="B41" s="322"/>
      <c r="C41" s="315" t="s">
        <v>73</v>
      </c>
      <c r="D41" s="316"/>
      <c r="E41" s="391"/>
      <c r="F41" s="406">
        <v>496</v>
      </c>
      <c r="G41" s="407">
        <v>1342</v>
      </c>
      <c r="H41" s="406">
        <v>0</v>
      </c>
      <c r="I41" s="407">
        <v>0</v>
      </c>
      <c r="J41" s="406">
        <v>0</v>
      </c>
      <c r="K41" s="407">
        <v>0</v>
      </c>
      <c r="L41" s="406">
        <v>0</v>
      </c>
      <c r="M41" s="407">
        <v>0</v>
      </c>
      <c r="N41" s="406">
        <v>0</v>
      </c>
      <c r="O41" s="533">
        <v>0</v>
      </c>
      <c r="P41" s="387"/>
      <c r="Q41" s="387"/>
      <c r="R41" s="387"/>
      <c r="S41" s="387"/>
      <c r="T41" s="387"/>
      <c r="U41" s="387"/>
      <c r="V41" s="386"/>
      <c r="W41" s="386"/>
    </row>
    <row r="42" spans="1:23" ht="15.75" customHeight="1">
      <c r="A42" s="256"/>
      <c r="B42" s="323" t="s">
        <v>60</v>
      </c>
      <c r="C42" s="349"/>
      <c r="D42" s="349"/>
      <c r="E42" s="384" t="s">
        <v>41</v>
      </c>
      <c r="F42" s="353">
        <v>2616</v>
      </c>
      <c r="G42" s="354">
        <v>3683</v>
      </c>
      <c r="H42" s="353">
        <v>0</v>
      </c>
      <c r="I42" s="354">
        <v>0</v>
      </c>
      <c r="J42" s="353">
        <v>1171</v>
      </c>
      <c r="K42" s="354">
        <v>4043</v>
      </c>
      <c r="L42" s="353">
        <v>757</v>
      </c>
      <c r="M42" s="354">
        <v>181</v>
      </c>
      <c r="N42" s="353">
        <v>0</v>
      </c>
      <c r="O42" s="182">
        <v>0</v>
      </c>
      <c r="P42" s="386"/>
      <c r="Q42" s="386"/>
      <c r="R42" s="387"/>
      <c r="S42" s="387"/>
      <c r="T42" s="386"/>
      <c r="U42" s="386"/>
      <c r="V42" s="386"/>
      <c r="W42" s="386"/>
    </row>
    <row r="43" spans="1:23" ht="15.75" customHeight="1">
      <c r="A43" s="256"/>
      <c r="B43" s="322"/>
      <c r="C43" s="315" t="s">
        <v>74</v>
      </c>
      <c r="D43" s="316"/>
      <c r="E43" s="391"/>
      <c r="F43" s="319">
        <v>2027</v>
      </c>
      <c r="G43" s="320">
        <v>2169</v>
      </c>
      <c r="H43" s="319">
        <v>0</v>
      </c>
      <c r="I43" s="320">
        <v>0</v>
      </c>
      <c r="J43" s="319">
        <v>1138</v>
      </c>
      <c r="K43" s="320">
        <v>4036</v>
      </c>
      <c r="L43" s="319">
        <v>0</v>
      </c>
      <c r="M43" s="320">
        <v>64</v>
      </c>
      <c r="N43" s="319">
        <v>0</v>
      </c>
      <c r="O43" s="321">
        <v>0</v>
      </c>
      <c r="P43" s="387"/>
      <c r="Q43" s="386"/>
      <c r="R43" s="387"/>
      <c r="S43" s="387"/>
      <c r="T43" s="386"/>
      <c r="U43" s="386"/>
      <c r="V43" s="387"/>
      <c r="W43" s="387"/>
    </row>
    <row r="44" spans="1:23" ht="15.75" customHeight="1">
      <c r="A44" s="257"/>
      <c r="B44" s="342" t="s">
        <v>71</v>
      </c>
      <c r="C44" s="299"/>
      <c r="D44" s="299"/>
      <c r="E44" s="398" t="s">
        <v>214</v>
      </c>
      <c r="F44" s="534">
        <f>F40-F42+1</f>
        <v>-899</v>
      </c>
      <c r="G44" s="347">
        <f aca="true" t="shared" si="3" ref="G44:O44">G40-G42</f>
        <v>-584</v>
      </c>
      <c r="H44" s="534">
        <f t="shared" si="3"/>
        <v>0</v>
      </c>
      <c r="I44" s="347">
        <f t="shared" si="3"/>
        <v>0</v>
      </c>
      <c r="J44" s="534">
        <f>J40-J42+1</f>
        <v>-122</v>
      </c>
      <c r="K44" s="347">
        <f t="shared" si="3"/>
        <v>-1010</v>
      </c>
      <c r="L44" s="534">
        <f t="shared" si="3"/>
        <v>-757</v>
      </c>
      <c r="M44" s="347">
        <f t="shared" si="3"/>
        <v>-181</v>
      </c>
      <c r="N44" s="534">
        <f t="shared" si="3"/>
        <v>0</v>
      </c>
      <c r="O44" s="348">
        <f t="shared" si="3"/>
        <v>0</v>
      </c>
      <c r="P44" s="386"/>
      <c r="Q44" s="386"/>
      <c r="R44" s="387"/>
      <c r="S44" s="387"/>
      <c r="T44" s="386"/>
      <c r="U44" s="386"/>
      <c r="V44" s="386"/>
      <c r="W44" s="386"/>
    </row>
    <row r="45" spans="1:23" ht="15.75" customHeight="1">
      <c r="A45" s="258" t="s">
        <v>79</v>
      </c>
      <c r="B45" s="410" t="s">
        <v>75</v>
      </c>
      <c r="C45" s="411"/>
      <c r="D45" s="411"/>
      <c r="E45" s="412" t="s">
        <v>215</v>
      </c>
      <c r="F45" s="415">
        <f aca="true" t="shared" si="4" ref="F45:O45">F39+F44</f>
        <v>193</v>
      </c>
      <c r="G45" s="416">
        <f t="shared" si="4"/>
        <v>256</v>
      </c>
      <c r="H45" s="415">
        <f t="shared" si="4"/>
        <v>0</v>
      </c>
      <c r="I45" s="416">
        <f t="shared" si="4"/>
        <v>0</v>
      </c>
      <c r="J45" s="415">
        <f>J39+J44-1</f>
        <v>-7</v>
      </c>
      <c r="K45" s="416">
        <f t="shared" si="4"/>
        <v>-30</v>
      </c>
      <c r="L45" s="415">
        <f>L39+L44</f>
        <v>-290</v>
      </c>
      <c r="M45" s="416">
        <f t="shared" si="4"/>
        <v>297</v>
      </c>
      <c r="N45" s="415">
        <f t="shared" si="4"/>
        <v>0</v>
      </c>
      <c r="O45" s="535">
        <f t="shared" si="4"/>
        <v>0</v>
      </c>
      <c r="P45" s="386"/>
      <c r="Q45" s="386"/>
      <c r="R45" s="386"/>
      <c r="S45" s="386"/>
      <c r="T45" s="386"/>
      <c r="U45" s="386"/>
      <c r="V45" s="386"/>
      <c r="W45" s="386"/>
    </row>
    <row r="46" spans="1:23" ht="15.75" customHeight="1">
      <c r="A46" s="259"/>
      <c r="B46" s="340" t="s">
        <v>76</v>
      </c>
      <c r="C46" s="316"/>
      <c r="D46" s="316"/>
      <c r="E46" s="316"/>
      <c r="F46" s="406">
        <v>192</v>
      </c>
      <c r="G46" s="407">
        <v>257</v>
      </c>
      <c r="H46" s="406">
        <v>0</v>
      </c>
      <c r="I46" s="407">
        <v>0</v>
      </c>
      <c r="J46" s="406">
        <v>20</v>
      </c>
      <c r="K46" s="407">
        <v>20</v>
      </c>
      <c r="L46" s="406">
        <v>0</v>
      </c>
      <c r="M46" s="407">
        <v>7</v>
      </c>
      <c r="N46" s="406">
        <v>0</v>
      </c>
      <c r="O46" s="533">
        <v>0</v>
      </c>
      <c r="P46" s="387"/>
      <c r="Q46" s="387"/>
      <c r="R46" s="387"/>
      <c r="S46" s="387"/>
      <c r="T46" s="387"/>
      <c r="U46" s="387"/>
      <c r="V46" s="387"/>
      <c r="W46" s="387"/>
    </row>
    <row r="47" spans="1:23" ht="15.75" customHeight="1">
      <c r="A47" s="259"/>
      <c r="B47" s="340" t="s">
        <v>77</v>
      </c>
      <c r="C47" s="316"/>
      <c r="D47" s="316"/>
      <c r="E47" s="316"/>
      <c r="F47" s="319">
        <v>1</v>
      </c>
      <c r="G47" s="320">
        <v>0</v>
      </c>
      <c r="H47" s="319">
        <v>0</v>
      </c>
      <c r="I47" s="320">
        <v>0</v>
      </c>
      <c r="J47" s="319">
        <v>0</v>
      </c>
      <c r="K47" s="320">
        <v>0</v>
      </c>
      <c r="L47" s="319">
        <v>0</v>
      </c>
      <c r="M47" s="320">
        <v>290</v>
      </c>
      <c r="N47" s="319">
        <v>0</v>
      </c>
      <c r="O47" s="321">
        <v>0</v>
      </c>
      <c r="P47" s="386"/>
      <c r="Q47" s="386"/>
      <c r="R47" s="386"/>
      <c r="S47" s="386"/>
      <c r="T47" s="386"/>
      <c r="U47" s="386"/>
      <c r="V47" s="386"/>
      <c r="W47" s="386"/>
    </row>
    <row r="48" spans="1:23" ht="15.75" customHeight="1">
      <c r="A48" s="260"/>
      <c r="B48" s="342" t="s">
        <v>78</v>
      </c>
      <c r="C48" s="299"/>
      <c r="D48" s="299"/>
      <c r="E48" s="299"/>
      <c r="F48" s="373">
        <v>0</v>
      </c>
      <c r="G48" s="374">
        <v>0</v>
      </c>
      <c r="H48" s="373">
        <v>0</v>
      </c>
      <c r="I48" s="374">
        <v>0</v>
      </c>
      <c r="J48" s="373">
        <v>0</v>
      </c>
      <c r="K48" s="374">
        <v>0</v>
      </c>
      <c r="L48" s="401">
        <v>0</v>
      </c>
      <c r="M48" s="374">
        <v>0</v>
      </c>
      <c r="N48" s="373">
        <v>0</v>
      </c>
      <c r="O48" s="375">
        <v>0</v>
      </c>
      <c r="P48" s="386"/>
      <c r="Q48" s="386"/>
      <c r="R48" s="386"/>
      <c r="S48" s="386"/>
      <c r="T48" s="386"/>
      <c r="U48" s="386"/>
      <c r="V48" s="386"/>
      <c r="W48" s="386"/>
    </row>
    <row r="49" spans="1:15" ht="15.75" customHeight="1">
      <c r="A49" s="297" t="s">
        <v>216</v>
      </c>
      <c r="O49" s="536"/>
    </row>
    <row r="50" ht="15.75" customHeight="1">
      <c r="O50" s="29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IV16384"/>
    </sheetView>
  </sheetViews>
  <sheetFormatPr defaultColWidth="8.796875" defaultRowHeight="14.25"/>
  <cols>
    <col min="1" max="1" width="3.59765625" style="297" customWidth="1"/>
    <col min="2" max="3" width="1.59765625" style="297" customWidth="1"/>
    <col min="4" max="4" width="22.59765625" style="297" customWidth="1"/>
    <col min="5" max="5" width="10.59765625" style="297" customWidth="1"/>
    <col min="6" max="11" width="13.59765625" style="297" customWidth="1"/>
    <col min="12" max="12" width="13.59765625" style="298" customWidth="1"/>
    <col min="13" max="21" width="13.59765625" style="297" customWidth="1"/>
    <col min="22" max="25" width="12" style="297" customWidth="1"/>
    <col min="26" max="16384" width="9" style="297" customWidth="1"/>
  </cols>
  <sheetData>
    <row r="1" spans="1:9" ht="33.75" customHeight="1">
      <c r="A1" s="174" t="s">
        <v>0</v>
      </c>
      <c r="B1" s="175"/>
      <c r="C1" s="175"/>
      <c r="D1" s="176" t="s">
        <v>217</v>
      </c>
      <c r="E1" s="177"/>
      <c r="H1" s="177"/>
      <c r="I1" s="177"/>
    </row>
    <row r="2" ht="15" customHeight="1"/>
    <row r="3" spans="1:4" ht="15" customHeight="1">
      <c r="A3" s="178" t="s">
        <v>221</v>
      </c>
      <c r="B3" s="178"/>
      <c r="C3" s="178"/>
      <c r="D3" s="178"/>
    </row>
    <row r="4" spans="1:4" ht="15" customHeight="1">
      <c r="A4" s="178"/>
      <c r="B4" s="178"/>
      <c r="C4" s="178"/>
      <c r="D4" s="178"/>
    </row>
    <row r="5" spans="1:15" ht="15.75" customHeight="1">
      <c r="A5" s="299" t="s">
        <v>222</v>
      </c>
      <c r="B5" s="299"/>
      <c r="C5" s="299"/>
      <c r="D5" s="299"/>
      <c r="G5" s="300"/>
      <c r="O5" s="300" t="s">
        <v>44</v>
      </c>
    </row>
    <row r="6" spans="1:15" ht="15.75" customHeight="1">
      <c r="A6" s="245" t="s">
        <v>45</v>
      </c>
      <c r="B6" s="246"/>
      <c r="C6" s="246"/>
      <c r="D6" s="246"/>
      <c r="E6" s="247"/>
      <c r="F6" s="269" t="s">
        <v>225</v>
      </c>
      <c r="G6" s="537"/>
      <c r="H6" s="269"/>
      <c r="I6" s="301"/>
      <c r="J6" s="537"/>
      <c r="K6" s="537"/>
      <c r="L6" s="269"/>
      <c r="M6" s="301"/>
      <c r="N6" s="269"/>
      <c r="O6" s="301"/>
    </row>
    <row r="7" spans="1:15" ht="15.75" customHeight="1">
      <c r="A7" s="248"/>
      <c r="B7" s="249"/>
      <c r="C7" s="249"/>
      <c r="D7" s="249"/>
      <c r="E7" s="250"/>
      <c r="F7" s="179" t="s">
        <v>226</v>
      </c>
      <c r="G7" s="302" t="s">
        <v>1</v>
      </c>
      <c r="H7" s="181" t="str">
        <f>F7</f>
        <v>27年度</v>
      </c>
      <c r="I7" s="381" t="s">
        <v>1</v>
      </c>
      <c r="J7" s="538" t="str">
        <f>H7</f>
        <v>27年度</v>
      </c>
      <c r="K7" s="302" t="s">
        <v>1</v>
      </c>
      <c r="L7" s="181" t="str">
        <f>J7</f>
        <v>27年度</v>
      </c>
      <c r="M7" s="343" t="s">
        <v>1</v>
      </c>
      <c r="N7" s="181" t="str">
        <f>L7</f>
        <v>27年度</v>
      </c>
      <c r="O7" s="343" t="s">
        <v>1</v>
      </c>
    </row>
    <row r="8" spans="1:25" ht="15.75" customHeight="1">
      <c r="A8" s="251" t="s">
        <v>83</v>
      </c>
      <c r="B8" s="306" t="s">
        <v>46</v>
      </c>
      <c r="C8" s="307"/>
      <c r="D8" s="307"/>
      <c r="E8" s="308" t="s">
        <v>37</v>
      </c>
      <c r="F8" s="311">
        <v>91474</v>
      </c>
      <c r="G8" s="539">
        <v>85684</v>
      </c>
      <c r="H8" s="311"/>
      <c r="I8" s="313"/>
      <c r="J8" s="312"/>
      <c r="K8" s="539"/>
      <c r="L8" s="311"/>
      <c r="M8" s="313"/>
      <c r="N8" s="311"/>
      <c r="O8" s="313"/>
      <c r="P8" s="314"/>
      <c r="Q8" s="314"/>
      <c r="R8" s="314"/>
      <c r="S8" s="314"/>
      <c r="T8" s="314"/>
      <c r="U8" s="314"/>
      <c r="V8" s="314"/>
      <c r="W8" s="314"/>
      <c r="X8" s="314"/>
      <c r="Y8" s="314"/>
    </row>
    <row r="9" spans="1:25" ht="15.75" customHeight="1">
      <c r="A9" s="252"/>
      <c r="B9" s="298"/>
      <c r="C9" s="315" t="s">
        <v>47</v>
      </c>
      <c r="D9" s="316"/>
      <c r="E9" s="317" t="s">
        <v>38</v>
      </c>
      <c r="F9" s="319">
        <v>91157</v>
      </c>
      <c r="G9" s="524">
        <v>85684</v>
      </c>
      <c r="H9" s="319"/>
      <c r="I9" s="321"/>
      <c r="J9" s="320"/>
      <c r="K9" s="524"/>
      <c r="L9" s="319"/>
      <c r="M9" s="321"/>
      <c r="N9" s="319"/>
      <c r="O9" s="321"/>
      <c r="P9" s="314"/>
      <c r="Q9" s="314"/>
      <c r="R9" s="314"/>
      <c r="S9" s="314"/>
      <c r="T9" s="314"/>
      <c r="U9" s="314"/>
      <c r="V9" s="314"/>
      <c r="W9" s="314"/>
      <c r="X9" s="314"/>
      <c r="Y9" s="314"/>
    </row>
    <row r="10" spans="1:25" ht="15.75" customHeight="1">
      <c r="A10" s="252"/>
      <c r="B10" s="322"/>
      <c r="C10" s="315" t="s">
        <v>48</v>
      </c>
      <c r="D10" s="316"/>
      <c r="E10" s="317" t="s">
        <v>39</v>
      </c>
      <c r="F10" s="319">
        <v>317</v>
      </c>
      <c r="G10" s="524">
        <v>0</v>
      </c>
      <c r="H10" s="319"/>
      <c r="I10" s="321"/>
      <c r="J10" s="320"/>
      <c r="K10" s="524"/>
      <c r="L10" s="319"/>
      <c r="M10" s="321"/>
      <c r="N10" s="319"/>
      <c r="O10" s="321"/>
      <c r="P10" s="314"/>
      <c r="Q10" s="314"/>
      <c r="R10" s="314"/>
      <c r="S10" s="314"/>
      <c r="T10" s="314"/>
      <c r="U10" s="314"/>
      <c r="V10" s="314"/>
      <c r="W10" s="314"/>
      <c r="X10" s="314"/>
      <c r="Y10" s="314"/>
    </row>
    <row r="11" spans="1:25" ht="15.75" customHeight="1">
      <c r="A11" s="252"/>
      <c r="B11" s="323" t="s">
        <v>49</v>
      </c>
      <c r="C11" s="324"/>
      <c r="D11" s="324"/>
      <c r="E11" s="325" t="s">
        <v>40</v>
      </c>
      <c r="F11" s="328">
        <v>80123</v>
      </c>
      <c r="G11" s="540">
        <v>81677</v>
      </c>
      <c r="H11" s="328"/>
      <c r="I11" s="330"/>
      <c r="J11" s="329"/>
      <c r="K11" s="540"/>
      <c r="L11" s="328"/>
      <c r="M11" s="330"/>
      <c r="N11" s="328"/>
      <c r="O11" s="330"/>
      <c r="P11" s="314"/>
      <c r="Q11" s="314"/>
      <c r="R11" s="314"/>
      <c r="S11" s="314"/>
      <c r="T11" s="314"/>
      <c r="U11" s="314"/>
      <c r="V11" s="314"/>
      <c r="W11" s="314"/>
      <c r="X11" s="314"/>
      <c r="Y11" s="314"/>
    </row>
    <row r="12" spans="1:25" ht="15.75" customHeight="1">
      <c r="A12" s="252"/>
      <c r="B12" s="331"/>
      <c r="C12" s="315" t="s">
        <v>50</v>
      </c>
      <c r="D12" s="316"/>
      <c r="E12" s="317" t="s">
        <v>41</v>
      </c>
      <c r="F12" s="319">
        <v>78870</v>
      </c>
      <c r="G12" s="524">
        <v>79150</v>
      </c>
      <c r="H12" s="319"/>
      <c r="I12" s="321"/>
      <c r="J12" s="320"/>
      <c r="K12" s="524"/>
      <c r="L12" s="319"/>
      <c r="M12" s="321"/>
      <c r="N12" s="319"/>
      <c r="O12" s="321"/>
      <c r="P12" s="314"/>
      <c r="Q12" s="314"/>
      <c r="R12" s="314"/>
      <c r="S12" s="314"/>
      <c r="T12" s="314"/>
      <c r="U12" s="314"/>
      <c r="V12" s="314"/>
      <c r="W12" s="314"/>
      <c r="X12" s="314"/>
      <c r="Y12" s="314"/>
    </row>
    <row r="13" spans="1:25" ht="15.75" customHeight="1">
      <c r="A13" s="252"/>
      <c r="B13" s="298"/>
      <c r="C13" s="332" t="s">
        <v>51</v>
      </c>
      <c r="D13" s="333"/>
      <c r="E13" s="334" t="s">
        <v>42</v>
      </c>
      <c r="F13" s="337">
        <v>1254</v>
      </c>
      <c r="G13" s="541">
        <v>2527</v>
      </c>
      <c r="H13" s="337"/>
      <c r="I13" s="339"/>
      <c r="J13" s="338"/>
      <c r="K13" s="541"/>
      <c r="L13" s="337"/>
      <c r="M13" s="339"/>
      <c r="N13" s="337"/>
      <c r="O13" s="339"/>
      <c r="P13" s="314"/>
      <c r="Q13" s="314"/>
      <c r="R13" s="314"/>
      <c r="S13" s="314"/>
      <c r="T13" s="314"/>
      <c r="U13" s="314"/>
      <c r="V13" s="314"/>
      <c r="W13" s="314"/>
      <c r="X13" s="314"/>
      <c r="Y13" s="314"/>
    </row>
    <row r="14" spans="1:25" ht="15.75" customHeight="1">
      <c r="A14" s="252"/>
      <c r="B14" s="340" t="s">
        <v>52</v>
      </c>
      <c r="C14" s="316"/>
      <c r="D14" s="316"/>
      <c r="E14" s="317" t="s">
        <v>198</v>
      </c>
      <c r="F14" s="319">
        <f aca="true" t="shared" si="0" ref="F14:O15">F9-F12</f>
        <v>12287</v>
      </c>
      <c r="G14" s="524">
        <f t="shared" si="0"/>
        <v>6534</v>
      </c>
      <c r="H14" s="319">
        <f t="shared" si="0"/>
        <v>0</v>
      </c>
      <c r="I14" s="321">
        <f t="shared" si="0"/>
        <v>0</v>
      </c>
      <c r="J14" s="320">
        <f t="shared" si="0"/>
        <v>0</v>
      </c>
      <c r="K14" s="524">
        <f t="shared" si="0"/>
        <v>0</v>
      </c>
      <c r="L14" s="319">
        <f t="shared" si="0"/>
        <v>0</v>
      </c>
      <c r="M14" s="321">
        <f t="shared" si="0"/>
        <v>0</v>
      </c>
      <c r="N14" s="319">
        <f t="shared" si="0"/>
        <v>0</v>
      </c>
      <c r="O14" s="321">
        <f t="shared" si="0"/>
        <v>0</v>
      </c>
      <c r="P14" s="314"/>
      <c r="Q14" s="314"/>
      <c r="R14" s="314"/>
      <c r="S14" s="314"/>
      <c r="T14" s="314"/>
      <c r="U14" s="314"/>
      <c r="V14" s="314"/>
      <c r="W14" s="314"/>
      <c r="X14" s="314"/>
      <c r="Y14" s="314"/>
    </row>
    <row r="15" spans="1:25" ht="15.75" customHeight="1">
      <c r="A15" s="252"/>
      <c r="B15" s="340" t="s">
        <v>53</v>
      </c>
      <c r="C15" s="316"/>
      <c r="D15" s="316"/>
      <c r="E15" s="317" t="s">
        <v>199</v>
      </c>
      <c r="F15" s="319">
        <f>F10-F13+1</f>
        <v>-936</v>
      </c>
      <c r="G15" s="524">
        <f t="shared" si="0"/>
        <v>-2527</v>
      </c>
      <c r="H15" s="319">
        <f t="shared" si="0"/>
        <v>0</v>
      </c>
      <c r="I15" s="321">
        <f t="shared" si="0"/>
        <v>0</v>
      </c>
      <c r="J15" s="320">
        <f t="shared" si="0"/>
        <v>0</v>
      </c>
      <c r="K15" s="524">
        <f t="shared" si="0"/>
        <v>0</v>
      </c>
      <c r="L15" s="319">
        <f t="shared" si="0"/>
        <v>0</v>
      </c>
      <c r="M15" s="321">
        <f t="shared" si="0"/>
        <v>0</v>
      </c>
      <c r="N15" s="319">
        <f t="shared" si="0"/>
        <v>0</v>
      </c>
      <c r="O15" s="321">
        <f t="shared" si="0"/>
        <v>0</v>
      </c>
      <c r="P15" s="314"/>
      <c r="Q15" s="314"/>
      <c r="R15" s="314"/>
      <c r="S15" s="314"/>
      <c r="T15" s="314"/>
      <c r="U15" s="314"/>
      <c r="V15" s="314"/>
      <c r="W15" s="314"/>
      <c r="X15" s="314"/>
      <c r="Y15" s="314"/>
    </row>
    <row r="16" spans="1:25" ht="15.75" customHeight="1">
      <c r="A16" s="252"/>
      <c r="B16" s="340" t="s">
        <v>54</v>
      </c>
      <c r="C16" s="316"/>
      <c r="D16" s="316"/>
      <c r="E16" s="317" t="s">
        <v>200</v>
      </c>
      <c r="F16" s="319">
        <f aca="true" t="shared" si="1" ref="F16:O16">F8-F11</f>
        <v>11351</v>
      </c>
      <c r="G16" s="524">
        <v>4007</v>
      </c>
      <c r="H16" s="319">
        <f t="shared" si="1"/>
        <v>0</v>
      </c>
      <c r="I16" s="321">
        <f t="shared" si="1"/>
        <v>0</v>
      </c>
      <c r="J16" s="320">
        <f t="shared" si="1"/>
        <v>0</v>
      </c>
      <c r="K16" s="524">
        <f t="shared" si="1"/>
        <v>0</v>
      </c>
      <c r="L16" s="319">
        <f t="shared" si="1"/>
        <v>0</v>
      </c>
      <c r="M16" s="321">
        <f t="shared" si="1"/>
        <v>0</v>
      </c>
      <c r="N16" s="319">
        <f t="shared" si="1"/>
        <v>0</v>
      </c>
      <c r="O16" s="321">
        <f t="shared" si="1"/>
        <v>0</v>
      </c>
      <c r="P16" s="314"/>
      <c r="Q16" s="314"/>
      <c r="R16" s="314"/>
      <c r="S16" s="314"/>
      <c r="T16" s="314"/>
      <c r="U16" s="314"/>
      <c r="V16" s="314"/>
      <c r="W16" s="314"/>
      <c r="X16" s="314"/>
      <c r="Y16" s="314"/>
    </row>
    <row r="17" spans="1:25" ht="15.75" customHeight="1">
      <c r="A17" s="252"/>
      <c r="B17" s="340" t="s">
        <v>55</v>
      </c>
      <c r="C17" s="316"/>
      <c r="D17" s="316"/>
      <c r="E17" s="341"/>
      <c r="F17" s="525">
        <v>264577</v>
      </c>
      <c r="G17" s="524">
        <v>275929</v>
      </c>
      <c r="H17" s="525"/>
      <c r="I17" s="527"/>
      <c r="J17" s="526"/>
      <c r="K17" s="542"/>
      <c r="L17" s="525"/>
      <c r="M17" s="527"/>
      <c r="N17" s="525"/>
      <c r="O17" s="527"/>
      <c r="P17" s="314"/>
      <c r="Q17" s="314"/>
      <c r="R17" s="314"/>
      <c r="S17" s="314"/>
      <c r="T17" s="314"/>
      <c r="U17" s="314"/>
      <c r="V17" s="314"/>
      <c r="W17" s="314"/>
      <c r="X17" s="314"/>
      <c r="Y17" s="314"/>
    </row>
    <row r="18" spans="1:25" ht="15.75" customHeight="1">
      <c r="A18" s="253"/>
      <c r="B18" s="342" t="s">
        <v>56</v>
      </c>
      <c r="C18" s="299"/>
      <c r="D18" s="299"/>
      <c r="E18" s="343"/>
      <c r="F18" s="346">
        <v>13664</v>
      </c>
      <c r="G18" s="543">
        <v>11229</v>
      </c>
      <c r="H18" s="346"/>
      <c r="I18" s="348"/>
      <c r="J18" s="347"/>
      <c r="K18" s="543"/>
      <c r="L18" s="346"/>
      <c r="M18" s="348"/>
      <c r="N18" s="346"/>
      <c r="O18" s="348"/>
      <c r="P18" s="314"/>
      <c r="Q18" s="314"/>
      <c r="R18" s="314"/>
      <c r="S18" s="314"/>
      <c r="T18" s="314"/>
      <c r="U18" s="314"/>
      <c r="V18" s="314"/>
      <c r="W18" s="314"/>
      <c r="X18" s="314"/>
      <c r="Y18" s="314"/>
    </row>
    <row r="19" spans="1:25" ht="15.75" customHeight="1">
      <c r="A19" s="252" t="s">
        <v>84</v>
      </c>
      <c r="B19" s="323" t="s">
        <v>57</v>
      </c>
      <c r="C19" s="349"/>
      <c r="D19" s="349"/>
      <c r="E19" s="350"/>
      <c r="F19" s="353">
        <v>21838</v>
      </c>
      <c r="G19" s="386">
        <v>24611</v>
      </c>
      <c r="H19" s="353"/>
      <c r="I19" s="182"/>
      <c r="J19" s="354"/>
      <c r="K19" s="386"/>
      <c r="L19" s="353"/>
      <c r="M19" s="182"/>
      <c r="N19" s="353"/>
      <c r="O19" s="182"/>
      <c r="P19" s="314"/>
      <c r="Q19" s="314"/>
      <c r="R19" s="314"/>
      <c r="S19" s="314"/>
      <c r="T19" s="314"/>
      <c r="U19" s="314"/>
      <c r="V19" s="314"/>
      <c r="W19" s="314"/>
      <c r="X19" s="314"/>
      <c r="Y19" s="314"/>
    </row>
    <row r="20" spans="1:25" ht="15.75" customHeight="1">
      <c r="A20" s="252"/>
      <c r="B20" s="355"/>
      <c r="C20" s="315" t="s">
        <v>58</v>
      </c>
      <c r="D20" s="316"/>
      <c r="E20" s="317"/>
      <c r="F20" s="319">
        <v>15589</v>
      </c>
      <c r="G20" s="524">
        <v>19367</v>
      </c>
      <c r="H20" s="319"/>
      <c r="I20" s="321"/>
      <c r="J20" s="320"/>
      <c r="K20" s="524"/>
      <c r="L20" s="319"/>
      <c r="M20" s="321"/>
      <c r="N20" s="319"/>
      <c r="O20" s="321"/>
      <c r="P20" s="314"/>
      <c r="Q20" s="314"/>
      <c r="R20" s="314"/>
      <c r="S20" s="314"/>
      <c r="T20" s="314"/>
      <c r="U20" s="314"/>
      <c r="V20" s="314"/>
      <c r="W20" s="314"/>
      <c r="X20" s="314"/>
      <c r="Y20" s="314"/>
    </row>
    <row r="21" spans="1:25" ht="15.75" customHeight="1">
      <c r="A21" s="252"/>
      <c r="B21" s="356" t="s">
        <v>59</v>
      </c>
      <c r="C21" s="324"/>
      <c r="D21" s="324"/>
      <c r="E21" s="325" t="s">
        <v>201</v>
      </c>
      <c r="F21" s="328">
        <v>20427</v>
      </c>
      <c r="G21" s="540">
        <v>23246</v>
      </c>
      <c r="H21" s="328"/>
      <c r="I21" s="330"/>
      <c r="J21" s="329"/>
      <c r="K21" s="540"/>
      <c r="L21" s="328"/>
      <c r="M21" s="330"/>
      <c r="N21" s="328"/>
      <c r="O21" s="330"/>
      <c r="P21" s="314"/>
      <c r="Q21" s="314"/>
      <c r="R21" s="314"/>
      <c r="S21" s="314"/>
      <c r="T21" s="314"/>
      <c r="U21" s="314"/>
      <c r="V21" s="314"/>
      <c r="W21" s="314"/>
      <c r="X21" s="314"/>
      <c r="Y21" s="314"/>
    </row>
    <row r="22" spans="1:25" ht="15.75" customHeight="1">
      <c r="A22" s="252"/>
      <c r="B22" s="323" t="s">
        <v>60</v>
      </c>
      <c r="C22" s="349"/>
      <c r="D22" s="349"/>
      <c r="E22" s="350" t="s">
        <v>202</v>
      </c>
      <c r="F22" s="353">
        <v>61544</v>
      </c>
      <c r="G22" s="386">
        <v>58669</v>
      </c>
      <c r="H22" s="353"/>
      <c r="I22" s="182"/>
      <c r="J22" s="354"/>
      <c r="K22" s="386"/>
      <c r="L22" s="353"/>
      <c r="M22" s="182"/>
      <c r="N22" s="353"/>
      <c r="O22" s="182"/>
      <c r="P22" s="314"/>
      <c r="Q22" s="314"/>
      <c r="R22" s="314"/>
      <c r="S22" s="314"/>
      <c r="T22" s="314"/>
      <c r="U22" s="314"/>
      <c r="V22" s="314"/>
      <c r="W22" s="314"/>
      <c r="X22" s="314"/>
      <c r="Y22" s="314"/>
    </row>
    <row r="23" spans="1:25" ht="15.75" customHeight="1">
      <c r="A23" s="252"/>
      <c r="B23" s="331" t="s">
        <v>61</v>
      </c>
      <c r="C23" s="332" t="s">
        <v>62</v>
      </c>
      <c r="D23" s="333"/>
      <c r="E23" s="334"/>
      <c r="F23" s="337">
        <v>49358</v>
      </c>
      <c r="G23" s="541">
        <v>45575</v>
      </c>
      <c r="H23" s="337"/>
      <c r="I23" s="339"/>
      <c r="J23" s="338"/>
      <c r="K23" s="541"/>
      <c r="L23" s="337"/>
      <c r="M23" s="339"/>
      <c r="N23" s="337"/>
      <c r="O23" s="339"/>
      <c r="P23" s="314"/>
      <c r="Q23" s="314"/>
      <c r="R23" s="314"/>
      <c r="S23" s="314"/>
      <c r="T23" s="314"/>
      <c r="U23" s="314"/>
      <c r="V23" s="314"/>
      <c r="W23" s="314"/>
      <c r="X23" s="314"/>
      <c r="Y23" s="314"/>
    </row>
    <row r="24" spans="1:25" ht="15.75" customHeight="1">
      <c r="A24" s="252"/>
      <c r="B24" s="340" t="s">
        <v>203</v>
      </c>
      <c r="C24" s="316"/>
      <c r="D24" s="316"/>
      <c r="E24" s="317" t="s">
        <v>204</v>
      </c>
      <c r="F24" s="319">
        <f>F21-F22-1</f>
        <v>-41118</v>
      </c>
      <c r="G24" s="524">
        <f aca="true" t="shared" si="2" ref="G24:O24">G21-G22</f>
        <v>-35423</v>
      </c>
      <c r="H24" s="319">
        <f t="shared" si="2"/>
        <v>0</v>
      </c>
      <c r="I24" s="321">
        <f t="shared" si="2"/>
        <v>0</v>
      </c>
      <c r="J24" s="320">
        <f t="shared" si="2"/>
        <v>0</v>
      </c>
      <c r="K24" s="524">
        <f t="shared" si="2"/>
        <v>0</v>
      </c>
      <c r="L24" s="319">
        <f t="shared" si="2"/>
        <v>0</v>
      </c>
      <c r="M24" s="321">
        <f t="shared" si="2"/>
        <v>0</v>
      </c>
      <c r="N24" s="319">
        <f t="shared" si="2"/>
        <v>0</v>
      </c>
      <c r="O24" s="321">
        <f t="shared" si="2"/>
        <v>0</v>
      </c>
      <c r="P24" s="314"/>
      <c r="Q24" s="314"/>
      <c r="R24" s="314"/>
      <c r="S24" s="314"/>
      <c r="T24" s="314"/>
      <c r="U24" s="314"/>
      <c r="V24" s="314"/>
      <c r="W24" s="314"/>
      <c r="X24" s="314"/>
      <c r="Y24" s="314"/>
    </row>
    <row r="25" spans="1:25" ht="15.75" customHeight="1">
      <c r="A25" s="252"/>
      <c r="B25" s="357" t="s">
        <v>63</v>
      </c>
      <c r="C25" s="333"/>
      <c r="D25" s="333"/>
      <c r="E25" s="358" t="s">
        <v>205</v>
      </c>
      <c r="F25" s="544">
        <v>28474</v>
      </c>
      <c r="G25" s="545">
        <v>25753</v>
      </c>
      <c r="H25" s="361"/>
      <c r="I25" s="528"/>
      <c r="J25" s="362"/>
      <c r="K25" s="546"/>
      <c r="L25" s="361"/>
      <c r="M25" s="528"/>
      <c r="N25" s="361"/>
      <c r="O25" s="528"/>
      <c r="P25" s="314"/>
      <c r="Q25" s="314"/>
      <c r="R25" s="314"/>
      <c r="S25" s="314"/>
      <c r="T25" s="314"/>
      <c r="U25" s="314"/>
      <c r="V25" s="314"/>
      <c r="W25" s="314"/>
      <c r="X25" s="314"/>
      <c r="Y25" s="314"/>
    </row>
    <row r="26" spans="1:25" ht="15.75" customHeight="1">
      <c r="A26" s="252"/>
      <c r="B26" s="356" t="s">
        <v>64</v>
      </c>
      <c r="C26" s="324"/>
      <c r="D26" s="324"/>
      <c r="E26" s="364"/>
      <c r="F26" s="547"/>
      <c r="G26" s="548"/>
      <c r="H26" s="529"/>
      <c r="I26" s="531"/>
      <c r="J26" s="530"/>
      <c r="K26" s="549"/>
      <c r="L26" s="529"/>
      <c r="M26" s="531"/>
      <c r="N26" s="529"/>
      <c r="O26" s="531"/>
      <c r="P26" s="314"/>
      <c r="Q26" s="314"/>
      <c r="R26" s="314"/>
      <c r="S26" s="314"/>
      <c r="T26" s="314"/>
      <c r="U26" s="314"/>
      <c r="V26" s="314"/>
      <c r="W26" s="314"/>
      <c r="X26" s="314"/>
      <c r="Y26" s="314"/>
    </row>
    <row r="27" spans="1:25" ht="15.75" customHeight="1">
      <c r="A27" s="253"/>
      <c r="B27" s="342" t="s">
        <v>206</v>
      </c>
      <c r="C27" s="299"/>
      <c r="D27" s="299"/>
      <c r="E27" s="370" t="s">
        <v>207</v>
      </c>
      <c r="F27" s="373">
        <f aca="true" t="shared" si="3" ref="F27:O27">F24+F25</f>
        <v>-12644</v>
      </c>
      <c r="G27" s="550">
        <f t="shared" si="3"/>
        <v>-9670</v>
      </c>
      <c r="H27" s="373">
        <f t="shared" si="3"/>
        <v>0</v>
      </c>
      <c r="I27" s="375">
        <f t="shared" si="3"/>
        <v>0</v>
      </c>
      <c r="J27" s="374">
        <f t="shared" si="3"/>
        <v>0</v>
      </c>
      <c r="K27" s="550">
        <f t="shared" si="3"/>
        <v>0</v>
      </c>
      <c r="L27" s="373">
        <f t="shared" si="3"/>
        <v>0</v>
      </c>
      <c r="M27" s="375">
        <f t="shared" si="3"/>
        <v>0</v>
      </c>
      <c r="N27" s="373">
        <f t="shared" si="3"/>
        <v>0</v>
      </c>
      <c r="O27" s="375">
        <f t="shared" si="3"/>
        <v>0</v>
      </c>
      <c r="P27" s="314"/>
      <c r="Q27" s="314"/>
      <c r="R27" s="314"/>
      <c r="S27" s="314"/>
      <c r="T27" s="314"/>
      <c r="U27" s="314"/>
      <c r="V27" s="314"/>
      <c r="W27" s="314"/>
      <c r="X27" s="314"/>
      <c r="Y27" s="314"/>
    </row>
    <row r="28" spans="6:25" ht="15.75" customHeight="1">
      <c r="F28" s="314"/>
      <c r="G28" s="314"/>
      <c r="H28" s="314"/>
      <c r="I28" s="314"/>
      <c r="J28" s="314"/>
      <c r="K28" s="314"/>
      <c r="L28" s="376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</row>
    <row r="29" spans="1:25" ht="15.75" customHeight="1">
      <c r="A29" s="299"/>
      <c r="F29" s="378"/>
      <c r="G29" s="378"/>
      <c r="H29" s="314"/>
      <c r="I29" s="314"/>
      <c r="J29" s="314"/>
      <c r="K29" s="314"/>
      <c r="L29" s="376"/>
      <c r="M29" s="314"/>
      <c r="N29" s="314"/>
      <c r="O29" s="378" t="s">
        <v>219</v>
      </c>
      <c r="P29" s="314"/>
      <c r="Q29" s="314"/>
      <c r="R29" s="314"/>
      <c r="S29" s="314"/>
      <c r="T29" s="314"/>
      <c r="U29" s="314"/>
      <c r="V29" s="314"/>
      <c r="W29" s="314"/>
      <c r="X29" s="314"/>
      <c r="Y29" s="378"/>
    </row>
    <row r="30" spans="1:25" ht="15.75" customHeight="1">
      <c r="A30" s="261" t="s">
        <v>65</v>
      </c>
      <c r="B30" s="262"/>
      <c r="C30" s="262"/>
      <c r="D30" s="262"/>
      <c r="E30" s="263"/>
      <c r="F30" s="292"/>
      <c r="G30" s="380"/>
      <c r="H30" s="292"/>
      <c r="I30" s="380"/>
      <c r="J30" s="292"/>
      <c r="K30" s="380"/>
      <c r="L30" s="292"/>
      <c r="M30" s="380"/>
      <c r="N30" s="292"/>
      <c r="O30" s="380"/>
      <c r="P30" s="376"/>
      <c r="Q30" s="376"/>
      <c r="R30" s="376"/>
      <c r="S30" s="376"/>
      <c r="T30" s="376"/>
      <c r="U30" s="376"/>
      <c r="V30" s="376"/>
      <c r="W30" s="376"/>
      <c r="X30" s="376"/>
      <c r="Y30" s="376"/>
    </row>
    <row r="31" spans="1:25" ht="15.75" customHeight="1">
      <c r="A31" s="264"/>
      <c r="B31" s="265"/>
      <c r="C31" s="265"/>
      <c r="D31" s="265"/>
      <c r="E31" s="266"/>
      <c r="F31" s="179" t="str">
        <f>F7</f>
        <v>27年度</v>
      </c>
      <c r="G31" s="302" t="s">
        <v>1</v>
      </c>
      <c r="H31" s="179" t="str">
        <f>F31</f>
        <v>27年度</v>
      </c>
      <c r="I31" s="302" t="s">
        <v>1</v>
      </c>
      <c r="J31" s="179" t="str">
        <f>H31</f>
        <v>27年度</v>
      </c>
      <c r="K31" s="302" t="s">
        <v>1</v>
      </c>
      <c r="L31" s="179" t="str">
        <f>J31</f>
        <v>27年度</v>
      </c>
      <c r="M31" s="302" t="s">
        <v>1</v>
      </c>
      <c r="N31" s="179" t="str">
        <f>L31</f>
        <v>27年度</v>
      </c>
      <c r="O31" s="382" t="s">
        <v>1</v>
      </c>
      <c r="P31" s="383"/>
      <c r="Q31" s="383"/>
      <c r="R31" s="383"/>
      <c r="S31" s="383"/>
      <c r="T31" s="383"/>
      <c r="U31" s="383"/>
      <c r="V31" s="383"/>
      <c r="W31" s="383"/>
      <c r="X31" s="383"/>
      <c r="Y31" s="383"/>
    </row>
    <row r="32" spans="1:25" ht="15.75" customHeight="1">
      <c r="A32" s="251" t="s">
        <v>85</v>
      </c>
      <c r="B32" s="306" t="s">
        <v>46</v>
      </c>
      <c r="C32" s="307"/>
      <c r="D32" s="307"/>
      <c r="E32" s="384" t="s">
        <v>37</v>
      </c>
      <c r="F32" s="311"/>
      <c r="G32" s="313"/>
      <c r="H32" s="353"/>
      <c r="I32" s="182"/>
      <c r="J32" s="311"/>
      <c r="K32" s="551"/>
      <c r="L32" s="353"/>
      <c r="M32" s="386"/>
      <c r="N32" s="311"/>
      <c r="O32" s="385"/>
      <c r="P32" s="386"/>
      <c r="Q32" s="386"/>
      <c r="R32" s="386"/>
      <c r="S32" s="386"/>
      <c r="T32" s="387"/>
      <c r="U32" s="387"/>
      <c r="V32" s="386"/>
      <c r="W32" s="386"/>
      <c r="X32" s="387"/>
      <c r="Y32" s="387"/>
    </row>
    <row r="33" spans="1:25" ht="15.75" customHeight="1">
      <c r="A33" s="254"/>
      <c r="B33" s="298"/>
      <c r="C33" s="332" t="s">
        <v>66</v>
      </c>
      <c r="D33" s="333"/>
      <c r="E33" s="388"/>
      <c r="F33" s="337"/>
      <c r="G33" s="339"/>
      <c r="H33" s="337"/>
      <c r="I33" s="339"/>
      <c r="J33" s="337"/>
      <c r="K33" s="552"/>
      <c r="L33" s="337"/>
      <c r="M33" s="541"/>
      <c r="N33" s="337"/>
      <c r="O33" s="389"/>
      <c r="P33" s="386"/>
      <c r="Q33" s="386"/>
      <c r="R33" s="386"/>
      <c r="S33" s="386"/>
      <c r="T33" s="387"/>
      <c r="U33" s="387"/>
      <c r="V33" s="386"/>
      <c r="W33" s="386"/>
      <c r="X33" s="387"/>
      <c r="Y33" s="387"/>
    </row>
    <row r="34" spans="1:25" ht="15.75" customHeight="1">
      <c r="A34" s="254"/>
      <c r="B34" s="298"/>
      <c r="C34" s="390"/>
      <c r="D34" s="315" t="s">
        <v>67</v>
      </c>
      <c r="E34" s="391"/>
      <c r="F34" s="319"/>
      <c r="G34" s="321"/>
      <c r="H34" s="319"/>
      <c r="I34" s="321"/>
      <c r="J34" s="319"/>
      <c r="K34" s="553"/>
      <c r="L34" s="319"/>
      <c r="M34" s="524"/>
      <c r="N34" s="319"/>
      <c r="O34" s="220"/>
      <c r="P34" s="386"/>
      <c r="Q34" s="386"/>
      <c r="R34" s="386"/>
      <c r="S34" s="386"/>
      <c r="T34" s="387"/>
      <c r="U34" s="387"/>
      <c r="V34" s="386"/>
      <c r="W34" s="386"/>
      <c r="X34" s="387"/>
      <c r="Y34" s="387"/>
    </row>
    <row r="35" spans="1:25" ht="15.75" customHeight="1">
      <c r="A35" s="254"/>
      <c r="B35" s="322"/>
      <c r="C35" s="392" t="s">
        <v>68</v>
      </c>
      <c r="D35" s="324"/>
      <c r="E35" s="393"/>
      <c r="F35" s="406"/>
      <c r="G35" s="554"/>
      <c r="H35" s="328"/>
      <c r="I35" s="330"/>
      <c r="J35" s="328"/>
      <c r="K35" s="555"/>
      <c r="L35" s="328"/>
      <c r="M35" s="540"/>
      <c r="N35" s="328"/>
      <c r="O35" s="394"/>
      <c r="P35" s="386"/>
      <c r="Q35" s="386"/>
      <c r="R35" s="386"/>
      <c r="S35" s="386"/>
      <c r="T35" s="387"/>
      <c r="U35" s="387"/>
      <c r="V35" s="386"/>
      <c r="W35" s="386"/>
      <c r="X35" s="387"/>
      <c r="Y35" s="387"/>
    </row>
    <row r="36" spans="1:25" ht="15.75" customHeight="1">
      <c r="A36" s="254"/>
      <c r="B36" s="323" t="s">
        <v>49</v>
      </c>
      <c r="C36" s="349"/>
      <c r="D36" s="349"/>
      <c r="E36" s="384" t="s">
        <v>38</v>
      </c>
      <c r="F36" s="353"/>
      <c r="G36" s="182"/>
      <c r="H36" s="353"/>
      <c r="I36" s="182"/>
      <c r="J36" s="353"/>
      <c r="K36" s="556"/>
      <c r="L36" s="353"/>
      <c r="M36" s="386"/>
      <c r="N36" s="353"/>
      <c r="O36" s="395"/>
      <c r="P36" s="386"/>
      <c r="Q36" s="386"/>
      <c r="R36" s="386"/>
      <c r="S36" s="386"/>
      <c r="T36" s="386"/>
      <c r="U36" s="386"/>
      <c r="V36" s="386"/>
      <c r="W36" s="386"/>
      <c r="X36" s="387"/>
      <c r="Y36" s="387"/>
    </row>
    <row r="37" spans="1:25" ht="15.75" customHeight="1">
      <c r="A37" s="254"/>
      <c r="B37" s="298"/>
      <c r="C37" s="315" t="s">
        <v>69</v>
      </c>
      <c r="D37" s="316"/>
      <c r="E37" s="391"/>
      <c r="F37" s="319"/>
      <c r="G37" s="321"/>
      <c r="H37" s="319"/>
      <c r="I37" s="321"/>
      <c r="J37" s="319"/>
      <c r="K37" s="553"/>
      <c r="L37" s="319"/>
      <c r="M37" s="524"/>
      <c r="N37" s="319"/>
      <c r="O37" s="220"/>
      <c r="P37" s="386"/>
      <c r="Q37" s="386"/>
      <c r="R37" s="386"/>
      <c r="S37" s="386"/>
      <c r="T37" s="386"/>
      <c r="U37" s="386"/>
      <c r="V37" s="386"/>
      <c r="W37" s="386"/>
      <c r="X37" s="387"/>
      <c r="Y37" s="387"/>
    </row>
    <row r="38" spans="1:25" ht="15.75" customHeight="1">
      <c r="A38" s="254"/>
      <c r="B38" s="322"/>
      <c r="C38" s="315" t="s">
        <v>70</v>
      </c>
      <c r="D38" s="316"/>
      <c r="E38" s="391"/>
      <c r="F38" s="319"/>
      <c r="G38" s="554"/>
      <c r="H38" s="319"/>
      <c r="I38" s="321"/>
      <c r="J38" s="319"/>
      <c r="K38" s="553"/>
      <c r="L38" s="319"/>
      <c r="M38" s="524"/>
      <c r="N38" s="319"/>
      <c r="O38" s="220"/>
      <c r="P38" s="386"/>
      <c r="Q38" s="386"/>
      <c r="R38" s="387"/>
      <c r="S38" s="387"/>
      <c r="T38" s="386"/>
      <c r="U38" s="386"/>
      <c r="V38" s="386"/>
      <c r="W38" s="386"/>
      <c r="X38" s="387"/>
      <c r="Y38" s="387"/>
    </row>
    <row r="39" spans="1:25" ht="15.75" customHeight="1">
      <c r="A39" s="255"/>
      <c r="B39" s="396" t="s">
        <v>71</v>
      </c>
      <c r="C39" s="397"/>
      <c r="D39" s="397"/>
      <c r="E39" s="398" t="s">
        <v>213</v>
      </c>
      <c r="F39" s="371">
        <f>F32-F36</f>
        <v>0</v>
      </c>
      <c r="G39" s="418">
        <f>G32-G36</f>
        <v>0</v>
      </c>
      <c r="H39" s="371">
        <f aca="true" t="shared" si="4" ref="H39:O39">H32-H36</f>
        <v>0</v>
      </c>
      <c r="I39" s="418">
        <f t="shared" si="4"/>
        <v>0</v>
      </c>
      <c r="J39" s="371">
        <f t="shared" si="4"/>
        <v>0</v>
      </c>
      <c r="K39" s="418">
        <f t="shared" si="4"/>
        <v>0</v>
      </c>
      <c r="L39" s="371">
        <f t="shared" si="4"/>
        <v>0</v>
      </c>
      <c r="M39" s="418">
        <f t="shared" si="4"/>
        <v>0</v>
      </c>
      <c r="N39" s="371">
        <f t="shared" si="4"/>
        <v>0</v>
      </c>
      <c r="O39" s="418">
        <f t="shared" si="4"/>
        <v>0</v>
      </c>
      <c r="P39" s="386"/>
      <c r="Q39" s="386"/>
      <c r="R39" s="386"/>
      <c r="S39" s="386"/>
      <c r="T39" s="386"/>
      <c r="U39" s="386"/>
      <c r="V39" s="386"/>
      <c r="W39" s="386"/>
      <c r="X39" s="387"/>
      <c r="Y39" s="387"/>
    </row>
    <row r="40" spans="1:25" ht="15.75" customHeight="1">
      <c r="A40" s="251" t="s">
        <v>86</v>
      </c>
      <c r="B40" s="323" t="s">
        <v>72</v>
      </c>
      <c r="C40" s="349"/>
      <c r="D40" s="349"/>
      <c r="E40" s="384" t="s">
        <v>40</v>
      </c>
      <c r="F40" s="353"/>
      <c r="G40" s="182"/>
      <c r="H40" s="353"/>
      <c r="I40" s="182"/>
      <c r="J40" s="353"/>
      <c r="K40" s="556"/>
      <c r="L40" s="353"/>
      <c r="M40" s="386"/>
      <c r="N40" s="353"/>
      <c r="O40" s="395"/>
      <c r="P40" s="386"/>
      <c r="Q40" s="386"/>
      <c r="R40" s="386"/>
      <c r="S40" s="386"/>
      <c r="T40" s="387"/>
      <c r="U40" s="387"/>
      <c r="V40" s="387"/>
      <c r="W40" s="387"/>
      <c r="X40" s="386"/>
      <c r="Y40" s="386"/>
    </row>
    <row r="41" spans="1:25" ht="15.75" customHeight="1">
      <c r="A41" s="256"/>
      <c r="B41" s="322"/>
      <c r="C41" s="315" t="s">
        <v>73</v>
      </c>
      <c r="D41" s="316"/>
      <c r="E41" s="391"/>
      <c r="F41" s="319"/>
      <c r="G41" s="321"/>
      <c r="H41" s="319"/>
      <c r="I41" s="321"/>
      <c r="J41" s="406"/>
      <c r="K41" s="554"/>
      <c r="L41" s="319"/>
      <c r="M41" s="524"/>
      <c r="N41" s="319"/>
      <c r="O41" s="220"/>
      <c r="P41" s="387"/>
      <c r="Q41" s="387"/>
      <c r="R41" s="387"/>
      <c r="S41" s="387"/>
      <c r="T41" s="387"/>
      <c r="U41" s="387"/>
      <c r="V41" s="387"/>
      <c r="W41" s="387"/>
      <c r="X41" s="386"/>
      <c r="Y41" s="386"/>
    </row>
    <row r="42" spans="1:25" ht="15.75" customHeight="1">
      <c r="A42" s="256"/>
      <c r="B42" s="323" t="s">
        <v>60</v>
      </c>
      <c r="C42" s="349"/>
      <c r="D42" s="349"/>
      <c r="E42" s="384" t="s">
        <v>41</v>
      </c>
      <c r="F42" s="353"/>
      <c r="G42" s="182"/>
      <c r="H42" s="353"/>
      <c r="I42" s="182"/>
      <c r="J42" s="353"/>
      <c r="K42" s="556"/>
      <c r="L42" s="353"/>
      <c r="M42" s="386"/>
      <c r="N42" s="353"/>
      <c r="O42" s="395"/>
      <c r="P42" s="386"/>
      <c r="Q42" s="386"/>
      <c r="R42" s="386"/>
      <c r="S42" s="386"/>
      <c r="T42" s="387"/>
      <c r="U42" s="387"/>
      <c r="V42" s="386"/>
      <c r="W42" s="386"/>
      <c r="X42" s="386"/>
      <c r="Y42" s="386"/>
    </row>
    <row r="43" spans="1:25" ht="15.75" customHeight="1">
      <c r="A43" s="256"/>
      <c r="B43" s="322"/>
      <c r="C43" s="315" t="s">
        <v>74</v>
      </c>
      <c r="D43" s="316"/>
      <c r="E43" s="391"/>
      <c r="F43" s="406"/>
      <c r="G43" s="554"/>
      <c r="H43" s="319"/>
      <c r="I43" s="321"/>
      <c r="J43" s="319"/>
      <c r="K43" s="553"/>
      <c r="L43" s="319"/>
      <c r="M43" s="524"/>
      <c r="N43" s="319"/>
      <c r="O43" s="220"/>
      <c r="P43" s="386"/>
      <c r="Q43" s="386"/>
      <c r="R43" s="387"/>
      <c r="S43" s="386"/>
      <c r="T43" s="387"/>
      <c r="U43" s="387"/>
      <c r="V43" s="386"/>
      <c r="W43" s="386"/>
      <c r="X43" s="387"/>
      <c r="Y43" s="387"/>
    </row>
    <row r="44" spans="1:25" ht="15.75" customHeight="1">
      <c r="A44" s="257"/>
      <c r="B44" s="342" t="s">
        <v>71</v>
      </c>
      <c r="C44" s="299"/>
      <c r="D44" s="299"/>
      <c r="E44" s="398" t="s">
        <v>214</v>
      </c>
      <c r="F44" s="344">
        <f>F40-F42</f>
        <v>0</v>
      </c>
      <c r="G44" s="409">
        <f>G40-G42</f>
        <v>0</v>
      </c>
      <c r="H44" s="344">
        <f aca="true" t="shared" si="5" ref="H44:O44">H40-H42</f>
        <v>0</v>
      </c>
      <c r="I44" s="409">
        <f t="shared" si="5"/>
        <v>0</v>
      </c>
      <c r="J44" s="344">
        <f t="shared" si="5"/>
        <v>0</v>
      </c>
      <c r="K44" s="409">
        <f t="shared" si="5"/>
        <v>0</v>
      </c>
      <c r="L44" s="344">
        <f t="shared" si="5"/>
        <v>0</v>
      </c>
      <c r="M44" s="409">
        <f t="shared" si="5"/>
        <v>0</v>
      </c>
      <c r="N44" s="344">
        <f t="shared" si="5"/>
        <v>0</v>
      </c>
      <c r="O44" s="409">
        <f t="shared" si="5"/>
        <v>0</v>
      </c>
      <c r="P44" s="387"/>
      <c r="Q44" s="387"/>
      <c r="R44" s="386"/>
      <c r="S44" s="386"/>
      <c r="T44" s="387"/>
      <c r="U44" s="387"/>
      <c r="V44" s="386"/>
      <c r="W44" s="386"/>
      <c r="X44" s="386"/>
      <c r="Y44" s="386"/>
    </row>
    <row r="45" spans="1:25" ht="15.75" customHeight="1">
      <c r="A45" s="258" t="s">
        <v>79</v>
      </c>
      <c r="B45" s="410" t="s">
        <v>75</v>
      </c>
      <c r="C45" s="411"/>
      <c r="D45" s="411"/>
      <c r="E45" s="412" t="s">
        <v>215</v>
      </c>
      <c r="F45" s="413">
        <f>F39+F44</f>
        <v>0</v>
      </c>
      <c r="G45" s="414">
        <f>G39+G44</f>
        <v>0</v>
      </c>
      <c r="H45" s="413">
        <f aca="true" t="shared" si="6" ref="H45:O45">H39+H44</f>
        <v>0</v>
      </c>
      <c r="I45" s="414">
        <f t="shared" si="6"/>
        <v>0</v>
      </c>
      <c r="J45" s="413">
        <f t="shared" si="6"/>
        <v>0</v>
      </c>
      <c r="K45" s="414">
        <f t="shared" si="6"/>
        <v>0</v>
      </c>
      <c r="L45" s="413">
        <f t="shared" si="6"/>
        <v>0</v>
      </c>
      <c r="M45" s="414">
        <f t="shared" si="6"/>
        <v>0</v>
      </c>
      <c r="N45" s="413">
        <f t="shared" si="6"/>
        <v>0</v>
      </c>
      <c r="O45" s="414">
        <f t="shared" si="6"/>
        <v>0</v>
      </c>
      <c r="P45" s="386"/>
      <c r="Q45" s="386"/>
      <c r="R45" s="386"/>
      <c r="S45" s="386"/>
      <c r="T45" s="386"/>
      <c r="U45" s="386"/>
      <c r="V45" s="386"/>
      <c r="W45" s="386"/>
      <c r="X45" s="386"/>
      <c r="Y45" s="386"/>
    </row>
    <row r="46" spans="1:25" ht="15.75" customHeight="1">
      <c r="A46" s="259"/>
      <c r="B46" s="340" t="s">
        <v>76</v>
      </c>
      <c r="C46" s="316"/>
      <c r="D46" s="316"/>
      <c r="E46" s="316"/>
      <c r="F46" s="406"/>
      <c r="G46" s="554"/>
      <c r="H46" s="319"/>
      <c r="I46" s="321"/>
      <c r="J46" s="406"/>
      <c r="K46" s="554"/>
      <c r="L46" s="319"/>
      <c r="M46" s="524"/>
      <c r="N46" s="406"/>
      <c r="O46" s="533"/>
      <c r="P46" s="387"/>
      <c r="Q46" s="387"/>
      <c r="R46" s="387"/>
      <c r="S46" s="387"/>
      <c r="T46" s="387"/>
      <c r="U46" s="387"/>
      <c r="V46" s="387"/>
      <c r="W46" s="387"/>
      <c r="X46" s="387"/>
      <c r="Y46" s="387"/>
    </row>
    <row r="47" spans="1:25" ht="15.75" customHeight="1">
      <c r="A47" s="259"/>
      <c r="B47" s="340" t="s">
        <v>77</v>
      </c>
      <c r="C47" s="316"/>
      <c r="D47" s="316"/>
      <c r="E47" s="316"/>
      <c r="F47" s="319"/>
      <c r="G47" s="321"/>
      <c r="H47" s="319"/>
      <c r="I47" s="321"/>
      <c r="J47" s="319"/>
      <c r="K47" s="553"/>
      <c r="L47" s="319"/>
      <c r="M47" s="524"/>
      <c r="N47" s="319"/>
      <c r="O47" s="220"/>
      <c r="P47" s="386"/>
      <c r="Q47" s="386"/>
      <c r="R47" s="386"/>
      <c r="S47" s="386"/>
      <c r="T47" s="386"/>
      <c r="U47" s="386"/>
      <c r="V47" s="386"/>
      <c r="W47" s="386"/>
      <c r="X47" s="386"/>
      <c r="Y47" s="386"/>
    </row>
    <row r="48" spans="1:25" ht="15.75" customHeight="1">
      <c r="A48" s="260"/>
      <c r="B48" s="342" t="s">
        <v>78</v>
      </c>
      <c r="C48" s="299"/>
      <c r="D48" s="299"/>
      <c r="E48" s="299"/>
      <c r="F48" s="373"/>
      <c r="G48" s="375"/>
      <c r="H48" s="373"/>
      <c r="I48" s="375"/>
      <c r="J48" s="373"/>
      <c r="K48" s="557"/>
      <c r="L48" s="373"/>
      <c r="M48" s="550"/>
      <c r="N48" s="373"/>
      <c r="O48" s="418"/>
      <c r="P48" s="386"/>
      <c r="Q48" s="386"/>
      <c r="R48" s="386"/>
      <c r="S48" s="386"/>
      <c r="T48" s="386"/>
      <c r="U48" s="386"/>
      <c r="V48" s="386"/>
      <c r="W48" s="386"/>
      <c r="X48" s="386"/>
      <c r="Y48" s="386"/>
    </row>
    <row r="49" spans="1:15" ht="15.75" customHeight="1">
      <c r="A49" s="297" t="s">
        <v>216</v>
      </c>
      <c r="O49" s="536"/>
    </row>
    <row r="50" ht="15.75" customHeight="1">
      <c r="O50" s="29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view="pageBreakPreview" zoomScaleSheetLayoutView="100" zoomScalePageLayoutView="0" workbookViewId="0" topLeftCell="A1">
      <pane xSplit="4" ySplit="7" topLeftCell="L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M6" sqref="M6:N6"/>
    </sheetView>
  </sheetViews>
  <sheetFormatPr defaultColWidth="8.796875" defaultRowHeight="14.25"/>
  <cols>
    <col min="1" max="2" width="3.59765625" style="23" customWidth="1"/>
    <col min="3" max="3" width="21.3984375" style="23" customWidth="1"/>
    <col min="4" max="4" width="20" style="23" customWidth="1"/>
    <col min="5" max="22" width="12.59765625" style="23" customWidth="1"/>
    <col min="23" max="16384" width="9" style="23" customWidth="1"/>
  </cols>
  <sheetData>
    <row r="1" spans="1:4" ht="33.75" customHeight="1">
      <c r="A1" s="108" t="s">
        <v>0</v>
      </c>
      <c r="B1" s="108"/>
      <c r="C1" s="193" t="s">
        <v>190</v>
      </c>
      <c r="D1" s="194"/>
    </row>
    <row r="3" spans="1:10" ht="15" customHeight="1">
      <c r="A3" s="195" t="s">
        <v>227</v>
      </c>
      <c r="B3" s="195"/>
      <c r="C3" s="195"/>
      <c r="D3" s="195"/>
      <c r="E3" s="195"/>
      <c r="F3" s="195"/>
      <c r="I3" s="195"/>
      <c r="J3" s="195"/>
    </row>
    <row r="4" spans="1:10" ht="15" customHeight="1">
      <c r="A4" s="195"/>
      <c r="B4" s="195"/>
      <c r="C4" s="195"/>
      <c r="D4" s="195"/>
      <c r="E4" s="195"/>
      <c r="F4" s="195"/>
      <c r="I4" s="195"/>
      <c r="J4" s="195"/>
    </row>
    <row r="5" spans="1:22" ht="15" customHeight="1">
      <c r="A5" s="196"/>
      <c r="B5" s="196" t="s">
        <v>228</v>
      </c>
      <c r="C5" s="196"/>
      <c r="D5" s="196"/>
      <c r="H5" s="558"/>
      <c r="L5" s="558"/>
      <c r="N5" s="558"/>
      <c r="P5" s="558"/>
      <c r="R5" s="558"/>
      <c r="T5" s="558"/>
      <c r="V5" s="558" t="s">
        <v>229</v>
      </c>
    </row>
    <row r="6" spans="1:22" ht="15" customHeight="1">
      <c r="A6" s="559"/>
      <c r="B6" s="560"/>
      <c r="C6" s="560"/>
      <c r="D6" s="560"/>
      <c r="E6" s="561" t="s">
        <v>230</v>
      </c>
      <c r="F6" s="562"/>
      <c r="G6" s="561" t="s">
        <v>231</v>
      </c>
      <c r="H6" s="562"/>
      <c r="I6" s="563" t="s">
        <v>232</v>
      </c>
      <c r="J6" s="564"/>
      <c r="K6" s="561" t="s">
        <v>233</v>
      </c>
      <c r="L6" s="562"/>
      <c r="M6" s="561" t="s">
        <v>234</v>
      </c>
      <c r="N6" s="562"/>
      <c r="O6" s="561" t="s">
        <v>235</v>
      </c>
      <c r="P6" s="562"/>
      <c r="Q6" s="561" t="s">
        <v>236</v>
      </c>
      <c r="R6" s="562"/>
      <c r="S6" s="295" t="s">
        <v>237</v>
      </c>
      <c r="T6" s="296"/>
      <c r="U6" s="561" t="s">
        <v>238</v>
      </c>
      <c r="V6" s="562"/>
    </row>
    <row r="7" spans="1:22" ht="15" customHeight="1">
      <c r="A7" s="565"/>
      <c r="B7" s="566"/>
      <c r="C7" s="566"/>
      <c r="D7" s="566"/>
      <c r="E7" s="567" t="s">
        <v>239</v>
      </c>
      <c r="F7" s="568" t="s">
        <v>1</v>
      </c>
      <c r="G7" s="567" t="s">
        <v>239</v>
      </c>
      <c r="H7" s="568" t="s">
        <v>1</v>
      </c>
      <c r="I7" s="567" t="s">
        <v>239</v>
      </c>
      <c r="J7" s="568" t="s">
        <v>1</v>
      </c>
      <c r="K7" s="567" t="s">
        <v>239</v>
      </c>
      <c r="L7" s="568" t="s">
        <v>1</v>
      </c>
      <c r="M7" s="567" t="s">
        <v>239</v>
      </c>
      <c r="N7" s="569" t="s">
        <v>1</v>
      </c>
      <c r="O7" s="567" t="s">
        <v>239</v>
      </c>
      <c r="P7" s="569" t="s">
        <v>1</v>
      </c>
      <c r="Q7" s="567" t="s">
        <v>239</v>
      </c>
      <c r="R7" s="569" t="s">
        <v>1</v>
      </c>
      <c r="S7" s="570" t="s">
        <v>239</v>
      </c>
      <c r="T7" s="571" t="s">
        <v>1</v>
      </c>
      <c r="U7" s="567" t="s">
        <v>239</v>
      </c>
      <c r="V7" s="569" t="s">
        <v>1</v>
      </c>
    </row>
    <row r="8" spans="1:22" ht="18" customHeight="1">
      <c r="A8" s="572" t="s">
        <v>240</v>
      </c>
      <c r="B8" s="197" t="s">
        <v>241</v>
      </c>
      <c r="C8" s="573"/>
      <c r="D8" s="573"/>
      <c r="E8" s="198">
        <v>1</v>
      </c>
      <c r="F8" s="199">
        <v>1</v>
      </c>
      <c r="G8" s="198">
        <v>1</v>
      </c>
      <c r="H8" s="200">
        <v>1</v>
      </c>
      <c r="I8" s="198">
        <v>2</v>
      </c>
      <c r="J8" s="199">
        <v>2</v>
      </c>
      <c r="K8" s="198">
        <v>59</v>
      </c>
      <c r="L8" s="200">
        <v>59</v>
      </c>
      <c r="M8" s="198">
        <v>11</v>
      </c>
      <c r="N8" s="200">
        <v>11</v>
      </c>
      <c r="O8" s="198">
        <v>24</v>
      </c>
      <c r="P8" s="200">
        <v>24</v>
      </c>
      <c r="Q8" s="198">
        <v>19</v>
      </c>
      <c r="R8" s="200">
        <v>19</v>
      </c>
      <c r="S8" s="574">
        <v>2</v>
      </c>
      <c r="T8" s="575">
        <v>2</v>
      </c>
      <c r="U8" s="198">
        <v>1</v>
      </c>
      <c r="V8" s="200">
        <v>1</v>
      </c>
    </row>
    <row r="9" spans="1:22" ht="18" customHeight="1">
      <c r="A9" s="576"/>
      <c r="B9" s="572" t="s">
        <v>242</v>
      </c>
      <c r="C9" s="577" t="s">
        <v>243</v>
      </c>
      <c r="D9" s="578"/>
      <c r="E9" s="201">
        <v>20</v>
      </c>
      <c r="F9" s="202">
        <v>20</v>
      </c>
      <c r="G9" s="201">
        <v>50</v>
      </c>
      <c r="H9" s="203">
        <v>50</v>
      </c>
      <c r="I9" s="201">
        <v>317408</v>
      </c>
      <c r="J9" s="202">
        <v>316662</v>
      </c>
      <c r="K9" s="201">
        <v>1063</v>
      </c>
      <c r="L9" s="203">
        <v>1063</v>
      </c>
      <c r="M9" s="201">
        <v>3000</v>
      </c>
      <c r="N9" s="203">
        <v>3000</v>
      </c>
      <c r="O9" s="201">
        <v>1500</v>
      </c>
      <c r="P9" s="203">
        <v>1500</v>
      </c>
      <c r="Q9" s="201">
        <v>100</v>
      </c>
      <c r="R9" s="203">
        <v>100</v>
      </c>
      <c r="S9" s="579">
        <v>630</v>
      </c>
      <c r="T9" s="580">
        <v>630</v>
      </c>
      <c r="U9" s="201">
        <v>105</v>
      </c>
      <c r="V9" s="203">
        <v>105</v>
      </c>
    </row>
    <row r="10" spans="1:22" ht="18" customHeight="1">
      <c r="A10" s="576"/>
      <c r="B10" s="576"/>
      <c r="C10" s="581" t="s">
        <v>244</v>
      </c>
      <c r="D10" s="582"/>
      <c r="E10" s="204">
        <v>20</v>
      </c>
      <c r="F10" s="205">
        <v>20</v>
      </c>
      <c r="G10" s="204">
        <v>50</v>
      </c>
      <c r="H10" s="206">
        <v>50</v>
      </c>
      <c r="I10" s="204">
        <v>158704</v>
      </c>
      <c r="J10" s="205">
        <v>158331</v>
      </c>
      <c r="K10" s="204">
        <v>602</v>
      </c>
      <c r="L10" s="206">
        <v>602</v>
      </c>
      <c r="M10" s="204">
        <v>1900</v>
      </c>
      <c r="N10" s="206">
        <v>1900</v>
      </c>
      <c r="O10" s="204">
        <v>788</v>
      </c>
      <c r="P10" s="206">
        <v>788</v>
      </c>
      <c r="Q10" s="204">
        <v>77</v>
      </c>
      <c r="R10" s="206">
        <v>77</v>
      </c>
      <c r="S10" s="583">
        <v>600</v>
      </c>
      <c r="T10" s="584">
        <v>600</v>
      </c>
      <c r="U10" s="204">
        <v>105</v>
      </c>
      <c r="V10" s="206">
        <v>105</v>
      </c>
    </row>
    <row r="11" spans="1:22" ht="18" customHeight="1">
      <c r="A11" s="576"/>
      <c r="B11" s="576"/>
      <c r="C11" s="581" t="s">
        <v>245</v>
      </c>
      <c r="D11" s="582"/>
      <c r="E11" s="204">
        <v>0</v>
      </c>
      <c r="F11" s="205">
        <v>0</v>
      </c>
      <c r="G11" s="204">
        <v>0</v>
      </c>
      <c r="H11" s="206">
        <v>0</v>
      </c>
      <c r="I11" s="204">
        <v>158704</v>
      </c>
      <c r="J11" s="205">
        <v>158331</v>
      </c>
      <c r="K11" s="204">
        <v>0</v>
      </c>
      <c r="L11" s="206">
        <v>0</v>
      </c>
      <c r="M11" s="204">
        <v>0</v>
      </c>
      <c r="N11" s="206">
        <v>0</v>
      </c>
      <c r="O11" s="204">
        <v>0</v>
      </c>
      <c r="P11" s="206">
        <v>0</v>
      </c>
      <c r="Q11" s="204">
        <v>13</v>
      </c>
      <c r="R11" s="206">
        <v>13</v>
      </c>
      <c r="S11" s="583">
        <v>0</v>
      </c>
      <c r="T11" s="584">
        <v>0</v>
      </c>
      <c r="U11" s="204">
        <v>0</v>
      </c>
      <c r="V11" s="206">
        <v>0</v>
      </c>
    </row>
    <row r="12" spans="1:22" ht="18" customHeight="1">
      <c r="A12" s="576"/>
      <c r="B12" s="576"/>
      <c r="C12" s="581" t="s">
        <v>246</v>
      </c>
      <c r="D12" s="582"/>
      <c r="E12" s="204">
        <v>0</v>
      </c>
      <c r="F12" s="205">
        <v>0</v>
      </c>
      <c r="G12" s="204">
        <v>0</v>
      </c>
      <c r="H12" s="206">
        <v>0</v>
      </c>
      <c r="I12" s="204">
        <v>0</v>
      </c>
      <c r="J12" s="205">
        <v>0</v>
      </c>
      <c r="K12" s="204">
        <v>461</v>
      </c>
      <c r="L12" s="206">
        <v>461</v>
      </c>
      <c r="M12" s="204">
        <v>1100</v>
      </c>
      <c r="N12" s="206">
        <v>1100</v>
      </c>
      <c r="O12" s="204">
        <v>713</v>
      </c>
      <c r="P12" s="206">
        <v>713</v>
      </c>
      <c r="Q12" s="204">
        <v>10</v>
      </c>
      <c r="R12" s="206">
        <v>10</v>
      </c>
      <c r="S12" s="583">
        <v>30</v>
      </c>
      <c r="T12" s="584">
        <v>30</v>
      </c>
      <c r="U12" s="204">
        <v>0</v>
      </c>
      <c r="V12" s="206">
        <v>0</v>
      </c>
    </row>
    <row r="13" spans="1:22" ht="18" customHeight="1">
      <c r="A13" s="576"/>
      <c r="B13" s="576"/>
      <c r="C13" s="581" t="s">
        <v>247</v>
      </c>
      <c r="D13" s="582"/>
      <c r="E13" s="204">
        <v>0</v>
      </c>
      <c r="F13" s="205">
        <v>0</v>
      </c>
      <c r="G13" s="204">
        <v>0</v>
      </c>
      <c r="H13" s="206">
        <v>0</v>
      </c>
      <c r="I13" s="204">
        <v>0</v>
      </c>
      <c r="J13" s="205">
        <v>0</v>
      </c>
      <c r="K13" s="204">
        <v>0</v>
      </c>
      <c r="L13" s="206">
        <v>0</v>
      </c>
      <c r="M13" s="204">
        <v>0</v>
      </c>
      <c r="N13" s="206">
        <v>0</v>
      </c>
      <c r="O13" s="204">
        <v>0</v>
      </c>
      <c r="P13" s="206">
        <v>0</v>
      </c>
      <c r="Q13" s="204">
        <v>0</v>
      </c>
      <c r="R13" s="206">
        <v>0</v>
      </c>
      <c r="S13" s="583">
        <v>0</v>
      </c>
      <c r="T13" s="584">
        <v>0</v>
      </c>
      <c r="U13" s="204">
        <v>0</v>
      </c>
      <c r="V13" s="206">
        <v>0</v>
      </c>
    </row>
    <row r="14" spans="1:22" ht="18" customHeight="1">
      <c r="A14" s="585"/>
      <c r="B14" s="585"/>
      <c r="C14" s="586" t="s">
        <v>79</v>
      </c>
      <c r="D14" s="587"/>
      <c r="E14" s="207">
        <v>0</v>
      </c>
      <c r="F14" s="208">
        <v>0</v>
      </c>
      <c r="G14" s="207">
        <v>0</v>
      </c>
      <c r="H14" s="209">
        <v>0</v>
      </c>
      <c r="I14" s="207">
        <v>0</v>
      </c>
      <c r="J14" s="208">
        <v>0</v>
      </c>
      <c r="K14" s="207">
        <v>0</v>
      </c>
      <c r="L14" s="209">
        <v>0</v>
      </c>
      <c r="M14" s="207">
        <v>0</v>
      </c>
      <c r="N14" s="209">
        <v>0</v>
      </c>
      <c r="O14" s="207">
        <v>0</v>
      </c>
      <c r="P14" s="209">
        <v>0</v>
      </c>
      <c r="Q14" s="207">
        <v>0</v>
      </c>
      <c r="R14" s="209">
        <v>0</v>
      </c>
      <c r="S14" s="588">
        <v>0</v>
      </c>
      <c r="T14" s="589">
        <v>0</v>
      </c>
      <c r="U14" s="207">
        <v>0</v>
      </c>
      <c r="V14" s="209">
        <v>0</v>
      </c>
    </row>
    <row r="15" spans="1:22" ht="18" customHeight="1">
      <c r="A15" s="590" t="s">
        <v>248</v>
      </c>
      <c r="B15" s="572" t="s">
        <v>249</v>
      </c>
      <c r="C15" s="577" t="s">
        <v>250</v>
      </c>
      <c r="D15" s="578"/>
      <c r="E15" s="210">
        <v>39948</v>
      </c>
      <c r="F15" s="211">
        <v>42977</v>
      </c>
      <c r="G15" s="210">
        <v>7264</v>
      </c>
      <c r="H15" s="212">
        <v>4733</v>
      </c>
      <c r="I15" s="210">
        <v>7665</v>
      </c>
      <c r="J15" s="211">
        <v>6998</v>
      </c>
      <c r="K15" s="210">
        <v>69</v>
      </c>
      <c r="L15" s="212">
        <v>60</v>
      </c>
      <c r="M15" s="210">
        <v>760</v>
      </c>
      <c r="N15" s="212">
        <v>660</v>
      </c>
      <c r="O15" s="210">
        <v>847</v>
      </c>
      <c r="P15" s="212">
        <v>830</v>
      </c>
      <c r="Q15" s="210">
        <v>1714</v>
      </c>
      <c r="R15" s="212">
        <v>2030</v>
      </c>
      <c r="S15" s="591">
        <v>1676</v>
      </c>
      <c r="T15" s="592">
        <v>1656</v>
      </c>
      <c r="U15" s="210">
        <v>3492</v>
      </c>
      <c r="V15" s="212">
        <v>3144</v>
      </c>
    </row>
    <row r="16" spans="1:22" ht="18" customHeight="1">
      <c r="A16" s="576"/>
      <c r="B16" s="576"/>
      <c r="C16" s="581" t="s">
        <v>251</v>
      </c>
      <c r="D16" s="582"/>
      <c r="E16" s="213">
        <v>22</v>
      </c>
      <c r="F16" s="86">
        <v>22</v>
      </c>
      <c r="G16" s="213">
        <v>19045</v>
      </c>
      <c r="H16" s="214">
        <v>21289</v>
      </c>
      <c r="I16" s="213">
        <v>1673386</v>
      </c>
      <c r="J16" s="86">
        <v>1668453</v>
      </c>
      <c r="K16" s="213">
        <v>3115</v>
      </c>
      <c r="L16" s="214">
        <v>3192</v>
      </c>
      <c r="M16" s="213">
        <v>467</v>
      </c>
      <c r="N16" s="214">
        <v>503</v>
      </c>
      <c r="O16" s="213">
        <v>1577</v>
      </c>
      <c r="P16" s="214">
        <v>1669</v>
      </c>
      <c r="Q16" s="213">
        <v>3216</v>
      </c>
      <c r="R16" s="214">
        <v>3054</v>
      </c>
      <c r="S16" s="593">
        <v>54</v>
      </c>
      <c r="T16" s="594">
        <v>57</v>
      </c>
      <c r="U16" s="213">
        <v>9245</v>
      </c>
      <c r="V16" s="214">
        <v>9191</v>
      </c>
    </row>
    <row r="17" spans="1:22" ht="18" customHeight="1">
      <c r="A17" s="576"/>
      <c r="B17" s="576"/>
      <c r="C17" s="581" t="s">
        <v>252</v>
      </c>
      <c r="D17" s="582"/>
      <c r="E17" s="213">
        <v>0</v>
      </c>
      <c r="F17" s="86">
        <v>0</v>
      </c>
      <c r="G17" s="213">
        <v>0</v>
      </c>
      <c r="H17" s="214">
        <v>0</v>
      </c>
      <c r="I17" s="213">
        <v>994</v>
      </c>
      <c r="J17" s="86">
        <v>1021</v>
      </c>
      <c r="K17" s="213">
        <v>0</v>
      </c>
      <c r="L17" s="214">
        <v>0</v>
      </c>
      <c r="M17" s="213">
        <v>0</v>
      </c>
      <c r="N17" s="214">
        <v>0</v>
      </c>
      <c r="O17" s="213">
        <v>0</v>
      </c>
      <c r="P17" s="214">
        <v>0</v>
      </c>
      <c r="Q17" s="213">
        <v>0</v>
      </c>
      <c r="R17" s="214">
        <v>0</v>
      </c>
      <c r="S17" s="593">
        <v>0</v>
      </c>
      <c r="T17" s="594">
        <v>0</v>
      </c>
      <c r="U17" s="213">
        <v>0</v>
      </c>
      <c r="V17" s="214">
        <v>0</v>
      </c>
    </row>
    <row r="18" spans="1:22" ht="18" customHeight="1">
      <c r="A18" s="576"/>
      <c r="B18" s="585"/>
      <c r="C18" s="586" t="s">
        <v>253</v>
      </c>
      <c r="D18" s="587"/>
      <c r="E18" s="215">
        <v>39970</v>
      </c>
      <c r="F18" s="216">
        <v>42999</v>
      </c>
      <c r="G18" s="215">
        <v>26309</v>
      </c>
      <c r="H18" s="216">
        <v>26022</v>
      </c>
      <c r="I18" s="215">
        <v>1682045</v>
      </c>
      <c r="J18" s="216">
        <v>1676473</v>
      </c>
      <c r="K18" s="215">
        <v>3185</v>
      </c>
      <c r="L18" s="216">
        <v>3252</v>
      </c>
      <c r="M18" s="215">
        <v>1227</v>
      </c>
      <c r="N18" s="216">
        <v>1163</v>
      </c>
      <c r="O18" s="215">
        <v>2423</v>
      </c>
      <c r="P18" s="216">
        <v>2499</v>
      </c>
      <c r="Q18" s="215">
        <v>4930</v>
      </c>
      <c r="R18" s="216">
        <v>5084</v>
      </c>
      <c r="S18" s="595">
        <v>1730</v>
      </c>
      <c r="T18" s="596">
        <v>1713</v>
      </c>
      <c r="U18" s="215">
        <v>12738</v>
      </c>
      <c r="V18" s="216">
        <v>12335</v>
      </c>
    </row>
    <row r="19" spans="1:22" ht="18" customHeight="1">
      <c r="A19" s="576"/>
      <c r="B19" s="572" t="s">
        <v>254</v>
      </c>
      <c r="C19" s="577" t="s">
        <v>255</v>
      </c>
      <c r="D19" s="578"/>
      <c r="E19" s="217">
        <v>11160</v>
      </c>
      <c r="F19" s="212">
        <v>16703</v>
      </c>
      <c r="G19" s="217">
        <v>11120</v>
      </c>
      <c r="H19" s="212">
        <v>10428</v>
      </c>
      <c r="I19" s="217">
        <v>90051</v>
      </c>
      <c r="J19" s="212">
        <v>83976</v>
      </c>
      <c r="K19" s="217">
        <v>2322</v>
      </c>
      <c r="L19" s="212">
        <v>1729</v>
      </c>
      <c r="M19" s="217">
        <v>182</v>
      </c>
      <c r="N19" s="212">
        <v>127</v>
      </c>
      <c r="O19" s="217">
        <v>132</v>
      </c>
      <c r="P19" s="212">
        <v>124</v>
      </c>
      <c r="Q19" s="217">
        <v>1325</v>
      </c>
      <c r="R19" s="212">
        <v>724</v>
      </c>
      <c r="S19" s="597">
        <v>578</v>
      </c>
      <c r="T19" s="592">
        <v>581</v>
      </c>
      <c r="U19" s="217">
        <v>5375</v>
      </c>
      <c r="V19" s="212">
        <v>5158</v>
      </c>
    </row>
    <row r="20" spans="1:22" ht="18" customHeight="1">
      <c r="A20" s="576"/>
      <c r="B20" s="576"/>
      <c r="C20" s="581" t="s">
        <v>256</v>
      </c>
      <c r="D20" s="582"/>
      <c r="E20" s="218">
        <v>27224</v>
      </c>
      <c r="F20" s="214">
        <v>24923</v>
      </c>
      <c r="G20" s="218">
        <v>12339</v>
      </c>
      <c r="H20" s="214">
        <v>12823</v>
      </c>
      <c r="I20" s="218">
        <v>693481</v>
      </c>
      <c r="J20" s="214">
        <v>736680</v>
      </c>
      <c r="K20" s="218">
        <v>0</v>
      </c>
      <c r="L20" s="214">
        <v>670</v>
      </c>
      <c r="M20" s="218">
        <v>1797</v>
      </c>
      <c r="N20" s="214">
        <v>1797</v>
      </c>
      <c r="O20" s="218">
        <v>494</v>
      </c>
      <c r="P20" s="214">
        <v>584</v>
      </c>
      <c r="Q20" s="218">
        <v>94</v>
      </c>
      <c r="R20" s="214">
        <v>958</v>
      </c>
      <c r="S20" s="598">
        <v>1</v>
      </c>
      <c r="T20" s="594">
        <v>10</v>
      </c>
      <c r="U20" s="218">
        <v>4221</v>
      </c>
      <c r="V20" s="214">
        <v>4294</v>
      </c>
    </row>
    <row r="21" spans="1:22" s="297" customFormat="1" ht="18" customHeight="1">
      <c r="A21" s="576"/>
      <c r="B21" s="576"/>
      <c r="C21" s="340" t="s">
        <v>257</v>
      </c>
      <c r="D21" s="316"/>
      <c r="E21" s="219">
        <v>0</v>
      </c>
      <c r="F21" s="220">
        <v>0</v>
      </c>
      <c r="G21" s="219">
        <v>0</v>
      </c>
      <c r="H21" s="220">
        <v>0</v>
      </c>
      <c r="I21" s="219">
        <v>581105</v>
      </c>
      <c r="J21" s="220">
        <v>539154</v>
      </c>
      <c r="K21" s="219">
        <v>0</v>
      </c>
      <c r="L21" s="220">
        <v>0</v>
      </c>
      <c r="M21" s="219">
        <v>0</v>
      </c>
      <c r="N21" s="220">
        <v>0</v>
      </c>
      <c r="O21" s="219">
        <v>0</v>
      </c>
      <c r="P21" s="220">
        <v>0</v>
      </c>
      <c r="Q21" s="219">
        <v>0</v>
      </c>
      <c r="R21" s="220">
        <v>0</v>
      </c>
      <c r="S21" s="598">
        <v>0</v>
      </c>
      <c r="T21" s="594">
        <v>0</v>
      </c>
      <c r="U21" s="219">
        <v>0</v>
      </c>
      <c r="V21" s="220">
        <v>0</v>
      </c>
    </row>
    <row r="22" spans="1:22" ht="18" customHeight="1">
      <c r="A22" s="576"/>
      <c r="B22" s="585"/>
      <c r="C22" s="599" t="s">
        <v>258</v>
      </c>
      <c r="D22" s="600"/>
      <c r="E22" s="215">
        <v>38384</v>
      </c>
      <c r="F22" s="221">
        <v>41626</v>
      </c>
      <c r="G22" s="215">
        <v>23459</v>
      </c>
      <c r="H22" s="221">
        <v>23251</v>
      </c>
      <c r="I22" s="215">
        <v>1364637</v>
      </c>
      <c r="J22" s="221">
        <v>1359811</v>
      </c>
      <c r="K22" s="215">
        <v>2322</v>
      </c>
      <c r="L22" s="221">
        <v>2398</v>
      </c>
      <c r="M22" s="215">
        <v>1979</v>
      </c>
      <c r="N22" s="221">
        <v>1924</v>
      </c>
      <c r="O22" s="215">
        <v>626</v>
      </c>
      <c r="P22" s="221">
        <v>708</v>
      </c>
      <c r="Q22" s="215">
        <v>1419</v>
      </c>
      <c r="R22" s="221">
        <v>1682</v>
      </c>
      <c r="S22" s="595">
        <v>579</v>
      </c>
      <c r="T22" s="601">
        <v>591</v>
      </c>
      <c r="U22" s="215">
        <v>9597</v>
      </c>
      <c r="V22" s="221">
        <v>9452</v>
      </c>
    </row>
    <row r="23" spans="1:22" ht="18" customHeight="1">
      <c r="A23" s="576"/>
      <c r="B23" s="572" t="s">
        <v>259</v>
      </c>
      <c r="C23" s="577" t="s">
        <v>260</v>
      </c>
      <c r="D23" s="578"/>
      <c r="E23" s="217">
        <v>20</v>
      </c>
      <c r="F23" s="212">
        <v>20</v>
      </c>
      <c r="G23" s="217">
        <v>50</v>
      </c>
      <c r="H23" s="212">
        <v>50</v>
      </c>
      <c r="I23" s="217">
        <v>317408</v>
      </c>
      <c r="J23" s="212">
        <v>316662</v>
      </c>
      <c r="K23" s="217">
        <v>1063</v>
      </c>
      <c r="L23" s="212">
        <v>1063</v>
      </c>
      <c r="M23" s="217">
        <v>3000</v>
      </c>
      <c r="N23" s="212">
        <v>3000</v>
      </c>
      <c r="O23" s="217">
        <v>1500</v>
      </c>
      <c r="P23" s="212">
        <v>1500</v>
      </c>
      <c r="Q23" s="217">
        <v>100</v>
      </c>
      <c r="R23" s="212">
        <v>100</v>
      </c>
      <c r="S23" s="597">
        <v>315</v>
      </c>
      <c r="T23" s="592">
        <v>315</v>
      </c>
      <c r="U23" s="217">
        <v>100</v>
      </c>
      <c r="V23" s="212">
        <v>100</v>
      </c>
    </row>
    <row r="24" spans="1:22" ht="18" customHeight="1">
      <c r="A24" s="576"/>
      <c r="B24" s="576"/>
      <c r="C24" s="581" t="s">
        <v>261</v>
      </c>
      <c r="D24" s="582"/>
      <c r="E24" s="218">
        <v>0</v>
      </c>
      <c r="F24" s="214">
        <v>0</v>
      </c>
      <c r="G24" s="218">
        <v>2800</v>
      </c>
      <c r="H24" s="214">
        <v>2721</v>
      </c>
      <c r="I24" s="218">
        <v>0</v>
      </c>
      <c r="J24" s="214">
        <v>0</v>
      </c>
      <c r="K24" s="218">
        <v>-201</v>
      </c>
      <c r="L24" s="214">
        <v>-209</v>
      </c>
      <c r="M24" s="218">
        <v>-3753</v>
      </c>
      <c r="N24" s="214">
        <v>-3761</v>
      </c>
      <c r="O24" s="218">
        <v>298</v>
      </c>
      <c r="P24" s="214">
        <v>292</v>
      </c>
      <c r="Q24" s="218">
        <v>-29130</v>
      </c>
      <c r="R24" s="214">
        <v>-29238</v>
      </c>
      <c r="S24" s="598">
        <v>521</v>
      </c>
      <c r="T24" s="594">
        <v>492</v>
      </c>
      <c r="U24" s="218">
        <v>3016</v>
      </c>
      <c r="V24" s="214">
        <v>2757</v>
      </c>
    </row>
    <row r="25" spans="1:22" ht="18" customHeight="1">
      <c r="A25" s="576"/>
      <c r="B25" s="576"/>
      <c r="C25" s="581" t="s">
        <v>262</v>
      </c>
      <c r="D25" s="582"/>
      <c r="E25" s="218">
        <v>1566</v>
      </c>
      <c r="F25" s="214">
        <v>1353</v>
      </c>
      <c r="G25" s="218">
        <v>0</v>
      </c>
      <c r="H25" s="214">
        <v>0</v>
      </c>
      <c r="I25" s="218">
        <v>0</v>
      </c>
      <c r="J25" s="214">
        <v>0</v>
      </c>
      <c r="K25" s="218">
        <v>0</v>
      </c>
      <c r="L25" s="214">
        <v>0</v>
      </c>
      <c r="M25" s="218">
        <v>0</v>
      </c>
      <c r="N25" s="214">
        <v>0</v>
      </c>
      <c r="O25" s="218">
        <v>0</v>
      </c>
      <c r="P25" s="214">
        <v>0</v>
      </c>
      <c r="Q25" s="218">
        <v>32540</v>
      </c>
      <c r="R25" s="214">
        <v>32540</v>
      </c>
      <c r="S25" s="598">
        <v>315</v>
      </c>
      <c r="T25" s="594">
        <v>315</v>
      </c>
      <c r="U25" s="218">
        <v>25</v>
      </c>
      <c r="V25" s="214">
        <v>25</v>
      </c>
    </row>
    <row r="26" spans="1:22" ht="18" customHeight="1">
      <c r="A26" s="576"/>
      <c r="B26" s="585"/>
      <c r="C26" s="136" t="s">
        <v>263</v>
      </c>
      <c r="D26" s="602"/>
      <c r="E26" s="222">
        <v>1586</v>
      </c>
      <c r="F26" s="221">
        <v>1373</v>
      </c>
      <c r="G26" s="222">
        <v>2850</v>
      </c>
      <c r="H26" s="221">
        <v>2771</v>
      </c>
      <c r="I26" s="223">
        <v>317408</v>
      </c>
      <c r="J26" s="221">
        <v>316662</v>
      </c>
      <c r="K26" s="222">
        <v>862</v>
      </c>
      <c r="L26" s="221">
        <v>854</v>
      </c>
      <c r="M26" s="222">
        <v>-753</v>
      </c>
      <c r="N26" s="221">
        <v>-761</v>
      </c>
      <c r="O26" s="222">
        <v>1798</v>
      </c>
      <c r="P26" s="221">
        <v>1792</v>
      </c>
      <c r="Q26" s="222">
        <v>3510</v>
      </c>
      <c r="R26" s="221">
        <v>3402</v>
      </c>
      <c r="S26" s="603">
        <v>1151</v>
      </c>
      <c r="T26" s="601">
        <v>1122</v>
      </c>
      <c r="U26" s="222">
        <v>3141</v>
      </c>
      <c r="V26" s="221">
        <v>2882</v>
      </c>
    </row>
    <row r="27" spans="1:22" ht="18" customHeight="1">
      <c r="A27" s="585"/>
      <c r="B27" s="586" t="s">
        <v>264</v>
      </c>
      <c r="C27" s="587"/>
      <c r="D27" s="587"/>
      <c r="E27" s="224">
        <v>39970</v>
      </c>
      <c r="F27" s="221">
        <v>42999</v>
      </c>
      <c r="G27" s="215">
        <v>26309</v>
      </c>
      <c r="H27" s="221">
        <v>26022</v>
      </c>
      <c r="I27" s="224">
        <v>1682045</v>
      </c>
      <c r="J27" s="221">
        <v>1676473</v>
      </c>
      <c r="K27" s="215">
        <v>3185</v>
      </c>
      <c r="L27" s="221">
        <v>3252</v>
      </c>
      <c r="M27" s="215">
        <v>1227</v>
      </c>
      <c r="N27" s="221">
        <v>1163</v>
      </c>
      <c r="O27" s="215">
        <v>2423</v>
      </c>
      <c r="P27" s="221">
        <v>2499</v>
      </c>
      <c r="Q27" s="215">
        <v>4930</v>
      </c>
      <c r="R27" s="221">
        <v>5084</v>
      </c>
      <c r="S27" s="595">
        <v>1730</v>
      </c>
      <c r="T27" s="601">
        <v>1713</v>
      </c>
      <c r="U27" s="215">
        <v>12738</v>
      </c>
      <c r="V27" s="221">
        <v>12335</v>
      </c>
    </row>
    <row r="28" spans="1:22" ht="18" customHeight="1">
      <c r="A28" s="572" t="s">
        <v>265</v>
      </c>
      <c r="B28" s="572" t="s">
        <v>266</v>
      </c>
      <c r="C28" s="577" t="s">
        <v>267</v>
      </c>
      <c r="D28" s="604" t="s">
        <v>37</v>
      </c>
      <c r="E28" s="217">
        <v>4375</v>
      </c>
      <c r="F28" s="212">
        <v>1788</v>
      </c>
      <c r="G28" s="217">
        <v>11311</v>
      </c>
      <c r="H28" s="212">
        <v>11947</v>
      </c>
      <c r="I28" s="217">
        <v>72455</v>
      </c>
      <c r="J28" s="212">
        <v>68541</v>
      </c>
      <c r="K28" s="217">
        <v>229</v>
      </c>
      <c r="L28" s="212">
        <v>225</v>
      </c>
      <c r="M28" s="217">
        <v>685</v>
      </c>
      <c r="N28" s="212">
        <v>666</v>
      </c>
      <c r="O28" s="217">
        <v>813</v>
      </c>
      <c r="P28" s="212">
        <v>886</v>
      </c>
      <c r="Q28" s="217">
        <v>2395</v>
      </c>
      <c r="R28" s="212">
        <v>2287</v>
      </c>
      <c r="S28" s="597">
        <v>3318</v>
      </c>
      <c r="T28" s="592">
        <v>3170</v>
      </c>
      <c r="U28" s="217">
        <v>5848</v>
      </c>
      <c r="V28" s="212">
        <v>5984</v>
      </c>
    </row>
    <row r="29" spans="1:22" ht="18" customHeight="1">
      <c r="A29" s="576"/>
      <c r="B29" s="576"/>
      <c r="C29" s="581" t="s">
        <v>268</v>
      </c>
      <c r="D29" s="605" t="s">
        <v>38</v>
      </c>
      <c r="E29" s="218">
        <v>4064</v>
      </c>
      <c r="F29" s="214">
        <v>1724</v>
      </c>
      <c r="G29" s="218">
        <v>11188</v>
      </c>
      <c r="H29" s="214">
        <v>11894</v>
      </c>
      <c r="I29" s="218">
        <v>61846</v>
      </c>
      <c r="J29" s="214">
        <v>57127</v>
      </c>
      <c r="K29" s="218">
        <v>203</v>
      </c>
      <c r="L29" s="214">
        <v>208</v>
      </c>
      <c r="M29" s="218">
        <v>613</v>
      </c>
      <c r="N29" s="214">
        <v>608</v>
      </c>
      <c r="O29" s="218">
        <v>723</v>
      </c>
      <c r="P29" s="214">
        <v>752</v>
      </c>
      <c r="Q29" s="218">
        <v>1920</v>
      </c>
      <c r="R29" s="214">
        <v>1762</v>
      </c>
      <c r="S29" s="598">
        <v>3067</v>
      </c>
      <c r="T29" s="594">
        <v>2836</v>
      </c>
      <c r="U29" s="218">
        <v>5186</v>
      </c>
      <c r="V29" s="214">
        <v>5317</v>
      </c>
    </row>
    <row r="30" spans="1:22" ht="18" customHeight="1">
      <c r="A30" s="576"/>
      <c r="B30" s="576"/>
      <c r="C30" s="581" t="s">
        <v>269</v>
      </c>
      <c r="D30" s="605" t="s">
        <v>39</v>
      </c>
      <c r="E30" s="218">
        <v>99</v>
      </c>
      <c r="F30" s="214">
        <v>107</v>
      </c>
      <c r="G30" s="213">
        <v>39</v>
      </c>
      <c r="H30" s="214">
        <v>41</v>
      </c>
      <c r="I30" s="218">
        <v>1678</v>
      </c>
      <c r="J30" s="214">
        <v>1753</v>
      </c>
      <c r="K30" s="218">
        <v>0</v>
      </c>
      <c r="L30" s="214">
        <v>0</v>
      </c>
      <c r="M30" s="218">
        <v>75</v>
      </c>
      <c r="N30" s="214">
        <v>67</v>
      </c>
      <c r="O30" s="218">
        <v>79</v>
      </c>
      <c r="P30" s="214">
        <v>81</v>
      </c>
      <c r="Q30" s="218">
        <v>326</v>
      </c>
      <c r="R30" s="214">
        <v>206</v>
      </c>
      <c r="S30" s="598">
        <v>207</v>
      </c>
      <c r="T30" s="594">
        <v>200</v>
      </c>
      <c r="U30" s="218">
        <v>284</v>
      </c>
      <c r="V30" s="214">
        <v>285</v>
      </c>
    </row>
    <row r="31" spans="1:22" ht="18" customHeight="1">
      <c r="A31" s="576"/>
      <c r="B31" s="576"/>
      <c r="C31" s="599" t="s">
        <v>270</v>
      </c>
      <c r="D31" s="606" t="s">
        <v>271</v>
      </c>
      <c r="E31" s="215">
        <f aca="true" t="shared" si="0" ref="E31:U31">E28-E29-E30</f>
        <v>212</v>
      </c>
      <c r="F31" s="216">
        <f t="shared" si="0"/>
        <v>-43</v>
      </c>
      <c r="G31" s="215">
        <v>84</v>
      </c>
      <c r="H31" s="216">
        <f t="shared" si="0"/>
        <v>12</v>
      </c>
      <c r="I31" s="215">
        <f t="shared" si="0"/>
        <v>8931</v>
      </c>
      <c r="J31" s="165">
        <f t="shared" si="0"/>
        <v>9661</v>
      </c>
      <c r="K31" s="215">
        <f t="shared" si="0"/>
        <v>26</v>
      </c>
      <c r="L31" s="165">
        <f t="shared" si="0"/>
        <v>17</v>
      </c>
      <c r="M31" s="215">
        <f t="shared" si="0"/>
        <v>-3</v>
      </c>
      <c r="N31" s="216">
        <f t="shared" si="0"/>
        <v>-9</v>
      </c>
      <c r="O31" s="215">
        <f t="shared" si="0"/>
        <v>11</v>
      </c>
      <c r="P31" s="216">
        <f t="shared" si="0"/>
        <v>53</v>
      </c>
      <c r="Q31" s="215">
        <f t="shared" si="0"/>
        <v>149</v>
      </c>
      <c r="R31" s="216">
        <f t="shared" si="0"/>
        <v>319</v>
      </c>
      <c r="S31" s="595">
        <f t="shared" si="0"/>
        <v>44</v>
      </c>
      <c r="T31" s="596">
        <f t="shared" si="0"/>
        <v>134</v>
      </c>
      <c r="U31" s="215">
        <f t="shared" si="0"/>
        <v>378</v>
      </c>
      <c r="V31" s="216">
        <f>V28-V29-V30</f>
        <v>382</v>
      </c>
    </row>
    <row r="32" spans="1:22" ht="18" customHeight="1">
      <c r="A32" s="576"/>
      <c r="B32" s="576"/>
      <c r="C32" s="577" t="s">
        <v>272</v>
      </c>
      <c r="D32" s="604" t="s">
        <v>41</v>
      </c>
      <c r="E32" s="217">
        <v>1</v>
      </c>
      <c r="F32" s="212">
        <v>4</v>
      </c>
      <c r="G32" s="217">
        <v>21</v>
      </c>
      <c r="H32" s="212">
        <v>80</v>
      </c>
      <c r="I32" s="217">
        <v>107</v>
      </c>
      <c r="J32" s="212">
        <v>97</v>
      </c>
      <c r="K32" s="217">
        <v>5</v>
      </c>
      <c r="L32" s="212">
        <v>5</v>
      </c>
      <c r="M32" s="217">
        <v>12</v>
      </c>
      <c r="N32" s="212">
        <v>19</v>
      </c>
      <c r="O32" s="217">
        <v>0</v>
      </c>
      <c r="P32" s="212">
        <v>0</v>
      </c>
      <c r="Q32" s="217">
        <v>1</v>
      </c>
      <c r="R32" s="212">
        <v>0</v>
      </c>
      <c r="S32" s="597">
        <v>5</v>
      </c>
      <c r="T32" s="592">
        <v>5</v>
      </c>
      <c r="U32" s="217">
        <v>81</v>
      </c>
      <c r="V32" s="212">
        <v>53</v>
      </c>
    </row>
    <row r="33" spans="1:22" ht="18" customHeight="1">
      <c r="A33" s="576"/>
      <c r="B33" s="576"/>
      <c r="C33" s="581" t="s">
        <v>273</v>
      </c>
      <c r="D33" s="605" t="s">
        <v>42</v>
      </c>
      <c r="E33" s="218">
        <v>0</v>
      </c>
      <c r="F33" s="214">
        <v>0</v>
      </c>
      <c r="G33" s="218">
        <v>54</v>
      </c>
      <c r="H33" s="214">
        <v>47</v>
      </c>
      <c r="I33" s="218">
        <v>9038</v>
      </c>
      <c r="J33" s="214">
        <v>9758</v>
      </c>
      <c r="K33" s="218">
        <v>16</v>
      </c>
      <c r="L33" s="214">
        <v>17</v>
      </c>
      <c r="M33" s="218">
        <v>0</v>
      </c>
      <c r="N33" s="214">
        <v>4</v>
      </c>
      <c r="O33" s="218">
        <v>0</v>
      </c>
      <c r="P33" s="214">
        <v>0</v>
      </c>
      <c r="Q33" s="218">
        <v>29</v>
      </c>
      <c r="R33" s="214">
        <v>34</v>
      </c>
      <c r="S33" s="598">
        <v>0</v>
      </c>
      <c r="T33" s="594">
        <v>0</v>
      </c>
      <c r="U33" s="218">
        <v>0</v>
      </c>
      <c r="V33" s="214">
        <v>1</v>
      </c>
    </row>
    <row r="34" spans="1:22" ht="18" customHeight="1">
      <c r="A34" s="576"/>
      <c r="B34" s="585"/>
      <c r="C34" s="599" t="s">
        <v>274</v>
      </c>
      <c r="D34" s="606" t="s">
        <v>275</v>
      </c>
      <c r="E34" s="215">
        <f aca="true" t="shared" si="1" ref="E34:N34">E31+E32-E33</f>
        <v>213</v>
      </c>
      <c r="F34" s="221">
        <f t="shared" si="1"/>
        <v>-39</v>
      </c>
      <c r="G34" s="215">
        <f t="shared" si="1"/>
        <v>51</v>
      </c>
      <c r="H34" s="221">
        <f t="shared" si="1"/>
        <v>45</v>
      </c>
      <c r="I34" s="215">
        <f t="shared" si="1"/>
        <v>0</v>
      </c>
      <c r="J34" s="221">
        <f t="shared" si="1"/>
        <v>0</v>
      </c>
      <c r="K34" s="215">
        <f t="shared" si="1"/>
        <v>15</v>
      </c>
      <c r="L34" s="221">
        <f t="shared" si="1"/>
        <v>5</v>
      </c>
      <c r="M34" s="215">
        <f t="shared" si="1"/>
        <v>9</v>
      </c>
      <c r="N34" s="221">
        <f t="shared" si="1"/>
        <v>6</v>
      </c>
      <c r="O34" s="215">
        <f>O31+O32-O33</f>
        <v>11</v>
      </c>
      <c r="P34" s="221">
        <f>P31+P32-P33</f>
        <v>53</v>
      </c>
      <c r="Q34" s="215">
        <f aca="true" t="shared" si="2" ref="Q34:V34">Q31+Q32-Q33</f>
        <v>121</v>
      </c>
      <c r="R34" s="221">
        <f t="shared" si="2"/>
        <v>285</v>
      </c>
      <c r="S34" s="595">
        <f t="shared" si="2"/>
        <v>49</v>
      </c>
      <c r="T34" s="601">
        <f t="shared" si="2"/>
        <v>139</v>
      </c>
      <c r="U34" s="215">
        <f t="shared" si="2"/>
        <v>459</v>
      </c>
      <c r="V34" s="221">
        <f t="shared" si="2"/>
        <v>434</v>
      </c>
    </row>
    <row r="35" spans="1:22" ht="18" customHeight="1">
      <c r="A35" s="576"/>
      <c r="B35" s="572" t="s">
        <v>276</v>
      </c>
      <c r="C35" s="577" t="s">
        <v>277</v>
      </c>
      <c r="D35" s="604" t="s">
        <v>278</v>
      </c>
      <c r="E35" s="217">
        <v>0</v>
      </c>
      <c r="F35" s="212">
        <v>39</v>
      </c>
      <c r="G35" s="217">
        <v>28</v>
      </c>
      <c r="H35" s="212">
        <v>60</v>
      </c>
      <c r="I35" s="217">
        <v>0</v>
      </c>
      <c r="J35" s="212">
        <v>0</v>
      </c>
      <c r="K35" s="217">
        <v>0</v>
      </c>
      <c r="L35" s="212">
        <v>0</v>
      </c>
      <c r="M35" s="217">
        <v>0</v>
      </c>
      <c r="N35" s="212">
        <v>176</v>
      </c>
      <c r="O35" s="217">
        <v>0</v>
      </c>
      <c r="P35" s="212">
        <v>0</v>
      </c>
      <c r="Q35" s="217">
        <v>3</v>
      </c>
      <c r="R35" s="212">
        <v>1</v>
      </c>
      <c r="S35" s="597">
        <v>0</v>
      </c>
      <c r="T35" s="592">
        <v>0</v>
      </c>
      <c r="U35" s="217">
        <v>0</v>
      </c>
      <c r="V35" s="212">
        <v>0</v>
      </c>
    </row>
    <row r="36" spans="1:22" ht="18" customHeight="1">
      <c r="A36" s="576"/>
      <c r="B36" s="576"/>
      <c r="C36" s="581" t="s">
        <v>279</v>
      </c>
      <c r="D36" s="605" t="s">
        <v>280</v>
      </c>
      <c r="E36" s="218">
        <v>0</v>
      </c>
      <c r="F36" s="214">
        <v>0</v>
      </c>
      <c r="G36" s="218">
        <v>0</v>
      </c>
      <c r="H36" s="214">
        <v>1656</v>
      </c>
      <c r="I36" s="218">
        <v>0</v>
      </c>
      <c r="J36" s="214">
        <v>0</v>
      </c>
      <c r="K36" s="218">
        <v>0</v>
      </c>
      <c r="L36" s="214">
        <v>0</v>
      </c>
      <c r="M36" s="218">
        <v>0</v>
      </c>
      <c r="N36" s="214">
        <v>175</v>
      </c>
      <c r="O36" s="218">
        <v>0</v>
      </c>
      <c r="P36" s="214">
        <v>0</v>
      </c>
      <c r="Q36" s="218">
        <v>0</v>
      </c>
      <c r="R36" s="214">
        <v>0</v>
      </c>
      <c r="S36" s="598">
        <v>0</v>
      </c>
      <c r="T36" s="594">
        <v>0</v>
      </c>
      <c r="U36" s="218">
        <v>39</v>
      </c>
      <c r="V36" s="214">
        <v>8</v>
      </c>
    </row>
    <row r="37" spans="1:22" ht="18" customHeight="1">
      <c r="A37" s="576"/>
      <c r="B37" s="576"/>
      <c r="C37" s="581" t="s">
        <v>281</v>
      </c>
      <c r="D37" s="605" t="s">
        <v>282</v>
      </c>
      <c r="E37" s="218">
        <f aca="true" t="shared" si="3" ref="E37:N37">E34+E35-E36</f>
        <v>213</v>
      </c>
      <c r="F37" s="214">
        <f t="shared" si="3"/>
        <v>0</v>
      </c>
      <c r="G37" s="218">
        <f t="shared" si="3"/>
        <v>79</v>
      </c>
      <c r="H37" s="214">
        <f t="shared" si="3"/>
        <v>-1551</v>
      </c>
      <c r="I37" s="218">
        <f t="shared" si="3"/>
        <v>0</v>
      </c>
      <c r="J37" s="214">
        <f t="shared" si="3"/>
        <v>0</v>
      </c>
      <c r="K37" s="218">
        <f t="shared" si="3"/>
        <v>15</v>
      </c>
      <c r="L37" s="214">
        <f t="shared" si="3"/>
        <v>5</v>
      </c>
      <c r="M37" s="218">
        <f t="shared" si="3"/>
        <v>9</v>
      </c>
      <c r="N37" s="214">
        <f t="shared" si="3"/>
        <v>7</v>
      </c>
      <c r="O37" s="218">
        <f>O34+O35-O36</f>
        <v>11</v>
      </c>
      <c r="P37" s="214">
        <f>P34+P35-P36</f>
        <v>53</v>
      </c>
      <c r="Q37" s="218">
        <f aca="true" t="shared" si="4" ref="Q37:V37">Q34+Q35-Q36</f>
        <v>124</v>
      </c>
      <c r="R37" s="214">
        <f t="shared" si="4"/>
        <v>286</v>
      </c>
      <c r="S37" s="598">
        <f t="shared" si="4"/>
        <v>49</v>
      </c>
      <c r="T37" s="594">
        <f t="shared" si="4"/>
        <v>139</v>
      </c>
      <c r="U37" s="218">
        <f t="shared" si="4"/>
        <v>420</v>
      </c>
      <c r="V37" s="214">
        <f t="shared" si="4"/>
        <v>426</v>
      </c>
    </row>
    <row r="38" spans="1:22" ht="18" customHeight="1">
      <c r="A38" s="576"/>
      <c r="B38" s="576"/>
      <c r="C38" s="581" t="s">
        <v>283</v>
      </c>
      <c r="D38" s="605" t="s">
        <v>284</v>
      </c>
      <c r="E38" s="218">
        <v>0</v>
      </c>
      <c r="F38" s="214">
        <v>0</v>
      </c>
      <c r="G38" s="218">
        <v>0</v>
      </c>
      <c r="H38" s="214">
        <v>0</v>
      </c>
      <c r="I38" s="218">
        <v>0</v>
      </c>
      <c r="J38" s="214">
        <v>0</v>
      </c>
      <c r="K38" s="218">
        <v>0</v>
      </c>
      <c r="L38" s="214">
        <v>0</v>
      </c>
      <c r="M38" s="218">
        <v>0</v>
      </c>
      <c r="N38" s="214">
        <v>0</v>
      </c>
      <c r="O38" s="218">
        <v>0</v>
      </c>
      <c r="P38" s="214">
        <v>0</v>
      </c>
      <c r="Q38" s="218">
        <v>0</v>
      </c>
      <c r="R38" s="214">
        <v>0</v>
      </c>
      <c r="S38" s="598">
        <v>0</v>
      </c>
      <c r="T38" s="594">
        <v>0</v>
      </c>
      <c r="U38" s="218">
        <v>0</v>
      </c>
      <c r="V38" s="214">
        <v>0</v>
      </c>
    </row>
    <row r="39" spans="1:22" ht="18" customHeight="1">
      <c r="A39" s="576"/>
      <c r="B39" s="576"/>
      <c r="C39" s="581" t="s">
        <v>285</v>
      </c>
      <c r="D39" s="605" t="s">
        <v>286</v>
      </c>
      <c r="E39" s="218">
        <v>0</v>
      </c>
      <c r="F39" s="214">
        <v>0</v>
      </c>
      <c r="G39" s="218">
        <v>0</v>
      </c>
      <c r="H39" s="214">
        <v>0</v>
      </c>
      <c r="I39" s="218">
        <v>0</v>
      </c>
      <c r="J39" s="214">
        <v>0</v>
      </c>
      <c r="K39" s="218">
        <v>0</v>
      </c>
      <c r="L39" s="214">
        <v>0</v>
      </c>
      <c r="M39" s="218">
        <v>0</v>
      </c>
      <c r="N39" s="214">
        <v>0</v>
      </c>
      <c r="O39" s="218">
        <v>0</v>
      </c>
      <c r="P39" s="214">
        <v>0</v>
      </c>
      <c r="Q39" s="218">
        <v>0</v>
      </c>
      <c r="R39" s="214">
        <v>0</v>
      </c>
      <c r="S39" s="598">
        <v>0</v>
      </c>
      <c r="T39" s="594">
        <v>0</v>
      </c>
      <c r="U39" s="218">
        <v>0</v>
      </c>
      <c r="V39" s="214">
        <v>0</v>
      </c>
    </row>
    <row r="40" spans="1:22" ht="18" customHeight="1">
      <c r="A40" s="576"/>
      <c r="B40" s="576"/>
      <c r="C40" s="581" t="s">
        <v>287</v>
      </c>
      <c r="D40" s="605" t="s">
        <v>288</v>
      </c>
      <c r="E40" s="218">
        <v>0</v>
      </c>
      <c r="F40" s="214">
        <v>0</v>
      </c>
      <c r="G40" s="218">
        <v>0</v>
      </c>
      <c r="H40" s="214">
        <v>0</v>
      </c>
      <c r="I40" s="218">
        <v>0</v>
      </c>
      <c r="J40" s="214">
        <v>0</v>
      </c>
      <c r="K40" s="218">
        <v>6</v>
      </c>
      <c r="L40" s="214">
        <v>2</v>
      </c>
      <c r="M40" s="218">
        <v>1</v>
      </c>
      <c r="N40" s="214">
        <v>1</v>
      </c>
      <c r="O40" s="218">
        <v>5</v>
      </c>
      <c r="P40" s="214">
        <v>20</v>
      </c>
      <c r="Q40" s="218">
        <v>16</v>
      </c>
      <c r="R40" s="214">
        <v>-27</v>
      </c>
      <c r="S40" s="598">
        <v>20</v>
      </c>
      <c r="T40" s="594">
        <v>11</v>
      </c>
      <c r="U40" s="218">
        <v>150</v>
      </c>
      <c r="V40" s="214">
        <v>161</v>
      </c>
    </row>
    <row r="41" spans="1:22" ht="18" customHeight="1">
      <c r="A41" s="576"/>
      <c r="B41" s="576"/>
      <c r="C41" s="607" t="s">
        <v>289</v>
      </c>
      <c r="D41" s="605" t="s">
        <v>290</v>
      </c>
      <c r="E41" s="218">
        <f aca="true" t="shared" si="5" ref="E41:N41">E34+E35-E36-E40</f>
        <v>213</v>
      </c>
      <c r="F41" s="214">
        <f t="shared" si="5"/>
        <v>0</v>
      </c>
      <c r="G41" s="218">
        <f t="shared" si="5"/>
        <v>79</v>
      </c>
      <c r="H41" s="214">
        <f>H34+H35-H36-H40</f>
        <v>-1551</v>
      </c>
      <c r="I41" s="218">
        <f t="shared" si="5"/>
        <v>0</v>
      </c>
      <c r="J41" s="214">
        <f t="shared" si="5"/>
        <v>0</v>
      </c>
      <c r="K41" s="218">
        <f t="shared" si="5"/>
        <v>9</v>
      </c>
      <c r="L41" s="214">
        <f t="shared" si="5"/>
        <v>3</v>
      </c>
      <c r="M41" s="218">
        <f t="shared" si="5"/>
        <v>8</v>
      </c>
      <c r="N41" s="214">
        <f t="shared" si="5"/>
        <v>6</v>
      </c>
      <c r="O41" s="218">
        <f>O34+O35-O36-O40</f>
        <v>6</v>
      </c>
      <c r="P41" s="214">
        <f>P34+P35-P36-P40</f>
        <v>33</v>
      </c>
      <c r="Q41" s="218">
        <f aca="true" t="shared" si="6" ref="Q41:V41">Q34+Q35-Q36-Q40</f>
        <v>108</v>
      </c>
      <c r="R41" s="214">
        <f>R34+R35-R36-R40-1</f>
        <v>312</v>
      </c>
      <c r="S41" s="598">
        <f t="shared" si="6"/>
        <v>29</v>
      </c>
      <c r="T41" s="594">
        <f t="shared" si="6"/>
        <v>128</v>
      </c>
      <c r="U41" s="218">
        <f t="shared" si="6"/>
        <v>270</v>
      </c>
      <c r="V41" s="214">
        <f t="shared" si="6"/>
        <v>265</v>
      </c>
    </row>
    <row r="42" spans="1:22" ht="18" customHeight="1">
      <c r="A42" s="576"/>
      <c r="B42" s="576"/>
      <c r="C42" s="293" t="s">
        <v>291</v>
      </c>
      <c r="D42" s="294"/>
      <c r="E42" s="213">
        <v>0</v>
      </c>
      <c r="F42" s="66">
        <f>F37+F38-F39-F40</f>
        <v>0</v>
      </c>
      <c r="G42" s="213">
        <f>G37+G38-G39-G40</f>
        <v>79</v>
      </c>
      <c r="H42" s="66">
        <f>H37+H38-H39-H40</f>
        <v>-1551</v>
      </c>
      <c r="I42" s="213">
        <v>0</v>
      </c>
      <c r="J42" s="66">
        <f>J37+J38-J39-J40</f>
        <v>0</v>
      </c>
      <c r="K42" s="213">
        <v>0</v>
      </c>
      <c r="L42" s="66">
        <v>0</v>
      </c>
      <c r="M42" s="213">
        <v>0</v>
      </c>
      <c r="N42" s="214">
        <v>0</v>
      </c>
      <c r="O42" s="213">
        <v>0</v>
      </c>
      <c r="P42" s="214">
        <v>0</v>
      </c>
      <c r="Q42" s="213">
        <v>0</v>
      </c>
      <c r="R42" s="214">
        <v>0</v>
      </c>
      <c r="S42" s="593">
        <v>0</v>
      </c>
      <c r="T42" s="594">
        <v>0</v>
      </c>
      <c r="U42" s="213">
        <v>0</v>
      </c>
      <c r="V42" s="214">
        <v>0</v>
      </c>
    </row>
    <row r="43" spans="1:22" ht="18" customHeight="1">
      <c r="A43" s="576"/>
      <c r="B43" s="576"/>
      <c r="C43" s="581" t="s">
        <v>292</v>
      </c>
      <c r="D43" s="605" t="s">
        <v>293</v>
      </c>
      <c r="E43" s="218">
        <v>1353</v>
      </c>
      <c r="F43" s="214">
        <v>1353</v>
      </c>
      <c r="G43" s="219">
        <v>2720</v>
      </c>
      <c r="H43" s="214">
        <v>4271</v>
      </c>
      <c r="I43" s="218">
        <v>0</v>
      </c>
      <c r="J43" s="214">
        <v>0</v>
      </c>
      <c r="K43" s="218">
        <v>-209</v>
      </c>
      <c r="L43" s="214">
        <v>-212</v>
      </c>
      <c r="M43" s="218">
        <v>-3761</v>
      </c>
      <c r="N43" s="214">
        <v>-3767</v>
      </c>
      <c r="O43" s="218">
        <v>292</v>
      </c>
      <c r="P43" s="214">
        <v>259</v>
      </c>
      <c r="Q43" s="218">
        <v>-29238</v>
      </c>
      <c r="R43" s="214">
        <v>-29550</v>
      </c>
      <c r="S43" s="598">
        <v>492</v>
      </c>
      <c r="T43" s="594">
        <v>364</v>
      </c>
      <c r="U43" s="218">
        <v>1237</v>
      </c>
      <c r="V43" s="214">
        <v>1091</v>
      </c>
    </row>
    <row r="44" spans="1:22" ht="18" customHeight="1">
      <c r="A44" s="585"/>
      <c r="B44" s="585"/>
      <c r="C44" s="599" t="s">
        <v>294</v>
      </c>
      <c r="D44" s="608" t="s">
        <v>295</v>
      </c>
      <c r="E44" s="215">
        <f aca="true" t="shared" si="7" ref="E44:N44">E41+E43</f>
        <v>1566</v>
      </c>
      <c r="F44" s="221">
        <f t="shared" si="7"/>
        <v>1353</v>
      </c>
      <c r="G44" s="215">
        <f>G41+G43</f>
        <v>2799</v>
      </c>
      <c r="H44" s="221">
        <f t="shared" si="7"/>
        <v>2720</v>
      </c>
      <c r="I44" s="215">
        <f t="shared" si="7"/>
        <v>0</v>
      </c>
      <c r="J44" s="221">
        <f t="shared" si="7"/>
        <v>0</v>
      </c>
      <c r="K44" s="215">
        <f t="shared" si="7"/>
        <v>-200</v>
      </c>
      <c r="L44" s="221">
        <f t="shared" si="7"/>
        <v>-209</v>
      </c>
      <c r="M44" s="215">
        <f t="shared" si="7"/>
        <v>-3753</v>
      </c>
      <c r="N44" s="221">
        <f t="shared" si="7"/>
        <v>-3761</v>
      </c>
      <c r="O44" s="215">
        <f>O41+O43</f>
        <v>298</v>
      </c>
      <c r="P44" s="221">
        <f>P41+P43</f>
        <v>292</v>
      </c>
      <c r="Q44" s="215">
        <f aca="true" t="shared" si="8" ref="Q44:V44">Q41+Q43</f>
        <v>-29130</v>
      </c>
      <c r="R44" s="221">
        <f t="shared" si="8"/>
        <v>-29238</v>
      </c>
      <c r="S44" s="595">
        <f t="shared" si="8"/>
        <v>521</v>
      </c>
      <c r="T44" s="601">
        <f t="shared" si="8"/>
        <v>492</v>
      </c>
      <c r="U44" s="215">
        <f t="shared" si="8"/>
        <v>1507</v>
      </c>
      <c r="V44" s="221">
        <f t="shared" si="8"/>
        <v>1356</v>
      </c>
    </row>
    <row r="45" ht="13.5" customHeight="1">
      <c r="A45" s="23" t="s">
        <v>296</v>
      </c>
    </row>
    <row r="46" ht="13.5" customHeight="1">
      <c r="A46" s="23" t="s">
        <v>297</v>
      </c>
    </row>
    <row r="47" ht="13.5">
      <c r="A47" s="225"/>
    </row>
  </sheetData>
  <sheetProtection/>
  <mergeCells count="18">
    <mergeCell ref="O6:P6"/>
    <mergeCell ref="Q6:R6"/>
    <mergeCell ref="B19:B22"/>
    <mergeCell ref="B23:B26"/>
    <mergeCell ref="E6:F6"/>
    <mergeCell ref="G6:H6"/>
    <mergeCell ref="K6:L6"/>
    <mergeCell ref="M6:N6"/>
    <mergeCell ref="A28:A44"/>
    <mergeCell ref="B28:B34"/>
    <mergeCell ref="B35:B44"/>
    <mergeCell ref="C42:D42"/>
    <mergeCell ref="S6:T6"/>
    <mergeCell ref="U6:V6"/>
    <mergeCell ref="A8:A14"/>
    <mergeCell ref="B9:B14"/>
    <mergeCell ref="A15:A27"/>
    <mergeCell ref="B15:B18"/>
  </mergeCells>
  <printOptions horizontalCentered="1"/>
  <pageMargins left="0.3937007874015748" right="0.3937007874015748" top="1.1811023622047245" bottom="0.1968503937007874" header="0.2755905511811024" footer="0.2362204724409449"/>
  <pageSetup firstPageNumber="5" useFirstPageNumber="1" fitToHeight="1" fitToWidth="1" horizontalDpi="300" verticalDpi="300" orientation="landscape" paperSize="9" scale="50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cp:lastPrinted>2017-08-17T07:43:26Z</cp:lastPrinted>
  <dcterms:modified xsi:type="dcterms:W3CDTF">2017-10-31T02:43:14Z</dcterms:modified>
  <cp:category/>
  <cp:version/>
  <cp:contentType/>
  <cp:contentStatus/>
</cp:coreProperties>
</file>