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20" tabRatio="779" activeTab="0"/>
  </bookViews>
  <sheets>
    <sheet name="1.普通会計予算" sheetId="1" r:id="rId1"/>
    <sheet name="2.公営企業会計予算" sheetId="2" r:id="rId2"/>
    <sheet name="3.(1)普通会計決算" sheetId="3" r:id="rId3"/>
    <sheet name="3.(2)財政指標等" sheetId="4" r:id="rId4"/>
    <sheet name="4.公営企業会計決算" sheetId="5" r:id="rId5"/>
    <sheet name="5.三セク決算" sheetId="6" r:id="rId6"/>
  </sheets>
  <externalReferences>
    <externalReference r:id="rId9"/>
  </externalReferences>
  <definedNames>
    <definedName name="_xlnm.Print_Area" localSheetId="0">'1.普通会計予算'!$A$1:$I$42</definedName>
    <definedName name="_xlnm.Print_Area" localSheetId="1">'2.公営企業会計予算'!$A$1:$O$50</definedName>
    <definedName name="_xlnm.Print_Area" localSheetId="2">'3.(1)普通会計決算'!$A$1:$I$42</definedName>
    <definedName name="_xlnm.Print_Area" localSheetId="3">'3.(2)財政指標等'!$A$1:$I$35</definedName>
    <definedName name="_xlnm.Print_Area" localSheetId="4">'4.公営企業会計決算'!$A$1:$O$49</definedName>
    <definedName name="_xlnm.Print_Area" localSheetId="5">'5.三セク決算'!$A$1:$N$46</definedName>
    <definedName name="_xlnm.Print_Titles" localSheetId="1">'2.公営企業会計予算'!$1:$4</definedName>
    <definedName name="_xlnm.Print_Titles" localSheetId="4">'4.公営企業会計決算'!$1:$4</definedName>
  </definedNames>
  <calcPr fullCalcOnLoad="1"/>
</workbook>
</file>

<file path=xl/sharedStrings.xml><?xml version="1.0" encoding="utf-8"?>
<sst xmlns="http://schemas.openxmlformats.org/spreadsheetml/2006/main" count="497" uniqueCount="299">
  <si>
    <t>団体名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</si>
  <si>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</si>
  <si>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</si>
  <si>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</si>
  <si>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</si>
  <si>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</si>
  <si>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</si>
  <si>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</si>
  <si>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</si>
  <si>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</si>
  <si>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</si>
  <si>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</si>
  <si>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</si>
  <si>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</si>
  <si>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</si>
  <si>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</si>
  <si>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</si>
  <si>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</si>
  <si>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</si>
  <si>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</si>
  <si>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</si>
  <si>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</si>
  <si>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うち市町村民税</t>
  </si>
  <si>
    <t>うち所得割</t>
  </si>
  <si>
    <t>　　法人税割</t>
  </si>
  <si>
    <t>うち固定資産税</t>
  </si>
  <si>
    <t>使用料・手数料</t>
  </si>
  <si>
    <t>都道府県支出金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</si>
  <si>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</si>
  <si>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</si>
  <si>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</si>
  <si>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</si>
  <si>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</si>
  <si>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</si>
  <si>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 xml:space="preserve">    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</si>
  <si>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</si>
  <si>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</si>
  <si>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</si>
  <si>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</si>
  <si>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</si>
  <si>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</si>
  <si>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</si>
  <si>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</si>
  <si>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</si>
  <si>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</si>
  <si>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</si>
  <si>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</si>
  <si>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</si>
  <si>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</si>
  <si>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</si>
  <si>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</si>
  <si>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</si>
  <si>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</si>
  <si>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</si>
  <si>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</si>
  <si>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</si>
  <si>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</si>
  <si>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</si>
  <si>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</si>
  <si>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</si>
  <si>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</si>
  <si>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</si>
  <si>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</si>
  <si>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</si>
  <si>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</si>
  <si>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</si>
  <si>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</si>
  <si>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</si>
  <si>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</si>
  <si>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</si>
  <si>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</si>
  <si>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</si>
  <si>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</si>
  <si>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</si>
  <si>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</si>
  <si>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</si>
  <si>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</si>
  <si>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</si>
  <si>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</si>
  <si>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その他</t>
  </si>
  <si>
    <t>普　　　通　　　会　　　計</t>
  </si>
  <si>
    <t>歳　　入</t>
  </si>
  <si>
    <t>歳　　出</t>
  </si>
  <si>
    <t>（注）原則として表示単位未満を四捨五入して端数調整していないため、合計等と一致しない場合がある。</t>
  </si>
  <si>
    <t>損益収支</t>
  </si>
  <si>
    <t>資本収支</t>
  </si>
  <si>
    <t>収益的収支</t>
  </si>
  <si>
    <t>資本的収支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</si>
  <si>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</si>
  <si>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</si>
  <si>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</si>
  <si>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</si>
  <si>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</si>
  <si>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</si>
  <si>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</si>
  <si>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</si>
  <si>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</si>
  <si>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</si>
  <si>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(c=a-b)</t>
  </si>
  <si>
    <t>(f=d-e)</t>
  </si>
  <si>
    <t>(g=c+f)</t>
  </si>
  <si>
    <t>（単位：百万円）</t>
  </si>
  <si>
    <t>予算額</t>
  </si>
  <si>
    <t>うち補助事業(国直轄事業負担金を含む)</t>
  </si>
  <si>
    <t>1.普通会計の状況</t>
  </si>
  <si>
    <t>平成16年度</t>
  </si>
  <si>
    <t>団体名</t>
  </si>
  <si>
    <t>歳入</t>
  </si>
  <si>
    <t>地方税</t>
  </si>
  <si>
    <t>地方譲与税</t>
  </si>
  <si>
    <t>地方交付税</t>
  </si>
  <si>
    <t>国庫支出金</t>
  </si>
  <si>
    <t>地方債</t>
  </si>
  <si>
    <t>その他収入</t>
  </si>
  <si>
    <t>当初予算額</t>
  </si>
  <si>
    <t>構成比</t>
  </si>
  <si>
    <t>前年度比</t>
  </si>
  <si>
    <t>歳出</t>
  </si>
  <si>
    <t>義務的経費</t>
  </si>
  <si>
    <t>その他の経費</t>
  </si>
  <si>
    <t>投資的経費</t>
  </si>
  <si>
    <t>人件費</t>
  </si>
  <si>
    <t>公債費</t>
  </si>
  <si>
    <t>物件費</t>
  </si>
  <si>
    <t>積立金</t>
  </si>
  <si>
    <t>普通建設事業</t>
  </si>
  <si>
    <t>市町村民税</t>
  </si>
  <si>
    <t>固定資産税</t>
  </si>
  <si>
    <t>（単位：百万円、％）</t>
  </si>
  <si>
    <t>平成14年度</t>
  </si>
  <si>
    <t>３.普通会計の状況</t>
  </si>
  <si>
    <t>決算額</t>
  </si>
  <si>
    <t>（単位：百万円、％）</t>
  </si>
  <si>
    <t>決算額</t>
  </si>
  <si>
    <t>歳入総額</t>
  </si>
  <si>
    <t>歳出総額</t>
  </si>
  <si>
    <t>歳入歳出差引額</t>
  </si>
  <si>
    <t>繰越財源</t>
  </si>
  <si>
    <t>実質収支</t>
  </si>
  <si>
    <t>単年度収支</t>
  </si>
  <si>
    <t>繰上償還金</t>
  </si>
  <si>
    <t>実質単年度収支</t>
  </si>
  <si>
    <t>標準財政規模</t>
  </si>
  <si>
    <t>財政力指数</t>
  </si>
  <si>
    <t>実質収支比率</t>
  </si>
  <si>
    <t>起債制限比率</t>
  </si>
  <si>
    <t>経常収支比率</t>
  </si>
  <si>
    <t>自主財源比率</t>
  </si>
  <si>
    <t>債務負担行為</t>
  </si>
  <si>
    <t>地方債現在高</t>
  </si>
  <si>
    <t>一般財源総額比</t>
  </si>
  <si>
    <t>14年度</t>
  </si>
  <si>
    <t>13年度</t>
  </si>
  <si>
    <t>（2）最近の普通会計決算及び財政指標等の状況</t>
  </si>
  <si>
    <t>(単位:百万円、％)</t>
  </si>
  <si>
    <t>区分</t>
  </si>
  <si>
    <t>決　算　規　模　・　財　政　指　標　等</t>
  </si>
  <si>
    <t xml:space="preserve">歳入総額    </t>
  </si>
  <si>
    <t>(a)</t>
  </si>
  <si>
    <t>うち一般財源総額</t>
  </si>
  <si>
    <t>歳出総額</t>
  </si>
  <si>
    <t>歳入歳出差引</t>
  </si>
  <si>
    <t>翌年度への繰越財源</t>
  </si>
  <si>
    <t>実質収支</t>
  </si>
  <si>
    <t>単年度収支</t>
  </si>
  <si>
    <t>繰上償還金</t>
  </si>
  <si>
    <t>実質単年度収支</t>
  </si>
  <si>
    <t>積立金現在高</t>
  </si>
  <si>
    <t>債務負担行為（翌年度以降支出予定額）</t>
  </si>
  <si>
    <t>地方債現在高</t>
  </si>
  <si>
    <t>後年度財政負担</t>
  </si>
  <si>
    <t>(f=d+e-c)</t>
  </si>
  <si>
    <t>地方債現在高の一般財源総額比</t>
  </si>
  <si>
    <t>(e/b)</t>
  </si>
  <si>
    <t>後年度財政負担の一般財源総額比</t>
  </si>
  <si>
    <t>(f/b)</t>
  </si>
  <si>
    <t>一人あたり地方債現在高</t>
  </si>
  <si>
    <t>(e/g、円)</t>
  </si>
  <si>
    <t>一人あたり後年度財政負担</t>
  </si>
  <si>
    <t>(f/g、円)</t>
  </si>
  <si>
    <t>人口　（注 1）</t>
  </si>
  <si>
    <t>(g、人)</t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</si>
  <si>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</si>
  <si>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</si>
  <si>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</si>
  <si>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</si>
  <si>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</si>
  <si>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</si>
  <si>
    <t>実質赤字比率</t>
  </si>
  <si>
    <t>連結実質赤字比率</t>
  </si>
  <si>
    <t>実質公債費比率</t>
  </si>
  <si>
    <t>将来負担比率</t>
  </si>
  <si>
    <t>（注）原則として表示単位未満を四捨五入して端数調整していないため、合計等と一致しない場合がある。</t>
  </si>
  <si>
    <t>４.公営企業会計の状況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</si>
  <si>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</si>
  <si>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</si>
  <si>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</si>
  <si>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</si>
  <si>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</si>
  <si>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</si>
  <si>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</si>
  <si>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</si>
  <si>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</si>
  <si>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</si>
  <si>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</si>
  <si>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</si>
  <si>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</si>
  <si>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</si>
  <si>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</si>
  <si>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５.第三セクター(公社・株式会社形態の三セク)の状況</t>
  </si>
  <si>
    <t>　（単位：百万円）</t>
  </si>
  <si>
    <t>出資状況</t>
  </si>
  <si>
    <t>出資団体数</t>
  </si>
  <si>
    <t>出資金額</t>
  </si>
  <si>
    <t>総額</t>
  </si>
  <si>
    <t>当該団体</t>
  </si>
  <si>
    <t>その他団体</t>
  </si>
  <si>
    <t>民間</t>
  </si>
  <si>
    <t>国</t>
  </si>
  <si>
    <t>貸借対照表</t>
  </si>
  <si>
    <t>資産</t>
  </si>
  <si>
    <t>流動資産</t>
  </si>
  <si>
    <t>固定資産</t>
  </si>
  <si>
    <t>繰延資産</t>
  </si>
  <si>
    <t>資産合計</t>
  </si>
  <si>
    <t>負債</t>
  </si>
  <si>
    <t>流動負債</t>
  </si>
  <si>
    <t>固定負債</t>
  </si>
  <si>
    <t>特別法上の引当金等</t>
  </si>
  <si>
    <t>負債合計</t>
  </si>
  <si>
    <t>資本</t>
  </si>
  <si>
    <t>資本金</t>
  </si>
  <si>
    <t>剰余金</t>
  </si>
  <si>
    <t>法定準備金</t>
  </si>
  <si>
    <t>資本合計</t>
  </si>
  <si>
    <t>負債・資本合計</t>
  </si>
  <si>
    <t>損益計算書</t>
  </si>
  <si>
    <t>事業・経常損益</t>
  </si>
  <si>
    <t>営業収益</t>
  </si>
  <si>
    <t>営業費用</t>
  </si>
  <si>
    <t>一般管理費</t>
  </si>
  <si>
    <t>(c)</t>
  </si>
  <si>
    <t xml:space="preserve">営業利益          </t>
  </si>
  <si>
    <t>(d=a-b-c)</t>
  </si>
  <si>
    <t>営業外収益</t>
  </si>
  <si>
    <t>(e)</t>
  </si>
  <si>
    <t>営業外費用</t>
  </si>
  <si>
    <t>(f)</t>
  </si>
  <si>
    <t xml:space="preserve">経常利益      </t>
  </si>
  <si>
    <t>(g=d+e-f)</t>
  </si>
  <si>
    <t>特別損失</t>
  </si>
  <si>
    <t>特別利益</t>
  </si>
  <si>
    <t>(h)</t>
  </si>
  <si>
    <t>特別損失</t>
  </si>
  <si>
    <t>(i)</t>
  </si>
  <si>
    <t>特定準備金計上前利益</t>
  </si>
  <si>
    <t>(j=g+h-i)</t>
  </si>
  <si>
    <t>特定準備金取崩</t>
  </si>
  <si>
    <t>(k)</t>
  </si>
  <si>
    <t>特定準備金繰入</t>
  </si>
  <si>
    <t>(l)</t>
  </si>
  <si>
    <t>法人税等</t>
  </si>
  <si>
    <t>(m)</t>
  </si>
  <si>
    <t xml:space="preserve">当期利益  </t>
  </si>
  <si>
    <t>(ｎ=g+h-i-m)</t>
  </si>
  <si>
    <t>（注１）住宅供給公社については（n=j+k-l-m）</t>
  </si>
  <si>
    <t>前期繰越利益</t>
  </si>
  <si>
    <t>(o)</t>
  </si>
  <si>
    <t xml:space="preserve">当期未処分利益    </t>
  </si>
  <si>
    <t>(p=n+o)</t>
  </si>
  <si>
    <t>（注１）住宅供給公社については14年度から新公社会計基準を適用しているため、一般管理費、特定準備金計上前利益、特定準備金取崩・繰入額を計上している。</t>
  </si>
  <si>
    <t>（注２）原則として表示単位未満を四捨五入して端数調整していないため、合計等と一致しない場合がある。</t>
  </si>
  <si>
    <t>23年度</t>
  </si>
  <si>
    <t>24年度</t>
  </si>
  <si>
    <t>25年度</t>
  </si>
  <si>
    <t>28年度</t>
  </si>
  <si>
    <t>26年度</t>
  </si>
  <si>
    <t>（1）平成29年度普通会計予算の状況</t>
  </si>
  <si>
    <t>平成29年度</t>
  </si>
  <si>
    <t>(平成29年度予算ﾍﾞｰｽ）</t>
  </si>
  <si>
    <t>29年度</t>
  </si>
  <si>
    <t>29年度</t>
  </si>
  <si>
    <t>（1）平成27年度普通会計決算の状況</t>
  </si>
  <si>
    <t>平成27年度</t>
  </si>
  <si>
    <t>（注1）平成23年度～26年度は平成22年国勢調査、平成27年度は平成27年度国勢調査を基に計上している。</t>
  </si>
  <si>
    <t>27年度</t>
  </si>
  <si>
    <t>(平成27年度決算ﾍﾞｰｽ）</t>
  </si>
  <si>
    <t>27年度</t>
  </si>
  <si>
    <t>27年度</t>
  </si>
  <si>
    <t>27年度</t>
  </si>
  <si>
    <t>(平成27年度決算額）</t>
  </si>
  <si>
    <t>自動車駐車場事業特別会計</t>
  </si>
  <si>
    <t>簡易水道特別会計</t>
  </si>
  <si>
    <t>-</t>
  </si>
  <si>
    <t>自動車駐車場事業特別会計</t>
  </si>
  <si>
    <t>簡易水道事業特別会計</t>
  </si>
  <si>
    <t>下水道事業会計</t>
  </si>
  <si>
    <t>土地開発公社</t>
  </si>
  <si>
    <t>相模原市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</si>
</sst>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"/>
    <numFmt numFmtId="179" formatCode="0.000"/>
    <numFmt numFmtId="180" formatCode="0.0000"/>
    <numFmt numFmtId="181" formatCode="#,##0.0;[Red]\-#,##0.0"/>
    <numFmt numFmtId="182" formatCode="0_ "/>
    <numFmt numFmtId="183" formatCode="#,##0.0_ 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#,##0.000000000000;[Red]\-#,##0.000000000000"/>
    <numFmt numFmtId="194" formatCode="#,##0.0000000000000;[Red]\-#,##0.0000000000000"/>
    <numFmt numFmtId="195" formatCode="#,##0.00000000000000;[Red]\-#,##0.00000000000000"/>
    <numFmt numFmtId="196" formatCode="#,##0.000000000000000;[Red]\-#,##0.000000000000000"/>
    <numFmt numFmtId="197" formatCode="#,##0.0000000000000000;[Red]\-#,##0.0000000000000000"/>
    <numFmt numFmtId="198" formatCode="#,##0.00000000000000000;[Red]\-#,##0.00000000000000000"/>
    <numFmt numFmtId="199" formatCode="#,##0.000000000000000000;[Red]\-#,##0.000000000000000000"/>
    <numFmt numFmtId="200" formatCode="0.00000000"/>
    <numFmt numFmtId="201" formatCode="0.0000000"/>
    <numFmt numFmtId="202" formatCode="0.000000"/>
    <numFmt numFmtId="203" formatCode="#,##0;&quot;△ &quot;#,##0"/>
    <numFmt numFmtId="204" formatCode="#,##0.0;&quot;△ &quot;#,##0.0"/>
    <numFmt numFmtId="205" formatCode="#,##0.000;&quot;△ &quot;#,##0.000"/>
    <numFmt numFmtId="206" formatCode="0;&quot;△ &quot;0"/>
    <numFmt numFmtId="207" formatCode="0.0;&quot;△ &quot;0.0"/>
    <numFmt numFmtId="208" formatCode="_ * #,##0.0_ ;_ * \-#,##0.0_ ;_ * &quot;-&quot;_ ;_ @_ "/>
    <numFmt numFmtId="209" formatCode="_ * #,##0_ ;_ * \-#,##0_ ;_ * &quot;&quot;_ ;_ @_ "/>
    <numFmt numFmtId="210" formatCode="_ * #,##0.00_ ;_ * \-#,##0.00_ ;_ * &quot;-&quot;_ ;_ @_ "/>
    <numFmt numFmtId="211" formatCode="General;&quot;&quot;"/>
    <numFmt numFmtId="212" formatCode="_ * #,##0.000_ ;_ * \-#,##0.000_ ;_ * &quot;-&quot;???_ ;_ @_ "/>
    <numFmt numFmtId="213" formatCode="_ * #,##0.0_ ;_ * \-#,##0.0_ ;_ * &quot;-&quot;?_ ;_ @_ "/>
    <numFmt numFmtId="214" formatCode="_ * #,##0_ ;_ * &quot;▲ &quot;#,##0_ ;_ * &quot;－&quot;_ ;_ @_ "/>
    <numFmt numFmtId="215" formatCode="_ * #,##0.0_ ;_ * &quot;▲ &quot;#,##0.0_ ;_ * &quot;－&quot;_ ;_ @_ "/>
    <numFmt numFmtId="216" formatCode="#,##0.00;&quot;△ &quot;#,##0.00"/>
    <numFmt numFmtId="217" formatCode="#,##0;[Red]&quot;△&quot;#,##0"/>
    <numFmt numFmtId="218" formatCode="_ * #,##0.00_ ;_ * &quot;▲ &quot;#,##0.00_ ;_ * &quot;－&quot;_ ;_ @_ "/>
    <numFmt numFmtId="219" formatCode="_ * #,##0.000_ ;_ * &quot;▲ &quot;#,##0.000_ ;_ * &quot;－&quot;_ ;_ @_ "/>
    <numFmt numFmtId="220" formatCode="#,##0.0;&quot;▲ &quot;#,##0.0"/>
    <numFmt numFmtId="221" formatCode="#,##0_ "/>
    <numFmt numFmtId="222" formatCode="#,##0;&quot;▲ &quot;#,##0"/>
    <numFmt numFmtId="223" formatCode="_ * #,##0.000_ ;_ * \-#,##0.000_ ;_ * &quot;-&quot;_ ;_ @_ "/>
  </numFmts>
  <fonts count="5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2"/>
      <name val="明朝"/>
      <family val="1"/>
    </font>
    <font>
      <u val="single"/>
      <sz val="11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sz val="6"/>
      <name val="明朝"/>
      <family val="3"/>
    </font>
    <font>
      <sz val="6"/>
      <name val="ＭＳ Ｐ明朝"/>
      <family val="1"/>
    </font>
    <font>
      <sz val="11"/>
      <name val="ＭＳ 明朝"/>
      <family val="1"/>
    </font>
    <font>
      <sz val="11"/>
      <name val="ｺﾞｼｯｸ"/>
      <family val="3"/>
    </font>
    <font>
      <sz val="14"/>
      <name val="ＭＳ 明朝"/>
      <family val="1"/>
    </font>
    <font>
      <sz val="11"/>
      <name val="ＭＳ Ｐゴシック"/>
      <family val="3"/>
    </font>
    <font>
      <sz val="10"/>
      <name val="明朝"/>
      <family val="1"/>
    </font>
    <font>
      <sz val="9"/>
      <name val="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49" fillId="32" borderId="0" applyNumberFormat="0" applyBorder="0" applyAlignment="0" applyProtection="0"/>
  </cellStyleXfs>
  <cellXfs count="356">
    <xf numFmtId="0" fontId="0" fillId="0" borderId="0" xfId="0" applyAlignment="1">
      <alignment/>
    </xf>
    <xf numFmtId="41" fontId="0" fillId="0" borderId="0" xfId="0" applyNumberFormat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16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20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right" vertical="center"/>
    </xf>
    <xf numFmtId="0" fontId="0" fillId="0" borderId="21" xfId="0" applyNumberFormat="1" applyFont="1" applyBorder="1" applyAlignment="1">
      <alignment horizontal="centerContinuous" vertical="center" wrapText="1"/>
    </xf>
    <xf numFmtId="0" fontId="0" fillId="0" borderId="22" xfId="0" applyNumberFormat="1" applyBorder="1" applyAlignment="1">
      <alignment vertical="center"/>
    </xf>
    <xf numFmtId="41" fontId="4" fillId="0" borderId="10" xfId="0" applyNumberFormat="1" applyFon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6" fillId="0" borderId="0" xfId="0" applyNumberFormat="1" applyFont="1" applyAlignment="1">
      <alignment vertical="center"/>
    </xf>
    <xf numFmtId="41" fontId="7" fillId="0" borderId="0" xfId="0" applyNumberFormat="1" applyFont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41" fontId="0" fillId="0" borderId="17" xfId="0" applyNumberFormat="1" applyBorder="1" applyAlignment="1">
      <alignment horizontal="left" vertical="center"/>
    </xf>
    <xf numFmtId="41" fontId="0" fillId="0" borderId="0" xfId="0" applyNumberFormat="1" applyFont="1" applyAlignment="1">
      <alignment vertical="center"/>
    </xf>
    <xf numFmtId="0" fontId="0" fillId="0" borderId="13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41" fontId="0" fillId="0" borderId="28" xfId="0" applyNumberFormat="1" applyBorder="1" applyAlignment="1">
      <alignment horizontal="left" vertical="center"/>
    </xf>
    <xf numFmtId="41" fontId="0" fillId="0" borderId="18" xfId="0" applyNumberFormat="1" applyBorder="1" applyAlignment="1">
      <alignment horizontal="left" vertical="center"/>
    </xf>
    <xf numFmtId="41" fontId="0" fillId="0" borderId="29" xfId="0" applyNumberFormat="1" applyBorder="1" applyAlignment="1">
      <alignment horizontal="left" vertical="center"/>
    </xf>
    <xf numFmtId="41" fontId="0" fillId="0" borderId="30" xfId="0" applyNumberFormat="1" applyBorder="1" applyAlignment="1">
      <alignment vertical="center"/>
    </xf>
    <xf numFmtId="41" fontId="0" fillId="0" borderId="14" xfId="0" applyNumberFormat="1" applyBorder="1" applyAlignment="1">
      <alignment horizontal="center" vertical="center"/>
    </xf>
    <xf numFmtId="41" fontId="0" fillId="0" borderId="31" xfId="0" applyNumberFormat="1" applyBorder="1" applyAlignment="1">
      <alignment horizontal="center" vertical="center"/>
    </xf>
    <xf numFmtId="41" fontId="0" fillId="0" borderId="18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left" vertical="center"/>
    </xf>
    <xf numFmtId="41" fontId="0" fillId="0" borderId="32" xfId="0" applyNumberForma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1" fontId="0" fillId="0" borderId="28" xfId="0" applyNumberFormat="1" applyBorder="1" applyAlignment="1">
      <alignment vertical="center"/>
    </xf>
    <xf numFmtId="41" fontId="0" fillId="0" borderId="31" xfId="0" applyNumberFormat="1" applyBorder="1" applyAlignment="1">
      <alignment vertical="center"/>
    </xf>
    <xf numFmtId="0" fontId="4" fillId="0" borderId="13" xfId="0" applyNumberFormat="1" applyFont="1" applyBorder="1" applyAlignment="1">
      <alignment horizontal="distributed" vertical="center"/>
    </xf>
    <xf numFmtId="0" fontId="0" fillId="0" borderId="34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7" fillId="0" borderId="0" xfId="0" applyNumberFormat="1" applyFont="1" applyAlignment="1">
      <alignment horizontal="left" vertical="center"/>
    </xf>
    <xf numFmtId="41" fontId="0" fillId="0" borderId="0" xfId="0" applyNumberFormat="1" applyAlignment="1" quotePrefix="1">
      <alignment horizontal="right" vertical="center"/>
    </xf>
    <xf numFmtId="41" fontId="0" fillId="0" borderId="10" xfId="0" applyNumberFormat="1" applyBorder="1" applyAlignment="1">
      <alignment horizontal="left" vertical="center"/>
    </xf>
    <xf numFmtId="41" fontId="0" fillId="0" borderId="11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33" xfId="0" applyNumberFormat="1" applyBorder="1" applyAlignment="1">
      <alignment horizontal="left" vertical="center"/>
    </xf>
    <xf numFmtId="0" fontId="0" fillId="0" borderId="35" xfId="0" applyNumberFormat="1" applyFont="1" applyBorder="1" applyAlignment="1">
      <alignment horizontal="center" vertical="center"/>
    </xf>
    <xf numFmtId="41" fontId="0" fillId="0" borderId="36" xfId="0" applyNumberFormat="1" applyBorder="1" applyAlignment="1">
      <alignment horizontal="left" vertical="center"/>
    </xf>
    <xf numFmtId="41" fontId="0" fillId="0" borderId="37" xfId="0" applyNumberFormat="1" applyBorder="1" applyAlignment="1">
      <alignment horizontal="left" vertical="center"/>
    </xf>
    <xf numFmtId="41" fontId="0" fillId="0" borderId="32" xfId="0" applyNumberFormat="1" applyBorder="1" applyAlignment="1">
      <alignment horizontal="left" vertical="center"/>
    </xf>
    <xf numFmtId="41" fontId="0" fillId="0" borderId="38" xfId="0" applyNumberFormat="1" applyBorder="1" applyAlignment="1">
      <alignment horizontal="left" vertical="center"/>
    </xf>
    <xf numFmtId="41" fontId="0" fillId="0" borderId="39" xfId="0" applyNumberFormat="1" applyBorder="1" applyAlignment="1">
      <alignment horizontal="left" vertical="center"/>
    </xf>
    <xf numFmtId="41" fontId="0" fillId="0" borderId="40" xfId="0" applyNumberFormat="1" applyBorder="1" applyAlignment="1">
      <alignment horizontal="left" vertical="center"/>
    </xf>
    <xf numFmtId="41" fontId="0" fillId="0" borderId="41" xfId="0" applyNumberFormat="1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41" fontId="0" fillId="0" borderId="25" xfId="0" applyNumberFormat="1" applyBorder="1" applyAlignment="1">
      <alignment horizontal="left" vertical="center"/>
    </xf>
    <xf numFmtId="41" fontId="0" fillId="0" borderId="16" xfId="0" applyNumberFormat="1" applyBorder="1" applyAlignment="1">
      <alignment horizontal="left" vertical="center"/>
    </xf>
    <xf numFmtId="0" fontId="0" fillId="0" borderId="42" xfId="0" applyNumberFormat="1" applyBorder="1" applyAlignment="1">
      <alignment horizontal="centerContinuous" vertical="center"/>
    </xf>
    <xf numFmtId="0" fontId="0" fillId="0" borderId="43" xfId="0" applyNumberFormat="1" applyBorder="1" applyAlignment="1">
      <alignment horizontal="centerContinuous" vertical="center"/>
    </xf>
    <xf numFmtId="0" fontId="0" fillId="0" borderId="44" xfId="0" applyNumberFormat="1" applyBorder="1" applyAlignment="1">
      <alignment horizontal="centerContinuous" vertical="center"/>
    </xf>
    <xf numFmtId="0" fontId="0" fillId="0" borderId="27" xfId="0" applyNumberFormat="1" applyBorder="1" applyAlignment="1">
      <alignment vertical="center"/>
    </xf>
    <xf numFmtId="41" fontId="0" fillId="0" borderId="14" xfId="0" applyNumberFormat="1" applyBorder="1" applyAlignment="1">
      <alignment horizontal="left" vertical="center"/>
    </xf>
    <xf numFmtId="41" fontId="0" fillId="0" borderId="45" xfId="0" applyNumberFormat="1" applyBorder="1" applyAlignment="1">
      <alignment horizontal="left" vertical="center"/>
    </xf>
    <xf numFmtId="41" fontId="0" fillId="0" borderId="46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0" fontId="4" fillId="0" borderId="13" xfId="0" applyNumberFormat="1" applyFont="1" applyBorder="1" applyAlignment="1">
      <alignment vertical="center"/>
    </xf>
    <xf numFmtId="203" fontId="0" fillId="0" borderId="0" xfId="0" applyNumberFormat="1" applyAlignment="1">
      <alignment vertical="center"/>
    </xf>
    <xf numFmtId="203" fontId="0" fillId="0" borderId="0" xfId="0" applyNumberFormat="1" applyBorder="1" applyAlignment="1">
      <alignment vertical="center"/>
    </xf>
    <xf numFmtId="203" fontId="0" fillId="0" borderId="0" xfId="0" applyNumberFormat="1" applyAlignment="1" quotePrefix="1">
      <alignment horizontal="right" vertical="center"/>
    </xf>
    <xf numFmtId="203" fontId="0" fillId="0" borderId="35" xfId="0" applyNumberFormat="1" applyFont="1" applyBorder="1" applyAlignment="1">
      <alignment horizontal="center" vertical="center"/>
    </xf>
    <xf numFmtId="203" fontId="0" fillId="0" borderId="20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distributed" vertical="center"/>
    </xf>
    <xf numFmtId="214" fontId="0" fillId="0" borderId="0" xfId="48" applyNumberFormat="1" applyFont="1" applyBorder="1" applyAlignment="1">
      <alignment vertical="center"/>
    </xf>
    <xf numFmtId="215" fontId="0" fillId="0" borderId="47" xfId="48" applyNumberFormat="1" applyFont="1" applyBorder="1" applyAlignment="1">
      <alignment vertical="center"/>
    </xf>
    <xf numFmtId="214" fontId="0" fillId="0" borderId="47" xfId="48" applyNumberFormat="1" applyFont="1" applyBorder="1" applyAlignment="1">
      <alignment vertical="center"/>
    </xf>
    <xf numFmtId="215" fontId="0" fillId="0" borderId="48" xfId="48" applyNumberFormat="1" applyFont="1" applyBorder="1" applyAlignment="1">
      <alignment vertical="center"/>
    </xf>
    <xf numFmtId="214" fontId="0" fillId="0" borderId="46" xfId="48" applyNumberFormat="1" applyFont="1" applyBorder="1" applyAlignment="1">
      <alignment vertical="center"/>
    </xf>
    <xf numFmtId="215" fontId="0" fillId="0" borderId="49" xfId="48" applyNumberFormat="1" applyFont="1" applyBorder="1" applyAlignment="1">
      <alignment vertical="center"/>
    </xf>
    <xf numFmtId="214" fontId="0" fillId="0" borderId="49" xfId="48" applyNumberFormat="1" applyFont="1" applyBorder="1" applyAlignment="1">
      <alignment vertical="center"/>
    </xf>
    <xf numFmtId="215" fontId="0" fillId="0" borderId="50" xfId="48" applyNumberFormat="1" applyFont="1" applyBorder="1" applyAlignment="1">
      <alignment vertical="center"/>
    </xf>
    <xf numFmtId="214" fontId="0" fillId="0" borderId="37" xfId="48" applyNumberFormat="1" applyFont="1" applyBorder="1" applyAlignment="1">
      <alignment vertical="center"/>
    </xf>
    <xf numFmtId="215" fontId="0" fillId="0" borderId="30" xfId="48" applyNumberFormat="1" applyFont="1" applyBorder="1" applyAlignment="1">
      <alignment vertical="center"/>
    </xf>
    <xf numFmtId="214" fontId="0" fillId="0" borderId="30" xfId="48" applyNumberFormat="1" applyFont="1" applyBorder="1" applyAlignment="1">
      <alignment vertical="center"/>
    </xf>
    <xf numFmtId="215" fontId="0" fillId="0" borderId="34" xfId="48" applyNumberFormat="1" applyFont="1" applyBorder="1" applyAlignment="1">
      <alignment vertical="center"/>
    </xf>
    <xf numFmtId="214" fontId="0" fillId="0" borderId="45" xfId="48" applyNumberFormat="1" applyFont="1" applyBorder="1" applyAlignment="1">
      <alignment vertical="center"/>
    </xf>
    <xf numFmtId="215" fontId="0" fillId="0" borderId="51" xfId="48" applyNumberFormat="1" applyFont="1" applyBorder="1" applyAlignment="1">
      <alignment vertical="center"/>
    </xf>
    <xf numFmtId="214" fontId="0" fillId="0" borderId="51" xfId="48" applyNumberFormat="1" applyFont="1" applyBorder="1" applyAlignment="1">
      <alignment vertical="center"/>
    </xf>
    <xf numFmtId="215" fontId="0" fillId="0" borderId="52" xfId="48" applyNumberFormat="1" applyFont="1" applyBorder="1" applyAlignment="1">
      <alignment vertical="center"/>
    </xf>
    <xf numFmtId="214" fontId="0" fillId="0" borderId="41" xfId="48" applyNumberFormat="1" applyFont="1" applyBorder="1" applyAlignment="1">
      <alignment vertical="center"/>
    </xf>
    <xf numFmtId="215" fontId="0" fillId="0" borderId="53" xfId="48" applyNumberFormat="1" applyFont="1" applyBorder="1" applyAlignment="1">
      <alignment vertical="center"/>
    </xf>
    <xf numFmtId="214" fontId="0" fillId="0" borderId="53" xfId="48" applyNumberFormat="1" applyFont="1" applyBorder="1" applyAlignment="1">
      <alignment vertical="center"/>
    </xf>
    <xf numFmtId="215" fontId="0" fillId="0" borderId="54" xfId="48" applyNumberFormat="1" applyFont="1" applyBorder="1" applyAlignment="1">
      <alignment vertical="center"/>
    </xf>
    <xf numFmtId="214" fontId="0" fillId="0" borderId="13" xfId="48" applyNumberFormat="1" applyFont="1" applyBorder="1" applyAlignment="1">
      <alignment vertical="center"/>
    </xf>
    <xf numFmtId="215" fontId="0" fillId="0" borderId="27" xfId="48" applyNumberFormat="1" applyFont="1" applyBorder="1" applyAlignment="1">
      <alignment vertical="center"/>
    </xf>
    <xf numFmtId="215" fontId="0" fillId="0" borderId="55" xfId="48" applyNumberFormat="1" applyFont="1" applyBorder="1" applyAlignment="1">
      <alignment vertical="center"/>
    </xf>
    <xf numFmtId="41" fontId="0" fillId="0" borderId="48" xfId="0" applyNumberFormat="1" applyBorder="1" applyAlignment="1">
      <alignment horizontal="right" vertical="center"/>
    </xf>
    <xf numFmtId="41" fontId="0" fillId="0" borderId="34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52" xfId="0" applyNumberFormat="1" applyBorder="1" applyAlignment="1">
      <alignment horizontal="right" vertical="center"/>
    </xf>
    <xf numFmtId="41" fontId="0" fillId="0" borderId="50" xfId="0" applyNumberFormat="1" applyBorder="1" applyAlignment="1">
      <alignment horizontal="right" vertical="center"/>
    </xf>
    <xf numFmtId="41" fontId="0" fillId="0" borderId="55" xfId="0" applyNumberFormat="1" applyBorder="1" applyAlignment="1">
      <alignment horizontal="right" vertical="center"/>
    </xf>
    <xf numFmtId="41" fontId="0" fillId="0" borderId="20" xfId="0" applyNumberFormat="1" applyBorder="1" applyAlignment="1">
      <alignment horizontal="right" vertical="center"/>
    </xf>
    <xf numFmtId="0" fontId="1" fillId="0" borderId="13" xfId="0" applyNumberFormat="1" applyFont="1" applyBorder="1" applyAlignment="1">
      <alignment horizontal="distributed" vertical="center"/>
    </xf>
    <xf numFmtId="41" fontId="0" fillId="0" borderId="46" xfId="0" applyNumberFormat="1" applyBorder="1" applyAlignment="1">
      <alignment horizontal="right" vertical="center"/>
    </xf>
    <xf numFmtId="41" fontId="0" fillId="0" borderId="45" xfId="0" applyNumberFormat="1" applyBorder="1" applyAlignment="1">
      <alignment horizontal="right" vertical="center"/>
    </xf>
    <xf numFmtId="41" fontId="0" fillId="0" borderId="13" xfId="0" applyNumberFormat="1" applyBorder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41" fontId="0" fillId="0" borderId="56" xfId="0" applyNumberFormat="1" applyBorder="1" applyAlignment="1">
      <alignment horizontal="left" vertical="center"/>
    </xf>
    <xf numFmtId="214" fontId="0" fillId="0" borderId="57" xfId="48" applyNumberFormat="1" applyBorder="1" applyAlignment="1">
      <alignment vertical="center"/>
    </xf>
    <xf numFmtId="214" fontId="0" fillId="0" borderId="11" xfId="48" applyNumberFormat="1" applyBorder="1" applyAlignment="1">
      <alignment vertical="center"/>
    </xf>
    <xf numFmtId="214" fontId="0" fillId="0" borderId="58" xfId="48" applyNumberFormat="1" applyBorder="1" applyAlignment="1">
      <alignment vertical="center"/>
    </xf>
    <xf numFmtId="214" fontId="0" fillId="0" borderId="48" xfId="48" applyNumberFormat="1" applyBorder="1" applyAlignment="1">
      <alignment vertical="center"/>
    </xf>
    <xf numFmtId="214" fontId="0" fillId="0" borderId="59" xfId="48" applyNumberFormat="1" applyBorder="1" applyAlignment="1">
      <alignment vertical="center"/>
    </xf>
    <xf numFmtId="214" fontId="0" fillId="0" borderId="37" xfId="48" applyNumberFormat="1" applyBorder="1" applyAlignment="1">
      <alignment vertical="center"/>
    </xf>
    <xf numFmtId="214" fontId="0" fillId="0" borderId="16" xfId="48" applyNumberFormat="1" applyBorder="1" applyAlignment="1">
      <alignment vertical="center"/>
    </xf>
    <xf numFmtId="214" fontId="0" fillId="0" borderId="34" xfId="48" applyNumberFormat="1" applyBorder="1" applyAlignment="1">
      <alignment vertical="center"/>
    </xf>
    <xf numFmtId="214" fontId="0" fillId="0" borderId="59" xfId="0" applyNumberFormat="1" applyBorder="1" applyAlignment="1" quotePrefix="1">
      <alignment horizontal="right" vertical="center"/>
    </xf>
    <xf numFmtId="214" fontId="0" fillId="0" borderId="37" xfId="0" applyNumberFormat="1" applyBorder="1" applyAlignment="1" quotePrefix="1">
      <alignment horizontal="right" vertical="center"/>
    </xf>
    <xf numFmtId="214" fontId="0" fillId="0" borderId="19" xfId="48" applyNumberFormat="1" applyBorder="1" applyAlignment="1">
      <alignment vertical="center"/>
    </xf>
    <xf numFmtId="214" fontId="0" fillId="0" borderId="45" xfId="48" applyNumberFormat="1" applyBorder="1" applyAlignment="1">
      <alignment vertical="center"/>
    </xf>
    <xf numFmtId="214" fontId="0" fillId="0" borderId="18" xfId="48" applyNumberFormat="1" applyBorder="1" applyAlignment="1">
      <alignment vertical="center"/>
    </xf>
    <xf numFmtId="214" fontId="0" fillId="0" borderId="52" xfId="48" applyNumberFormat="1" applyBorder="1" applyAlignment="1">
      <alignment vertical="center"/>
    </xf>
    <xf numFmtId="214" fontId="0" fillId="0" borderId="60" xfId="48" applyNumberFormat="1" applyBorder="1" applyAlignment="1">
      <alignment vertical="center"/>
    </xf>
    <xf numFmtId="214" fontId="0" fillId="0" borderId="46" xfId="48" applyNumberFormat="1" applyBorder="1" applyAlignment="1">
      <alignment vertical="center"/>
    </xf>
    <xf numFmtId="214" fontId="0" fillId="0" borderId="33" xfId="48" applyNumberFormat="1" applyBorder="1" applyAlignment="1">
      <alignment vertical="center"/>
    </xf>
    <xf numFmtId="214" fontId="0" fillId="0" borderId="50" xfId="48" applyNumberFormat="1" applyBorder="1" applyAlignment="1">
      <alignment vertical="center"/>
    </xf>
    <xf numFmtId="214" fontId="0" fillId="0" borderId="34" xfId="48" applyNumberFormat="1" applyFont="1" applyBorder="1" applyAlignment="1" quotePrefix="1">
      <alignment horizontal="right" vertical="center"/>
    </xf>
    <xf numFmtId="214" fontId="0" fillId="0" borderId="61" xfId="48" applyNumberFormat="1" applyFont="1" applyBorder="1" applyAlignment="1" quotePrefix="1">
      <alignment horizontal="right" vertical="center"/>
    </xf>
    <xf numFmtId="214" fontId="0" fillId="0" borderId="13" xfId="48" applyNumberFormat="1" applyFont="1" applyBorder="1" applyAlignment="1" quotePrefix="1">
      <alignment horizontal="right" vertical="center"/>
    </xf>
    <xf numFmtId="214" fontId="0" fillId="0" borderId="62" xfId="48" applyNumberFormat="1" applyFont="1" applyBorder="1" applyAlignment="1" quotePrefix="1">
      <alignment horizontal="right" vertical="center"/>
    </xf>
    <xf numFmtId="214" fontId="0" fillId="0" borderId="63" xfId="48" applyNumberFormat="1" applyBorder="1" applyAlignment="1">
      <alignment vertical="center"/>
    </xf>
    <xf numFmtId="214" fontId="0" fillId="0" borderId="0" xfId="48" applyNumberFormat="1" applyBorder="1" applyAlignment="1">
      <alignment vertical="center"/>
    </xf>
    <xf numFmtId="214" fontId="0" fillId="0" borderId="31" xfId="48" applyNumberFormat="1" applyBorder="1" applyAlignment="1">
      <alignment vertical="center"/>
    </xf>
    <xf numFmtId="214" fontId="0" fillId="0" borderId="55" xfId="48" applyNumberFormat="1" applyBorder="1" applyAlignment="1">
      <alignment vertical="center"/>
    </xf>
    <xf numFmtId="214" fontId="0" fillId="0" borderId="64" xfId="48" applyNumberFormat="1" applyBorder="1" applyAlignment="1">
      <alignment vertical="center"/>
    </xf>
    <xf numFmtId="214" fontId="0" fillId="0" borderId="61" xfId="48" applyNumberFormat="1" applyBorder="1" applyAlignment="1">
      <alignment vertical="center"/>
    </xf>
    <xf numFmtId="214" fontId="0" fillId="0" borderId="13" xfId="48" applyNumberFormat="1" applyBorder="1" applyAlignment="1">
      <alignment vertical="center"/>
    </xf>
    <xf numFmtId="214" fontId="0" fillId="0" borderId="35" xfId="48" applyNumberFormat="1" applyBorder="1" applyAlignment="1">
      <alignment vertical="center"/>
    </xf>
    <xf numFmtId="214" fontId="0" fillId="0" borderId="20" xfId="48" applyNumberFormat="1" applyBorder="1" applyAlignment="1">
      <alignment vertical="center"/>
    </xf>
    <xf numFmtId="214" fontId="0" fillId="0" borderId="59" xfId="48" applyNumberFormat="1" applyFont="1" applyBorder="1" applyAlignment="1" quotePrefix="1">
      <alignment horizontal="right" vertical="center"/>
    </xf>
    <xf numFmtId="214" fontId="0" fillId="0" borderId="37" xfId="48" applyNumberFormat="1" applyFont="1" applyBorder="1" applyAlignment="1" quotePrefix="1">
      <alignment horizontal="right" vertical="center"/>
    </xf>
    <xf numFmtId="203" fontId="0" fillId="0" borderId="0" xfId="0" applyNumberFormat="1" applyFont="1" applyBorder="1" applyAlignment="1">
      <alignment horizontal="center" vertical="center"/>
    </xf>
    <xf numFmtId="214" fontId="0" fillId="0" borderId="0" xfId="48" applyNumberFormat="1" applyFont="1" applyBorder="1" applyAlignment="1" quotePrefix="1">
      <alignment horizontal="right" vertical="center"/>
    </xf>
    <xf numFmtId="203" fontId="0" fillId="0" borderId="0" xfId="0" applyNumberFormat="1" applyFont="1" applyBorder="1" applyAlignment="1">
      <alignment vertical="center"/>
    </xf>
    <xf numFmtId="214" fontId="0" fillId="0" borderId="65" xfId="48" applyNumberFormat="1" applyBorder="1" applyAlignment="1">
      <alignment vertical="center"/>
    </xf>
    <xf numFmtId="214" fontId="0" fillId="0" borderId="66" xfId="48" applyNumberFormat="1" applyBorder="1" applyAlignment="1">
      <alignment vertical="center"/>
    </xf>
    <xf numFmtId="214" fontId="0" fillId="0" borderId="22" xfId="48" applyNumberFormat="1" applyBorder="1" applyAlignment="1">
      <alignment vertical="center"/>
    </xf>
    <xf numFmtId="214" fontId="0" fillId="0" borderId="67" xfId="48" applyNumberFormat="1" applyBorder="1" applyAlignment="1">
      <alignment vertical="center"/>
    </xf>
    <xf numFmtId="203" fontId="0" fillId="0" borderId="22" xfId="0" applyNumberFormat="1" applyFont="1" applyBorder="1" applyAlignment="1">
      <alignment horizontal="center" vertical="center"/>
    </xf>
    <xf numFmtId="214" fontId="0" fillId="0" borderId="21" xfId="48" applyNumberFormat="1" applyBorder="1" applyAlignment="1">
      <alignment vertical="center"/>
    </xf>
    <xf numFmtId="214" fontId="0" fillId="0" borderId="68" xfId="48" applyNumberFormat="1" applyBorder="1" applyAlignment="1">
      <alignment vertical="center"/>
    </xf>
    <xf numFmtId="214" fontId="0" fillId="0" borderId="39" xfId="48" applyNumberFormat="1" applyFont="1" applyBorder="1" applyAlignment="1">
      <alignment vertical="center"/>
    </xf>
    <xf numFmtId="41" fontId="14" fillId="0" borderId="0" xfId="0" applyNumberFormat="1" applyFont="1" applyAlignment="1">
      <alignment vertical="center"/>
    </xf>
    <xf numFmtId="41" fontId="14" fillId="0" borderId="0" xfId="0" applyNumberFormat="1" applyFont="1" applyAlignment="1">
      <alignment horizontal="left" vertical="center"/>
    </xf>
    <xf numFmtId="41" fontId="15" fillId="0" borderId="30" xfId="0" applyNumberFormat="1" applyFont="1" applyBorder="1" applyAlignment="1">
      <alignment vertical="center"/>
    </xf>
    <xf numFmtId="214" fontId="0" fillId="0" borderId="56" xfId="48" applyNumberFormat="1" applyBorder="1" applyAlignment="1">
      <alignment vertical="center"/>
    </xf>
    <xf numFmtId="214" fontId="0" fillId="0" borderId="36" xfId="48" applyNumberFormat="1" applyBorder="1" applyAlignment="1">
      <alignment vertical="center"/>
    </xf>
    <xf numFmtId="214" fontId="0" fillId="0" borderId="12" xfId="48" applyNumberFormat="1" applyFont="1" applyBorder="1" applyAlignment="1" quotePrefix="1">
      <alignment horizontal="right" vertical="center"/>
    </xf>
    <xf numFmtId="214" fontId="0" fillId="0" borderId="14" xfId="48" applyNumberFormat="1" applyBorder="1" applyAlignment="1">
      <alignment vertical="center"/>
    </xf>
    <xf numFmtId="214" fontId="0" fillId="0" borderId="17" xfId="48" applyNumberFormat="1" applyBorder="1" applyAlignment="1">
      <alignment vertical="center"/>
    </xf>
    <xf numFmtId="214" fontId="0" fillId="0" borderId="12" xfId="48" applyNumberFormat="1" applyBorder="1" applyAlignment="1">
      <alignment vertical="center"/>
    </xf>
    <xf numFmtId="214" fontId="0" fillId="0" borderId="22" xfId="48" applyNumberFormat="1" applyFont="1" applyBorder="1" applyAlignment="1" quotePrefix="1">
      <alignment horizontal="right" vertical="center"/>
    </xf>
    <xf numFmtId="214" fontId="0" fillId="0" borderId="36" xfId="48" applyNumberFormat="1" applyFont="1" applyBorder="1" applyAlignment="1" quotePrefix="1">
      <alignment horizontal="right" vertical="center"/>
    </xf>
    <xf numFmtId="214" fontId="0" fillId="0" borderId="23" xfId="48" applyNumberFormat="1" applyBorder="1" applyAlignment="1">
      <alignment vertical="center"/>
    </xf>
    <xf numFmtId="214" fontId="0" fillId="0" borderId="66" xfId="48" applyNumberFormat="1" applyFont="1" applyBorder="1" applyAlignment="1" quotePrefix="1">
      <alignment horizontal="right" vertical="center"/>
    </xf>
    <xf numFmtId="41" fontId="0" fillId="0" borderId="69" xfId="0" applyNumberFormat="1" applyBorder="1" applyAlignment="1">
      <alignment horizontal="center" vertical="center"/>
    </xf>
    <xf numFmtId="41" fontId="0" fillId="0" borderId="70" xfId="0" applyNumberFormat="1" applyBorder="1" applyAlignment="1">
      <alignment horizontal="center" vertical="center"/>
    </xf>
    <xf numFmtId="41" fontId="0" fillId="0" borderId="69" xfId="0" applyNumberFormat="1" applyBorder="1" applyAlignment="1">
      <alignment vertical="center"/>
    </xf>
    <xf numFmtId="38" fontId="0" fillId="0" borderId="69" xfId="48" applyFont="1" applyBorder="1" applyAlignment="1">
      <alignment vertical="center"/>
    </xf>
    <xf numFmtId="0" fontId="0" fillId="0" borderId="0" xfId="0" applyNumberFormat="1" applyAlignment="1">
      <alignment vertical="center"/>
    </xf>
    <xf numFmtId="220" fontId="0" fillId="0" borderId="69" xfId="0" applyNumberFormat="1" applyBorder="1" applyAlignment="1">
      <alignment vertical="center"/>
    </xf>
    <xf numFmtId="41" fontId="0" fillId="0" borderId="69" xfId="0" applyNumberFormat="1" applyBorder="1" applyAlignment="1">
      <alignment horizontal="center" vertical="center" shrinkToFit="1"/>
    </xf>
    <xf numFmtId="221" fontId="0" fillId="0" borderId="0" xfId="0" applyNumberFormat="1" applyAlignment="1">
      <alignment vertical="center"/>
    </xf>
    <xf numFmtId="0" fontId="0" fillId="0" borderId="61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Continuous" vertical="center" wrapText="1"/>
    </xf>
    <xf numFmtId="0" fontId="0" fillId="0" borderId="0" xfId="0" applyNumberFormat="1" applyBorder="1" applyAlignment="1">
      <alignment vertical="center"/>
    </xf>
    <xf numFmtId="215" fontId="0" fillId="0" borderId="0" xfId="48" applyNumberFormat="1" applyFont="1" applyBorder="1" applyAlignment="1">
      <alignment vertical="center"/>
    </xf>
    <xf numFmtId="0" fontId="4" fillId="0" borderId="13" xfId="0" applyNumberFormat="1" applyFont="1" applyBorder="1" applyAlignment="1">
      <alignment horizontal="centerContinuous" vertical="center"/>
    </xf>
    <xf numFmtId="41" fontId="4" fillId="0" borderId="0" xfId="0" applyNumberFormat="1" applyFont="1" applyBorder="1" applyAlignment="1">
      <alignment horizontal="distributed" vertical="center"/>
    </xf>
    <xf numFmtId="41" fontId="0" fillId="0" borderId="0" xfId="0" applyNumberFormat="1" applyAlignment="1">
      <alignment vertical="center" wrapText="1"/>
    </xf>
    <xf numFmtId="222" fontId="0" fillId="0" borderId="0" xfId="0" applyNumberFormat="1" applyAlignment="1">
      <alignment vertical="center"/>
    </xf>
    <xf numFmtId="223" fontId="0" fillId="0" borderId="0" xfId="0" applyNumberFormat="1" applyAlignment="1">
      <alignment vertical="center"/>
    </xf>
    <xf numFmtId="208" fontId="0" fillId="0" borderId="0" xfId="0" applyNumberFormat="1" applyAlignment="1">
      <alignment vertical="center"/>
    </xf>
    <xf numFmtId="210" fontId="0" fillId="0" borderId="0" xfId="0" applyNumberForma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71" xfId="0" applyNumberFormat="1" applyBorder="1" applyAlignment="1">
      <alignment horizontal="centerContinuous" vertical="center"/>
    </xf>
    <xf numFmtId="0" fontId="0" fillId="0" borderId="72" xfId="0" applyBorder="1" applyAlignment="1">
      <alignment horizontal="centerContinuous" vertical="center"/>
    </xf>
    <xf numFmtId="0" fontId="0" fillId="0" borderId="73" xfId="0" applyBorder="1" applyAlignment="1">
      <alignment horizontal="centerContinuous" vertical="center"/>
    </xf>
    <xf numFmtId="41" fontId="0" fillId="0" borderId="74" xfId="0" applyNumberFormat="1" applyBorder="1" applyAlignment="1">
      <alignment horizontal="center" vertical="center" shrinkToFit="1"/>
    </xf>
    <xf numFmtId="41" fontId="0" fillId="0" borderId="74" xfId="0" applyNumberFormat="1" applyBorder="1" applyAlignment="1">
      <alignment horizontal="center" vertical="center"/>
    </xf>
    <xf numFmtId="214" fontId="0" fillId="0" borderId="75" xfId="0" applyNumberFormat="1" applyBorder="1" applyAlignment="1">
      <alignment vertical="center"/>
    </xf>
    <xf numFmtId="214" fontId="0" fillId="0" borderId="75" xfId="48" applyNumberFormat="1" applyFill="1" applyBorder="1" applyAlignment="1">
      <alignment horizontal="right" vertical="center"/>
    </xf>
    <xf numFmtId="214" fontId="0" fillId="0" borderId="76" xfId="0" applyNumberFormat="1" applyBorder="1" applyAlignment="1">
      <alignment vertical="center"/>
    </xf>
    <xf numFmtId="214" fontId="0" fillId="0" borderId="76" xfId="48" applyNumberFormat="1" applyBorder="1" applyAlignment="1">
      <alignment horizontal="right" vertical="center"/>
    </xf>
    <xf numFmtId="214" fontId="0" fillId="0" borderId="77" xfId="0" applyNumberFormat="1" applyBorder="1" applyAlignment="1">
      <alignment vertical="center"/>
    </xf>
    <xf numFmtId="214" fontId="0" fillId="0" borderId="77" xfId="48" applyNumberFormat="1" applyBorder="1" applyAlignment="1">
      <alignment horizontal="right" vertical="center"/>
    </xf>
    <xf numFmtId="41" fontId="0" fillId="0" borderId="41" xfId="0" applyNumberFormat="1" applyBorder="1" applyAlignment="1">
      <alignment horizontal="right" vertical="center"/>
    </xf>
    <xf numFmtId="214" fontId="0" fillId="0" borderId="78" xfId="0" applyNumberFormat="1" applyBorder="1" applyAlignment="1">
      <alignment vertical="center"/>
    </xf>
    <xf numFmtId="214" fontId="0" fillId="0" borderId="78" xfId="48" applyNumberFormat="1" applyBorder="1" applyAlignment="1">
      <alignment horizontal="right" vertical="center"/>
    </xf>
    <xf numFmtId="41" fontId="0" fillId="0" borderId="23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79" xfId="0" applyNumberFormat="1" applyBorder="1" applyAlignment="1">
      <alignment horizontal="right" vertical="center"/>
    </xf>
    <xf numFmtId="214" fontId="0" fillId="0" borderId="74" xfId="0" applyNumberFormat="1" applyBorder="1" applyAlignment="1">
      <alignment vertical="center"/>
    </xf>
    <xf numFmtId="214" fontId="0" fillId="0" borderId="74" xfId="48" applyNumberFormat="1" applyBorder="1" applyAlignment="1">
      <alignment horizontal="right" vertical="center"/>
    </xf>
    <xf numFmtId="218" fontId="0" fillId="0" borderId="76" xfId="0" applyNumberFormat="1" applyBorder="1" applyAlignment="1">
      <alignment vertical="center"/>
    </xf>
    <xf numFmtId="41" fontId="0" fillId="0" borderId="40" xfId="0" applyNumberFormat="1" applyFont="1" applyBorder="1" applyAlignment="1">
      <alignment horizontal="left" vertical="center"/>
    </xf>
    <xf numFmtId="0" fontId="15" fillId="0" borderId="41" xfId="0" applyFont="1" applyBorder="1" applyAlignment="1">
      <alignment horizontal="left" vertical="center"/>
    </xf>
    <xf numFmtId="41" fontId="0" fillId="0" borderId="54" xfId="0" applyNumberFormat="1" applyBorder="1" applyAlignment="1">
      <alignment horizontal="right" vertical="center"/>
    </xf>
    <xf numFmtId="41" fontId="0" fillId="0" borderId="45" xfId="0" applyNumberFormat="1" applyBorder="1" applyAlignment="1">
      <alignment vertical="center"/>
    </xf>
    <xf numFmtId="41" fontId="0" fillId="0" borderId="52" xfId="0" applyNumberFormat="1" applyBorder="1" applyAlignment="1">
      <alignment vertical="center"/>
    </xf>
    <xf numFmtId="214" fontId="0" fillId="0" borderId="75" xfId="48" applyNumberFormat="1" applyBorder="1" applyAlignment="1">
      <alignment vertical="center"/>
    </xf>
    <xf numFmtId="41" fontId="0" fillId="0" borderId="36" xfId="0" applyNumberFormat="1" applyBorder="1" applyAlignment="1">
      <alignment vertical="center"/>
    </xf>
    <xf numFmtId="41" fontId="0" fillId="0" borderId="37" xfId="0" applyNumberFormat="1" applyBorder="1" applyAlignment="1">
      <alignment vertical="center"/>
    </xf>
    <xf numFmtId="41" fontId="0" fillId="0" borderId="34" xfId="0" applyNumberFormat="1" applyBorder="1" applyAlignment="1">
      <alignment vertical="center"/>
    </xf>
    <xf numFmtId="219" fontId="0" fillId="0" borderId="76" xfId="0" applyNumberFormat="1" applyBorder="1" applyAlignment="1">
      <alignment vertical="center"/>
    </xf>
    <xf numFmtId="219" fontId="0" fillId="0" borderId="76" xfId="48" applyNumberFormat="1" applyBorder="1" applyAlignment="1">
      <alignment vertical="center"/>
    </xf>
    <xf numFmtId="215" fontId="0" fillId="0" borderId="76" xfId="0" applyNumberFormat="1" applyBorder="1" applyAlignment="1">
      <alignment vertical="center"/>
    </xf>
    <xf numFmtId="215" fontId="0" fillId="0" borderId="76" xfId="48" applyNumberFormat="1" applyBorder="1" applyAlignment="1">
      <alignment vertical="center"/>
    </xf>
    <xf numFmtId="41" fontId="0" fillId="0" borderId="40" xfId="0" applyNumberFormat="1" applyBorder="1" applyAlignment="1">
      <alignment vertical="center"/>
    </xf>
    <xf numFmtId="41" fontId="0" fillId="0" borderId="41" xfId="0" applyNumberFormat="1" applyBorder="1" applyAlignment="1">
      <alignment vertical="center"/>
    </xf>
    <xf numFmtId="41" fontId="0" fillId="0" borderId="54" xfId="0" applyNumberFormat="1" applyBorder="1" applyAlignment="1">
      <alignment vertical="center"/>
    </xf>
    <xf numFmtId="215" fontId="0" fillId="0" borderId="78" xfId="0" applyNumberFormat="1" applyBorder="1" applyAlignment="1">
      <alignment vertical="center"/>
    </xf>
    <xf numFmtId="215" fontId="0" fillId="0" borderId="78" xfId="48" applyNumberFormat="1" applyBorder="1" applyAlignment="1">
      <alignment vertical="center"/>
    </xf>
    <xf numFmtId="41" fontId="0" fillId="0" borderId="79" xfId="0" applyNumberFormat="1" applyBorder="1" applyAlignment="1">
      <alignment vertical="center"/>
    </xf>
    <xf numFmtId="215" fontId="0" fillId="0" borderId="74" xfId="0" applyNumberFormat="1" applyBorder="1" applyAlignment="1">
      <alignment vertical="center"/>
    </xf>
    <xf numFmtId="215" fontId="0" fillId="0" borderId="74" xfId="48" applyNumberFormat="1" applyBorder="1" applyAlignment="1">
      <alignment vertical="center"/>
    </xf>
    <xf numFmtId="215" fontId="0" fillId="0" borderId="78" xfId="48" applyNumberFormat="1" applyFill="1" applyBorder="1" applyAlignment="1">
      <alignment vertical="center"/>
    </xf>
    <xf numFmtId="215" fontId="0" fillId="0" borderId="0" xfId="0" applyNumberFormat="1" applyBorder="1" applyAlignment="1">
      <alignment vertical="center"/>
    </xf>
    <xf numFmtId="215" fontId="0" fillId="0" borderId="0" xfId="48" applyNumberFormat="1" applyFill="1" applyBorder="1" applyAlignment="1">
      <alignment vertical="center"/>
    </xf>
    <xf numFmtId="41" fontId="0" fillId="0" borderId="0" xfId="0" applyNumberFormat="1" applyFont="1" applyAlignment="1">
      <alignment horizontal="left"/>
    </xf>
    <xf numFmtId="0" fontId="0" fillId="0" borderId="62" xfId="0" applyNumberFormat="1" applyFont="1" applyBorder="1" applyAlignment="1">
      <alignment horizontal="center" vertical="center"/>
    </xf>
    <xf numFmtId="214" fontId="0" fillId="0" borderId="16" xfId="0" applyNumberFormat="1" applyBorder="1" applyAlignment="1" quotePrefix="1">
      <alignment horizontal="right" vertical="center"/>
    </xf>
    <xf numFmtId="214" fontId="0" fillId="0" borderId="66" xfId="0" applyNumberFormat="1" applyBorder="1" applyAlignment="1" quotePrefix="1">
      <alignment horizontal="right" vertical="center"/>
    </xf>
    <xf numFmtId="41" fontId="4" fillId="0" borderId="13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41" fontId="6" fillId="0" borderId="13" xfId="0" applyNumberFormat="1" applyFont="1" applyBorder="1" applyAlignment="1">
      <alignment horizontal="left" vertical="center"/>
    </xf>
    <xf numFmtId="41" fontId="0" fillId="0" borderId="10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centerContinuous" vertical="center"/>
    </xf>
    <xf numFmtId="41" fontId="0" fillId="0" borderId="23" xfId="0" applyNumberFormat="1" applyBorder="1" applyAlignment="1">
      <alignment horizontal="centerContinuous" vertical="center"/>
    </xf>
    <xf numFmtId="41" fontId="0" fillId="0" borderId="15" xfId="0" applyNumberFormat="1" applyBorder="1" applyAlignment="1">
      <alignment horizontal="centerContinuous" vertical="center"/>
    </xf>
    <xf numFmtId="41" fontId="0" fillId="0" borderId="12" xfId="0" applyNumberFormat="1" applyBorder="1" applyAlignment="1">
      <alignment horizontal="centerContinuous" vertical="center"/>
    </xf>
    <xf numFmtId="41" fontId="0" fillId="0" borderId="13" xfId="0" applyNumberFormat="1" applyBorder="1" applyAlignment="1">
      <alignment horizontal="centerContinuous" vertical="center"/>
    </xf>
    <xf numFmtId="41" fontId="0" fillId="0" borderId="63" xfId="0" applyNumberFormat="1" applyBorder="1" applyAlignment="1">
      <alignment horizontal="center" vertical="center"/>
    </xf>
    <xf numFmtId="41" fontId="0" fillId="0" borderId="71" xfId="0" applyNumberFormat="1" applyFont="1" applyBorder="1" applyAlignment="1">
      <alignment vertical="center"/>
    </xf>
    <xf numFmtId="0" fontId="0" fillId="0" borderId="72" xfId="0" applyBorder="1" applyAlignment="1">
      <alignment horizontal="distributed" vertical="center"/>
    </xf>
    <xf numFmtId="214" fontId="0" fillId="0" borderId="80" xfId="48" applyNumberFormat="1" applyBorder="1" applyAlignment="1">
      <alignment horizontal="center" vertical="center"/>
    </xf>
    <xf numFmtId="214" fontId="0" fillId="0" borderId="81" xfId="48" applyNumberFormat="1" applyBorder="1" applyAlignment="1">
      <alignment horizontal="center" vertical="center"/>
    </xf>
    <xf numFmtId="214" fontId="0" fillId="0" borderId="82" xfId="48" applyNumberFormat="1" applyBorder="1" applyAlignment="1">
      <alignment horizontal="center" vertical="center"/>
    </xf>
    <xf numFmtId="214" fontId="0" fillId="0" borderId="19" xfId="48" applyNumberFormat="1" applyBorder="1" applyAlignment="1">
      <alignment horizontal="center" vertical="center"/>
    </xf>
    <xf numFmtId="214" fontId="0" fillId="0" borderId="18" xfId="48" applyNumberFormat="1" applyBorder="1" applyAlignment="1">
      <alignment horizontal="center" vertical="center"/>
    </xf>
    <xf numFmtId="214" fontId="0" fillId="0" borderId="65" xfId="48" applyNumberFormat="1" applyBorder="1" applyAlignment="1">
      <alignment horizontal="center" vertical="center"/>
    </xf>
    <xf numFmtId="214" fontId="0" fillId="0" borderId="59" xfId="48" applyNumberFormat="1" applyBorder="1" applyAlignment="1">
      <alignment horizontal="center" vertical="center"/>
    </xf>
    <xf numFmtId="214" fontId="0" fillId="0" borderId="16" xfId="48" applyNumberFormat="1" applyBorder="1" applyAlignment="1">
      <alignment horizontal="center" vertical="center"/>
    </xf>
    <xf numFmtId="214" fontId="0" fillId="0" borderId="66" xfId="48" applyNumberFormat="1" applyBorder="1" applyAlignment="1">
      <alignment horizontal="center" vertical="center"/>
    </xf>
    <xf numFmtId="214" fontId="0" fillId="0" borderId="61" xfId="48" applyNumberFormat="1" applyBorder="1" applyAlignment="1">
      <alignment horizontal="center" vertical="center"/>
    </xf>
    <xf numFmtId="214" fontId="0" fillId="0" borderId="35" xfId="48" applyNumberFormat="1" applyBorder="1" applyAlignment="1">
      <alignment horizontal="center" vertical="center"/>
    </xf>
    <xf numFmtId="214" fontId="0" fillId="0" borderId="22" xfId="48" applyNumberFormat="1" applyBorder="1" applyAlignment="1">
      <alignment horizontal="center" vertical="center"/>
    </xf>
    <xf numFmtId="214" fontId="0" fillId="0" borderId="83" xfId="48" applyNumberFormat="1" applyBorder="1" applyAlignment="1">
      <alignment vertical="center"/>
    </xf>
    <xf numFmtId="214" fontId="0" fillId="0" borderId="42" xfId="48" applyNumberFormat="1" applyBorder="1" applyAlignment="1">
      <alignment vertical="center"/>
    </xf>
    <xf numFmtId="214" fontId="0" fillId="0" borderId="62" xfId="48" applyNumberFormat="1" applyBorder="1" applyAlignment="1">
      <alignment vertical="center"/>
    </xf>
    <xf numFmtId="41" fontId="0" fillId="0" borderId="36" xfId="0" applyNumberFormat="1" applyFill="1" applyBorder="1" applyAlignment="1">
      <alignment horizontal="left" vertical="center"/>
    </xf>
    <xf numFmtId="41" fontId="0" fillId="0" borderId="37" xfId="0" applyNumberFormat="1" applyFill="1" applyBorder="1" applyAlignment="1">
      <alignment horizontal="left" vertical="center"/>
    </xf>
    <xf numFmtId="214" fontId="0" fillId="0" borderId="36" xfId="48" applyNumberFormat="1" applyFill="1" applyBorder="1" applyAlignment="1">
      <alignment vertical="center"/>
    </xf>
    <xf numFmtId="214" fontId="0" fillId="0" borderId="66" xfId="48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214" fontId="0" fillId="0" borderId="40" xfId="48" applyNumberFormat="1" applyBorder="1" applyAlignment="1">
      <alignment vertical="center"/>
    </xf>
    <xf numFmtId="214" fontId="0" fillId="0" borderId="71" xfId="48" applyNumberFormat="1" applyBorder="1" applyAlignment="1">
      <alignment vertical="center"/>
    </xf>
    <xf numFmtId="41" fontId="0" fillId="0" borderId="15" xfId="0" applyNumberFormat="1" applyBorder="1" applyAlignment="1" quotePrefix="1">
      <alignment horizontal="right" vertical="center"/>
    </xf>
    <xf numFmtId="41" fontId="0" fillId="0" borderId="37" xfId="0" applyNumberFormat="1" applyBorder="1" applyAlignment="1" quotePrefix="1">
      <alignment horizontal="right" vertical="center"/>
    </xf>
    <xf numFmtId="41" fontId="0" fillId="0" borderId="13" xfId="0" applyNumberFormat="1" applyBorder="1" applyAlignment="1" quotePrefix="1">
      <alignment horizontal="right" vertical="center"/>
    </xf>
    <xf numFmtId="214" fontId="0" fillId="0" borderId="38" xfId="48" applyNumberFormat="1" applyBorder="1" applyAlignment="1">
      <alignment vertical="center"/>
    </xf>
    <xf numFmtId="41" fontId="0" fillId="0" borderId="0" xfId="0" applyNumberFormat="1" applyFont="1" applyAlignment="1">
      <alignment horizontal="left" vertical="center"/>
    </xf>
    <xf numFmtId="215" fontId="0" fillId="0" borderId="82" xfId="48" applyNumberFormat="1" applyFont="1" applyBorder="1" applyAlignment="1">
      <alignment vertical="center"/>
    </xf>
    <xf numFmtId="215" fontId="0" fillId="0" borderId="84" xfId="48" applyNumberFormat="1" applyFont="1" applyBorder="1" applyAlignment="1">
      <alignment vertical="center"/>
    </xf>
    <xf numFmtId="0" fontId="0" fillId="0" borderId="58" xfId="0" applyNumberFormat="1" applyBorder="1" applyAlignment="1">
      <alignment horizontal="centerContinuous" vertical="center"/>
    </xf>
    <xf numFmtId="0" fontId="0" fillId="0" borderId="35" xfId="0" applyNumberFormat="1" applyBorder="1" applyAlignment="1">
      <alignment vertical="center"/>
    </xf>
    <xf numFmtId="214" fontId="0" fillId="0" borderId="31" xfId="48" applyNumberFormat="1" applyFont="1" applyBorder="1" applyAlignment="1">
      <alignment vertical="center"/>
    </xf>
    <xf numFmtId="214" fontId="0" fillId="0" borderId="33" xfId="48" applyNumberFormat="1" applyFont="1" applyBorder="1" applyAlignment="1">
      <alignment vertical="center"/>
    </xf>
    <xf numFmtId="214" fontId="0" fillId="0" borderId="16" xfId="48" applyNumberFormat="1" applyFont="1" applyBorder="1" applyAlignment="1">
      <alignment vertical="center"/>
    </xf>
    <xf numFmtId="214" fontId="0" fillId="0" borderId="18" xfId="48" applyNumberFormat="1" applyFont="1" applyBorder="1" applyAlignment="1">
      <alignment vertical="center"/>
    </xf>
    <xf numFmtId="214" fontId="0" fillId="0" borderId="38" xfId="48" applyNumberFormat="1" applyFont="1" applyBorder="1" applyAlignment="1">
      <alignment vertical="center"/>
    </xf>
    <xf numFmtId="215" fontId="0" fillId="0" borderId="21" xfId="48" applyNumberFormat="1" applyFont="1" applyBorder="1" applyAlignment="1">
      <alignment vertical="center"/>
    </xf>
    <xf numFmtId="215" fontId="0" fillId="0" borderId="64" xfId="48" applyNumberFormat="1" applyFont="1" applyBorder="1" applyAlignment="1">
      <alignment vertical="center"/>
    </xf>
    <xf numFmtId="215" fontId="0" fillId="0" borderId="66" xfId="48" applyNumberFormat="1" applyFont="1" applyBorder="1" applyAlignment="1">
      <alignment vertical="center"/>
    </xf>
    <xf numFmtId="215" fontId="0" fillId="0" borderId="65" xfId="48" applyNumberFormat="1" applyFont="1" applyBorder="1" applyAlignment="1">
      <alignment vertical="center"/>
    </xf>
    <xf numFmtId="215" fontId="0" fillId="0" borderId="62" xfId="48" applyNumberFormat="1" applyFont="1" applyBorder="1" applyAlignment="1">
      <alignment vertical="center"/>
    </xf>
    <xf numFmtId="215" fontId="0" fillId="0" borderId="22" xfId="48" applyNumberFormat="1" applyFont="1" applyBorder="1" applyAlignment="1">
      <alignment vertical="center"/>
    </xf>
    <xf numFmtId="215" fontId="0" fillId="0" borderId="68" xfId="48" applyNumberFormat="1" applyFont="1" applyBorder="1" applyAlignment="1">
      <alignment vertical="center"/>
    </xf>
    <xf numFmtId="0" fontId="0" fillId="0" borderId="22" xfId="0" applyNumberFormat="1" applyFont="1" applyBorder="1" applyAlignment="1">
      <alignment horizontal="center" vertical="center"/>
    </xf>
    <xf numFmtId="41" fontId="0" fillId="0" borderId="68" xfId="0" applyNumberFormat="1" applyBorder="1" applyAlignment="1">
      <alignment horizontal="center" vertical="center"/>
    </xf>
    <xf numFmtId="41" fontId="0" fillId="0" borderId="69" xfId="0" applyNumberFormat="1" applyBorder="1" applyAlignment="1">
      <alignment horizontal="center" vertical="center"/>
    </xf>
    <xf numFmtId="41" fontId="0" fillId="0" borderId="10" xfId="0" applyNumberFormat="1" applyBorder="1" applyAlignment="1">
      <alignment horizontal="center" vertical="center"/>
    </xf>
    <xf numFmtId="41" fontId="0" fillId="0" borderId="11" xfId="0" applyNumberFormat="1" applyBorder="1" applyAlignment="1">
      <alignment horizontal="center" vertical="center"/>
    </xf>
    <xf numFmtId="41" fontId="0" fillId="0" borderId="48" xfId="0" applyNumberFormat="1" applyBorder="1" applyAlignment="1">
      <alignment horizontal="center" vertical="center"/>
    </xf>
    <xf numFmtId="41" fontId="0" fillId="0" borderId="73" xfId="0" applyNumberFormat="1" applyBorder="1" applyAlignment="1">
      <alignment horizontal="center" vertical="center"/>
    </xf>
    <xf numFmtId="41" fontId="0" fillId="0" borderId="85" xfId="0" applyNumberFormat="1" applyBorder="1" applyAlignment="1">
      <alignment horizontal="center" vertical="center"/>
    </xf>
    <xf numFmtId="41" fontId="0" fillId="0" borderId="86" xfId="0" applyNumberFormat="1" applyBorder="1" applyAlignment="1">
      <alignment horizontal="center" vertical="center"/>
    </xf>
    <xf numFmtId="41" fontId="0" fillId="0" borderId="70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4" fillId="0" borderId="13" xfId="0" applyNumberFormat="1" applyFont="1" applyBorder="1" applyAlignment="1">
      <alignment horizontal="center" vertical="center"/>
    </xf>
    <xf numFmtId="0" fontId="0" fillId="0" borderId="85" xfId="0" applyNumberFormat="1" applyBorder="1" applyAlignment="1">
      <alignment horizontal="center" vertical="center" textRotation="255"/>
    </xf>
    <xf numFmtId="0" fontId="0" fillId="0" borderId="86" xfId="0" applyBorder="1" applyAlignment="1">
      <alignment horizontal="center" vertical="center" textRotation="255"/>
    </xf>
    <xf numFmtId="0" fontId="0" fillId="0" borderId="70" xfId="0" applyBorder="1" applyAlignment="1">
      <alignment horizontal="center" vertical="center" textRotation="255"/>
    </xf>
    <xf numFmtId="41" fontId="0" fillId="0" borderId="13" xfId="0" applyNumberForma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41" fontId="0" fillId="0" borderId="72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center" vertical="center"/>
    </xf>
    <xf numFmtId="41" fontId="0" fillId="0" borderId="20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0" fontId="11" fillId="0" borderId="10" xfId="60" applyNumberFormat="1" applyFont="1" applyBorder="1" applyAlignment="1">
      <alignment horizontal="distributed" vertical="center"/>
      <protection/>
    </xf>
    <xf numFmtId="0" fontId="11" fillId="0" borderId="11" xfId="0" applyFont="1" applyBorder="1" applyAlignment="1">
      <alignment horizontal="distributed" vertical="center"/>
    </xf>
    <xf numFmtId="0" fontId="11" fillId="0" borderId="48" xfId="0" applyFont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/>
    </xf>
    <xf numFmtId="0" fontId="11" fillId="0" borderId="20" xfId="0" applyFont="1" applyBorder="1" applyAlignment="1">
      <alignment horizontal="distributed" vertical="center"/>
    </xf>
    <xf numFmtId="217" fontId="10" fillId="0" borderId="85" xfId="48" applyNumberFormat="1" applyFont="1" applyBorder="1" applyAlignment="1">
      <alignment vertical="center" textRotation="255"/>
    </xf>
    <xf numFmtId="217" fontId="10" fillId="0" borderId="86" xfId="48" applyNumberFormat="1" applyFont="1" applyBorder="1" applyAlignment="1">
      <alignment vertical="center" textRotation="255"/>
    </xf>
    <xf numFmtId="217" fontId="10" fillId="0" borderId="70" xfId="48" applyNumberFormat="1" applyFont="1" applyBorder="1" applyAlignment="1">
      <alignment vertical="center" textRotation="255"/>
    </xf>
    <xf numFmtId="41" fontId="0" fillId="0" borderId="50" xfId="0" applyNumberFormat="1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214" fontId="0" fillId="0" borderId="64" xfId="48" applyNumberFormat="1" applyBorder="1" applyAlignment="1">
      <alignment vertical="center"/>
    </xf>
    <xf numFmtId="214" fontId="0" fillId="0" borderId="65" xfId="0" applyNumberFormat="1" applyBorder="1" applyAlignment="1">
      <alignment vertical="center"/>
    </xf>
    <xf numFmtId="0" fontId="13" fillId="0" borderId="86" xfId="61" applyFont="1" applyBorder="1" applyAlignment="1">
      <alignment vertical="center" textRotation="255"/>
      <protection/>
    </xf>
    <xf numFmtId="0" fontId="13" fillId="0" borderId="70" xfId="61" applyFont="1" applyBorder="1" applyAlignment="1">
      <alignment vertical="center" textRotation="255"/>
      <protection/>
    </xf>
    <xf numFmtId="214" fontId="0" fillId="0" borderId="60" xfId="48" applyNumberFormat="1" applyBorder="1" applyAlignment="1">
      <alignment vertical="center"/>
    </xf>
    <xf numFmtId="214" fontId="0" fillId="0" borderId="19" xfId="0" applyNumberFormat="1" applyBorder="1" applyAlignment="1">
      <alignment vertical="center"/>
    </xf>
    <xf numFmtId="0" fontId="13" fillId="0" borderId="86" xfId="61" applyFont="1" applyBorder="1" applyAlignment="1">
      <alignment vertical="center"/>
      <protection/>
    </xf>
    <xf numFmtId="0" fontId="13" fillId="0" borderId="70" xfId="61" applyFont="1" applyBorder="1" applyAlignment="1">
      <alignment vertical="center"/>
      <protection/>
    </xf>
    <xf numFmtId="217" fontId="10" fillId="0" borderId="14" xfId="48" applyNumberFormat="1" applyFont="1" applyBorder="1" applyAlignment="1">
      <alignment vertical="center" textRotation="255"/>
    </xf>
    <xf numFmtId="0" fontId="13" fillId="0" borderId="14" xfId="61" applyFont="1" applyBorder="1" applyAlignment="1">
      <alignment vertical="center"/>
      <protection/>
    </xf>
    <xf numFmtId="0" fontId="13" fillId="0" borderId="12" xfId="61" applyFont="1" applyBorder="1" applyAlignment="1">
      <alignment vertical="center"/>
      <protection/>
    </xf>
    <xf numFmtId="0" fontId="11" fillId="0" borderId="10" xfId="0" applyNumberFormat="1" applyFont="1" applyBorder="1" applyAlignment="1">
      <alignment horizontal="distributed" vertical="center"/>
    </xf>
    <xf numFmtId="0" fontId="11" fillId="0" borderId="11" xfId="0" applyNumberFormat="1" applyFont="1" applyBorder="1" applyAlignment="1">
      <alignment horizontal="distributed" vertical="center"/>
    </xf>
    <xf numFmtId="0" fontId="11" fillId="0" borderId="48" xfId="0" applyNumberFormat="1" applyFont="1" applyBorder="1" applyAlignment="1">
      <alignment horizontal="distributed" vertical="center"/>
    </xf>
    <xf numFmtId="0" fontId="11" fillId="0" borderId="12" xfId="0" applyNumberFormat="1" applyFont="1" applyBorder="1" applyAlignment="1">
      <alignment horizontal="distributed" vertical="center"/>
    </xf>
    <xf numFmtId="0" fontId="11" fillId="0" borderId="13" xfId="0" applyNumberFormat="1" applyFont="1" applyBorder="1" applyAlignment="1">
      <alignment horizontal="distributed" vertical="center"/>
    </xf>
    <xf numFmtId="0" fontId="11" fillId="0" borderId="20" xfId="0" applyNumberFormat="1" applyFont="1" applyBorder="1" applyAlignment="1">
      <alignment horizontal="distributed" vertical="center"/>
    </xf>
    <xf numFmtId="214" fontId="0" fillId="0" borderId="56" xfId="48" applyNumberFormat="1" applyBorder="1" applyAlignment="1">
      <alignment vertical="center"/>
    </xf>
    <xf numFmtId="214" fontId="0" fillId="0" borderId="17" xfId="0" applyNumberFormat="1" applyBorder="1" applyAlignment="1">
      <alignment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79" xfId="0" applyNumberFormat="1" applyFont="1" applyBorder="1" applyAlignment="1">
      <alignment horizontal="center" vertical="center"/>
    </xf>
    <xf numFmtId="203" fontId="0" fillId="0" borderId="23" xfId="0" applyNumberFormat="1" applyFont="1" applyBorder="1" applyAlignment="1">
      <alignment horizontal="center" vertical="center"/>
    </xf>
    <xf numFmtId="203" fontId="0" fillId="0" borderId="79" xfId="0" applyNumberFormat="1" applyFont="1" applyBorder="1" applyAlignment="1">
      <alignment horizontal="center" vertical="center"/>
    </xf>
    <xf numFmtId="41" fontId="0" fillId="0" borderId="23" xfId="0" applyNumberFormat="1" applyBorder="1" applyAlignment="1">
      <alignment horizontal="center" vertical="center"/>
    </xf>
    <xf numFmtId="41" fontId="0" fillId="0" borderId="79" xfId="0" applyNumberFormat="1" applyBorder="1" applyAlignment="1">
      <alignment horizontal="center" vertical="center"/>
    </xf>
    <xf numFmtId="0" fontId="0" fillId="0" borderId="85" xfId="0" applyBorder="1" applyAlignment="1">
      <alignment horizontal="center" vertical="center" textRotation="255"/>
    </xf>
    <xf numFmtId="41" fontId="16" fillId="0" borderId="36" xfId="0" applyNumberFormat="1" applyFont="1" applyBorder="1" applyAlignment="1">
      <alignment horizontal="right" vertical="center"/>
    </xf>
    <xf numFmtId="41" fontId="16" fillId="0" borderId="34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０決算ベース" xfId="60"/>
    <cellStyle name="標準_地方債公営企業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20849;&#26377;\&#36001;&#21209;&#35506;\10&#36001;&#28304;&#23550;&#31574;&#29677;\&#36215;&#20661;\H28&#24180;&#24230;\02&#32207;&#21209;&#30465;&#31561;&#29031;&#20250;\&#22320;&#26041;&#20661;&#21332;&#20250;\280630_%20&#12304;&#22320;&#26041;&#20661;&#21332;&#20250;&#12305;&#37117;&#36947;&#24220;&#30476;&#21450;&#12403;&#25919;&#20196;&#25351;&#23450;&#37117;&#24066;&#12398;&#36001;&#25919;&#29366;&#27841;&#12395;&#12388;&#12356;&#12390;\&#9314;&#25351;&#23450;&#37117;&#24066;&#27096;&#24335;&#65288;&#30456;&#27169;&#21407;&#2406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普通会計予算"/>
      <sheetName val="2.公営企業会計予算"/>
      <sheetName val="3.(1)普通会計決算"/>
      <sheetName val="3.(2)財政指標等"/>
      <sheetName val="4.公営企業会計決算"/>
      <sheetName val="5.三セク決算"/>
    </sheetNames>
    <sheetDataSet>
      <sheetData sheetId="1">
        <row r="17">
          <cell r="F17">
            <v>0</v>
          </cell>
        </row>
        <row r="18">
          <cell r="F18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3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F17" sqref="F17"/>
      <selection pane="topRight" activeCell="F17" sqref="F17"/>
      <selection pane="bottomLeft" activeCell="F17" sqref="F17"/>
      <selection pane="bottomRight" activeCell="I39" sqref="I39"/>
    </sheetView>
  </sheetViews>
  <sheetFormatPr defaultColWidth="8.796875" defaultRowHeight="14.25"/>
  <cols>
    <col min="1" max="2" width="3.59765625" style="1" customWidth="1"/>
    <col min="3" max="4" width="1.59765625" style="1" customWidth="1"/>
    <col min="5" max="5" width="32.59765625" style="1" customWidth="1"/>
    <col min="6" max="6" width="15.59765625" style="1" customWidth="1"/>
    <col min="7" max="7" width="10.59765625" style="1" customWidth="1"/>
    <col min="8" max="8" width="15.59765625" style="1" customWidth="1"/>
    <col min="9" max="9" width="10.59765625" style="1" customWidth="1"/>
    <col min="10" max="12" width="9" style="1" customWidth="1"/>
    <col min="13" max="13" width="9.8984375" style="1" customWidth="1"/>
    <col min="14" max="27" width="9" style="1" customWidth="1"/>
    <col min="28" max="28" width="11.3984375" style="1" customWidth="1"/>
    <col min="29" max="29" width="12.69921875" style="1" customWidth="1"/>
    <col min="30" max="30" width="13.8984375" style="1" customWidth="1"/>
    <col min="31" max="31" width="14.69921875" style="1" customWidth="1"/>
    <col min="32" max="39" width="11.09765625" style="1" customWidth="1"/>
    <col min="40" max="16384" width="9" style="1" customWidth="1"/>
  </cols>
  <sheetData>
    <row r="1" spans="1:28" ht="33.75" customHeight="1">
      <c r="A1" s="307" t="s">
        <v>0</v>
      </c>
      <c r="B1" s="307"/>
      <c r="C1" s="307"/>
      <c r="D1" s="307"/>
      <c r="E1" s="76" t="s">
        <v>298</v>
      </c>
      <c r="F1" s="2"/>
      <c r="AA1" s="306" t="s">
        <v>105</v>
      </c>
      <c r="AB1" s="306"/>
    </row>
    <row r="2" spans="27:37" ht="13.5">
      <c r="AA2" s="298" t="s">
        <v>106</v>
      </c>
      <c r="AB2" s="298"/>
      <c r="AC2" s="303" t="s">
        <v>107</v>
      </c>
      <c r="AD2" s="299" t="s">
        <v>108</v>
      </c>
      <c r="AE2" s="300"/>
      <c r="AF2" s="301"/>
      <c r="AG2" s="298" t="s">
        <v>109</v>
      </c>
      <c r="AH2" s="298" t="s">
        <v>110</v>
      </c>
      <c r="AI2" s="298" t="s">
        <v>111</v>
      </c>
      <c r="AJ2" s="298" t="s">
        <v>112</v>
      </c>
      <c r="AK2" s="298" t="s">
        <v>113</v>
      </c>
    </row>
    <row r="3" spans="1:37" ht="14.25">
      <c r="A3" s="22" t="s">
        <v>104</v>
      </c>
      <c r="AA3" s="298"/>
      <c r="AB3" s="298"/>
      <c r="AC3" s="305"/>
      <c r="AD3" s="171"/>
      <c r="AE3" s="170" t="s">
        <v>126</v>
      </c>
      <c r="AF3" s="170" t="s">
        <v>127</v>
      </c>
      <c r="AG3" s="298"/>
      <c r="AH3" s="298"/>
      <c r="AI3" s="298"/>
      <c r="AJ3" s="298"/>
      <c r="AK3" s="298"/>
    </row>
    <row r="4" spans="27:38" ht="13.5">
      <c r="AA4" s="303" t="str">
        <f>E1</f>
        <v>相模原市</v>
      </c>
      <c r="AB4" s="172" t="s">
        <v>114</v>
      </c>
      <c r="AC4" s="173">
        <f>F22</f>
        <v>294422</v>
      </c>
      <c r="AD4" s="173">
        <f>F9</f>
        <v>113400</v>
      </c>
      <c r="AE4" s="173">
        <f>F10</f>
        <v>50981</v>
      </c>
      <c r="AF4" s="173">
        <f>F13</f>
        <v>44819</v>
      </c>
      <c r="AG4" s="173">
        <f>F14</f>
        <v>1750</v>
      </c>
      <c r="AH4" s="173">
        <f>F15</f>
        <v>9900</v>
      </c>
      <c r="AI4" s="173">
        <f>F17</f>
        <v>58284</v>
      </c>
      <c r="AJ4" s="173">
        <f>F20</f>
        <v>28812</v>
      </c>
      <c r="AK4" s="173">
        <f>F21</f>
        <v>61656</v>
      </c>
      <c r="AL4" s="174"/>
    </row>
    <row r="5" spans="1:37" ht="13.5">
      <c r="A5" s="21" t="s">
        <v>277</v>
      </c>
      <c r="AA5" s="304"/>
      <c r="AB5" s="172" t="s">
        <v>115</v>
      </c>
      <c r="AC5" s="175"/>
      <c r="AD5" s="175">
        <f>G9</f>
        <v>38.51614349471168</v>
      </c>
      <c r="AE5" s="175">
        <f>G10</f>
        <v>17.315621794566983</v>
      </c>
      <c r="AF5" s="175">
        <f>G13</f>
        <v>15.222707542235295</v>
      </c>
      <c r="AG5" s="175">
        <f>G14</f>
        <v>0.5943849304739455</v>
      </c>
      <c r="AH5" s="175">
        <f>G15</f>
        <v>3.3625204638240347</v>
      </c>
      <c r="AI5" s="175">
        <f>G17</f>
        <v>19.79607502156768</v>
      </c>
      <c r="AJ5" s="175">
        <f>G20</f>
        <v>9.785953495323039</v>
      </c>
      <c r="AK5" s="175">
        <f>G21</f>
        <v>20.941369870458047</v>
      </c>
    </row>
    <row r="6" spans="1:37" ht="14.25">
      <c r="A6" s="3"/>
      <c r="G6" s="311" t="s">
        <v>128</v>
      </c>
      <c r="H6" s="312"/>
      <c r="I6" s="312"/>
      <c r="AA6" s="305"/>
      <c r="AB6" s="172" t="s">
        <v>116</v>
      </c>
      <c r="AC6" s="175">
        <f>I22</f>
        <v>12.689220688256174</v>
      </c>
      <c r="AD6" s="175">
        <f>I9</f>
        <v>-0.5263157894736858</v>
      </c>
      <c r="AE6" s="175">
        <f>I10</f>
        <v>-1.3926229666737622</v>
      </c>
      <c r="AF6" s="175">
        <f>I13</f>
        <v>0.25052005278816125</v>
      </c>
      <c r="AG6" s="175">
        <f>I14</f>
        <v>1.1560693641618602</v>
      </c>
      <c r="AH6" s="175">
        <f>I15</f>
        <v>19.277108433734934</v>
      </c>
      <c r="AI6" s="175">
        <f>I17</f>
        <v>18.54533620794858</v>
      </c>
      <c r="AJ6" s="175">
        <f>I20</f>
        <v>52.686804451510326</v>
      </c>
      <c r="AK6" s="175">
        <f>I21</f>
        <v>26.204609653252554</v>
      </c>
    </row>
    <row r="7" spans="1:9" ht="27" customHeight="1">
      <c r="A7" s="19"/>
      <c r="B7" s="5"/>
      <c r="C7" s="5"/>
      <c r="D7" s="5"/>
      <c r="E7" s="23"/>
      <c r="F7" s="62" t="s">
        <v>278</v>
      </c>
      <c r="G7" s="63"/>
      <c r="H7" s="64" t="s">
        <v>1</v>
      </c>
      <c r="I7" s="17" t="s">
        <v>21</v>
      </c>
    </row>
    <row r="8" spans="1:9" ht="16.5" customHeight="1">
      <c r="A8" s="6"/>
      <c r="B8" s="7"/>
      <c r="C8" s="7"/>
      <c r="D8" s="7"/>
      <c r="E8" s="24"/>
      <c r="F8" s="28" t="s">
        <v>102</v>
      </c>
      <c r="G8" s="29" t="s">
        <v>2</v>
      </c>
      <c r="H8" s="65"/>
      <c r="I8" s="18"/>
    </row>
    <row r="9" spans="1:29" ht="18" customHeight="1">
      <c r="A9" s="308" t="s">
        <v>80</v>
      </c>
      <c r="B9" s="308" t="s">
        <v>81</v>
      </c>
      <c r="C9" s="47" t="s">
        <v>3</v>
      </c>
      <c r="D9" s="48"/>
      <c r="E9" s="49"/>
      <c r="F9" s="77">
        <v>113400</v>
      </c>
      <c r="G9" s="78">
        <f aca="true" t="shared" si="0" ref="G9:G22">F9/$F$22*100</f>
        <v>38.51614349471168</v>
      </c>
      <c r="H9" s="79">
        <v>114000</v>
      </c>
      <c r="I9" s="80">
        <f aca="true" t="shared" si="1" ref="I9:I21">(F9/H9-1)*100</f>
        <v>-0.5263157894736858</v>
      </c>
      <c r="AA9" s="314" t="s">
        <v>105</v>
      </c>
      <c r="AB9" s="315"/>
      <c r="AC9" s="316" t="s">
        <v>117</v>
      </c>
    </row>
    <row r="10" spans="1:37" ht="18" customHeight="1">
      <c r="A10" s="309"/>
      <c r="B10" s="309"/>
      <c r="C10" s="8"/>
      <c r="D10" s="50" t="s">
        <v>22</v>
      </c>
      <c r="E10" s="30"/>
      <c r="F10" s="81">
        <v>50981</v>
      </c>
      <c r="G10" s="82">
        <f t="shared" si="0"/>
        <v>17.315621794566983</v>
      </c>
      <c r="H10" s="83">
        <v>51701</v>
      </c>
      <c r="I10" s="84">
        <f t="shared" si="1"/>
        <v>-1.3926229666737622</v>
      </c>
      <c r="AA10" s="298" t="s">
        <v>106</v>
      </c>
      <c r="AB10" s="298"/>
      <c r="AC10" s="316"/>
      <c r="AD10" s="299" t="s">
        <v>118</v>
      </c>
      <c r="AE10" s="300"/>
      <c r="AF10" s="301"/>
      <c r="AG10" s="299" t="s">
        <v>119</v>
      </c>
      <c r="AH10" s="313"/>
      <c r="AI10" s="302"/>
      <c r="AJ10" s="299" t="s">
        <v>120</v>
      </c>
      <c r="AK10" s="302"/>
    </row>
    <row r="11" spans="1:37" ht="18" customHeight="1">
      <c r="A11" s="309"/>
      <c r="B11" s="309"/>
      <c r="C11" s="34"/>
      <c r="D11" s="35"/>
      <c r="E11" s="33" t="s">
        <v>23</v>
      </c>
      <c r="F11" s="85">
        <v>42963</v>
      </c>
      <c r="G11" s="86">
        <f t="shared" si="0"/>
        <v>14.592319867401212</v>
      </c>
      <c r="H11" s="87">
        <v>42152</v>
      </c>
      <c r="I11" s="88">
        <f t="shared" si="1"/>
        <v>1.9239893717972967</v>
      </c>
      <c r="AA11" s="298"/>
      <c r="AB11" s="298"/>
      <c r="AC11" s="314"/>
      <c r="AD11" s="171"/>
      <c r="AE11" s="170" t="s">
        <v>121</v>
      </c>
      <c r="AF11" s="170" t="s">
        <v>122</v>
      </c>
      <c r="AG11" s="171"/>
      <c r="AH11" s="170" t="s">
        <v>123</v>
      </c>
      <c r="AI11" s="170" t="s">
        <v>124</v>
      </c>
      <c r="AJ11" s="171"/>
      <c r="AK11" s="176" t="s">
        <v>125</v>
      </c>
    </row>
    <row r="12" spans="1:38" ht="18" customHeight="1">
      <c r="A12" s="309"/>
      <c r="B12" s="309"/>
      <c r="C12" s="34"/>
      <c r="D12" s="36"/>
      <c r="E12" s="33" t="s">
        <v>24</v>
      </c>
      <c r="F12" s="85">
        <v>4291</v>
      </c>
      <c r="G12" s="86">
        <f>F12/$F$22*100</f>
        <v>1.4574318495221146</v>
      </c>
      <c r="H12" s="87">
        <v>5780</v>
      </c>
      <c r="I12" s="88">
        <f t="shared" si="1"/>
        <v>-25.761245674740486</v>
      </c>
      <c r="AA12" s="303" t="str">
        <f>E1</f>
        <v>相模原市</v>
      </c>
      <c r="AB12" s="172" t="s">
        <v>114</v>
      </c>
      <c r="AC12" s="173">
        <f>F40</f>
        <v>294322</v>
      </c>
      <c r="AD12" s="173">
        <f>F23</f>
        <v>179901</v>
      </c>
      <c r="AE12" s="173">
        <f>F24</f>
        <v>72440</v>
      </c>
      <c r="AF12" s="173">
        <f>F26</f>
        <v>25771</v>
      </c>
      <c r="AG12" s="173">
        <f>F27</f>
        <v>95238</v>
      </c>
      <c r="AH12" s="173">
        <f>F28</f>
        <v>37907</v>
      </c>
      <c r="AI12" s="173">
        <f>F32</f>
        <v>177</v>
      </c>
      <c r="AJ12" s="173">
        <f>F34</f>
        <v>19183</v>
      </c>
      <c r="AK12" s="173">
        <f>F35</f>
        <v>19023</v>
      </c>
      <c r="AL12" s="177"/>
    </row>
    <row r="13" spans="1:37" ht="18" customHeight="1">
      <c r="A13" s="309"/>
      <c r="B13" s="309"/>
      <c r="C13" s="11"/>
      <c r="D13" s="31" t="s">
        <v>25</v>
      </c>
      <c r="E13" s="32"/>
      <c r="F13" s="89">
        <v>44819</v>
      </c>
      <c r="G13" s="90">
        <f t="shared" si="0"/>
        <v>15.222707542235295</v>
      </c>
      <c r="H13" s="91">
        <v>44707</v>
      </c>
      <c r="I13" s="92">
        <f t="shared" si="1"/>
        <v>0.25052005278816125</v>
      </c>
      <c r="AA13" s="304"/>
      <c r="AB13" s="172" t="s">
        <v>115</v>
      </c>
      <c r="AC13" s="175"/>
      <c r="AD13" s="175">
        <f>G23</f>
        <v>61.12387113433586</v>
      </c>
      <c r="AE13" s="175">
        <f>G24</f>
        <v>24.612499235531153</v>
      </c>
      <c r="AF13" s="175">
        <f>G26</f>
        <v>8.756056292088257</v>
      </c>
      <c r="AG13" s="175">
        <f>G27</f>
        <v>32.35843735772385</v>
      </c>
      <c r="AH13" s="175">
        <f>G28</f>
        <v>12.879431371083372</v>
      </c>
      <c r="AI13" s="175">
        <f>G32</f>
        <v>0.06013821596754575</v>
      </c>
      <c r="AJ13" s="175">
        <f>G34</f>
        <v>6.517691507940284</v>
      </c>
      <c r="AK13" s="175">
        <f>G35</f>
        <v>6.463329278817078</v>
      </c>
    </row>
    <row r="14" spans="1:37" ht="18" customHeight="1">
      <c r="A14" s="309"/>
      <c r="B14" s="309"/>
      <c r="C14" s="52" t="s">
        <v>4</v>
      </c>
      <c r="D14" s="53"/>
      <c r="E14" s="54"/>
      <c r="F14" s="85">
        <v>1750</v>
      </c>
      <c r="G14" s="86">
        <f t="shared" si="0"/>
        <v>0.5943849304739455</v>
      </c>
      <c r="H14" s="87">
        <v>1730</v>
      </c>
      <c r="I14" s="88">
        <f t="shared" si="1"/>
        <v>1.1560693641618602</v>
      </c>
      <c r="AA14" s="305"/>
      <c r="AB14" s="172" t="s">
        <v>116</v>
      </c>
      <c r="AC14" s="175">
        <f>I40</f>
        <v>12.650945959911052</v>
      </c>
      <c r="AD14" s="175">
        <f>I23</f>
        <v>19.889241349896047</v>
      </c>
      <c r="AE14" s="175">
        <f>I24</f>
        <v>59.626275313457164</v>
      </c>
      <c r="AF14" s="175">
        <f>I26</f>
        <v>3.410778058665387</v>
      </c>
      <c r="AG14" s="175">
        <f>I27</f>
        <v>-0.36823935558112364</v>
      </c>
      <c r="AH14" s="175">
        <f>I28</f>
        <v>0.37600953263603465</v>
      </c>
      <c r="AI14" s="175">
        <f>I32</f>
        <v>-65.36203522504893</v>
      </c>
      <c r="AJ14" s="175">
        <f>I34</f>
        <v>22.786916725340834</v>
      </c>
      <c r="AK14" s="175">
        <f>I35</f>
        <v>23.022699346827903</v>
      </c>
    </row>
    <row r="15" spans="1:9" ht="18" customHeight="1">
      <c r="A15" s="309"/>
      <c r="B15" s="309"/>
      <c r="C15" s="52" t="s">
        <v>5</v>
      </c>
      <c r="D15" s="53"/>
      <c r="E15" s="54"/>
      <c r="F15" s="85">
        <v>9900</v>
      </c>
      <c r="G15" s="86">
        <f t="shared" si="0"/>
        <v>3.3625204638240347</v>
      </c>
      <c r="H15" s="87">
        <v>8300</v>
      </c>
      <c r="I15" s="88">
        <f t="shared" si="1"/>
        <v>19.277108433734934</v>
      </c>
    </row>
    <row r="16" spans="1:9" ht="18" customHeight="1">
      <c r="A16" s="309"/>
      <c r="B16" s="309"/>
      <c r="C16" s="52" t="s">
        <v>26</v>
      </c>
      <c r="D16" s="53"/>
      <c r="E16" s="54"/>
      <c r="F16" s="85">
        <v>5657</v>
      </c>
      <c r="G16" s="86">
        <f t="shared" si="0"/>
        <v>1.9213917438234913</v>
      </c>
      <c r="H16" s="87">
        <v>5689</v>
      </c>
      <c r="I16" s="88">
        <f t="shared" si="1"/>
        <v>-0.5624890138864469</v>
      </c>
    </row>
    <row r="17" spans="1:9" ht="18" customHeight="1">
      <c r="A17" s="309"/>
      <c r="B17" s="309"/>
      <c r="C17" s="52" t="s">
        <v>6</v>
      </c>
      <c r="D17" s="53"/>
      <c r="E17" s="54"/>
      <c r="F17" s="85">
        <v>58284</v>
      </c>
      <c r="G17" s="86">
        <f t="shared" si="0"/>
        <v>19.79607502156768</v>
      </c>
      <c r="H17" s="87">
        <v>49166</v>
      </c>
      <c r="I17" s="88">
        <f t="shared" si="1"/>
        <v>18.54533620794858</v>
      </c>
    </row>
    <row r="18" spans="1:9" ht="18" customHeight="1">
      <c r="A18" s="309"/>
      <c r="B18" s="309"/>
      <c r="C18" s="52" t="s">
        <v>27</v>
      </c>
      <c r="D18" s="53"/>
      <c r="E18" s="54"/>
      <c r="F18" s="85">
        <v>14749</v>
      </c>
      <c r="G18" s="86">
        <f t="shared" si="0"/>
        <v>5.009476194034413</v>
      </c>
      <c r="H18" s="87">
        <v>14243</v>
      </c>
      <c r="I18" s="88">
        <f t="shared" si="1"/>
        <v>3.552622340798983</v>
      </c>
    </row>
    <row r="19" spans="1:9" ht="18" customHeight="1">
      <c r="A19" s="309"/>
      <c r="B19" s="309"/>
      <c r="C19" s="52" t="s">
        <v>28</v>
      </c>
      <c r="D19" s="53"/>
      <c r="E19" s="54"/>
      <c r="F19" s="85">
        <v>214</v>
      </c>
      <c r="G19" s="86">
        <f t="shared" si="0"/>
        <v>0.07268478578367106</v>
      </c>
      <c r="H19" s="87">
        <v>417</v>
      </c>
      <c r="I19" s="88">
        <f t="shared" si="1"/>
        <v>-48.6810551558753</v>
      </c>
    </row>
    <row r="20" spans="1:9" ht="18" customHeight="1">
      <c r="A20" s="309"/>
      <c r="B20" s="309"/>
      <c r="C20" s="52" t="s">
        <v>7</v>
      </c>
      <c r="D20" s="53"/>
      <c r="E20" s="54"/>
      <c r="F20" s="85">
        <v>28812</v>
      </c>
      <c r="G20" s="86">
        <f t="shared" si="0"/>
        <v>9.785953495323039</v>
      </c>
      <c r="H20" s="87">
        <v>18870</v>
      </c>
      <c r="I20" s="88">
        <f t="shared" si="1"/>
        <v>52.686804451510326</v>
      </c>
    </row>
    <row r="21" spans="1:9" ht="18" customHeight="1">
      <c r="A21" s="309"/>
      <c r="B21" s="309"/>
      <c r="C21" s="57" t="s">
        <v>8</v>
      </c>
      <c r="D21" s="58"/>
      <c r="E21" s="56"/>
      <c r="F21" s="93">
        <f>294422-F9-F14-F15-F16-F17-F18-F19-F20</f>
        <v>61656</v>
      </c>
      <c r="G21" s="94">
        <f t="shared" si="0"/>
        <v>20.941369870458047</v>
      </c>
      <c r="H21" s="95">
        <v>48854</v>
      </c>
      <c r="I21" s="96">
        <f t="shared" si="1"/>
        <v>26.204609653252554</v>
      </c>
    </row>
    <row r="22" spans="1:9" ht="18" customHeight="1">
      <c r="A22" s="309"/>
      <c r="B22" s="310"/>
      <c r="C22" s="59" t="s">
        <v>9</v>
      </c>
      <c r="D22" s="37"/>
      <c r="E22" s="60"/>
      <c r="F22" s="97">
        <f>SUM(F9,F14:F21)</f>
        <v>294422</v>
      </c>
      <c r="G22" s="98">
        <f t="shared" si="0"/>
        <v>100</v>
      </c>
      <c r="H22" s="97">
        <f>SUM(H9,H14:H21)</f>
        <v>261269</v>
      </c>
      <c r="I22" s="280">
        <f aca="true" t="shared" si="2" ref="I22:I40">(F22/H22-1)*100</f>
        <v>12.689220688256174</v>
      </c>
    </row>
    <row r="23" spans="1:9" ht="18" customHeight="1">
      <c r="A23" s="309"/>
      <c r="B23" s="308" t="s">
        <v>82</v>
      </c>
      <c r="C23" s="4" t="s">
        <v>10</v>
      </c>
      <c r="D23" s="5"/>
      <c r="E23" s="23"/>
      <c r="F23" s="77">
        <f>SUM(F24:F26)</f>
        <v>179901</v>
      </c>
      <c r="G23" s="78">
        <f aca="true" t="shared" si="3" ref="G23:G37">F23/$F$40*100</f>
        <v>61.12387113433586</v>
      </c>
      <c r="H23" s="79">
        <v>150056</v>
      </c>
      <c r="I23" s="99">
        <f t="shared" si="2"/>
        <v>19.889241349896047</v>
      </c>
    </row>
    <row r="24" spans="1:9" ht="18" customHeight="1">
      <c r="A24" s="309"/>
      <c r="B24" s="309"/>
      <c r="C24" s="8"/>
      <c r="D24" s="10" t="s">
        <v>11</v>
      </c>
      <c r="E24" s="38"/>
      <c r="F24" s="85">
        <v>72440</v>
      </c>
      <c r="G24" s="86">
        <f t="shared" si="3"/>
        <v>24.612499235531153</v>
      </c>
      <c r="H24" s="87">
        <v>45381</v>
      </c>
      <c r="I24" s="88">
        <f t="shared" si="2"/>
        <v>59.626275313457164</v>
      </c>
    </row>
    <row r="25" spans="1:9" ht="18" customHeight="1">
      <c r="A25" s="309"/>
      <c r="B25" s="309"/>
      <c r="C25" s="8"/>
      <c r="D25" s="10" t="s">
        <v>29</v>
      </c>
      <c r="E25" s="38"/>
      <c r="F25" s="85">
        <v>81690</v>
      </c>
      <c r="G25" s="86">
        <f t="shared" si="3"/>
        <v>27.75531560671645</v>
      </c>
      <c r="H25" s="87">
        <v>79753</v>
      </c>
      <c r="I25" s="88">
        <f t="shared" si="2"/>
        <v>2.4287487618020576</v>
      </c>
    </row>
    <row r="26" spans="1:9" ht="18" customHeight="1">
      <c r="A26" s="309"/>
      <c r="B26" s="309"/>
      <c r="C26" s="11"/>
      <c r="D26" s="10" t="s">
        <v>12</v>
      </c>
      <c r="E26" s="38"/>
      <c r="F26" s="85">
        <v>25771</v>
      </c>
      <c r="G26" s="86">
        <f t="shared" si="3"/>
        <v>8.756056292088257</v>
      </c>
      <c r="H26" s="87">
        <v>24921</v>
      </c>
      <c r="I26" s="88">
        <f t="shared" si="2"/>
        <v>3.410778058665387</v>
      </c>
    </row>
    <row r="27" spans="1:9" ht="18" customHeight="1">
      <c r="A27" s="309"/>
      <c r="B27" s="309"/>
      <c r="C27" s="8" t="s">
        <v>13</v>
      </c>
      <c r="D27" s="14"/>
      <c r="E27" s="25"/>
      <c r="F27" s="77">
        <f>SUM(F28:F33)</f>
        <v>95238</v>
      </c>
      <c r="G27" s="78">
        <f t="shared" si="3"/>
        <v>32.35843735772385</v>
      </c>
      <c r="H27" s="79">
        <v>95590</v>
      </c>
      <c r="I27" s="99">
        <f t="shared" si="2"/>
        <v>-0.36823935558112364</v>
      </c>
    </row>
    <row r="28" spans="1:9" ht="18" customHeight="1">
      <c r="A28" s="309"/>
      <c r="B28" s="309"/>
      <c r="C28" s="8"/>
      <c r="D28" s="10" t="s">
        <v>14</v>
      </c>
      <c r="E28" s="38"/>
      <c r="F28" s="85">
        <v>37907</v>
      </c>
      <c r="G28" s="86">
        <f t="shared" si="3"/>
        <v>12.879431371083372</v>
      </c>
      <c r="H28" s="87">
        <v>37765</v>
      </c>
      <c r="I28" s="88">
        <f t="shared" si="2"/>
        <v>0.37600953263603465</v>
      </c>
    </row>
    <row r="29" spans="1:9" ht="18" customHeight="1">
      <c r="A29" s="309"/>
      <c r="B29" s="309"/>
      <c r="C29" s="8"/>
      <c r="D29" s="10" t="s">
        <v>30</v>
      </c>
      <c r="E29" s="38"/>
      <c r="F29" s="85">
        <v>3485</v>
      </c>
      <c r="G29" s="86">
        <f t="shared" si="3"/>
        <v>1.1840773030898133</v>
      </c>
      <c r="H29" s="87">
        <v>4816</v>
      </c>
      <c r="I29" s="88">
        <f t="shared" si="2"/>
        <v>-27.63704318936877</v>
      </c>
    </row>
    <row r="30" spans="1:9" ht="18" customHeight="1">
      <c r="A30" s="309"/>
      <c r="B30" s="309"/>
      <c r="C30" s="8"/>
      <c r="D30" s="10" t="s">
        <v>31</v>
      </c>
      <c r="E30" s="38"/>
      <c r="F30" s="85">
        <v>17404</v>
      </c>
      <c r="G30" s="86">
        <f t="shared" si="3"/>
        <v>5.913251472876645</v>
      </c>
      <c r="H30" s="87">
        <v>17255</v>
      </c>
      <c r="I30" s="88">
        <f t="shared" si="2"/>
        <v>0.8635178209214667</v>
      </c>
    </row>
    <row r="31" spans="1:9" ht="18" customHeight="1">
      <c r="A31" s="309"/>
      <c r="B31" s="309"/>
      <c r="C31" s="8"/>
      <c r="D31" s="10" t="s">
        <v>32</v>
      </c>
      <c r="E31" s="38"/>
      <c r="F31" s="85">
        <v>23639</v>
      </c>
      <c r="G31" s="86">
        <f t="shared" si="3"/>
        <v>8.031679589021548</v>
      </c>
      <c r="H31" s="87">
        <v>23313</v>
      </c>
      <c r="I31" s="88">
        <f t="shared" si="2"/>
        <v>1.398361429245476</v>
      </c>
    </row>
    <row r="32" spans="1:9" ht="18" customHeight="1">
      <c r="A32" s="309"/>
      <c r="B32" s="309"/>
      <c r="C32" s="8"/>
      <c r="D32" s="10" t="s">
        <v>15</v>
      </c>
      <c r="E32" s="38"/>
      <c r="F32" s="85">
        <v>177</v>
      </c>
      <c r="G32" s="86">
        <f t="shared" si="3"/>
        <v>0.06013821596754575</v>
      </c>
      <c r="H32" s="87">
        <v>511</v>
      </c>
      <c r="I32" s="88">
        <f t="shared" si="2"/>
        <v>-65.36203522504893</v>
      </c>
    </row>
    <row r="33" spans="1:9" ht="18" customHeight="1">
      <c r="A33" s="309"/>
      <c r="B33" s="309"/>
      <c r="C33" s="11"/>
      <c r="D33" s="10" t="s">
        <v>33</v>
      </c>
      <c r="E33" s="38"/>
      <c r="F33" s="85">
        <f>5+12621</f>
        <v>12626</v>
      </c>
      <c r="G33" s="86">
        <f t="shared" si="3"/>
        <v>4.28985940568493</v>
      </c>
      <c r="H33" s="87">
        <v>11830</v>
      </c>
      <c r="I33" s="88">
        <f t="shared" si="2"/>
        <v>6.7286559594252005</v>
      </c>
    </row>
    <row r="34" spans="1:9" ht="18" customHeight="1">
      <c r="A34" s="309"/>
      <c r="B34" s="309"/>
      <c r="C34" s="8" t="s">
        <v>16</v>
      </c>
      <c r="D34" s="14"/>
      <c r="E34" s="25"/>
      <c r="F34" s="77">
        <f>F35+F38+F39</f>
        <v>19183</v>
      </c>
      <c r="G34" s="78">
        <f t="shared" si="3"/>
        <v>6.517691507940284</v>
      </c>
      <c r="H34" s="79">
        <v>15623</v>
      </c>
      <c r="I34" s="99">
        <f t="shared" si="2"/>
        <v>22.786916725340834</v>
      </c>
    </row>
    <row r="35" spans="1:9" ht="18" customHeight="1">
      <c r="A35" s="309"/>
      <c r="B35" s="309"/>
      <c r="C35" s="8"/>
      <c r="D35" s="39" t="s">
        <v>17</v>
      </c>
      <c r="E35" s="40"/>
      <c r="F35" s="81">
        <f>SUM(F36:F37)</f>
        <v>19023</v>
      </c>
      <c r="G35" s="82">
        <f t="shared" si="3"/>
        <v>6.463329278817078</v>
      </c>
      <c r="H35" s="83">
        <v>15463</v>
      </c>
      <c r="I35" s="84">
        <f t="shared" si="2"/>
        <v>23.022699346827903</v>
      </c>
    </row>
    <row r="36" spans="1:9" ht="18" customHeight="1">
      <c r="A36" s="309"/>
      <c r="B36" s="309"/>
      <c r="C36" s="8"/>
      <c r="D36" s="41"/>
      <c r="E36" s="159" t="s">
        <v>103</v>
      </c>
      <c r="F36" s="85">
        <f>9594+600</f>
        <v>10194</v>
      </c>
      <c r="G36" s="86">
        <f t="shared" si="3"/>
        <v>3.463553523012211</v>
      </c>
      <c r="H36" s="87">
        <v>6465</v>
      </c>
      <c r="I36" s="88">
        <f>(F36/H36-1)*100</f>
        <v>57.67981438515082</v>
      </c>
    </row>
    <row r="37" spans="1:9" ht="18" customHeight="1">
      <c r="A37" s="309"/>
      <c r="B37" s="309"/>
      <c r="C37" s="8"/>
      <c r="D37" s="12"/>
      <c r="E37" s="33" t="s">
        <v>34</v>
      </c>
      <c r="F37" s="85">
        <v>8829</v>
      </c>
      <c r="G37" s="86">
        <f t="shared" si="3"/>
        <v>2.9997757558048668</v>
      </c>
      <c r="H37" s="87">
        <v>8999</v>
      </c>
      <c r="I37" s="88">
        <f t="shared" si="2"/>
        <v>-1.8890987887543065</v>
      </c>
    </row>
    <row r="38" spans="1:9" ht="18" customHeight="1">
      <c r="A38" s="309"/>
      <c r="B38" s="309"/>
      <c r="C38" s="8"/>
      <c r="D38" s="61" t="s">
        <v>35</v>
      </c>
      <c r="E38" s="54"/>
      <c r="F38" s="85">
        <v>160</v>
      </c>
      <c r="G38" s="82">
        <f>F38/$F$40*100</f>
        <v>0.054362229123205194</v>
      </c>
      <c r="H38" s="87">
        <v>160</v>
      </c>
      <c r="I38" s="88">
        <f t="shared" si="2"/>
        <v>0</v>
      </c>
    </row>
    <row r="39" spans="1:9" ht="18" customHeight="1">
      <c r="A39" s="309"/>
      <c r="B39" s="309"/>
      <c r="C39" s="6"/>
      <c r="D39" s="55" t="s">
        <v>36</v>
      </c>
      <c r="E39" s="56"/>
      <c r="F39" s="93">
        <v>0</v>
      </c>
      <c r="G39" s="94">
        <f>F39/$F$40*100</f>
        <v>0</v>
      </c>
      <c r="H39" s="156">
        <v>0</v>
      </c>
      <c r="I39" s="96" t="e">
        <f t="shared" si="2"/>
        <v>#DIV/0!</v>
      </c>
    </row>
    <row r="40" spans="1:9" ht="18" customHeight="1">
      <c r="A40" s="310"/>
      <c r="B40" s="310"/>
      <c r="C40" s="6" t="s">
        <v>18</v>
      </c>
      <c r="D40" s="7"/>
      <c r="E40" s="24"/>
      <c r="F40" s="97">
        <f>SUM(F23,F27,F34)</f>
        <v>294322</v>
      </c>
      <c r="G40" s="281">
        <f>F40/$F$40*100</f>
        <v>100</v>
      </c>
      <c r="H40" s="97">
        <f>SUM(H23,H27,H34)</f>
        <v>261269</v>
      </c>
      <c r="I40" s="280">
        <f t="shared" si="2"/>
        <v>12.650945959911052</v>
      </c>
    </row>
    <row r="41" spans="1:2" ht="18" customHeight="1">
      <c r="A41" s="157" t="s">
        <v>19</v>
      </c>
      <c r="B41" s="157"/>
    </row>
    <row r="42" spans="1:2" ht="18" customHeight="1">
      <c r="A42" s="158" t="s">
        <v>20</v>
      </c>
      <c r="B42" s="157"/>
    </row>
    <row r="52" ht="13.5">
      <c r="J52" s="14"/>
    </row>
    <row r="53" ht="13.5">
      <c r="J53" s="14"/>
    </row>
  </sheetData>
  <sheetProtection/>
  <mergeCells count="24">
    <mergeCell ref="A1:D1"/>
    <mergeCell ref="A9:A40"/>
    <mergeCell ref="B9:B22"/>
    <mergeCell ref="B23:B40"/>
    <mergeCell ref="G6:I6"/>
    <mergeCell ref="AG10:AI10"/>
    <mergeCell ref="AA4:AA6"/>
    <mergeCell ref="AA9:AB9"/>
    <mergeCell ref="AC9:AC11"/>
    <mergeCell ref="AA10:AA11"/>
    <mergeCell ref="AA1:AB1"/>
    <mergeCell ref="AA2:AA3"/>
    <mergeCell ref="AB2:AB3"/>
    <mergeCell ref="AC2:AC3"/>
    <mergeCell ref="AD2:AF2"/>
    <mergeCell ref="AJ2:AJ3"/>
    <mergeCell ref="AB10:AB11"/>
    <mergeCell ref="AD10:AF10"/>
    <mergeCell ref="AG2:AG3"/>
    <mergeCell ref="AH2:AH3"/>
    <mergeCell ref="AJ10:AK10"/>
    <mergeCell ref="AA12:AA14"/>
    <mergeCell ref="AI2:AI3"/>
    <mergeCell ref="AK2:AK3"/>
  </mergeCells>
  <printOptions horizontalCentered="1" verticalCentered="1"/>
  <pageMargins left="0" right="0" top="0.4330708661417323" bottom="0.1968503937007874" header="0.1968503937007874" footer="0.31496062992125984"/>
  <pageSetup firstPageNumber="1" useFirstPageNumber="1" horizontalDpi="300" verticalDpi="300" orientation="portrait" paperSize="9" scale="97" r:id="rId1"/>
  <headerFooter alignWithMargins="0">
    <oddHeader>&amp;R&amp;"明朝,斜体"&amp;9指定都市－1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94" zoomScaleSheetLayoutView="94" zoomScalePageLayoutView="0" workbookViewId="0" topLeftCell="A1">
      <pane xSplit="5" ySplit="7" topLeftCell="F8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J47" sqref="J47:J48"/>
    </sheetView>
  </sheetViews>
  <sheetFormatPr defaultColWidth="8.796875" defaultRowHeight="14.25"/>
  <cols>
    <col min="1" max="1" width="3.59765625" style="1" customWidth="1"/>
    <col min="2" max="3" width="1.59765625" style="1" customWidth="1"/>
    <col min="4" max="4" width="22.59765625" style="1" customWidth="1"/>
    <col min="5" max="5" width="10.59765625" style="1" customWidth="1"/>
    <col min="6" max="11" width="13.59765625" style="1" customWidth="1"/>
    <col min="12" max="12" width="13.59765625" style="14" customWidth="1"/>
    <col min="13" max="21" width="13.59765625" style="1" customWidth="1"/>
    <col min="22" max="25" width="12" style="1" customWidth="1"/>
    <col min="26" max="16384" width="9" style="1" customWidth="1"/>
  </cols>
  <sheetData>
    <row r="1" spans="1:7" ht="33.75" customHeight="1">
      <c r="A1" s="70" t="s">
        <v>0</v>
      </c>
      <c r="B1" s="42"/>
      <c r="C1" s="42"/>
      <c r="D1" s="107" t="s">
        <v>298</v>
      </c>
      <c r="E1" s="44"/>
      <c r="F1" s="44"/>
      <c r="G1" s="44"/>
    </row>
    <row r="2" ht="15" customHeight="1"/>
    <row r="3" spans="1:4" ht="15" customHeight="1">
      <c r="A3" s="45" t="s">
        <v>43</v>
      </c>
      <c r="B3" s="45"/>
      <c r="C3" s="45"/>
      <c r="D3" s="45"/>
    </row>
    <row r="4" spans="1:4" ht="15" customHeight="1">
      <c r="A4" s="45"/>
      <c r="B4" s="45"/>
      <c r="C4" s="45"/>
      <c r="D4" s="45"/>
    </row>
    <row r="5" spans="1:15" ht="15.75" customHeight="1">
      <c r="A5" s="37" t="s">
        <v>279</v>
      </c>
      <c r="B5" s="37"/>
      <c r="C5" s="37"/>
      <c r="D5" s="37"/>
      <c r="K5" s="46"/>
      <c r="O5" s="46" t="s">
        <v>44</v>
      </c>
    </row>
    <row r="6" spans="1:15" ht="15.75" customHeight="1">
      <c r="A6" s="317" t="s">
        <v>45</v>
      </c>
      <c r="B6" s="318"/>
      <c r="C6" s="318"/>
      <c r="D6" s="318"/>
      <c r="E6" s="319"/>
      <c r="F6" s="347"/>
      <c r="G6" s="348"/>
      <c r="H6" s="347" t="s">
        <v>296</v>
      </c>
      <c r="I6" s="348"/>
      <c r="J6" s="347"/>
      <c r="K6" s="348"/>
      <c r="L6" s="347"/>
      <c r="M6" s="348"/>
      <c r="N6" s="347"/>
      <c r="O6" s="348"/>
    </row>
    <row r="7" spans="1:15" ht="15.75" customHeight="1">
      <c r="A7" s="320"/>
      <c r="B7" s="321"/>
      <c r="C7" s="321"/>
      <c r="D7" s="321"/>
      <c r="E7" s="322"/>
      <c r="F7" s="178" t="s">
        <v>275</v>
      </c>
      <c r="G7" s="51" t="s">
        <v>1</v>
      </c>
      <c r="H7" s="178" t="s">
        <v>281</v>
      </c>
      <c r="I7" s="51" t="s">
        <v>1</v>
      </c>
      <c r="J7" s="178" t="s">
        <v>280</v>
      </c>
      <c r="K7" s="51" t="s">
        <v>1</v>
      </c>
      <c r="L7" s="178" t="s">
        <v>280</v>
      </c>
      <c r="M7" s="51" t="s">
        <v>1</v>
      </c>
      <c r="N7" s="178" t="s">
        <v>280</v>
      </c>
      <c r="O7" s="296" t="s">
        <v>1</v>
      </c>
    </row>
    <row r="8" spans="1:25" ht="15.75" customHeight="1">
      <c r="A8" s="323" t="s">
        <v>84</v>
      </c>
      <c r="B8" s="47" t="s">
        <v>46</v>
      </c>
      <c r="C8" s="48"/>
      <c r="D8" s="48"/>
      <c r="E8" s="100" t="s">
        <v>37</v>
      </c>
      <c r="F8" s="113"/>
      <c r="G8" s="114"/>
      <c r="H8" s="113">
        <v>16168</v>
      </c>
      <c r="I8" s="115">
        <v>15569</v>
      </c>
      <c r="J8" s="113"/>
      <c r="K8" s="116"/>
      <c r="L8" s="113"/>
      <c r="M8" s="115"/>
      <c r="N8" s="113"/>
      <c r="O8" s="116"/>
      <c r="P8" s="71"/>
      <c r="Q8" s="71"/>
      <c r="R8" s="71"/>
      <c r="S8" s="71"/>
      <c r="T8" s="71"/>
      <c r="U8" s="71"/>
      <c r="V8" s="71"/>
      <c r="W8" s="71"/>
      <c r="X8" s="71"/>
      <c r="Y8" s="71"/>
    </row>
    <row r="9" spans="1:25" ht="15.75" customHeight="1">
      <c r="A9" s="324"/>
      <c r="B9" s="14"/>
      <c r="C9" s="61" t="s">
        <v>47</v>
      </c>
      <c r="D9" s="53"/>
      <c r="E9" s="101" t="s">
        <v>38</v>
      </c>
      <c r="F9" s="117"/>
      <c r="G9" s="118"/>
      <c r="H9" s="117">
        <v>16168</v>
      </c>
      <c r="I9" s="119">
        <v>15327</v>
      </c>
      <c r="J9" s="117"/>
      <c r="K9" s="120"/>
      <c r="L9" s="117"/>
      <c r="M9" s="119"/>
      <c r="N9" s="117"/>
      <c r="O9" s="120"/>
      <c r="P9" s="71"/>
      <c r="Q9" s="71"/>
      <c r="R9" s="71"/>
      <c r="S9" s="71"/>
      <c r="T9" s="71"/>
      <c r="U9" s="71"/>
      <c r="V9" s="71"/>
      <c r="W9" s="71"/>
      <c r="X9" s="71"/>
      <c r="Y9" s="71"/>
    </row>
    <row r="10" spans="1:25" ht="15.75" customHeight="1">
      <c r="A10" s="324"/>
      <c r="B10" s="11"/>
      <c r="C10" s="61" t="s">
        <v>48</v>
      </c>
      <c r="D10" s="53"/>
      <c r="E10" s="101" t="s">
        <v>39</v>
      </c>
      <c r="F10" s="117"/>
      <c r="G10" s="118"/>
      <c r="H10" s="117">
        <v>0</v>
      </c>
      <c r="I10" s="119">
        <v>242</v>
      </c>
      <c r="J10" s="121"/>
      <c r="K10" s="122"/>
      <c r="L10" s="117"/>
      <c r="M10" s="119"/>
      <c r="N10" s="117"/>
      <c r="O10" s="120"/>
      <c r="P10" s="71"/>
      <c r="Q10" s="71"/>
      <c r="R10" s="71"/>
      <c r="S10" s="71"/>
      <c r="T10" s="71"/>
      <c r="U10" s="71"/>
      <c r="V10" s="71"/>
      <c r="W10" s="71"/>
      <c r="X10" s="71"/>
      <c r="Y10" s="71"/>
    </row>
    <row r="11" spans="1:25" ht="15.75" customHeight="1">
      <c r="A11" s="324"/>
      <c r="B11" s="66" t="s">
        <v>49</v>
      </c>
      <c r="C11" s="67"/>
      <c r="D11" s="67"/>
      <c r="E11" s="103" t="s">
        <v>40</v>
      </c>
      <c r="F11" s="123"/>
      <c r="G11" s="124"/>
      <c r="H11" s="123">
        <v>15673</v>
      </c>
      <c r="I11" s="125">
        <v>15553</v>
      </c>
      <c r="J11" s="123"/>
      <c r="K11" s="126"/>
      <c r="L11" s="123"/>
      <c r="M11" s="125"/>
      <c r="N11" s="123"/>
      <c r="O11" s="126"/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25" ht="15.75" customHeight="1">
      <c r="A12" s="324"/>
      <c r="B12" s="8"/>
      <c r="C12" s="61" t="s">
        <v>50</v>
      </c>
      <c r="D12" s="53"/>
      <c r="E12" s="101" t="s">
        <v>41</v>
      </c>
      <c r="F12" s="117"/>
      <c r="G12" s="118"/>
      <c r="H12" s="123">
        <v>15673</v>
      </c>
      <c r="I12" s="119">
        <v>15553</v>
      </c>
      <c r="J12" s="123"/>
      <c r="K12" s="120"/>
      <c r="L12" s="117"/>
      <c r="M12" s="119"/>
      <c r="N12" s="117"/>
      <c r="O12" s="120"/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spans="1:25" ht="15.75" customHeight="1">
      <c r="A13" s="324"/>
      <c r="B13" s="14"/>
      <c r="C13" s="50" t="s">
        <v>51</v>
      </c>
      <c r="D13" s="68"/>
      <c r="E13" s="104" t="s">
        <v>42</v>
      </c>
      <c r="F13" s="160"/>
      <c r="G13" s="139"/>
      <c r="H13" s="121">
        <v>0</v>
      </c>
      <c r="I13" s="122">
        <v>0</v>
      </c>
      <c r="J13" s="121"/>
      <c r="K13" s="122"/>
      <c r="L13" s="127"/>
      <c r="M13" s="129"/>
      <c r="N13" s="127"/>
      <c r="O13" s="130"/>
      <c r="P13" s="71"/>
      <c r="Q13" s="71"/>
      <c r="R13" s="71"/>
      <c r="S13" s="71"/>
      <c r="T13" s="71"/>
      <c r="U13" s="71"/>
      <c r="V13" s="71"/>
      <c r="W13" s="71"/>
      <c r="X13" s="71"/>
      <c r="Y13" s="71"/>
    </row>
    <row r="14" spans="1:25" ht="15.75" customHeight="1">
      <c r="A14" s="324"/>
      <c r="B14" s="52" t="s">
        <v>52</v>
      </c>
      <c r="C14" s="53"/>
      <c r="D14" s="53"/>
      <c r="E14" s="101" t="s">
        <v>88</v>
      </c>
      <c r="F14" s="161">
        <f aca="true" t="shared" si="0" ref="F14:O14">F9-F12</f>
        <v>0</v>
      </c>
      <c r="G14" s="150">
        <f t="shared" si="0"/>
        <v>0</v>
      </c>
      <c r="H14" s="161">
        <f t="shared" si="0"/>
        <v>495</v>
      </c>
      <c r="I14" s="150">
        <f t="shared" si="0"/>
        <v>-226</v>
      </c>
      <c r="J14" s="161">
        <f>J9-J12</f>
        <v>0</v>
      </c>
      <c r="K14" s="150">
        <f t="shared" si="0"/>
        <v>0</v>
      </c>
      <c r="L14" s="161">
        <f t="shared" si="0"/>
        <v>0</v>
      </c>
      <c r="M14" s="150">
        <f t="shared" si="0"/>
        <v>0</v>
      </c>
      <c r="N14" s="161">
        <f t="shared" si="0"/>
        <v>0</v>
      </c>
      <c r="O14" s="150">
        <f t="shared" si="0"/>
        <v>0</v>
      </c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25" ht="15.75" customHeight="1">
      <c r="A15" s="324"/>
      <c r="B15" s="52" t="s">
        <v>53</v>
      </c>
      <c r="C15" s="53"/>
      <c r="D15" s="53"/>
      <c r="E15" s="101" t="s">
        <v>89</v>
      </c>
      <c r="F15" s="161">
        <f aca="true" t="shared" si="1" ref="F15:O15">F10-F13</f>
        <v>0</v>
      </c>
      <c r="G15" s="150">
        <f t="shared" si="1"/>
        <v>0</v>
      </c>
      <c r="H15" s="161">
        <f t="shared" si="1"/>
        <v>0</v>
      </c>
      <c r="I15" s="150">
        <f t="shared" si="1"/>
        <v>242</v>
      </c>
      <c r="J15" s="161">
        <f>J10-J13</f>
        <v>0</v>
      </c>
      <c r="K15" s="150">
        <f t="shared" si="1"/>
        <v>0</v>
      </c>
      <c r="L15" s="161">
        <f t="shared" si="1"/>
        <v>0</v>
      </c>
      <c r="M15" s="150">
        <f t="shared" si="1"/>
        <v>0</v>
      </c>
      <c r="N15" s="161">
        <f t="shared" si="1"/>
        <v>0</v>
      </c>
      <c r="O15" s="150">
        <f t="shared" si="1"/>
        <v>0</v>
      </c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25" ht="15.75" customHeight="1">
      <c r="A16" s="324"/>
      <c r="B16" s="52" t="s">
        <v>54</v>
      </c>
      <c r="C16" s="53"/>
      <c r="D16" s="53"/>
      <c r="E16" s="101" t="s">
        <v>90</v>
      </c>
      <c r="F16" s="160">
        <f aca="true" t="shared" si="2" ref="F16:O16">F8-F11</f>
        <v>0</v>
      </c>
      <c r="G16" s="139">
        <f t="shared" si="2"/>
        <v>0</v>
      </c>
      <c r="H16" s="160">
        <f t="shared" si="2"/>
        <v>495</v>
      </c>
      <c r="I16" s="139">
        <f t="shared" si="2"/>
        <v>16</v>
      </c>
      <c r="J16" s="160">
        <f>J8-J11</f>
        <v>0</v>
      </c>
      <c r="K16" s="139">
        <f t="shared" si="2"/>
        <v>0</v>
      </c>
      <c r="L16" s="160">
        <f t="shared" si="2"/>
        <v>0</v>
      </c>
      <c r="M16" s="139">
        <f t="shared" si="2"/>
        <v>0</v>
      </c>
      <c r="N16" s="160">
        <f t="shared" si="2"/>
        <v>0</v>
      </c>
      <c r="O16" s="139">
        <f t="shared" si="2"/>
        <v>0</v>
      </c>
      <c r="P16" s="71"/>
      <c r="Q16" s="71"/>
      <c r="R16" s="71"/>
      <c r="S16" s="71"/>
      <c r="T16" s="71"/>
      <c r="U16" s="71"/>
      <c r="V16" s="71"/>
      <c r="W16" s="71"/>
      <c r="X16" s="71"/>
      <c r="Y16" s="71"/>
    </row>
    <row r="17" spans="1:25" ht="15.75" customHeight="1">
      <c r="A17" s="324"/>
      <c r="B17" s="52" t="s">
        <v>55</v>
      </c>
      <c r="C17" s="53"/>
      <c r="D17" s="53"/>
      <c r="E17" s="43"/>
      <c r="F17" s="161"/>
      <c r="G17" s="150"/>
      <c r="H17" s="121">
        <f>ROUND(J17/1000,0)</f>
        <v>0</v>
      </c>
      <c r="I17" s="122">
        <f>'[1]2.公営企業会計予算'!F17</f>
        <v>0</v>
      </c>
      <c r="J17" s="117"/>
      <c r="K17" s="120"/>
      <c r="L17" s="117"/>
      <c r="M17" s="119"/>
      <c r="N17" s="121"/>
      <c r="O17" s="131"/>
      <c r="P17" s="71"/>
      <c r="Q17" s="71"/>
      <c r="R17" s="71"/>
      <c r="S17" s="71"/>
      <c r="T17" s="71"/>
      <c r="U17" s="71"/>
      <c r="V17" s="71"/>
      <c r="W17" s="71"/>
      <c r="X17" s="71"/>
      <c r="Y17" s="71"/>
    </row>
    <row r="18" spans="1:25" ht="15.75" customHeight="1">
      <c r="A18" s="325"/>
      <c r="B18" s="59" t="s">
        <v>56</v>
      </c>
      <c r="C18" s="37"/>
      <c r="D18" s="37"/>
      <c r="E18" s="15"/>
      <c r="F18" s="162"/>
      <c r="G18" s="166"/>
      <c r="H18" s="132">
        <f>ROUND(J18/1000,0)</f>
        <v>0</v>
      </c>
      <c r="I18" s="133">
        <f>'[1]2.公営企業会計予算'!F18</f>
        <v>0</v>
      </c>
      <c r="J18" s="132"/>
      <c r="K18" s="133"/>
      <c r="L18" s="132"/>
      <c r="M18" s="133"/>
      <c r="N18" s="132"/>
      <c r="O18" s="134"/>
      <c r="P18" s="71"/>
      <c r="Q18" s="71"/>
      <c r="R18" s="71"/>
      <c r="S18" s="71"/>
      <c r="T18" s="71"/>
      <c r="U18" s="71"/>
      <c r="V18" s="71"/>
      <c r="W18" s="71"/>
      <c r="X18" s="71"/>
      <c r="Y18" s="71"/>
    </row>
    <row r="19" spans="1:25" ht="15.75" customHeight="1">
      <c r="A19" s="324" t="s">
        <v>85</v>
      </c>
      <c r="B19" s="66" t="s">
        <v>57</v>
      </c>
      <c r="C19" s="69"/>
      <c r="D19" s="69"/>
      <c r="E19" s="105"/>
      <c r="F19" s="163"/>
      <c r="G19" s="155"/>
      <c r="H19" s="135">
        <v>6058</v>
      </c>
      <c r="I19" s="137">
        <v>6891</v>
      </c>
      <c r="J19" s="135"/>
      <c r="K19" s="138"/>
      <c r="L19" s="135"/>
      <c r="M19" s="137"/>
      <c r="N19" s="135"/>
      <c r="O19" s="138"/>
      <c r="P19" s="71"/>
      <c r="Q19" s="71"/>
      <c r="R19" s="71"/>
      <c r="S19" s="71"/>
      <c r="T19" s="71"/>
      <c r="U19" s="71"/>
      <c r="V19" s="71"/>
      <c r="W19" s="71"/>
      <c r="X19" s="71"/>
      <c r="Y19" s="71"/>
    </row>
    <row r="20" spans="1:25" ht="15.75" customHeight="1">
      <c r="A20" s="324"/>
      <c r="B20" s="13"/>
      <c r="C20" s="61" t="s">
        <v>58</v>
      </c>
      <c r="D20" s="53"/>
      <c r="E20" s="101"/>
      <c r="F20" s="161"/>
      <c r="G20" s="150"/>
      <c r="H20" s="117">
        <v>4577</v>
      </c>
      <c r="I20" s="119">
        <v>3357</v>
      </c>
      <c r="J20" s="117"/>
      <c r="K20" s="122"/>
      <c r="L20" s="117"/>
      <c r="M20" s="119"/>
      <c r="N20" s="117"/>
      <c r="O20" s="120"/>
      <c r="P20" s="71"/>
      <c r="Q20" s="71"/>
      <c r="R20" s="71"/>
      <c r="S20" s="71"/>
      <c r="T20" s="71"/>
      <c r="U20" s="71"/>
      <c r="V20" s="71"/>
      <c r="W20" s="71"/>
      <c r="X20" s="71"/>
      <c r="Y20" s="71"/>
    </row>
    <row r="21" spans="1:25" ht="15.75" customHeight="1">
      <c r="A21" s="324"/>
      <c r="B21" s="26" t="s">
        <v>59</v>
      </c>
      <c r="C21" s="67"/>
      <c r="D21" s="67"/>
      <c r="E21" s="103" t="s">
        <v>91</v>
      </c>
      <c r="F21" s="164"/>
      <c r="G21" s="149"/>
      <c r="H21" s="123">
        <v>6058</v>
      </c>
      <c r="I21" s="125">
        <v>6891</v>
      </c>
      <c r="J21" s="123"/>
      <c r="K21" s="126"/>
      <c r="L21" s="123"/>
      <c r="M21" s="125"/>
      <c r="N21" s="123"/>
      <c r="O21" s="126"/>
      <c r="P21" s="71"/>
      <c r="Q21" s="71"/>
      <c r="R21" s="71"/>
      <c r="S21" s="71"/>
      <c r="T21" s="71"/>
      <c r="U21" s="71"/>
      <c r="V21" s="71"/>
      <c r="W21" s="71"/>
      <c r="X21" s="71"/>
      <c r="Y21" s="71"/>
    </row>
    <row r="22" spans="1:25" ht="15.75" customHeight="1">
      <c r="A22" s="324"/>
      <c r="B22" s="66" t="s">
        <v>60</v>
      </c>
      <c r="C22" s="69"/>
      <c r="D22" s="69"/>
      <c r="E22" s="105" t="s">
        <v>92</v>
      </c>
      <c r="F22" s="163"/>
      <c r="G22" s="155"/>
      <c r="H22" s="135">
        <v>12534</v>
      </c>
      <c r="I22" s="137">
        <v>10790</v>
      </c>
      <c r="J22" s="135"/>
      <c r="K22" s="138"/>
      <c r="L22" s="135"/>
      <c r="M22" s="137"/>
      <c r="N22" s="135"/>
      <c r="O22" s="138"/>
      <c r="P22" s="71"/>
      <c r="Q22" s="71"/>
      <c r="R22" s="71"/>
      <c r="S22" s="71"/>
      <c r="T22" s="71"/>
      <c r="U22" s="71"/>
      <c r="V22" s="71"/>
      <c r="W22" s="71"/>
      <c r="X22" s="71"/>
      <c r="Y22" s="71"/>
    </row>
    <row r="23" spans="1:25" ht="15.75" customHeight="1">
      <c r="A23" s="324"/>
      <c r="B23" s="8" t="s">
        <v>61</v>
      </c>
      <c r="C23" s="50" t="s">
        <v>62</v>
      </c>
      <c r="D23" s="68"/>
      <c r="E23" s="104"/>
      <c r="F23" s="160"/>
      <c r="G23" s="139"/>
      <c r="H23" s="127">
        <v>7118</v>
      </c>
      <c r="I23" s="129">
        <v>7042</v>
      </c>
      <c r="J23" s="127"/>
      <c r="K23" s="130"/>
      <c r="L23" s="127"/>
      <c r="M23" s="129"/>
      <c r="N23" s="127"/>
      <c r="O23" s="130"/>
      <c r="P23" s="71"/>
      <c r="Q23" s="71"/>
      <c r="R23" s="71"/>
      <c r="S23" s="71"/>
      <c r="T23" s="71"/>
      <c r="U23" s="71"/>
      <c r="V23" s="71"/>
      <c r="W23" s="71"/>
      <c r="X23" s="71"/>
      <c r="Y23" s="71"/>
    </row>
    <row r="24" spans="1:25" ht="15.75" customHeight="1">
      <c r="A24" s="324"/>
      <c r="B24" s="52" t="s">
        <v>93</v>
      </c>
      <c r="C24" s="53"/>
      <c r="D24" s="53"/>
      <c r="E24" s="101" t="s">
        <v>94</v>
      </c>
      <c r="F24" s="161">
        <f aca="true" t="shared" si="3" ref="F24:O24">F21-F22</f>
        <v>0</v>
      </c>
      <c r="G24" s="150">
        <f t="shared" si="3"/>
        <v>0</v>
      </c>
      <c r="H24" s="161">
        <f t="shared" si="3"/>
        <v>-6476</v>
      </c>
      <c r="I24" s="150">
        <f t="shared" si="3"/>
        <v>-3899</v>
      </c>
      <c r="J24" s="161">
        <f t="shared" si="3"/>
        <v>0</v>
      </c>
      <c r="K24" s="150">
        <f t="shared" si="3"/>
        <v>0</v>
      </c>
      <c r="L24" s="161">
        <f t="shared" si="3"/>
        <v>0</v>
      </c>
      <c r="M24" s="150">
        <f t="shared" si="3"/>
        <v>0</v>
      </c>
      <c r="N24" s="161">
        <f t="shared" si="3"/>
        <v>0</v>
      </c>
      <c r="O24" s="150">
        <f t="shared" si="3"/>
        <v>0</v>
      </c>
      <c r="P24" s="71"/>
      <c r="Q24" s="71"/>
      <c r="R24" s="71"/>
      <c r="S24" s="71"/>
      <c r="T24" s="71"/>
      <c r="U24" s="71"/>
      <c r="V24" s="71"/>
      <c r="W24" s="71"/>
      <c r="X24" s="71"/>
      <c r="Y24" s="71"/>
    </row>
    <row r="25" spans="1:25" ht="15.75" customHeight="1">
      <c r="A25" s="324"/>
      <c r="B25" s="112" t="s">
        <v>63</v>
      </c>
      <c r="C25" s="68"/>
      <c r="D25" s="68"/>
      <c r="E25" s="326" t="s">
        <v>95</v>
      </c>
      <c r="F25" s="345"/>
      <c r="G25" s="328"/>
      <c r="H25" s="332">
        <v>6476</v>
      </c>
      <c r="I25" s="328">
        <v>3899</v>
      </c>
      <c r="J25" s="332"/>
      <c r="K25" s="328"/>
      <c r="L25" s="332"/>
      <c r="M25" s="328"/>
      <c r="N25" s="332"/>
      <c r="O25" s="328"/>
      <c r="P25" s="71"/>
      <c r="Q25" s="71"/>
      <c r="R25" s="71"/>
      <c r="S25" s="71"/>
      <c r="T25" s="71"/>
      <c r="U25" s="71"/>
      <c r="V25" s="71"/>
      <c r="W25" s="71"/>
      <c r="X25" s="71"/>
      <c r="Y25" s="71"/>
    </row>
    <row r="26" spans="1:25" ht="15.75" customHeight="1">
      <c r="A26" s="324"/>
      <c r="B26" s="26" t="s">
        <v>64</v>
      </c>
      <c r="C26" s="67"/>
      <c r="D26" s="67"/>
      <c r="E26" s="327"/>
      <c r="F26" s="346"/>
      <c r="G26" s="329"/>
      <c r="H26" s="333">
        <v>0</v>
      </c>
      <c r="I26" s="329">
        <v>0</v>
      </c>
      <c r="J26" s="333"/>
      <c r="K26" s="329"/>
      <c r="L26" s="333"/>
      <c r="M26" s="329"/>
      <c r="N26" s="333"/>
      <c r="O26" s="329"/>
      <c r="P26" s="71"/>
      <c r="Q26" s="71"/>
      <c r="R26" s="71"/>
      <c r="S26" s="71"/>
      <c r="T26" s="71"/>
      <c r="U26" s="71"/>
      <c r="V26" s="71"/>
      <c r="W26" s="71"/>
      <c r="X26" s="71"/>
      <c r="Y26" s="71"/>
    </row>
    <row r="27" spans="1:25" ht="15.75" customHeight="1">
      <c r="A27" s="325"/>
      <c r="B27" s="59" t="s">
        <v>96</v>
      </c>
      <c r="C27" s="37"/>
      <c r="D27" s="37"/>
      <c r="E27" s="106" t="s">
        <v>97</v>
      </c>
      <c r="F27" s="165">
        <f aca="true" t="shared" si="4" ref="F27:O27">F24+F25</f>
        <v>0</v>
      </c>
      <c r="G27" s="151">
        <f t="shared" si="4"/>
        <v>0</v>
      </c>
      <c r="H27" s="165">
        <f t="shared" si="4"/>
        <v>0</v>
      </c>
      <c r="I27" s="151">
        <f t="shared" si="4"/>
        <v>0</v>
      </c>
      <c r="J27" s="165">
        <f t="shared" si="4"/>
        <v>0</v>
      </c>
      <c r="K27" s="151">
        <f t="shared" si="4"/>
        <v>0</v>
      </c>
      <c r="L27" s="165">
        <f t="shared" si="4"/>
        <v>0</v>
      </c>
      <c r="M27" s="151">
        <f t="shared" si="4"/>
        <v>0</v>
      </c>
      <c r="N27" s="165">
        <f t="shared" si="4"/>
        <v>0</v>
      </c>
      <c r="O27" s="151">
        <f t="shared" si="4"/>
        <v>0</v>
      </c>
      <c r="P27" s="71"/>
      <c r="Q27" s="71"/>
      <c r="R27" s="71"/>
      <c r="S27" s="71"/>
      <c r="T27" s="71"/>
      <c r="U27" s="71"/>
      <c r="V27" s="71"/>
      <c r="W27" s="71"/>
      <c r="X27" s="71"/>
      <c r="Y27" s="71"/>
    </row>
    <row r="28" spans="1:25" ht="15.75" customHeight="1">
      <c r="A28" s="27"/>
      <c r="F28" s="71"/>
      <c r="G28" s="71"/>
      <c r="H28" s="71"/>
      <c r="I28" s="71"/>
      <c r="J28" s="71"/>
      <c r="K28" s="71"/>
      <c r="L28" s="72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spans="1:25" ht="15.75" customHeight="1">
      <c r="A29" s="37"/>
      <c r="F29" s="71"/>
      <c r="G29" s="71"/>
      <c r="H29" s="71"/>
      <c r="I29" s="71"/>
      <c r="J29" s="73"/>
      <c r="K29" s="73"/>
      <c r="L29" s="72"/>
      <c r="M29" s="71"/>
      <c r="N29" s="71"/>
      <c r="O29" s="73" t="s">
        <v>101</v>
      </c>
      <c r="P29" s="71"/>
      <c r="Q29" s="71"/>
      <c r="R29" s="71"/>
      <c r="S29" s="71"/>
      <c r="T29" s="71"/>
      <c r="U29" s="71"/>
      <c r="V29" s="71"/>
      <c r="W29" s="71"/>
      <c r="X29" s="71"/>
      <c r="Y29" s="73"/>
    </row>
    <row r="30" spans="1:25" ht="15.75" customHeight="1">
      <c r="A30" s="339" t="s">
        <v>65</v>
      </c>
      <c r="B30" s="340"/>
      <c r="C30" s="340"/>
      <c r="D30" s="340"/>
      <c r="E30" s="341"/>
      <c r="F30" s="349"/>
      <c r="G30" s="350"/>
      <c r="H30" s="349" t="s">
        <v>291</v>
      </c>
      <c r="I30" s="350"/>
      <c r="J30" s="349" t="s">
        <v>292</v>
      </c>
      <c r="K30" s="350"/>
      <c r="L30" s="349"/>
      <c r="M30" s="350"/>
      <c r="N30" s="349"/>
      <c r="O30" s="350"/>
      <c r="P30" s="148"/>
      <c r="Q30" s="72"/>
      <c r="R30" s="148"/>
      <c r="S30" s="72"/>
      <c r="T30" s="148"/>
      <c r="U30" s="72"/>
      <c r="V30" s="148"/>
      <c r="W30" s="72"/>
      <c r="X30" s="148"/>
      <c r="Y30" s="72"/>
    </row>
    <row r="31" spans="1:25" ht="15.75" customHeight="1">
      <c r="A31" s="342"/>
      <c r="B31" s="343"/>
      <c r="C31" s="343"/>
      <c r="D31" s="343"/>
      <c r="E31" s="344"/>
      <c r="F31" s="178" t="s">
        <v>275</v>
      </c>
      <c r="G31" s="74" t="s">
        <v>1</v>
      </c>
      <c r="H31" s="178" t="s">
        <v>280</v>
      </c>
      <c r="I31" s="74" t="s">
        <v>1</v>
      </c>
      <c r="J31" s="178" t="s">
        <v>280</v>
      </c>
      <c r="K31" s="75" t="s">
        <v>1</v>
      </c>
      <c r="L31" s="178" t="s">
        <v>280</v>
      </c>
      <c r="M31" s="74" t="s">
        <v>1</v>
      </c>
      <c r="N31" s="178" t="s">
        <v>280</v>
      </c>
      <c r="O31" s="153" t="s">
        <v>1</v>
      </c>
      <c r="P31" s="146"/>
      <c r="Q31" s="146"/>
      <c r="R31" s="146"/>
      <c r="S31" s="146"/>
      <c r="T31" s="146"/>
      <c r="U31" s="146"/>
      <c r="V31" s="146"/>
      <c r="W31" s="146"/>
      <c r="X31" s="146"/>
      <c r="Y31" s="146"/>
    </row>
    <row r="32" spans="1:25" ht="15.75" customHeight="1">
      <c r="A32" s="323" t="s">
        <v>86</v>
      </c>
      <c r="B32" s="47" t="s">
        <v>46</v>
      </c>
      <c r="C32" s="48"/>
      <c r="D32" s="48"/>
      <c r="E32" s="16" t="s">
        <v>37</v>
      </c>
      <c r="F32" s="135"/>
      <c r="G32" s="136"/>
      <c r="H32" s="113">
        <v>1083</v>
      </c>
      <c r="I32" s="115">
        <v>1026</v>
      </c>
      <c r="J32" s="113">
        <v>93</v>
      </c>
      <c r="K32" s="116">
        <v>96</v>
      </c>
      <c r="L32" s="135"/>
      <c r="M32" s="136"/>
      <c r="N32" s="113"/>
      <c r="O32" s="154"/>
      <c r="P32" s="136"/>
      <c r="Q32" s="136"/>
      <c r="R32" s="136"/>
      <c r="S32" s="136"/>
      <c r="T32" s="147"/>
      <c r="U32" s="147"/>
      <c r="V32" s="136"/>
      <c r="W32" s="136"/>
      <c r="X32" s="147"/>
      <c r="Y32" s="147"/>
    </row>
    <row r="33" spans="1:25" ht="15.75" customHeight="1">
      <c r="A33" s="330"/>
      <c r="B33" s="14"/>
      <c r="C33" s="50" t="s">
        <v>66</v>
      </c>
      <c r="D33" s="68"/>
      <c r="E33" s="108"/>
      <c r="F33" s="127"/>
      <c r="G33" s="128"/>
      <c r="H33" s="127">
        <v>1050</v>
      </c>
      <c r="I33" s="129">
        <v>1016</v>
      </c>
      <c r="J33" s="127">
        <v>19</v>
      </c>
      <c r="K33" s="130">
        <v>19</v>
      </c>
      <c r="L33" s="127"/>
      <c r="M33" s="128"/>
      <c r="N33" s="127"/>
      <c r="O33" s="139"/>
      <c r="P33" s="136"/>
      <c r="Q33" s="136"/>
      <c r="R33" s="136"/>
      <c r="S33" s="136"/>
      <c r="T33" s="147"/>
      <c r="U33" s="147"/>
      <c r="V33" s="136"/>
      <c r="W33" s="136"/>
      <c r="X33" s="147"/>
      <c r="Y33" s="147"/>
    </row>
    <row r="34" spans="1:25" ht="15.75" customHeight="1">
      <c r="A34" s="330"/>
      <c r="B34" s="14"/>
      <c r="C34" s="12"/>
      <c r="D34" s="61" t="s">
        <v>67</v>
      </c>
      <c r="E34" s="102"/>
      <c r="F34" s="117"/>
      <c r="G34" s="118"/>
      <c r="H34" s="117">
        <v>1050</v>
      </c>
      <c r="I34" s="119">
        <v>1016</v>
      </c>
      <c r="J34" s="117">
        <v>19</v>
      </c>
      <c r="K34" s="120">
        <v>19</v>
      </c>
      <c r="L34" s="117"/>
      <c r="M34" s="118"/>
      <c r="N34" s="117"/>
      <c r="O34" s="150"/>
      <c r="P34" s="136"/>
      <c r="Q34" s="136"/>
      <c r="R34" s="136"/>
      <c r="S34" s="136"/>
      <c r="T34" s="147"/>
      <c r="U34" s="147"/>
      <c r="V34" s="136"/>
      <c r="W34" s="136"/>
      <c r="X34" s="147"/>
      <c r="Y34" s="147"/>
    </row>
    <row r="35" spans="1:25" ht="15.75" customHeight="1">
      <c r="A35" s="330"/>
      <c r="B35" s="11"/>
      <c r="C35" s="31" t="s">
        <v>68</v>
      </c>
      <c r="D35" s="67"/>
      <c r="E35" s="109"/>
      <c r="F35" s="123"/>
      <c r="G35" s="124"/>
      <c r="H35" s="123">
        <v>33</v>
      </c>
      <c r="I35" s="125">
        <v>10</v>
      </c>
      <c r="J35" s="144">
        <v>74</v>
      </c>
      <c r="K35" s="145">
        <v>77</v>
      </c>
      <c r="L35" s="123"/>
      <c r="M35" s="124"/>
      <c r="N35" s="123"/>
      <c r="O35" s="149"/>
      <c r="P35" s="136"/>
      <c r="Q35" s="136"/>
      <c r="R35" s="136"/>
      <c r="S35" s="136"/>
      <c r="T35" s="147"/>
      <c r="U35" s="147"/>
      <c r="V35" s="136"/>
      <c r="W35" s="136"/>
      <c r="X35" s="147"/>
      <c r="Y35" s="147"/>
    </row>
    <row r="36" spans="1:25" ht="15.75" customHeight="1">
      <c r="A36" s="330"/>
      <c r="B36" s="66" t="s">
        <v>49</v>
      </c>
      <c r="C36" s="69"/>
      <c r="D36" s="69"/>
      <c r="E36" s="16" t="s">
        <v>38</v>
      </c>
      <c r="F36" s="163"/>
      <c r="G36" s="139"/>
      <c r="H36" s="135">
        <v>917</v>
      </c>
      <c r="I36" s="137">
        <v>946</v>
      </c>
      <c r="J36" s="135">
        <v>118</v>
      </c>
      <c r="K36" s="138">
        <v>114</v>
      </c>
      <c r="L36" s="135"/>
      <c r="M36" s="136"/>
      <c r="N36" s="135"/>
      <c r="O36" s="155"/>
      <c r="P36" s="136"/>
      <c r="Q36" s="136"/>
      <c r="R36" s="136"/>
      <c r="S36" s="136"/>
      <c r="T36" s="136"/>
      <c r="U36" s="136"/>
      <c r="V36" s="136"/>
      <c r="W36" s="136"/>
      <c r="X36" s="147"/>
      <c r="Y36" s="147"/>
    </row>
    <row r="37" spans="1:25" ht="15.75" customHeight="1">
      <c r="A37" s="330"/>
      <c r="B37" s="14"/>
      <c r="C37" s="61" t="s">
        <v>69</v>
      </c>
      <c r="D37" s="53"/>
      <c r="E37" s="102"/>
      <c r="F37" s="161"/>
      <c r="G37" s="150"/>
      <c r="H37" s="117">
        <v>782</v>
      </c>
      <c r="I37" s="119">
        <v>792</v>
      </c>
      <c r="J37" s="117">
        <v>105</v>
      </c>
      <c r="K37" s="120">
        <v>101</v>
      </c>
      <c r="L37" s="117"/>
      <c r="M37" s="118"/>
      <c r="N37" s="117"/>
      <c r="O37" s="150"/>
      <c r="P37" s="136"/>
      <c r="Q37" s="136"/>
      <c r="R37" s="136"/>
      <c r="S37" s="136"/>
      <c r="T37" s="136"/>
      <c r="U37" s="136"/>
      <c r="V37" s="136"/>
      <c r="W37" s="136"/>
      <c r="X37" s="147"/>
      <c r="Y37" s="147"/>
    </row>
    <row r="38" spans="1:25" ht="15.75" customHeight="1">
      <c r="A38" s="330"/>
      <c r="B38" s="11"/>
      <c r="C38" s="61" t="s">
        <v>70</v>
      </c>
      <c r="D38" s="53"/>
      <c r="E38" s="102"/>
      <c r="F38" s="161"/>
      <c r="G38" s="150"/>
      <c r="H38" s="117">
        <v>135</v>
      </c>
      <c r="I38" s="119">
        <v>154</v>
      </c>
      <c r="J38" s="117">
        <v>13</v>
      </c>
      <c r="K38" s="145">
        <v>13</v>
      </c>
      <c r="L38" s="117"/>
      <c r="M38" s="118"/>
      <c r="N38" s="117"/>
      <c r="O38" s="150"/>
      <c r="P38" s="136"/>
      <c r="Q38" s="136"/>
      <c r="R38" s="147"/>
      <c r="S38" s="147"/>
      <c r="T38" s="136"/>
      <c r="U38" s="136"/>
      <c r="V38" s="136"/>
      <c r="W38" s="136"/>
      <c r="X38" s="147"/>
      <c r="Y38" s="147"/>
    </row>
    <row r="39" spans="1:25" ht="15.75" customHeight="1">
      <c r="A39" s="331"/>
      <c r="B39" s="6" t="s">
        <v>71</v>
      </c>
      <c r="C39" s="7"/>
      <c r="D39" s="7"/>
      <c r="E39" s="110" t="s">
        <v>98</v>
      </c>
      <c r="F39" s="165">
        <f aca="true" t="shared" si="5" ref="F39:O39">F32-F36</f>
        <v>0</v>
      </c>
      <c r="G39" s="151">
        <f t="shared" si="5"/>
        <v>0</v>
      </c>
      <c r="H39" s="165">
        <f t="shared" si="5"/>
        <v>166</v>
      </c>
      <c r="I39" s="151">
        <f t="shared" si="5"/>
        <v>80</v>
      </c>
      <c r="J39" s="165">
        <f t="shared" si="5"/>
        <v>-25</v>
      </c>
      <c r="K39" s="151">
        <f t="shared" si="5"/>
        <v>-18</v>
      </c>
      <c r="L39" s="165">
        <f t="shared" si="5"/>
        <v>0</v>
      </c>
      <c r="M39" s="151">
        <f t="shared" si="5"/>
        <v>0</v>
      </c>
      <c r="N39" s="165">
        <f t="shared" si="5"/>
        <v>0</v>
      </c>
      <c r="O39" s="151">
        <f t="shared" si="5"/>
        <v>0</v>
      </c>
      <c r="P39" s="136"/>
      <c r="Q39" s="136"/>
      <c r="R39" s="136"/>
      <c r="S39" s="136"/>
      <c r="T39" s="136"/>
      <c r="U39" s="136"/>
      <c r="V39" s="136"/>
      <c r="W39" s="136"/>
      <c r="X39" s="147"/>
      <c r="Y39" s="147"/>
    </row>
    <row r="40" spans="1:25" ht="15.75" customHeight="1">
      <c r="A40" s="323" t="s">
        <v>87</v>
      </c>
      <c r="B40" s="66" t="s">
        <v>72</v>
      </c>
      <c r="C40" s="69"/>
      <c r="D40" s="69"/>
      <c r="E40" s="16" t="s">
        <v>40</v>
      </c>
      <c r="F40" s="163"/>
      <c r="G40" s="155"/>
      <c r="H40" s="135">
        <v>820</v>
      </c>
      <c r="I40" s="137">
        <v>883</v>
      </c>
      <c r="J40" s="135">
        <v>322</v>
      </c>
      <c r="K40" s="138">
        <v>607</v>
      </c>
      <c r="L40" s="135"/>
      <c r="M40" s="136"/>
      <c r="N40" s="135"/>
      <c r="O40" s="155"/>
      <c r="P40" s="136"/>
      <c r="Q40" s="136"/>
      <c r="R40" s="136"/>
      <c r="S40" s="136"/>
      <c r="T40" s="147"/>
      <c r="U40" s="147"/>
      <c r="V40" s="147"/>
      <c r="W40" s="147"/>
      <c r="X40" s="136"/>
      <c r="Y40" s="136"/>
    </row>
    <row r="41" spans="1:25" ht="15.75" customHeight="1">
      <c r="A41" s="334"/>
      <c r="B41" s="11"/>
      <c r="C41" s="61" t="s">
        <v>73</v>
      </c>
      <c r="D41" s="53"/>
      <c r="E41" s="102"/>
      <c r="F41" s="167"/>
      <c r="G41" s="169"/>
      <c r="H41" s="144">
        <v>0</v>
      </c>
      <c r="I41" s="145" t="s">
        <v>293</v>
      </c>
      <c r="J41" s="117">
        <v>216</v>
      </c>
      <c r="K41" s="120">
        <v>360</v>
      </c>
      <c r="L41" s="117"/>
      <c r="M41" s="118"/>
      <c r="N41" s="117"/>
      <c r="O41" s="150"/>
      <c r="P41" s="147"/>
      <c r="Q41" s="147"/>
      <c r="R41" s="147"/>
      <c r="S41" s="147"/>
      <c r="T41" s="147"/>
      <c r="U41" s="147"/>
      <c r="V41" s="147"/>
      <c r="W41" s="147"/>
      <c r="X41" s="136"/>
      <c r="Y41" s="136"/>
    </row>
    <row r="42" spans="1:25" ht="15.75" customHeight="1">
      <c r="A42" s="334"/>
      <c r="B42" s="66" t="s">
        <v>60</v>
      </c>
      <c r="C42" s="69"/>
      <c r="D42" s="69"/>
      <c r="E42" s="16" t="s">
        <v>41</v>
      </c>
      <c r="F42" s="163"/>
      <c r="G42" s="155"/>
      <c r="H42" s="135">
        <v>1095</v>
      </c>
      <c r="I42" s="137">
        <v>1112</v>
      </c>
      <c r="J42" s="135">
        <v>322</v>
      </c>
      <c r="K42" s="138">
        <v>598</v>
      </c>
      <c r="L42" s="135"/>
      <c r="M42" s="136"/>
      <c r="N42" s="135"/>
      <c r="O42" s="155"/>
      <c r="P42" s="136"/>
      <c r="Q42" s="136"/>
      <c r="R42" s="136"/>
      <c r="S42" s="136"/>
      <c r="T42" s="147"/>
      <c r="U42" s="147"/>
      <c r="V42" s="136"/>
      <c r="W42" s="136"/>
      <c r="X42" s="136"/>
      <c r="Y42" s="136"/>
    </row>
    <row r="43" spans="1:25" ht="15.75" customHeight="1">
      <c r="A43" s="334"/>
      <c r="B43" s="11"/>
      <c r="C43" s="61" t="s">
        <v>74</v>
      </c>
      <c r="D43" s="53"/>
      <c r="E43" s="102"/>
      <c r="F43" s="161"/>
      <c r="G43" s="150"/>
      <c r="H43" s="117">
        <v>1095</v>
      </c>
      <c r="I43" s="119">
        <v>1112</v>
      </c>
      <c r="J43" s="144">
        <v>10</v>
      </c>
      <c r="K43" s="145">
        <v>9</v>
      </c>
      <c r="L43" s="117"/>
      <c r="M43" s="118"/>
      <c r="N43" s="117"/>
      <c r="O43" s="150"/>
      <c r="P43" s="136"/>
      <c r="Q43" s="136"/>
      <c r="R43" s="147"/>
      <c r="S43" s="136"/>
      <c r="T43" s="147"/>
      <c r="U43" s="147"/>
      <c r="V43" s="136"/>
      <c r="W43" s="136"/>
      <c r="X43" s="147"/>
      <c r="Y43" s="147"/>
    </row>
    <row r="44" spans="1:25" ht="15.75" customHeight="1">
      <c r="A44" s="335"/>
      <c r="B44" s="59" t="s">
        <v>71</v>
      </c>
      <c r="C44" s="37"/>
      <c r="D44" s="37"/>
      <c r="E44" s="110" t="s">
        <v>99</v>
      </c>
      <c r="F44" s="162">
        <f aca="true" t="shared" si="6" ref="F44:O44">F40-F42</f>
        <v>0</v>
      </c>
      <c r="G44" s="166">
        <f t="shared" si="6"/>
        <v>0</v>
      </c>
      <c r="H44" s="162">
        <f t="shared" si="6"/>
        <v>-275</v>
      </c>
      <c r="I44" s="166">
        <f t="shared" si="6"/>
        <v>-229</v>
      </c>
      <c r="J44" s="162">
        <f t="shared" si="6"/>
        <v>0</v>
      </c>
      <c r="K44" s="166">
        <f t="shared" si="6"/>
        <v>9</v>
      </c>
      <c r="L44" s="162">
        <f t="shared" si="6"/>
        <v>0</v>
      </c>
      <c r="M44" s="166">
        <f t="shared" si="6"/>
        <v>0</v>
      </c>
      <c r="N44" s="162">
        <f t="shared" si="6"/>
        <v>0</v>
      </c>
      <c r="O44" s="166">
        <f t="shared" si="6"/>
        <v>0</v>
      </c>
      <c r="P44" s="147"/>
      <c r="Q44" s="147"/>
      <c r="R44" s="136"/>
      <c r="S44" s="136"/>
      <c r="T44" s="147"/>
      <c r="U44" s="147"/>
      <c r="V44" s="136"/>
      <c r="W44" s="136"/>
      <c r="X44" s="136"/>
      <c r="Y44" s="136"/>
    </row>
    <row r="45" spans="1:25" ht="15.75" customHeight="1">
      <c r="A45" s="336" t="s">
        <v>79</v>
      </c>
      <c r="B45" s="20" t="s">
        <v>75</v>
      </c>
      <c r="C45" s="9"/>
      <c r="D45" s="9"/>
      <c r="E45" s="111" t="s">
        <v>100</v>
      </c>
      <c r="F45" s="168">
        <f aca="true" t="shared" si="7" ref="F45:O45">F39+F44</f>
        <v>0</v>
      </c>
      <c r="G45" s="152">
        <f t="shared" si="7"/>
        <v>0</v>
      </c>
      <c r="H45" s="168">
        <f t="shared" si="7"/>
        <v>-109</v>
      </c>
      <c r="I45" s="152">
        <f t="shared" si="7"/>
        <v>-149</v>
      </c>
      <c r="J45" s="168">
        <f t="shared" si="7"/>
        <v>-25</v>
      </c>
      <c r="K45" s="152">
        <f t="shared" si="7"/>
        <v>-9</v>
      </c>
      <c r="L45" s="168">
        <f t="shared" si="7"/>
        <v>0</v>
      </c>
      <c r="M45" s="152">
        <f t="shared" si="7"/>
        <v>0</v>
      </c>
      <c r="N45" s="168">
        <f t="shared" si="7"/>
        <v>0</v>
      </c>
      <c r="O45" s="152">
        <f t="shared" si="7"/>
        <v>0</v>
      </c>
      <c r="P45" s="136"/>
      <c r="Q45" s="136"/>
      <c r="R45" s="136"/>
      <c r="S45" s="136"/>
      <c r="T45" s="136"/>
      <c r="U45" s="136"/>
      <c r="V45" s="136"/>
      <c r="W45" s="136"/>
      <c r="X45" s="136"/>
      <c r="Y45" s="136"/>
    </row>
    <row r="46" spans="1:25" ht="15.75" customHeight="1">
      <c r="A46" s="337"/>
      <c r="B46" s="52" t="s">
        <v>76</v>
      </c>
      <c r="C46" s="53"/>
      <c r="D46" s="53"/>
      <c r="E46" s="53"/>
      <c r="F46" s="167"/>
      <c r="G46" s="169"/>
      <c r="H46" s="144">
        <v>0</v>
      </c>
      <c r="I46" s="145">
        <f>'[1]2.公営企業会計予算'!F46</f>
        <v>0</v>
      </c>
      <c r="J46" s="144">
        <v>0</v>
      </c>
      <c r="K46" s="145">
        <v>1</v>
      </c>
      <c r="L46" s="117"/>
      <c r="M46" s="118"/>
      <c r="N46" s="144"/>
      <c r="O46" s="131"/>
      <c r="P46" s="147"/>
      <c r="Q46" s="147"/>
      <c r="R46" s="147"/>
      <c r="S46" s="147"/>
      <c r="T46" s="147"/>
      <c r="U46" s="147"/>
      <c r="V46" s="147"/>
      <c r="W46" s="147"/>
      <c r="X46" s="147"/>
      <c r="Y46" s="147"/>
    </row>
    <row r="47" spans="1:25" ht="15.75" customHeight="1">
      <c r="A47" s="337"/>
      <c r="B47" s="52" t="s">
        <v>77</v>
      </c>
      <c r="C47" s="53"/>
      <c r="D47" s="53"/>
      <c r="E47" s="53"/>
      <c r="F47" s="161"/>
      <c r="G47" s="150"/>
      <c r="H47" s="117">
        <v>0</v>
      </c>
      <c r="I47" s="119">
        <f>'[1]2.公営企業会計予算'!F47</f>
        <v>0</v>
      </c>
      <c r="J47" s="117">
        <v>0</v>
      </c>
      <c r="K47" s="120">
        <v>-10</v>
      </c>
      <c r="L47" s="117"/>
      <c r="M47" s="118"/>
      <c r="N47" s="117"/>
      <c r="O47" s="150"/>
      <c r="P47" s="136"/>
      <c r="Q47" s="136"/>
      <c r="R47" s="136"/>
      <c r="S47" s="136"/>
      <c r="T47" s="136"/>
      <c r="U47" s="136"/>
      <c r="V47" s="136"/>
      <c r="W47" s="136"/>
      <c r="X47" s="136"/>
      <c r="Y47" s="136"/>
    </row>
    <row r="48" spans="1:25" ht="15.75" customHeight="1">
      <c r="A48" s="338"/>
      <c r="B48" s="59" t="s">
        <v>78</v>
      </c>
      <c r="C48" s="37"/>
      <c r="D48" s="37"/>
      <c r="E48" s="37"/>
      <c r="F48" s="140"/>
      <c r="G48" s="141"/>
      <c r="H48" s="140">
        <v>0</v>
      </c>
      <c r="I48" s="142">
        <f>'[1]2.公営企業会計予算'!F48</f>
        <v>0</v>
      </c>
      <c r="J48" s="140">
        <v>0</v>
      </c>
      <c r="K48" s="143">
        <v>-10</v>
      </c>
      <c r="L48" s="140"/>
      <c r="M48" s="141"/>
      <c r="N48" s="140"/>
      <c r="O48" s="151"/>
      <c r="P48" s="136"/>
      <c r="Q48" s="136"/>
      <c r="R48" s="136"/>
      <c r="S48" s="136"/>
      <c r="T48" s="136"/>
      <c r="U48" s="136"/>
      <c r="V48" s="136"/>
      <c r="W48" s="136"/>
      <c r="X48" s="136"/>
      <c r="Y48" s="136"/>
    </row>
    <row r="49" spans="1:16" ht="15.75" customHeight="1">
      <c r="A49" s="27" t="s">
        <v>83</v>
      </c>
      <c r="O49" s="14"/>
      <c r="P49" s="14"/>
    </row>
    <row r="50" spans="1:16" ht="15.75" customHeight="1">
      <c r="A50" s="27"/>
      <c r="O50" s="14"/>
      <c r="P50" s="14"/>
    </row>
  </sheetData>
  <sheetProtection/>
  <mergeCells count="28">
    <mergeCell ref="N6:O6"/>
    <mergeCell ref="F30:G30"/>
    <mergeCell ref="H30:I30"/>
    <mergeCell ref="J30:K30"/>
    <mergeCell ref="L30:M30"/>
    <mergeCell ref="N30:O30"/>
    <mergeCell ref="F6:G6"/>
    <mergeCell ref="H6:I6"/>
    <mergeCell ref="J6:K6"/>
    <mergeCell ref="L6:M6"/>
    <mergeCell ref="A40:A44"/>
    <mergeCell ref="A45:A48"/>
    <mergeCell ref="N25:N26"/>
    <mergeCell ref="O25:O26"/>
    <mergeCell ref="A30:E31"/>
    <mergeCell ref="J25:J26"/>
    <mergeCell ref="K25:K26"/>
    <mergeCell ref="L25:L26"/>
    <mergeCell ref="M25:M26"/>
    <mergeCell ref="F25:F26"/>
    <mergeCell ref="A6:E7"/>
    <mergeCell ref="A8:A18"/>
    <mergeCell ref="A19:A27"/>
    <mergeCell ref="E25:E26"/>
    <mergeCell ref="I25:I26"/>
    <mergeCell ref="A32:A39"/>
    <mergeCell ref="G25:G26"/>
    <mergeCell ref="H25:H26"/>
  </mergeCells>
  <printOptions horizontalCentered="1"/>
  <pageMargins left="0.7874015748031497" right="0.36" top="0.28" bottom="0.23" header="0.1968503937007874" footer="0.1968503937007874"/>
  <pageSetup firstPageNumber="3" useFirstPageNumber="1" horizontalDpi="300" verticalDpi="300" orientation="landscape" paperSize="9" scale="75" r:id="rId1"/>
  <headerFooter alignWithMargins="0">
    <oddHeader>&amp;R&amp;"明朝,斜体"&amp;9指定都市－2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L53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M11" sqref="M11"/>
    </sheetView>
  </sheetViews>
  <sheetFormatPr defaultColWidth="8.796875" defaultRowHeight="14.25"/>
  <cols>
    <col min="1" max="2" width="3.59765625" style="1" customWidth="1"/>
    <col min="3" max="4" width="1.59765625" style="1" customWidth="1"/>
    <col min="5" max="5" width="32.59765625" style="1" customWidth="1"/>
    <col min="6" max="6" width="15.59765625" style="1" customWidth="1"/>
    <col min="7" max="7" width="10.59765625" style="1" customWidth="1"/>
    <col min="8" max="8" width="15.59765625" style="1" customWidth="1"/>
    <col min="9" max="9" width="10.59765625" style="1" customWidth="1"/>
    <col min="10" max="10" width="15.09765625" style="1" bestFit="1" customWidth="1"/>
    <col min="11" max="25" width="10.59765625" style="1" customWidth="1"/>
    <col min="26" max="27" width="9" style="1" customWidth="1"/>
    <col min="28" max="28" width="11.3984375" style="1" customWidth="1"/>
    <col min="29" max="29" width="12.69921875" style="1" customWidth="1"/>
    <col min="30" max="30" width="13.8984375" style="1" customWidth="1"/>
    <col min="31" max="31" width="14.69921875" style="1" customWidth="1"/>
    <col min="32" max="39" width="11.09765625" style="1" customWidth="1"/>
    <col min="40" max="16384" width="9" style="1" customWidth="1"/>
  </cols>
  <sheetData>
    <row r="1" spans="1:28" ht="33.75" customHeight="1">
      <c r="A1" s="307" t="s">
        <v>0</v>
      </c>
      <c r="B1" s="307"/>
      <c r="C1" s="307"/>
      <c r="D1" s="307"/>
      <c r="E1" s="76" t="s">
        <v>298</v>
      </c>
      <c r="F1" s="2"/>
      <c r="AA1" s="306" t="s">
        <v>129</v>
      </c>
      <c r="AB1" s="306"/>
    </row>
    <row r="2" spans="27:37" ht="13.5">
      <c r="AA2" s="298" t="s">
        <v>106</v>
      </c>
      <c r="AB2" s="298"/>
      <c r="AC2" s="303" t="s">
        <v>107</v>
      </c>
      <c r="AD2" s="299" t="s">
        <v>108</v>
      </c>
      <c r="AE2" s="300"/>
      <c r="AF2" s="301"/>
      <c r="AG2" s="298" t="s">
        <v>109</v>
      </c>
      <c r="AH2" s="298" t="s">
        <v>110</v>
      </c>
      <c r="AI2" s="298" t="s">
        <v>111</v>
      </c>
      <c r="AJ2" s="298" t="s">
        <v>112</v>
      </c>
      <c r="AK2" s="298" t="s">
        <v>113</v>
      </c>
    </row>
    <row r="3" spans="1:37" ht="14.25">
      <c r="A3" s="22" t="s">
        <v>130</v>
      </c>
      <c r="AA3" s="298"/>
      <c r="AB3" s="298"/>
      <c r="AC3" s="305"/>
      <c r="AD3" s="171"/>
      <c r="AE3" s="170" t="s">
        <v>126</v>
      </c>
      <c r="AF3" s="170" t="s">
        <v>127</v>
      </c>
      <c r="AG3" s="298"/>
      <c r="AH3" s="298"/>
      <c r="AI3" s="298"/>
      <c r="AJ3" s="298"/>
      <c r="AK3" s="298"/>
    </row>
    <row r="4" spans="27:38" ht="13.5">
      <c r="AA4" s="172" t="str">
        <f>E1</f>
        <v>相模原市</v>
      </c>
      <c r="AB4" s="172" t="s">
        <v>131</v>
      </c>
      <c r="AC4" s="173">
        <f>SUM(F22)</f>
        <v>260488</v>
      </c>
      <c r="AD4" s="173">
        <f>F9</f>
        <v>112013</v>
      </c>
      <c r="AE4" s="173">
        <f>F10</f>
        <v>50977</v>
      </c>
      <c r="AF4" s="173">
        <f>F13</f>
        <v>43717</v>
      </c>
      <c r="AG4" s="173">
        <f>F14</f>
        <v>1741</v>
      </c>
      <c r="AH4" s="173">
        <f>F15</f>
        <v>10988</v>
      </c>
      <c r="AI4" s="173">
        <f>F17</f>
        <v>46287</v>
      </c>
      <c r="AJ4" s="173">
        <f>F20</f>
        <v>23108</v>
      </c>
      <c r="AK4" s="173">
        <f>F21</f>
        <v>47581</v>
      </c>
      <c r="AL4" s="174"/>
    </row>
    <row r="5" spans="1:37" ht="14.25">
      <c r="A5" s="21" t="s">
        <v>282</v>
      </c>
      <c r="E5" s="3"/>
      <c r="AA5" s="172" t="str">
        <f>E1</f>
        <v>相模原市</v>
      </c>
      <c r="AB5" s="172" t="s">
        <v>115</v>
      </c>
      <c r="AC5" s="175"/>
      <c r="AD5" s="175">
        <f>G9</f>
        <v>43.00121310770554</v>
      </c>
      <c r="AE5" s="175">
        <f>G10</f>
        <v>19.569807438346487</v>
      </c>
      <c r="AF5" s="175">
        <f>G13</f>
        <v>16.782730874358894</v>
      </c>
      <c r="AG5" s="175">
        <f>G14</f>
        <v>0.6683609225760879</v>
      </c>
      <c r="AH5" s="175">
        <f>G15</f>
        <v>4.218236540646786</v>
      </c>
      <c r="AI5" s="175">
        <f>G17</f>
        <v>17.769340622216763</v>
      </c>
      <c r="AJ5" s="175">
        <f>G20</f>
        <v>8.871042044163262</v>
      </c>
      <c r="AK5" s="175">
        <f>G21</f>
        <v>18.266100549737416</v>
      </c>
    </row>
    <row r="6" spans="1:37" ht="14.25">
      <c r="A6" s="3"/>
      <c r="G6" s="311" t="s">
        <v>132</v>
      </c>
      <c r="H6" s="312"/>
      <c r="I6" s="312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AA6" s="172" t="str">
        <f>E1</f>
        <v>相模原市</v>
      </c>
      <c r="AB6" s="172" t="s">
        <v>116</v>
      </c>
      <c r="AC6" s="175">
        <f>SUM(I22)</f>
        <v>-0.09933000187921648</v>
      </c>
      <c r="AD6" s="175">
        <f>I9</f>
        <v>0.15378975509876547</v>
      </c>
      <c r="AE6" s="175">
        <f>I10</f>
        <v>-0.5229778514977079</v>
      </c>
      <c r="AF6" s="175">
        <f>I13</f>
        <v>0.8628844334725327</v>
      </c>
      <c r="AG6" s="175">
        <f>I14</f>
        <v>5.132850241545883</v>
      </c>
      <c r="AH6" s="175">
        <f>I15</f>
        <v>20.363676196735668</v>
      </c>
      <c r="AI6" s="175">
        <f>I17</f>
        <v>3.430014301036821</v>
      </c>
      <c r="AJ6" s="175">
        <f>I20</f>
        <v>-27.17761250472709</v>
      </c>
      <c r="AK6" s="175">
        <f>I21</f>
        <v>7.007758911503426</v>
      </c>
    </row>
    <row r="7" spans="1:25" ht="27" customHeight="1">
      <c r="A7" s="19"/>
      <c r="B7" s="5"/>
      <c r="C7" s="5"/>
      <c r="D7" s="5"/>
      <c r="E7" s="23"/>
      <c r="F7" s="62" t="s">
        <v>283</v>
      </c>
      <c r="G7" s="63"/>
      <c r="H7" s="282" t="s">
        <v>1</v>
      </c>
      <c r="I7" s="181" t="s">
        <v>21</v>
      </c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</row>
    <row r="8" spans="1:25" ht="16.5" customHeight="1">
      <c r="A8" s="6"/>
      <c r="B8" s="7"/>
      <c r="C8" s="7"/>
      <c r="D8" s="7"/>
      <c r="E8" s="24"/>
      <c r="F8" s="28" t="s">
        <v>133</v>
      </c>
      <c r="G8" s="29" t="s">
        <v>2</v>
      </c>
      <c r="H8" s="283"/>
      <c r="I8" s="18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</row>
    <row r="9" spans="1:29" ht="18" customHeight="1">
      <c r="A9" s="308" t="s">
        <v>80</v>
      </c>
      <c r="B9" s="308" t="s">
        <v>81</v>
      </c>
      <c r="C9" s="47" t="s">
        <v>3</v>
      </c>
      <c r="D9" s="48"/>
      <c r="E9" s="49"/>
      <c r="F9" s="77">
        <v>112013</v>
      </c>
      <c r="G9" s="78">
        <f aca="true" t="shared" si="0" ref="G9:G22">F9/$F$22*100</f>
        <v>43.00121310770554</v>
      </c>
      <c r="H9" s="284">
        <v>111841</v>
      </c>
      <c r="I9" s="289">
        <f aca="true" t="shared" si="1" ref="I9:I40">(F9/H9-1)*100</f>
        <v>0.15378975509876547</v>
      </c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AA9" s="314" t="s">
        <v>129</v>
      </c>
      <c r="AB9" s="315"/>
      <c r="AC9" s="316" t="s">
        <v>117</v>
      </c>
    </row>
    <row r="10" spans="1:37" ht="18" customHeight="1">
      <c r="A10" s="309"/>
      <c r="B10" s="309"/>
      <c r="C10" s="8"/>
      <c r="D10" s="50" t="s">
        <v>22</v>
      </c>
      <c r="E10" s="30"/>
      <c r="F10" s="81">
        <v>50977</v>
      </c>
      <c r="G10" s="82">
        <f t="shared" si="0"/>
        <v>19.569807438346487</v>
      </c>
      <c r="H10" s="285">
        <v>51245</v>
      </c>
      <c r="I10" s="290">
        <f t="shared" si="1"/>
        <v>-0.5229778514977079</v>
      </c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AA10" s="298" t="s">
        <v>106</v>
      </c>
      <c r="AB10" s="298"/>
      <c r="AC10" s="316"/>
      <c r="AD10" s="299" t="s">
        <v>118</v>
      </c>
      <c r="AE10" s="300"/>
      <c r="AF10" s="301"/>
      <c r="AG10" s="299" t="s">
        <v>119</v>
      </c>
      <c r="AH10" s="313"/>
      <c r="AI10" s="302"/>
      <c r="AJ10" s="299" t="s">
        <v>120</v>
      </c>
      <c r="AK10" s="302"/>
    </row>
    <row r="11" spans="1:37" ht="18" customHeight="1">
      <c r="A11" s="309"/>
      <c r="B11" s="309"/>
      <c r="C11" s="34"/>
      <c r="D11" s="35"/>
      <c r="E11" s="33" t="s">
        <v>23</v>
      </c>
      <c r="F11" s="85">
        <v>41949</v>
      </c>
      <c r="G11" s="86">
        <f t="shared" si="0"/>
        <v>16.104004791007647</v>
      </c>
      <c r="H11" s="286">
        <v>43486</v>
      </c>
      <c r="I11" s="291">
        <f t="shared" si="1"/>
        <v>-3.534470864186179</v>
      </c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AA11" s="298"/>
      <c r="AB11" s="298"/>
      <c r="AC11" s="314"/>
      <c r="AD11" s="171"/>
      <c r="AE11" s="170" t="s">
        <v>121</v>
      </c>
      <c r="AF11" s="170" t="s">
        <v>122</v>
      </c>
      <c r="AG11" s="171"/>
      <c r="AH11" s="170" t="s">
        <v>123</v>
      </c>
      <c r="AI11" s="170" t="s">
        <v>124</v>
      </c>
      <c r="AJ11" s="171"/>
      <c r="AK11" s="176" t="s">
        <v>125</v>
      </c>
    </row>
    <row r="12" spans="1:38" ht="18" customHeight="1">
      <c r="A12" s="309"/>
      <c r="B12" s="309"/>
      <c r="C12" s="34"/>
      <c r="D12" s="36"/>
      <c r="E12" s="33" t="s">
        <v>24</v>
      </c>
      <c r="F12" s="85">
        <v>5130</v>
      </c>
      <c r="G12" s="86">
        <f t="shared" si="0"/>
        <v>1.969380547280489</v>
      </c>
      <c r="H12" s="286">
        <v>7759</v>
      </c>
      <c r="I12" s="291">
        <f t="shared" si="1"/>
        <v>-33.88323237530609</v>
      </c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AA12" s="172" t="str">
        <f>E1</f>
        <v>相模原市</v>
      </c>
      <c r="AB12" s="172" t="s">
        <v>131</v>
      </c>
      <c r="AC12" s="173">
        <f>F40</f>
        <v>252674</v>
      </c>
      <c r="AD12" s="173">
        <f>F23</f>
        <v>140437</v>
      </c>
      <c r="AE12" s="173">
        <f>F24</f>
        <v>42739</v>
      </c>
      <c r="AF12" s="173">
        <f>F26</f>
        <v>23267</v>
      </c>
      <c r="AG12" s="173">
        <f>F27</f>
        <v>88149</v>
      </c>
      <c r="AH12" s="173">
        <f>F28</f>
        <v>34394</v>
      </c>
      <c r="AI12" s="173">
        <f>F32</f>
        <v>151</v>
      </c>
      <c r="AJ12" s="173">
        <f>F34</f>
        <v>24088</v>
      </c>
      <c r="AK12" s="173">
        <f>F35</f>
        <v>24088</v>
      </c>
      <c r="AL12" s="177"/>
    </row>
    <row r="13" spans="1:37" ht="18" customHeight="1">
      <c r="A13" s="309"/>
      <c r="B13" s="309"/>
      <c r="C13" s="11"/>
      <c r="D13" s="31" t="s">
        <v>25</v>
      </c>
      <c r="E13" s="32"/>
      <c r="F13" s="89">
        <v>43717</v>
      </c>
      <c r="G13" s="90">
        <f t="shared" si="0"/>
        <v>16.782730874358894</v>
      </c>
      <c r="H13" s="287">
        <v>43343</v>
      </c>
      <c r="I13" s="292">
        <f t="shared" si="1"/>
        <v>0.8628844334725327</v>
      </c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AA13" s="172" t="str">
        <f>E1</f>
        <v>相模原市</v>
      </c>
      <c r="AB13" s="172" t="s">
        <v>115</v>
      </c>
      <c r="AC13" s="175"/>
      <c r="AD13" s="175">
        <f>G23</f>
        <v>55.58031297244671</v>
      </c>
      <c r="AE13" s="175">
        <f>G24</f>
        <v>16.914680576553188</v>
      </c>
      <c r="AF13" s="175">
        <f>G26</f>
        <v>9.208307938292029</v>
      </c>
      <c r="AG13" s="175">
        <f>G27</f>
        <v>34.88645448285142</v>
      </c>
      <c r="AH13" s="175">
        <f>G28</f>
        <v>13.612005983995187</v>
      </c>
      <c r="AI13" s="175">
        <f>G32</f>
        <v>0.059760798499252005</v>
      </c>
      <c r="AJ13" s="175">
        <f>G34</f>
        <v>9.533232544701868</v>
      </c>
      <c r="AK13" s="175">
        <f>G35</f>
        <v>9.533232544701868</v>
      </c>
    </row>
    <row r="14" spans="1:37" ht="18" customHeight="1">
      <c r="A14" s="309"/>
      <c r="B14" s="309"/>
      <c r="C14" s="52" t="s">
        <v>4</v>
      </c>
      <c r="D14" s="53"/>
      <c r="E14" s="54"/>
      <c r="F14" s="85">
        <v>1741</v>
      </c>
      <c r="G14" s="86">
        <f t="shared" si="0"/>
        <v>0.6683609225760879</v>
      </c>
      <c r="H14" s="286">
        <v>1656</v>
      </c>
      <c r="I14" s="291">
        <f t="shared" si="1"/>
        <v>5.132850241545883</v>
      </c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AA14" s="172" t="str">
        <f>E1</f>
        <v>相模原市</v>
      </c>
      <c r="AB14" s="172" t="s">
        <v>116</v>
      </c>
      <c r="AC14" s="175">
        <f>I40</f>
        <v>0.008707629466608857</v>
      </c>
      <c r="AD14" s="175">
        <f>I23</f>
        <v>4.764640059679226</v>
      </c>
      <c r="AE14" s="175">
        <f>I24</f>
        <v>0.6760576651276828</v>
      </c>
      <c r="AF14" s="175">
        <f>I26</f>
        <v>0.06451057973506646</v>
      </c>
      <c r="AG14" s="175">
        <f>I27</f>
        <v>0</v>
      </c>
      <c r="AH14" s="175">
        <f>I28</f>
        <v>-1.8772110007988174</v>
      </c>
      <c r="AI14" s="175">
        <f>I32</f>
        <v>46.601941747572816</v>
      </c>
      <c r="AJ14" s="175">
        <f>I34</f>
        <v>-20.901060650839</v>
      </c>
      <c r="AK14" s="175">
        <f>I35</f>
        <v>-20.8048395581273</v>
      </c>
    </row>
    <row r="15" spans="1:25" ht="18" customHeight="1">
      <c r="A15" s="309"/>
      <c r="B15" s="309"/>
      <c r="C15" s="52" t="s">
        <v>5</v>
      </c>
      <c r="D15" s="53"/>
      <c r="E15" s="54"/>
      <c r="F15" s="85">
        <v>10988</v>
      </c>
      <c r="G15" s="86">
        <f t="shared" si="0"/>
        <v>4.218236540646786</v>
      </c>
      <c r="H15" s="286">
        <v>9129</v>
      </c>
      <c r="I15" s="291">
        <f t="shared" si="1"/>
        <v>20.363676196735668</v>
      </c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</row>
    <row r="16" spans="1:25" ht="18" customHeight="1">
      <c r="A16" s="309"/>
      <c r="B16" s="309"/>
      <c r="C16" s="52" t="s">
        <v>26</v>
      </c>
      <c r="D16" s="53"/>
      <c r="E16" s="54"/>
      <c r="F16" s="85">
        <v>5058</v>
      </c>
      <c r="G16" s="86">
        <f t="shared" si="0"/>
        <v>1.9417401185467278</v>
      </c>
      <c r="H16" s="286">
        <v>5180</v>
      </c>
      <c r="I16" s="291">
        <f t="shared" si="1"/>
        <v>-2.355212355212355</v>
      </c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</row>
    <row r="17" spans="1:25" ht="18" customHeight="1">
      <c r="A17" s="309"/>
      <c r="B17" s="309"/>
      <c r="C17" s="52" t="s">
        <v>6</v>
      </c>
      <c r="D17" s="53"/>
      <c r="E17" s="54"/>
      <c r="F17" s="85">
        <v>46287</v>
      </c>
      <c r="G17" s="86">
        <f t="shared" si="0"/>
        <v>17.769340622216763</v>
      </c>
      <c r="H17" s="286">
        <v>44752</v>
      </c>
      <c r="I17" s="291">
        <f t="shared" si="1"/>
        <v>3.430014301036821</v>
      </c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</row>
    <row r="18" spans="1:25" ht="18" customHeight="1">
      <c r="A18" s="309"/>
      <c r="B18" s="309"/>
      <c r="C18" s="52" t="s">
        <v>27</v>
      </c>
      <c r="D18" s="53"/>
      <c r="E18" s="54"/>
      <c r="F18" s="85">
        <v>13464</v>
      </c>
      <c r="G18" s="86">
        <f t="shared" si="0"/>
        <v>5.168760173213354</v>
      </c>
      <c r="H18" s="286">
        <v>11510</v>
      </c>
      <c r="I18" s="291">
        <f t="shared" si="1"/>
        <v>16.976542137271935</v>
      </c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</row>
    <row r="19" spans="1:25" ht="18" customHeight="1">
      <c r="A19" s="309"/>
      <c r="B19" s="309"/>
      <c r="C19" s="52" t="s">
        <v>28</v>
      </c>
      <c r="D19" s="53"/>
      <c r="E19" s="54"/>
      <c r="F19" s="85">
        <v>248</v>
      </c>
      <c r="G19" s="86">
        <f t="shared" si="0"/>
        <v>0.09520592119406653</v>
      </c>
      <c r="H19" s="286">
        <v>482</v>
      </c>
      <c r="I19" s="291">
        <f t="shared" si="1"/>
        <v>-48.54771784232366</v>
      </c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</row>
    <row r="20" spans="1:25" ht="18" customHeight="1">
      <c r="A20" s="309"/>
      <c r="B20" s="309"/>
      <c r="C20" s="52" t="s">
        <v>7</v>
      </c>
      <c r="D20" s="53"/>
      <c r="E20" s="54"/>
      <c r="F20" s="85">
        <v>23108</v>
      </c>
      <c r="G20" s="86">
        <f t="shared" si="0"/>
        <v>8.871042044163262</v>
      </c>
      <c r="H20" s="286">
        <v>31732</v>
      </c>
      <c r="I20" s="291">
        <f t="shared" si="1"/>
        <v>-27.17761250472709</v>
      </c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</row>
    <row r="21" spans="1:25" ht="18" customHeight="1">
      <c r="A21" s="309"/>
      <c r="B21" s="309"/>
      <c r="C21" s="57" t="s">
        <v>8</v>
      </c>
      <c r="D21" s="58"/>
      <c r="E21" s="56"/>
      <c r="F21" s="93">
        <v>47581</v>
      </c>
      <c r="G21" s="94">
        <f t="shared" si="0"/>
        <v>18.266100549737416</v>
      </c>
      <c r="H21" s="288">
        <v>44465</v>
      </c>
      <c r="I21" s="293">
        <f t="shared" si="1"/>
        <v>7.007758911503426</v>
      </c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</row>
    <row r="22" spans="1:25" ht="18" customHeight="1">
      <c r="A22" s="309"/>
      <c r="B22" s="310"/>
      <c r="C22" s="59" t="s">
        <v>9</v>
      </c>
      <c r="D22" s="37"/>
      <c r="E22" s="60"/>
      <c r="F22" s="97">
        <f>SUM(F9,F14:F21)</f>
        <v>260488</v>
      </c>
      <c r="G22" s="98">
        <f t="shared" si="0"/>
        <v>100</v>
      </c>
      <c r="H22" s="97">
        <f>SUM(H9,H14:H21)</f>
        <v>260747</v>
      </c>
      <c r="I22" s="294">
        <f t="shared" si="1"/>
        <v>-0.09933000187921648</v>
      </c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</row>
    <row r="23" spans="1:25" ht="18" customHeight="1">
      <c r="A23" s="309"/>
      <c r="B23" s="308" t="s">
        <v>82</v>
      </c>
      <c r="C23" s="4" t="s">
        <v>10</v>
      </c>
      <c r="D23" s="5"/>
      <c r="E23" s="23"/>
      <c r="F23" s="77">
        <v>140437</v>
      </c>
      <c r="G23" s="78">
        <f aca="true" t="shared" si="2" ref="G23:G40">F23/$F$40*100</f>
        <v>55.58031297244671</v>
      </c>
      <c r="H23" s="284">
        <v>134050</v>
      </c>
      <c r="I23" s="295">
        <f t="shared" si="1"/>
        <v>4.764640059679226</v>
      </c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</row>
    <row r="24" spans="1:25" ht="18" customHeight="1">
      <c r="A24" s="309"/>
      <c r="B24" s="309"/>
      <c r="C24" s="8"/>
      <c r="D24" s="10" t="s">
        <v>11</v>
      </c>
      <c r="E24" s="38"/>
      <c r="F24" s="85">
        <v>42739</v>
      </c>
      <c r="G24" s="86">
        <f t="shared" si="2"/>
        <v>16.914680576553188</v>
      </c>
      <c r="H24" s="286">
        <v>42452</v>
      </c>
      <c r="I24" s="291">
        <f t="shared" si="1"/>
        <v>0.6760576651276828</v>
      </c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</row>
    <row r="25" spans="1:25" ht="18" customHeight="1">
      <c r="A25" s="309"/>
      <c r="B25" s="309"/>
      <c r="C25" s="8"/>
      <c r="D25" s="10" t="s">
        <v>29</v>
      </c>
      <c r="E25" s="38"/>
      <c r="F25" s="85">
        <v>74432</v>
      </c>
      <c r="G25" s="86">
        <f t="shared" si="2"/>
        <v>29.457720224478972</v>
      </c>
      <c r="H25" s="286">
        <v>68346</v>
      </c>
      <c r="I25" s="291">
        <f t="shared" si="1"/>
        <v>8.904690837795926</v>
      </c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</row>
    <row r="26" spans="1:25" ht="18" customHeight="1">
      <c r="A26" s="309"/>
      <c r="B26" s="309"/>
      <c r="C26" s="11"/>
      <c r="D26" s="10" t="s">
        <v>12</v>
      </c>
      <c r="E26" s="38"/>
      <c r="F26" s="85">
        <v>23267</v>
      </c>
      <c r="G26" s="86">
        <f t="shared" si="2"/>
        <v>9.208307938292029</v>
      </c>
      <c r="H26" s="286">
        <v>23252</v>
      </c>
      <c r="I26" s="291">
        <f t="shared" si="1"/>
        <v>0.06451057973506646</v>
      </c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</row>
    <row r="27" spans="1:25" ht="18" customHeight="1">
      <c r="A27" s="309"/>
      <c r="B27" s="309"/>
      <c r="C27" s="8" t="s">
        <v>13</v>
      </c>
      <c r="D27" s="14"/>
      <c r="E27" s="25"/>
      <c r="F27" s="77">
        <v>88149</v>
      </c>
      <c r="G27" s="78">
        <f t="shared" si="2"/>
        <v>34.88645448285142</v>
      </c>
      <c r="H27" s="284">
        <v>88149</v>
      </c>
      <c r="I27" s="295">
        <f t="shared" si="1"/>
        <v>0</v>
      </c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</row>
    <row r="28" spans="1:25" ht="18" customHeight="1">
      <c r="A28" s="309"/>
      <c r="B28" s="309"/>
      <c r="C28" s="8"/>
      <c r="D28" s="10" t="s">
        <v>14</v>
      </c>
      <c r="E28" s="38"/>
      <c r="F28" s="85">
        <v>34394</v>
      </c>
      <c r="G28" s="86">
        <f t="shared" si="2"/>
        <v>13.612005983995187</v>
      </c>
      <c r="H28" s="286">
        <v>35052</v>
      </c>
      <c r="I28" s="291">
        <f t="shared" si="1"/>
        <v>-1.8772110007988174</v>
      </c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</row>
    <row r="29" spans="1:25" ht="18" customHeight="1">
      <c r="A29" s="309"/>
      <c r="B29" s="309"/>
      <c r="C29" s="8"/>
      <c r="D29" s="10" t="s">
        <v>30</v>
      </c>
      <c r="E29" s="38"/>
      <c r="F29" s="85">
        <v>4031</v>
      </c>
      <c r="G29" s="86">
        <f t="shared" si="2"/>
        <v>1.5953362831157936</v>
      </c>
      <c r="H29" s="286">
        <v>3842</v>
      </c>
      <c r="I29" s="291">
        <f t="shared" si="1"/>
        <v>4.919312857886515</v>
      </c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</row>
    <row r="30" spans="1:25" ht="18" customHeight="1">
      <c r="A30" s="309"/>
      <c r="B30" s="309"/>
      <c r="C30" s="8"/>
      <c r="D30" s="10" t="s">
        <v>31</v>
      </c>
      <c r="E30" s="38"/>
      <c r="F30" s="85">
        <v>15762</v>
      </c>
      <c r="G30" s="86">
        <f t="shared" si="2"/>
        <v>6.23807752281596</v>
      </c>
      <c r="H30" s="286">
        <v>16558</v>
      </c>
      <c r="I30" s="291">
        <f t="shared" si="1"/>
        <v>-4.80734388211137</v>
      </c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</row>
    <row r="31" spans="1:25" ht="18" customHeight="1">
      <c r="A31" s="309"/>
      <c r="B31" s="309"/>
      <c r="C31" s="8"/>
      <c r="D31" s="10" t="s">
        <v>32</v>
      </c>
      <c r="E31" s="38"/>
      <c r="F31" s="85">
        <v>21885</v>
      </c>
      <c r="G31" s="86">
        <f t="shared" si="2"/>
        <v>8.661358113616755</v>
      </c>
      <c r="H31" s="286">
        <v>19629</v>
      </c>
      <c r="I31" s="291">
        <f t="shared" si="1"/>
        <v>11.4931988384533</v>
      </c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</row>
    <row r="32" spans="1:25" ht="18" customHeight="1">
      <c r="A32" s="309"/>
      <c r="B32" s="309"/>
      <c r="C32" s="8"/>
      <c r="D32" s="10" t="s">
        <v>15</v>
      </c>
      <c r="E32" s="38"/>
      <c r="F32" s="85">
        <v>151</v>
      </c>
      <c r="G32" s="86">
        <f t="shared" si="2"/>
        <v>0.059760798499252005</v>
      </c>
      <c r="H32" s="286">
        <v>103</v>
      </c>
      <c r="I32" s="291">
        <f t="shared" si="1"/>
        <v>46.601941747572816</v>
      </c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</row>
    <row r="33" spans="1:25" ht="18" customHeight="1">
      <c r="A33" s="309"/>
      <c r="B33" s="309"/>
      <c r="C33" s="11"/>
      <c r="D33" s="10" t="s">
        <v>33</v>
      </c>
      <c r="E33" s="38"/>
      <c r="F33" s="85">
        <v>11510</v>
      </c>
      <c r="G33" s="86">
        <f t="shared" si="2"/>
        <v>4.555276759777421</v>
      </c>
      <c r="H33" s="286">
        <v>12965</v>
      </c>
      <c r="I33" s="291">
        <f t="shared" si="1"/>
        <v>-11.22252217508677</v>
      </c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</row>
    <row r="34" spans="1:25" ht="18" customHeight="1">
      <c r="A34" s="309"/>
      <c r="B34" s="309"/>
      <c r="C34" s="8" t="s">
        <v>16</v>
      </c>
      <c r="D34" s="14"/>
      <c r="E34" s="25"/>
      <c r="F34" s="77">
        <v>24088</v>
      </c>
      <c r="G34" s="78">
        <f t="shared" si="2"/>
        <v>9.533232544701868</v>
      </c>
      <c r="H34" s="284">
        <v>30453</v>
      </c>
      <c r="I34" s="295">
        <f t="shared" si="1"/>
        <v>-20.901060650839</v>
      </c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</row>
    <row r="35" spans="1:25" ht="18" customHeight="1">
      <c r="A35" s="309"/>
      <c r="B35" s="309"/>
      <c r="C35" s="8"/>
      <c r="D35" s="39" t="s">
        <v>17</v>
      </c>
      <c r="E35" s="40"/>
      <c r="F35" s="81">
        <v>24088</v>
      </c>
      <c r="G35" s="82">
        <f t="shared" si="2"/>
        <v>9.533232544701868</v>
      </c>
      <c r="H35" s="285">
        <v>30416</v>
      </c>
      <c r="I35" s="290">
        <f t="shared" si="1"/>
        <v>-20.8048395581273</v>
      </c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</row>
    <row r="36" spans="1:25" ht="18" customHeight="1">
      <c r="A36" s="309"/>
      <c r="B36" s="309"/>
      <c r="C36" s="8"/>
      <c r="D36" s="41"/>
      <c r="E36" s="159" t="s">
        <v>103</v>
      </c>
      <c r="F36" s="85">
        <v>10986</v>
      </c>
      <c r="G36" s="86">
        <f t="shared" si="2"/>
        <v>4.347894915978691</v>
      </c>
      <c r="H36" s="286">
        <v>13346</v>
      </c>
      <c r="I36" s="291">
        <f t="shared" si="1"/>
        <v>-17.683200959088865</v>
      </c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</row>
    <row r="37" spans="1:25" ht="18" customHeight="1">
      <c r="A37" s="309"/>
      <c r="B37" s="309"/>
      <c r="C37" s="8"/>
      <c r="D37" s="12"/>
      <c r="E37" s="33" t="s">
        <v>34</v>
      </c>
      <c r="F37" s="85">
        <v>13102</v>
      </c>
      <c r="G37" s="86">
        <f t="shared" si="2"/>
        <v>5.185337628723176</v>
      </c>
      <c r="H37" s="286">
        <v>17070</v>
      </c>
      <c r="I37" s="291">
        <f t="shared" si="1"/>
        <v>-23.245459871118925</v>
      </c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</row>
    <row r="38" spans="1:25" ht="18" customHeight="1">
      <c r="A38" s="309"/>
      <c r="B38" s="309"/>
      <c r="C38" s="8"/>
      <c r="D38" s="61" t="s">
        <v>35</v>
      </c>
      <c r="E38" s="54"/>
      <c r="F38" s="85">
        <v>0</v>
      </c>
      <c r="G38" s="86">
        <f t="shared" si="2"/>
        <v>0</v>
      </c>
      <c r="H38" s="286">
        <v>37</v>
      </c>
      <c r="I38" s="291">
        <f t="shared" si="1"/>
        <v>-100</v>
      </c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</row>
    <row r="39" spans="1:25" ht="18" customHeight="1">
      <c r="A39" s="309"/>
      <c r="B39" s="309"/>
      <c r="C39" s="6"/>
      <c r="D39" s="55" t="s">
        <v>36</v>
      </c>
      <c r="E39" s="56"/>
      <c r="F39" s="93">
        <v>0</v>
      </c>
      <c r="G39" s="94">
        <f t="shared" si="2"/>
        <v>0</v>
      </c>
      <c r="H39" s="288">
        <v>0</v>
      </c>
      <c r="I39" s="293" t="e">
        <f t="shared" si="1"/>
        <v>#DIV/0!</v>
      </c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</row>
    <row r="40" spans="1:25" ht="18" customHeight="1">
      <c r="A40" s="310"/>
      <c r="B40" s="310"/>
      <c r="C40" s="6" t="s">
        <v>18</v>
      </c>
      <c r="D40" s="7"/>
      <c r="E40" s="24"/>
      <c r="F40" s="97">
        <f>SUM(F23,F27,F34)</f>
        <v>252674</v>
      </c>
      <c r="G40" s="98">
        <f t="shared" si="2"/>
        <v>100</v>
      </c>
      <c r="H40" s="97">
        <f>SUM(H23,H27,H34)</f>
        <v>252652</v>
      </c>
      <c r="I40" s="294">
        <f t="shared" si="1"/>
        <v>0.008707629466608857</v>
      </c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</row>
    <row r="41" ht="18" customHeight="1">
      <c r="A41" s="157" t="s">
        <v>19</v>
      </c>
    </row>
    <row r="42" ht="18" customHeight="1">
      <c r="A42" s="158" t="s">
        <v>20</v>
      </c>
    </row>
    <row r="52" ht="13.5">
      <c r="Z52" s="14"/>
    </row>
    <row r="53" ht="13.5">
      <c r="Z53" s="14"/>
    </row>
  </sheetData>
  <sheetProtection/>
  <mergeCells count="22">
    <mergeCell ref="AD10:AF10"/>
    <mergeCell ref="AG10:AI10"/>
    <mergeCell ref="AJ10:AK10"/>
    <mergeCell ref="B23:B40"/>
    <mergeCell ref="A9:A40"/>
    <mergeCell ref="B9:B22"/>
    <mergeCell ref="AA9:AB9"/>
    <mergeCell ref="AC9:AC11"/>
    <mergeCell ref="AA10:AA11"/>
    <mergeCell ref="AB10:AB11"/>
    <mergeCell ref="AG2:AG3"/>
    <mergeCell ref="AH2:AH3"/>
    <mergeCell ref="AI2:AI3"/>
    <mergeCell ref="AJ2:AJ3"/>
    <mergeCell ref="AK2:AK3"/>
    <mergeCell ref="G6:I6"/>
    <mergeCell ref="A1:D1"/>
    <mergeCell ref="AA1:AB1"/>
    <mergeCell ref="AA2:AA3"/>
    <mergeCell ref="AB2:AB3"/>
    <mergeCell ref="AC2:AC3"/>
    <mergeCell ref="AD2:AF2"/>
  </mergeCells>
  <printOptions horizontalCentered="1" verticalCentered="1"/>
  <pageMargins left="0" right="0" top="0.4330708661417323" bottom="0.1968503937007874" header="0.1968503937007874" footer="0.31496062992125984"/>
  <pageSetup firstPageNumber="1" useFirstPageNumber="1" horizontalDpi="300" verticalDpi="300" orientation="portrait" paperSize="9" r:id="rId1"/>
  <headerFooter alignWithMargins="0">
    <oddHeader>&amp;R&amp;"明朝,斜体"&amp;9指定都市－3-1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S36"/>
  <sheetViews>
    <sheetView view="pageBreakPreview" zoomScale="85" zoomScaleSheetLayoutView="85" zoomScalePageLayoutView="0" workbookViewId="0" topLeftCell="A1">
      <pane xSplit="4" ySplit="6" topLeftCell="E7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C9" sqref="C9"/>
    </sheetView>
  </sheetViews>
  <sheetFormatPr defaultColWidth="8.796875" defaultRowHeight="14.25"/>
  <cols>
    <col min="1" max="1" width="5.3984375" style="1" customWidth="1"/>
    <col min="2" max="2" width="3.09765625" style="1" customWidth="1"/>
    <col min="3" max="3" width="34.69921875" style="1" customWidth="1"/>
    <col min="4" max="9" width="11.8984375" style="1" customWidth="1"/>
    <col min="10" max="10" width="13.3984375" style="1" bestFit="1" customWidth="1"/>
    <col min="11" max="27" width="9" style="1" customWidth="1"/>
    <col min="28" max="45" width="13.59765625" style="1" customWidth="1"/>
    <col min="46" max="16384" width="9" style="1" customWidth="1"/>
  </cols>
  <sheetData>
    <row r="1" spans="1:45" ht="33.75" customHeight="1">
      <c r="A1" s="185" t="s">
        <v>0</v>
      </c>
      <c r="B1" s="185"/>
      <c r="C1" s="76" t="s">
        <v>298</v>
      </c>
      <c r="D1" s="186"/>
      <c r="E1" s="186"/>
      <c r="AA1" s="1" t="str">
        <f>C1</f>
        <v>相模原市</v>
      </c>
      <c r="AB1" s="1" t="s">
        <v>134</v>
      </c>
      <c r="AC1" s="1" t="s">
        <v>135</v>
      </c>
      <c r="AD1" s="187" t="s">
        <v>136</v>
      </c>
      <c r="AE1" s="1" t="s">
        <v>137</v>
      </c>
      <c r="AF1" s="1" t="s">
        <v>138</v>
      </c>
      <c r="AG1" s="1" t="s">
        <v>139</v>
      </c>
      <c r="AH1" s="1" t="s">
        <v>140</v>
      </c>
      <c r="AI1" s="1" t="s">
        <v>141</v>
      </c>
      <c r="AJ1" s="1" t="s">
        <v>142</v>
      </c>
      <c r="AK1" s="1" t="s">
        <v>143</v>
      </c>
      <c r="AL1" s="1" t="s">
        <v>144</v>
      </c>
      <c r="AM1" s="1" t="s">
        <v>145</v>
      </c>
      <c r="AN1" s="1" t="s">
        <v>146</v>
      </c>
      <c r="AO1" s="1" t="s">
        <v>147</v>
      </c>
      <c r="AP1" s="1" t="s">
        <v>124</v>
      </c>
      <c r="AQ1" s="1" t="s">
        <v>148</v>
      </c>
      <c r="AR1" s="1" t="s">
        <v>149</v>
      </c>
      <c r="AS1" s="1" t="s">
        <v>150</v>
      </c>
    </row>
    <row r="2" spans="27:45" ht="13.5">
      <c r="AA2" s="1" t="s">
        <v>151</v>
      </c>
      <c r="AB2" s="188">
        <f>I7</f>
        <v>260490</v>
      </c>
      <c r="AC2" s="188">
        <f>I9</f>
        <v>252256</v>
      </c>
      <c r="AD2" s="188">
        <f>I10</f>
        <v>8233</v>
      </c>
      <c r="AE2" s="188">
        <f>I11</f>
        <v>1055</v>
      </c>
      <c r="AF2" s="188">
        <f>I12</f>
        <v>7178</v>
      </c>
      <c r="AG2" s="188">
        <f>I13</f>
        <v>353</v>
      </c>
      <c r="AH2" s="1">
        <f>I14</f>
        <v>0</v>
      </c>
      <c r="AI2" s="188">
        <f>I15</f>
        <v>-4734</v>
      </c>
      <c r="AJ2" s="188">
        <f>I25</f>
        <v>141599</v>
      </c>
      <c r="AK2" s="189">
        <f>I26</f>
        <v>0.934</v>
      </c>
      <c r="AL2" s="190">
        <f>I27</f>
        <v>5.1</v>
      </c>
      <c r="AM2" s="190">
        <f>I28</f>
        <v>98</v>
      </c>
      <c r="AN2" s="190">
        <f>I29</f>
        <v>55.6</v>
      </c>
      <c r="AO2" s="190">
        <f>I33</f>
        <v>37.9</v>
      </c>
      <c r="AP2" s="188">
        <f>I16</f>
        <v>11125</v>
      </c>
      <c r="AQ2" s="188">
        <f>I17</f>
        <v>67255</v>
      </c>
      <c r="AR2" s="188">
        <f>I18</f>
        <v>263701</v>
      </c>
      <c r="AS2" s="191">
        <f>I21</f>
        <v>1.9001818008983102</v>
      </c>
    </row>
    <row r="3" spans="27:45" ht="13.5">
      <c r="AA3" s="1" t="s">
        <v>152</v>
      </c>
      <c r="AB3" s="188">
        <f>H7</f>
        <v>260747</v>
      </c>
      <c r="AC3" s="188">
        <f>H9</f>
        <v>252652</v>
      </c>
      <c r="AD3" s="188">
        <f>H10</f>
        <v>8094</v>
      </c>
      <c r="AE3" s="188">
        <f>H11</f>
        <v>1269</v>
      </c>
      <c r="AF3" s="188">
        <f>H12</f>
        <v>6825</v>
      </c>
      <c r="AG3" s="188">
        <f>H13</f>
        <v>-52</v>
      </c>
      <c r="AH3" s="1">
        <f>H14</f>
        <v>0</v>
      </c>
      <c r="AI3" s="188">
        <f>H15</f>
        <v>-5102</v>
      </c>
      <c r="AJ3" s="188">
        <f>H25</f>
        <v>138405</v>
      </c>
      <c r="AK3" s="189">
        <f>H26</f>
        <v>0.941</v>
      </c>
      <c r="AL3" s="190">
        <f>H27</f>
        <v>4.9</v>
      </c>
      <c r="AM3" s="190">
        <f>H28</f>
        <v>98.1</v>
      </c>
      <c r="AN3" s="190">
        <f>H29</f>
        <v>56.4</v>
      </c>
      <c r="AO3" s="190">
        <f>H33</f>
        <v>40.2</v>
      </c>
      <c r="AP3" s="188">
        <f>H16</f>
        <v>17528</v>
      </c>
      <c r="AQ3" s="188">
        <f>H17</f>
        <v>59679</v>
      </c>
      <c r="AR3" s="188">
        <f>H18</f>
        <v>261081</v>
      </c>
      <c r="AS3" s="191">
        <f>H21</f>
        <v>2.2291717207360193</v>
      </c>
    </row>
    <row r="4" spans="1:44" ht="13.5">
      <c r="A4" s="21" t="s">
        <v>153</v>
      </c>
      <c r="AP4" s="188"/>
      <c r="AQ4" s="188"/>
      <c r="AR4" s="188"/>
    </row>
    <row r="5" ht="13.5">
      <c r="I5" s="192" t="s">
        <v>154</v>
      </c>
    </row>
    <row r="6" spans="1:9" s="179" customFormat="1" ht="29.25" customHeight="1">
      <c r="A6" s="193" t="s">
        <v>155</v>
      </c>
      <c r="B6" s="194"/>
      <c r="C6" s="194"/>
      <c r="D6" s="195"/>
      <c r="E6" s="170" t="s">
        <v>272</v>
      </c>
      <c r="F6" s="170" t="s">
        <v>273</v>
      </c>
      <c r="G6" s="170" t="s">
        <v>274</v>
      </c>
      <c r="H6" s="170" t="s">
        <v>276</v>
      </c>
      <c r="I6" s="170" t="s">
        <v>285</v>
      </c>
    </row>
    <row r="7" spans="1:9" ht="27" customHeight="1">
      <c r="A7" s="308" t="s">
        <v>156</v>
      </c>
      <c r="B7" s="47" t="s">
        <v>157</v>
      </c>
      <c r="C7" s="48"/>
      <c r="D7" s="100" t="s">
        <v>158</v>
      </c>
      <c r="E7" s="196">
        <v>253882</v>
      </c>
      <c r="F7" s="197">
        <v>257075</v>
      </c>
      <c r="G7" s="197">
        <v>254861</v>
      </c>
      <c r="H7" s="197">
        <v>260747</v>
      </c>
      <c r="I7" s="197">
        <v>260490</v>
      </c>
    </row>
    <row r="8" spans="1:9" ht="27" customHeight="1">
      <c r="A8" s="309"/>
      <c r="B8" s="26"/>
      <c r="C8" s="61" t="s">
        <v>159</v>
      </c>
      <c r="D8" s="101" t="s">
        <v>38</v>
      </c>
      <c r="E8" s="198">
        <v>122186</v>
      </c>
      <c r="F8" s="198">
        <v>122355</v>
      </c>
      <c r="G8" s="198">
        <v>132011</v>
      </c>
      <c r="H8" s="198">
        <v>136029</v>
      </c>
      <c r="I8" s="199">
        <v>168316</v>
      </c>
    </row>
    <row r="9" spans="1:9" ht="27" customHeight="1">
      <c r="A9" s="309"/>
      <c r="B9" s="52" t="s">
        <v>160</v>
      </c>
      <c r="C9" s="53"/>
      <c r="D9" s="102"/>
      <c r="E9" s="200">
        <v>247370</v>
      </c>
      <c r="F9" s="200">
        <v>249395</v>
      </c>
      <c r="G9" s="200">
        <v>246417</v>
      </c>
      <c r="H9" s="200">
        <v>252652</v>
      </c>
      <c r="I9" s="201">
        <v>252256</v>
      </c>
    </row>
    <row r="10" spans="1:9" ht="27" customHeight="1">
      <c r="A10" s="309"/>
      <c r="B10" s="52" t="s">
        <v>161</v>
      </c>
      <c r="C10" s="53"/>
      <c r="D10" s="102"/>
      <c r="E10" s="200">
        <v>6513</v>
      </c>
      <c r="F10" s="200">
        <v>7680</v>
      </c>
      <c r="G10" s="200">
        <v>8444</v>
      </c>
      <c r="H10" s="200">
        <v>8094</v>
      </c>
      <c r="I10" s="201">
        <v>8233</v>
      </c>
    </row>
    <row r="11" spans="1:9" ht="27" customHeight="1">
      <c r="A11" s="309"/>
      <c r="B11" s="52" t="s">
        <v>162</v>
      </c>
      <c r="C11" s="53"/>
      <c r="D11" s="102"/>
      <c r="E11" s="200">
        <v>979</v>
      </c>
      <c r="F11" s="200">
        <v>1379</v>
      </c>
      <c r="G11" s="200">
        <v>1567</v>
      </c>
      <c r="H11" s="200">
        <v>1269</v>
      </c>
      <c r="I11" s="201">
        <v>1055</v>
      </c>
    </row>
    <row r="12" spans="1:9" ht="27" customHeight="1">
      <c r="A12" s="309"/>
      <c r="B12" s="52" t="s">
        <v>163</v>
      </c>
      <c r="C12" s="53"/>
      <c r="D12" s="102"/>
      <c r="E12" s="200">
        <v>5534</v>
      </c>
      <c r="F12" s="200">
        <v>6301</v>
      </c>
      <c r="G12" s="200">
        <v>6877</v>
      </c>
      <c r="H12" s="200">
        <v>6825</v>
      </c>
      <c r="I12" s="201">
        <v>7178</v>
      </c>
    </row>
    <row r="13" spans="1:9" ht="27" customHeight="1">
      <c r="A13" s="309"/>
      <c r="B13" s="52" t="s">
        <v>164</v>
      </c>
      <c r="C13" s="53"/>
      <c r="D13" s="108"/>
      <c r="E13" s="202">
        <v>-2425</v>
      </c>
      <c r="F13" s="202">
        <v>767</v>
      </c>
      <c r="G13" s="202">
        <v>576</v>
      </c>
      <c r="H13" s="202">
        <v>-52</v>
      </c>
      <c r="I13" s="203">
        <v>353</v>
      </c>
    </row>
    <row r="14" spans="1:9" ht="27" customHeight="1">
      <c r="A14" s="309"/>
      <c r="B14" s="112" t="s">
        <v>165</v>
      </c>
      <c r="C14" s="68"/>
      <c r="D14" s="108"/>
      <c r="E14" s="202">
        <v>0</v>
      </c>
      <c r="F14" s="202">
        <v>0</v>
      </c>
      <c r="G14" s="202">
        <v>0</v>
      </c>
      <c r="H14" s="202">
        <v>0</v>
      </c>
      <c r="I14" s="203">
        <v>0</v>
      </c>
    </row>
    <row r="15" spans="1:9" ht="27" customHeight="1">
      <c r="A15" s="309"/>
      <c r="B15" s="57" t="s">
        <v>166</v>
      </c>
      <c r="C15" s="58"/>
      <c r="D15" s="204"/>
      <c r="E15" s="205">
        <v>-4517</v>
      </c>
      <c r="F15" s="205">
        <v>-2126</v>
      </c>
      <c r="G15" s="205">
        <v>-2112</v>
      </c>
      <c r="H15" s="205">
        <v>-5102</v>
      </c>
      <c r="I15" s="206">
        <v>-4734</v>
      </c>
    </row>
    <row r="16" spans="1:9" ht="27" customHeight="1">
      <c r="A16" s="309"/>
      <c r="B16" s="207" t="s">
        <v>167</v>
      </c>
      <c r="C16" s="208"/>
      <c r="D16" s="209" t="s">
        <v>39</v>
      </c>
      <c r="E16" s="210">
        <v>18950</v>
      </c>
      <c r="F16" s="210">
        <v>17748</v>
      </c>
      <c r="G16" s="210">
        <v>19124</v>
      </c>
      <c r="H16" s="210">
        <v>17528</v>
      </c>
      <c r="I16" s="211">
        <v>11125</v>
      </c>
    </row>
    <row r="17" spans="1:9" ht="27" customHeight="1">
      <c r="A17" s="309"/>
      <c r="B17" s="52" t="s">
        <v>168</v>
      </c>
      <c r="C17" s="53"/>
      <c r="D17" s="101" t="s">
        <v>40</v>
      </c>
      <c r="E17" s="200">
        <v>41954</v>
      </c>
      <c r="F17" s="200">
        <v>54414</v>
      </c>
      <c r="G17" s="200">
        <v>61850</v>
      </c>
      <c r="H17" s="200">
        <v>59679</v>
      </c>
      <c r="I17" s="201">
        <v>67255</v>
      </c>
    </row>
    <row r="18" spans="1:9" ht="27" customHeight="1">
      <c r="A18" s="309"/>
      <c r="B18" s="52" t="s">
        <v>169</v>
      </c>
      <c r="C18" s="53"/>
      <c r="D18" s="101" t="s">
        <v>41</v>
      </c>
      <c r="E18" s="200">
        <v>220343</v>
      </c>
      <c r="F18" s="200">
        <v>240595</v>
      </c>
      <c r="G18" s="200">
        <v>249613</v>
      </c>
      <c r="H18" s="200">
        <v>261081</v>
      </c>
      <c r="I18" s="201">
        <v>263701</v>
      </c>
    </row>
    <row r="19" spans="1:9" ht="27" customHeight="1">
      <c r="A19" s="309"/>
      <c r="B19" s="52" t="s">
        <v>170</v>
      </c>
      <c r="C19" s="53"/>
      <c r="D19" s="101" t="s">
        <v>171</v>
      </c>
      <c r="E19" s="200">
        <f>E17+E18-E16</f>
        <v>243347</v>
      </c>
      <c r="F19" s="200">
        <f>F17+F18-F16</f>
        <v>277261</v>
      </c>
      <c r="G19" s="200">
        <f>G17+G18-G16</f>
        <v>292339</v>
      </c>
      <c r="H19" s="200">
        <f>H17+H18-H16</f>
        <v>303232</v>
      </c>
      <c r="I19" s="200">
        <f>I17+I18-I16</f>
        <v>319831</v>
      </c>
    </row>
    <row r="20" spans="1:9" ht="27" customHeight="1">
      <c r="A20" s="309"/>
      <c r="B20" s="52" t="s">
        <v>172</v>
      </c>
      <c r="C20" s="53"/>
      <c r="D20" s="102" t="s">
        <v>173</v>
      </c>
      <c r="E20" s="212">
        <f>E18/E8</f>
        <v>1.8033408082759073</v>
      </c>
      <c r="F20" s="212">
        <f>F18/F8</f>
        <v>1.9663683543786523</v>
      </c>
      <c r="G20" s="212">
        <f>G18/G8</f>
        <v>1.8908500049238322</v>
      </c>
      <c r="H20" s="212">
        <f>H18/H8</f>
        <v>1.9193039719471583</v>
      </c>
      <c r="I20" s="212">
        <f>I18/I8</f>
        <v>1.566701917821241</v>
      </c>
    </row>
    <row r="21" spans="1:9" ht="27" customHeight="1">
      <c r="A21" s="309"/>
      <c r="B21" s="52" t="s">
        <v>174</v>
      </c>
      <c r="C21" s="53"/>
      <c r="D21" s="102" t="s">
        <v>175</v>
      </c>
      <c r="E21" s="212">
        <f>E19/E8</f>
        <v>1.9916111502136087</v>
      </c>
      <c r="F21" s="212">
        <f>F19/F8</f>
        <v>2.2660373503330473</v>
      </c>
      <c r="G21" s="212">
        <f>G19/G8</f>
        <v>2.214504851868405</v>
      </c>
      <c r="H21" s="212">
        <f>H19/H8</f>
        <v>2.2291717207360193</v>
      </c>
      <c r="I21" s="212">
        <f>I19/I8</f>
        <v>1.9001818008983102</v>
      </c>
    </row>
    <row r="22" spans="1:9" ht="27" customHeight="1">
      <c r="A22" s="309"/>
      <c r="B22" s="52" t="s">
        <v>176</v>
      </c>
      <c r="C22" s="53"/>
      <c r="D22" s="102" t="s">
        <v>177</v>
      </c>
      <c r="E22" s="200">
        <f>E18/E24*1000000</f>
        <v>307089.2698610912</v>
      </c>
      <c r="F22" s="200">
        <f>F18/F24*1000000</f>
        <v>335314.2277368885</v>
      </c>
      <c r="G22" s="200">
        <f>G18/G24*1000000</f>
        <v>347882.50099997077</v>
      </c>
      <c r="H22" s="200">
        <f>H18/H24*1000000</f>
        <v>363865.3084718078</v>
      </c>
      <c r="I22" s="200">
        <f>I18/I24*1000000</f>
        <v>365855.04592247284</v>
      </c>
    </row>
    <row r="23" spans="1:9" ht="27" customHeight="1">
      <c r="A23" s="309"/>
      <c r="B23" s="52" t="s">
        <v>178</v>
      </c>
      <c r="C23" s="53"/>
      <c r="D23" s="102" t="s">
        <v>179</v>
      </c>
      <c r="E23" s="200">
        <f>E19/E24*1000000</f>
        <v>339149.65555015113</v>
      </c>
      <c r="F23" s="200">
        <f>F19/F24*1000000</f>
        <v>386415.1711239114</v>
      </c>
      <c r="G23" s="200">
        <f>G19/G24*1000000</f>
        <v>407429.1902257913</v>
      </c>
      <c r="H23" s="200">
        <f>H19/H24*1000000</f>
        <v>422610.62742414506</v>
      </c>
      <c r="I23" s="200">
        <f>I19/I24*1000000</f>
        <v>443729.0157884514</v>
      </c>
    </row>
    <row r="24" spans="1:9" ht="27" customHeight="1">
      <c r="A24" s="309"/>
      <c r="B24" s="213" t="s">
        <v>180</v>
      </c>
      <c r="C24" s="214"/>
      <c r="D24" s="215" t="s">
        <v>181</v>
      </c>
      <c r="E24" s="205">
        <v>717521</v>
      </c>
      <c r="F24" s="205">
        <v>717521</v>
      </c>
      <c r="G24" s="205">
        <v>717521</v>
      </c>
      <c r="H24" s="205">
        <v>717521</v>
      </c>
      <c r="I24" s="206">
        <v>720780</v>
      </c>
    </row>
    <row r="25" spans="1:9" ht="27" customHeight="1">
      <c r="A25" s="309"/>
      <c r="B25" s="11" t="s">
        <v>182</v>
      </c>
      <c r="C25" s="216"/>
      <c r="D25" s="217"/>
      <c r="E25" s="198">
        <v>131995</v>
      </c>
      <c r="F25" s="198">
        <v>134196</v>
      </c>
      <c r="G25" s="198">
        <v>136774</v>
      </c>
      <c r="H25" s="198">
        <v>138405</v>
      </c>
      <c r="I25" s="218">
        <v>141599</v>
      </c>
    </row>
    <row r="26" spans="1:9" ht="27" customHeight="1">
      <c r="A26" s="309"/>
      <c r="B26" s="219" t="s">
        <v>183</v>
      </c>
      <c r="C26" s="220"/>
      <c r="D26" s="221"/>
      <c r="E26" s="222">
        <v>0.984</v>
      </c>
      <c r="F26" s="222">
        <v>0.955</v>
      </c>
      <c r="G26" s="222">
        <v>0.947</v>
      </c>
      <c r="H26" s="222">
        <v>0.941</v>
      </c>
      <c r="I26" s="223">
        <v>0.934</v>
      </c>
    </row>
    <row r="27" spans="1:9" ht="27" customHeight="1">
      <c r="A27" s="309"/>
      <c r="B27" s="219" t="s">
        <v>184</v>
      </c>
      <c r="C27" s="220"/>
      <c r="D27" s="221"/>
      <c r="E27" s="224">
        <v>4.2</v>
      </c>
      <c r="F27" s="224">
        <v>4.7</v>
      </c>
      <c r="G27" s="224">
        <v>5</v>
      </c>
      <c r="H27" s="224">
        <v>4.9</v>
      </c>
      <c r="I27" s="225">
        <v>5.1</v>
      </c>
    </row>
    <row r="28" spans="1:9" ht="27" customHeight="1">
      <c r="A28" s="309"/>
      <c r="B28" s="219" t="s">
        <v>185</v>
      </c>
      <c r="C28" s="220"/>
      <c r="D28" s="221"/>
      <c r="E28" s="224">
        <v>95.4</v>
      </c>
      <c r="F28" s="224">
        <v>95.4</v>
      </c>
      <c r="G28" s="224">
        <v>97</v>
      </c>
      <c r="H28" s="224">
        <v>98.1</v>
      </c>
      <c r="I28" s="225">
        <v>98</v>
      </c>
    </row>
    <row r="29" spans="1:9" ht="27" customHeight="1">
      <c r="A29" s="309"/>
      <c r="B29" s="226" t="s">
        <v>186</v>
      </c>
      <c r="C29" s="227"/>
      <c r="D29" s="228"/>
      <c r="E29" s="229">
        <v>56.4</v>
      </c>
      <c r="F29" s="229">
        <v>55.5</v>
      </c>
      <c r="G29" s="229">
        <v>57.4</v>
      </c>
      <c r="H29" s="229">
        <v>56.4</v>
      </c>
      <c r="I29" s="230">
        <v>55.6</v>
      </c>
    </row>
    <row r="30" spans="1:9" ht="27" customHeight="1">
      <c r="A30" s="309"/>
      <c r="B30" s="308" t="s">
        <v>187</v>
      </c>
      <c r="C30" s="20" t="s">
        <v>188</v>
      </c>
      <c r="D30" s="231"/>
      <c r="E30" s="232">
        <v>0</v>
      </c>
      <c r="F30" s="232">
        <v>0</v>
      </c>
      <c r="G30" s="232">
        <v>0</v>
      </c>
      <c r="H30" s="232">
        <v>0</v>
      </c>
      <c r="I30" s="233">
        <v>0</v>
      </c>
    </row>
    <row r="31" spans="1:9" ht="27" customHeight="1">
      <c r="A31" s="309"/>
      <c r="B31" s="309"/>
      <c r="C31" s="219" t="s">
        <v>189</v>
      </c>
      <c r="D31" s="221"/>
      <c r="E31" s="224">
        <v>0</v>
      </c>
      <c r="F31" s="224">
        <v>0</v>
      </c>
      <c r="G31" s="224">
        <v>0</v>
      </c>
      <c r="H31" s="224">
        <v>0</v>
      </c>
      <c r="I31" s="225">
        <v>0</v>
      </c>
    </row>
    <row r="32" spans="1:9" ht="27" customHeight="1">
      <c r="A32" s="309"/>
      <c r="B32" s="309"/>
      <c r="C32" s="219" t="s">
        <v>190</v>
      </c>
      <c r="D32" s="221"/>
      <c r="E32" s="224">
        <v>4.2</v>
      </c>
      <c r="F32" s="224">
        <v>3.8</v>
      </c>
      <c r="G32" s="224">
        <v>3.9</v>
      </c>
      <c r="H32" s="224">
        <v>3.4</v>
      </c>
      <c r="I32" s="225">
        <v>3.2</v>
      </c>
    </row>
    <row r="33" spans="1:9" ht="27" customHeight="1">
      <c r="A33" s="310"/>
      <c r="B33" s="310"/>
      <c r="C33" s="226" t="s">
        <v>191</v>
      </c>
      <c r="D33" s="228"/>
      <c r="E33" s="229">
        <v>27.3</v>
      </c>
      <c r="F33" s="229">
        <v>43.2</v>
      </c>
      <c r="G33" s="229">
        <v>39.8</v>
      </c>
      <c r="H33" s="229">
        <v>40.2</v>
      </c>
      <c r="I33" s="234">
        <v>37.9</v>
      </c>
    </row>
    <row r="34" spans="1:9" ht="27" customHeight="1">
      <c r="A34" s="1" t="s">
        <v>284</v>
      </c>
      <c r="B34" s="14"/>
      <c r="C34" s="14"/>
      <c r="D34" s="14"/>
      <c r="E34" s="235"/>
      <c r="F34" s="235"/>
      <c r="G34" s="235"/>
      <c r="H34" s="235"/>
      <c r="I34" s="236"/>
    </row>
    <row r="35" ht="27" customHeight="1">
      <c r="A35" s="27" t="s">
        <v>192</v>
      </c>
    </row>
    <row r="36" ht="13.5">
      <c r="A36" s="237"/>
    </row>
  </sheetData>
  <sheetProtection/>
  <mergeCells count="2">
    <mergeCell ref="A7:A33"/>
    <mergeCell ref="B30:B33"/>
  </mergeCells>
  <printOptions/>
  <pageMargins left="0.31496062992125984" right="0.1968503937007874" top="0.984251968503937" bottom="0.984251968503937" header="0.5118110236220472" footer="0.5118110236220472"/>
  <pageSetup firstPageNumber="2" useFirstPageNumber="1" horizontalDpi="300" verticalDpi="300" orientation="portrait" paperSize="9" scale="85" r:id="rId1"/>
  <headerFooter alignWithMargins="0">
    <oddHeader>&amp;R&amp;"明朝,斜体"&amp;9指定都市－3-2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85" zoomScaleSheetLayoutView="85" zoomScalePageLayoutView="0" workbookViewId="0" topLeftCell="A1">
      <pane xSplit="5" ySplit="7" topLeftCell="F8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J41" sqref="J41"/>
    </sheetView>
  </sheetViews>
  <sheetFormatPr defaultColWidth="8.796875" defaultRowHeight="14.25"/>
  <cols>
    <col min="1" max="1" width="3.59765625" style="1" customWidth="1"/>
    <col min="2" max="3" width="1.59765625" style="1" customWidth="1"/>
    <col min="4" max="4" width="22.59765625" style="1" customWidth="1"/>
    <col min="5" max="5" width="10.59765625" style="1" customWidth="1"/>
    <col min="6" max="11" width="13.59765625" style="1" customWidth="1"/>
    <col min="12" max="12" width="13.59765625" style="14" customWidth="1"/>
    <col min="13" max="21" width="13.59765625" style="1" customWidth="1"/>
    <col min="22" max="25" width="12" style="1" customWidth="1"/>
    <col min="26" max="16384" width="9" style="1" customWidth="1"/>
  </cols>
  <sheetData>
    <row r="1" spans="1:7" ht="33.75" customHeight="1">
      <c r="A1" s="70" t="s">
        <v>0</v>
      </c>
      <c r="B1" s="42"/>
      <c r="C1" s="42"/>
      <c r="D1" s="107" t="s">
        <v>298</v>
      </c>
      <c r="E1" s="44"/>
      <c r="F1" s="44"/>
      <c r="G1" s="44"/>
    </row>
    <row r="2" ht="15" customHeight="1"/>
    <row r="3" spans="1:4" ht="15" customHeight="1">
      <c r="A3" s="45" t="s">
        <v>193</v>
      </c>
      <c r="B3" s="45"/>
      <c r="C3" s="45"/>
      <c r="D3" s="45"/>
    </row>
    <row r="4" spans="1:4" ht="15" customHeight="1">
      <c r="A4" s="45"/>
      <c r="B4" s="45"/>
      <c r="C4" s="45"/>
      <c r="D4" s="45"/>
    </row>
    <row r="5" spans="1:15" ht="15.75" customHeight="1">
      <c r="A5" s="37" t="s">
        <v>286</v>
      </c>
      <c r="B5" s="37"/>
      <c r="C5" s="37"/>
      <c r="D5" s="37"/>
      <c r="K5" s="46"/>
      <c r="O5" s="46" t="s">
        <v>44</v>
      </c>
    </row>
    <row r="6" spans="1:15" ht="15.75" customHeight="1">
      <c r="A6" s="317" t="s">
        <v>45</v>
      </c>
      <c r="B6" s="318"/>
      <c r="C6" s="318"/>
      <c r="D6" s="318"/>
      <c r="E6" s="319"/>
      <c r="F6" s="347" t="s">
        <v>296</v>
      </c>
      <c r="G6" s="348"/>
      <c r="H6" s="347"/>
      <c r="I6" s="348"/>
      <c r="J6" s="347"/>
      <c r="K6" s="348"/>
      <c r="L6" s="347"/>
      <c r="M6" s="348"/>
      <c r="N6" s="347"/>
      <c r="O6" s="348"/>
    </row>
    <row r="7" spans="1:15" ht="15.75" customHeight="1">
      <c r="A7" s="320"/>
      <c r="B7" s="321"/>
      <c r="C7" s="321"/>
      <c r="D7" s="321"/>
      <c r="E7" s="322"/>
      <c r="F7" s="178" t="s">
        <v>288</v>
      </c>
      <c r="G7" s="51" t="s">
        <v>1</v>
      </c>
      <c r="H7" s="178" t="s">
        <v>287</v>
      </c>
      <c r="I7" s="51" t="s">
        <v>1</v>
      </c>
      <c r="J7" s="178" t="s">
        <v>287</v>
      </c>
      <c r="K7" s="51" t="s">
        <v>1</v>
      </c>
      <c r="L7" s="178" t="s">
        <v>287</v>
      </c>
      <c r="M7" s="51" t="s">
        <v>1</v>
      </c>
      <c r="N7" s="178" t="s">
        <v>287</v>
      </c>
      <c r="O7" s="296" t="s">
        <v>1</v>
      </c>
    </row>
    <row r="8" spans="1:25" ht="15.75" customHeight="1">
      <c r="A8" s="323" t="s">
        <v>84</v>
      </c>
      <c r="B8" s="47" t="s">
        <v>46</v>
      </c>
      <c r="C8" s="48"/>
      <c r="D8" s="48"/>
      <c r="E8" s="100" t="s">
        <v>37</v>
      </c>
      <c r="F8" s="113">
        <v>15311</v>
      </c>
      <c r="G8" s="114">
        <v>14954</v>
      </c>
      <c r="H8" s="113"/>
      <c r="I8" s="115"/>
      <c r="J8" s="113"/>
      <c r="K8" s="116"/>
      <c r="L8" s="113"/>
      <c r="M8" s="115"/>
      <c r="N8" s="113"/>
      <c r="O8" s="116"/>
      <c r="P8" s="71"/>
      <c r="Q8" s="71"/>
      <c r="R8" s="71"/>
      <c r="S8" s="71"/>
      <c r="T8" s="71"/>
      <c r="U8" s="71"/>
      <c r="V8" s="71"/>
      <c r="W8" s="71"/>
      <c r="X8" s="71"/>
      <c r="Y8" s="71"/>
    </row>
    <row r="9" spans="1:25" ht="15.75" customHeight="1">
      <c r="A9" s="324"/>
      <c r="B9" s="14"/>
      <c r="C9" s="61" t="s">
        <v>47</v>
      </c>
      <c r="D9" s="53"/>
      <c r="E9" s="101" t="s">
        <v>38</v>
      </c>
      <c r="F9" s="117">
        <v>14955</v>
      </c>
      <c r="G9" s="118">
        <v>14744</v>
      </c>
      <c r="H9" s="117"/>
      <c r="I9" s="119"/>
      <c r="J9" s="117"/>
      <c r="K9" s="120"/>
      <c r="L9" s="117"/>
      <c r="M9" s="119"/>
      <c r="N9" s="117"/>
      <c r="O9" s="120"/>
      <c r="P9" s="71"/>
      <c r="Q9" s="71"/>
      <c r="R9" s="71"/>
      <c r="S9" s="71"/>
      <c r="T9" s="71"/>
      <c r="U9" s="71"/>
      <c r="V9" s="71"/>
      <c r="W9" s="71"/>
      <c r="X9" s="71"/>
      <c r="Y9" s="71"/>
    </row>
    <row r="10" spans="1:25" ht="15.75" customHeight="1">
      <c r="A10" s="324"/>
      <c r="B10" s="11"/>
      <c r="C10" s="61" t="s">
        <v>48</v>
      </c>
      <c r="D10" s="53"/>
      <c r="E10" s="101" t="s">
        <v>39</v>
      </c>
      <c r="F10" s="117">
        <v>356</v>
      </c>
      <c r="G10" s="118">
        <v>210</v>
      </c>
      <c r="H10" s="117"/>
      <c r="I10" s="119"/>
      <c r="J10" s="121"/>
      <c r="K10" s="122"/>
      <c r="L10" s="117"/>
      <c r="M10" s="119"/>
      <c r="N10" s="117"/>
      <c r="O10" s="120"/>
      <c r="P10" s="71"/>
      <c r="Q10" s="71"/>
      <c r="R10" s="71"/>
      <c r="S10" s="71"/>
      <c r="T10" s="71"/>
      <c r="U10" s="71"/>
      <c r="V10" s="71"/>
      <c r="W10" s="71"/>
      <c r="X10" s="71"/>
      <c r="Y10" s="71"/>
    </row>
    <row r="11" spans="1:25" ht="15.75" customHeight="1">
      <c r="A11" s="324"/>
      <c r="B11" s="66" t="s">
        <v>49</v>
      </c>
      <c r="C11" s="67"/>
      <c r="D11" s="67"/>
      <c r="E11" s="103" t="s">
        <v>40</v>
      </c>
      <c r="F11" s="123">
        <v>15019</v>
      </c>
      <c r="G11" s="124">
        <v>14899</v>
      </c>
      <c r="H11" s="123"/>
      <c r="I11" s="125"/>
      <c r="J11" s="123"/>
      <c r="K11" s="126"/>
      <c r="L11" s="123"/>
      <c r="M11" s="125"/>
      <c r="N11" s="123"/>
      <c r="O11" s="126"/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25" ht="15.75" customHeight="1">
      <c r="A12" s="324"/>
      <c r="B12" s="8"/>
      <c r="C12" s="61" t="s">
        <v>50</v>
      </c>
      <c r="D12" s="53"/>
      <c r="E12" s="101" t="s">
        <v>41</v>
      </c>
      <c r="F12" s="117">
        <v>14969</v>
      </c>
      <c r="G12" s="118">
        <v>14899</v>
      </c>
      <c r="H12" s="123"/>
      <c r="I12" s="119"/>
      <c r="J12" s="123"/>
      <c r="K12" s="120"/>
      <c r="L12" s="117"/>
      <c r="M12" s="119"/>
      <c r="N12" s="117"/>
      <c r="O12" s="120"/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spans="1:25" ht="15.75" customHeight="1">
      <c r="A13" s="324"/>
      <c r="B13" s="14"/>
      <c r="C13" s="50" t="s">
        <v>51</v>
      </c>
      <c r="D13" s="68"/>
      <c r="E13" s="104" t="s">
        <v>42</v>
      </c>
      <c r="F13" s="127">
        <v>50</v>
      </c>
      <c r="G13" s="128">
        <v>0</v>
      </c>
      <c r="H13" s="121"/>
      <c r="I13" s="122"/>
      <c r="J13" s="121"/>
      <c r="K13" s="122"/>
      <c r="L13" s="127"/>
      <c r="M13" s="129"/>
      <c r="N13" s="127"/>
      <c r="O13" s="130"/>
      <c r="P13" s="71"/>
      <c r="Q13" s="71"/>
      <c r="R13" s="71"/>
      <c r="S13" s="71"/>
      <c r="T13" s="71"/>
      <c r="U13" s="71"/>
      <c r="V13" s="71"/>
      <c r="W13" s="71"/>
      <c r="X13" s="71"/>
      <c r="Y13" s="71"/>
    </row>
    <row r="14" spans="1:25" ht="15.75" customHeight="1">
      <c r="A14" s="324"/>
      <c r="B14" s="52" t="s">
        <v>52</v>
      </c>
      <c r="C14" s="53"/>
      <c r="D14" s="53"/>
      <c r="E14" s="101" t="s">
        <v>194</v>
      </c>
      <c r="F14" s="161">
        <f>F9-F12</f>
        <v>-14</v>
      </c>
      <c r="G14" s="150">
        <f aca="true" t="shared" si="0" ref="F14:O15">G9-G12</f>
        <v>-155</v>
      </c>
      <c r="H14" s="161">
        <f>H9-H12</f>
        <v>0</v>
      </c>
      <c r="I14" s="150">
        <f t="shared" si="0"/>
        <v>0</v>
      </c>
      <c r="J14" s="161">
        <f t="shared" si="0"/>
        <v>0</v>
      </c>
      <c r="K14" s="150">
        <f t="shared" si="0"/>
        <v>0</v>
      </c>
      <c r="L14" s="161">
        <f t="shared" si="0"/>
        <v>0</v>
      </c>
      <c r="M14" s="150">
        <f t="shared" si="0"/>
        <v>0</v>
      </c>
      <c r="N14" s="161">
        <f t="shared" si="0"/>
        <v>0</v>
      </c>
      <c r="O14" s="150">
        <f t="shared" si="0"/>
        <v>0</v>
      </c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25" ht="15.75" customHeight="1">
      <c r="A15" s="324"/>
      <c r="B15" s="52" t="s">
        <v>53</v>
      </c>
      <c r="C15" s="53"/>
      <c r="D15" s="53"/>
      <c r="E15" s="101" t="s">
        <v>195</v>
      </c>
      <c r="F15" s="161">
        <f t="shared" si="0"/>
        <v>306</v>
      </c>
      <c r="G15" s="150">
        <f t="shared" si="0"/>
        <v>210</v>
      </c>
      <c r="H15" s="161">
        <f>H10-H13</f>
        <v>0</v>
      </c>
      <c r="I15" s="150">
        <f t="shared" si="0"/>
        <v>0</v>
      </c>
      <c r="J15" s="161">
        <f t="shared" si="0"/>
        <v>0</v>
      </c>
      <c r="K15" s="150">
        <f t="shared" si="0"/>
        <v>0</v>
      </c>
      <c r="L15" s="161">
        <f t="shared" si="0"/>
        <v>0</v>
      </c>
      <c r="M15" s="150">
        <f t="shared" si="0"/>
        <v>0</v>
      </c>
      <c r="N15" s="161">
        <f t="shared" si="0"/>
        <v>0</v>
      </c>
      <c r="O15" s="150">
        <f t="shared" si="0"/>
        <v>0</v>
      </c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25" ht="15.75" customHeight="1">
      <c r="A16" s="324"/>
      <c r="B16" s="52" t="s">
        <v>54</v>
      </c>
      <c r="C16" s="53"/>
      <c r="D16" s="53"/>
      <c r="E16" s="101" t="s">
        <v>196</v>
      </c>
      <c r="F16" s="161">
        <f aca="true" t="shared" si="1" ref="F16:O16">F8-F11</f>
        <v>292</v>
      </c>
      <c r="G16" s="150">
        <f t="shared" si="1"/>
        <v>55</v>
      </c>
      <c r="H16" s="161">
        <f>H8-H11</f>
        <v>0</v>
      </c>
      <c r="I16" s="150">
        <f t="shared" si="1"/>
        <v>0</v>
      </c>
      <c r="J16" s="161">
        <f t="shared" si="1"/>
        <v>0</v>
      </c>
      <c r="K16" s="150">
        <f t="shared" si="1"/>
        <v>0</v>
      </c>
      <c r="L16" s="161">
        <f t="shared" si="1"/>
        <v>0</v>
      </c>
      <c r="M16" s="150">
        <f t="shared" si="1"/>
        <v>0</v>
      </c>
      <c r="N16" s="161">
        <f t="shared" si="1"/>
        <v>0</v>
      </c>
      <c r="O16" s="150">
        <f t="shared" si="1"/>
        <v>0</v>
      </c>
      <c r="P16" s="71"/>
      <c r="Q16" s="71"/>
      <c r="R16" s="71"/>
      <c r="S16" s="71"/>
      <c r="T16" s="71"/>
      <c r="U16" s="71"/>
      <c r="V16" s="71"/>
      <c r="W16" s="71"/>
      <c r="X16" s="71"/>
      <c r="Y16" s="71"/>
    </row>
    <row r="17" spans="1:25" ht="15.75" customHeight="1">
      <c r="A17" s="324"/>
      <c r="B17" s="52" t="s">
        <v>55</v>
      </c>
      <c r="C17" s="53"/>
      <c r="D17" s="53"/>
      <c r="E17" s="43"/>
      <c r="F17" s="239">
        <v>0</v>
      </c>
      <c r="G17" s="240">
        <v>0</v>
      </c>
      <c r="H17" s="121"/>
      <c r="I17" s="122"/>
      <c r="J17" s="117"/>
      <c r="K17" s="120"/>
      <c r="L17" s="117"/>
      <c r="M17" s="119"/>
      <c r="N17" s="121"/>
      <c r="O17" s="131"/>
      <c r="P17" s="71"/>
      <c r="Q17" s="71"/>
      <c r="R17" s="71"/>
      <c r="S17" s="71"/>
      <c r="T17" s="71"/>
      <c r="U17" s="71"/>
      <c r="V17" s="71"/>
      <c r="W17" s="71"/>
      <c r="X17" s="71"/>
      <c r="Y17" s="71"/>
    </row>
    <row r="18" spans="1:25" ht="15.75" customHeight="1">
      <c r="A18" s="325"/>
      <c r="B18" s="59" t="s">
        <v>56</v>
      </c>
      <c r="C18" s="37"/>
      <c r="D18" s="37"/>
      <c r="E18" s="15"/>
      <c r="F18" s="162">
        <v>0</v>
      </c>
      <c r="G18" s="166">
        <v>0</v>
      </c>
      <c r="H18" s="132"/>
      <c r="I18" s="133"/>
      <c r="J18" s="132"/>
      <c r="K18" s="133"/>
      <c r="L18" s="132"/>
      <c r="M18" s="133"/>
      <c r="N18" s="132"/>
      <c r="O18" s="134"/>
      <c r="P18" s="71"/>
      <c r="Q18" s="71"/>
      <c r="R18" s="71"/>
      <c r="S18" s="71"/>
      <c r="T18" s="71"/>
      <c r="U18" s="71"/>
      <c r="V18" s="71"/>
      <c r="W18" s="71"/>
      <c r="X18" s="71"/>
      <c r="Y18" s="71"/>
    </row>
    <row r="19" spans="1:25" ht="15.75" customHeight="1">
      <c r="A19" s="324" t="s">
        <v>85</v>
      </c>
      <c r="B19" s="66" t="s">
        <v>57</v>
      </c>
      <c r="C19" s="69"/>
      <c r="D19" s="69"/>
      <c r="E19" s="105"/>
      <c r="F19" s="163">
        <v>6428</v>
      </c>
      <c r="G19" s="155">
        <v>7604</v>
      </c>
      <c r="H19" s="135"/>
      <c r="I19" s="137"/>
      <c r="J19" s="135"/>
      <c r="K19" s="138"/>
      <c r="L19" s="135"/>
      <c r="M19" s="137"/>
      <c r="N19" s="135"/>
      <c r="O19" s="138"/>
      <c r="P19" s="71"/>
      <c r="Q19" s="71"/>
      <c r="R19" s="71"/>
      <c r="S19" s="71"/>
      <c r="T19" s="71"/>
      <c r="U19" s="71"/>
      <c r="V19" s="71"/>
      <c r="W19" s="71"/>
      <c r="X19" s="71"/>
      <c r="Y19" s="71"/>
    </row>
    <row r="20" spans="1:25" ht="15.75" customHeight="1">
      <c r="A20" s="324"/>
      <c r="B20" s="13"/>
      <c r="C20" s="61" t="s">
        <v>58</v>
      </c>
      <c r="D20" s="53"/>
      <c r="E20" s="101"/>
      <c r="F20" s="161">
        <v>2279</v>
      </c>
      <c r="G20" s="150">
        <v>2942</v>
      </c>
      <c r="H20" s="117"/>
      <c r="I20" s="119"/>
      <c r="J20" s="117"/>
      <c r="K20" s="122"/>
      <c r="L20" s="117"/>
      <c r="M20" s="119"/>
      <c r="N20" s="117"/>
      <c r="O20" s="120"/>
      <c r="P20" s="71"/>
      <c r="Q20" s="71"/>
      <c r="R20" s="71"/>
      <c r="S20" s="71"/>
      <c r="T20" s="71"/>
      <c r="U20" s="71"/>
      <c r="V20" s="71"/>
      <c r="W20" s="71"/>
      <c r="X20" s="71"/>
      <c r="Y20" s="71"/>
    </row>
    <row r="21" spans="1:25" ht="15.75" customHeight="1">
      <c r="A21" s="324"/>
      <c r="B21" s="26" t="s">
        <v>59</v>
      </c>
      <c r="C21" s="67"/>
      <c r="D21" s="67"/>
      <c r="E21" s="103" t="s">
        <v>197</v>
      </c>
      <c r="F21" s="164">
        <v>6128</v>
      </c>
      <c r="G21" s="149">
        <v>7604</v>
      </c>
      <c r="H21" s="123"/>
      <c r="I21" s="125"/>
      <c r="J21" s="123"/>
      <c r="K21" s="126"/>
      <c r="L21" s="123"/>
      <c r="M21" s="125"/>
      <c r="N21" s="123"/>
      <c r="O21" s="126"/>
      <c r="P21" s="71"/>
      <c r="Q21" s="71"/>
      <c r="R21" s="71"/>
      <c r="S21" s="71"/>
      <c r="T21" s="71"/>
      <c r="U21" s="71"/>
      <c r="V21" s="71"/>
      <c r="W21" s="71"/>
      <c r="X21" s="71"/>
      <c r="Y21" s="71"/>
    </row>
    <row r="22" spans="1:25" ht="15.75" customHeight="1">
      <c r="A22" s="324"/>
      <c r="B22" s="66" t="s">
        <v>60</v>
      </c>
      <c r="C22" s="69"/>
      <c r="D22" s="69"/>
      <c r="E22" s="105" t="s">
        <v>198</v>
      </c>
      <c r="F22" s="163">
        <v>10574</v>
      </c>
      <c r="G22" s="155">
        <v>11873</v>
      </c>
      <c r="H22" s="135"/>
      <c r="I22" s="137"/>
      <c r="J22" s="135"/>
      <c r="K22" s="138"/>
      <c r="L22" s="135"/>
      <c r="M22" s="137"/>
      <c r="N22" s="135"/>
      <c r="O22" s="138"/>
      <c r="P22" s="71"/>
      <c r="Q22" s="71"/>
      <c r="R22" s="71"/>
      <c r="S22" s="71"/>
      <c r="T22" s="71"/>
      <c r="U22" s="71"/>
      <c r="V22" s="71"/>
      <c r="W22" s="71"/>
      <c r="X22" s="71"/>
      <c r="Y22" s="71"/>
    </row>
    <row r="23" spans="1:25" ht="15.75" customHeight="1">
      <c r="A23" s="324"/>
      <c r="B23" s="8" t="s">
        <v>61</v>
      </c>
      <c r="C23" s="50" t="s">
        <v>62</v>
      </c>
      <c r="D23" s="68"/>
      <c r="E23" s="104"/>
      <c r="F23" s="160">
        <v>6901</v>
      </c>
      <c r="G23" s="139">
        <v>6707</v>
      </c>
      <c r="H23" s="127"/>
      <c r="I23" s="129"/>
      <c r="J23" s="127"/>
      <c r="K23" s="130"/>
      <c r="L23" s="127"/>
      <c r="M23" s="129"/>
      <c r="N23" s="127"/>
      <c r="O23" s="130"/>
      <c r="P23" s="71"/>
      <c r="Q23" s="71"/>
      <c r="R23" s="71"/>
      <c r="S23" s="71"/>
      <c r="T23" s="71"/>
      <c r="U23" s="71"/>
      <c r="V23" s="71"/>
      <c r="W23" s="71"/>
      <c r="X23" s="71"/>
      <c r="Y23" s="71"/>
    </row>
    <row r="24" spans="1:25" ht="15.75" customHeight="1">
      <c r="A24" s="324"/>
      <c r="B24" s="52" t="s">
        <v>199</v>
      </c>
      <c r="C24" s="53"/>
      <c r="D24" s="53"/>
      <c r="E24" s="101" t="s">
        <v>200</v>
      </c>
      <c r="F24" s="161">
        <f>F21-F22</f>
        <v>-4446</v>
      </c>
      <c r="G24" s="150">
        <f aca="true" t="shared" si="2" ref="G24:O24">G21-G22</f>
        <v>-4269</v>
      </c>
      <c r="H24" s="161">
        <f t="shared" si="2"/>
        <v>0</v>
      </c>
      <c r="I24" s="150">
        <f t="shared" si="2"/>
        <v>0</v>
      </c>
      <c r="J24" s="161">
        <f t="shared" si="2"/>
        <v>0</v>
      </c>
      <c r="K24" s="150">
        <f t="shared" si="2"/>
        <v>0</v>
      </c>
      <c r="L24" s="161">
        <f t="shared" si="2"/>
        <v>0</v>
      </c>
      <c r="M24" s="150">
        <f t="shared" si="2"/>
        <v>0</v>
      </c>
      <c r="N24" s="161">
        <f t="shared" si="2"/>
        <v>0</v>
      </c>
      <c r="O24" s="150">
        <f t="shared" si="2"/>
        <v>0</v>
      </c>
      <c r="P24" s="71"/>
      <c r="Q24" s="71"/>
      <c r="R24" s="71"/>
      <c r="S24" s="71"/>
      <c r="T24" s="71"/>
      <c r="U24" s="71"/>
      <c r="V24" s="71"/>
      <c r="W24" s="71"/>
      <c r="X24" s="71"/>
      <c r="Y24" s="71"/>
    </row>
    <row r="25" spans="1:25" ht="15.75" customHeight="1">
      <c r="A25" s="324"/>
      <c r="B25" s="112" t="s">
        <v>63</v>
      </c>
      <c r="C25" s="68"/>
      <c r="D25" s="68"/>
      <c r="E25" s="326" t="s">
        <v>201</v>
      </c>
      <c r="F25" s="345">
        <v>4446</v>
      </c>
      <c r="G25" s="328">
        <v>4269</v>
      </c>
      <c r="H25" s="332"/>
      <c r="I25" s="328"/>
      <c r="J25" s="332"/>
      <c r="K25" s="328"/>
      <c r="L25" s="332"/>
      <c r="M25" s="328"/>
      <c r="N25" s="332"/>
      <c r="O25" s="328"/>
      <c r="P25" s="71"/>
      <c r="Q25" s="71"/>
      <c r="R25" s="71"/>
      <c r="S25" s="71"/>
      <c r="T25" s="71"/>
      <c r="U25" s="71"/>
      <c r="V25" s="71"/>
      <c r="W25" s="71"/>
      <c r="X25" s="71"/>
      <c r="Y25" s="71"/>
    </row>
    <row r="26" spans="1:25" ht="15.75" customHeight="1">
      <c r="A26" s="324"/>
      <c r="B26" s="26" t="s">
        <v>64</v>
      </c>
      <c r="C26" s="67"/>
      <c r="D26" s="67"/>
      <c r="E26" s="327"/>
      <c r="F26" s="346">
        <v>0</v>
      </c>
      <c r="G26" s="329"/>
      <c r="H26" s="333"/>
      <c r="I26" s="329"/>
      <c r="J26" s="333"/>
      <c r="K26" s="329"/>
      <c r="L26" s="333"/>
      <c r="M26" s="329"/>
      <c r="N26" s="333"/>
      <c r="O26" s="329"/>
      <c r="P26" s="71"/>
      <c r="Q26" s="71"/>
      <c r="R26" s="71"/>
      <c r="S26" s="71"/>
      <c r="T26" s="71"/>
      <c r="U26" s="71"/>
      <c r="V26" s="71"/>
      <c r="W26" s="71"/>
      <c r="X26" s="71"/>
      <c r="Y26" s="71"/>
    </row>
    <row r="27" spans="1:25" ht="15.75" customHeight="1">
      <c r="A27" s="325"/>
      <c r="B27" s="59" t="s">
        <v>202</v>
      </c>
      <c r="C27" s="37"/>
      <c r="D27" s="37"/>
      <c r="E27" s="106" t="s">
        <v>203</v>
      </c>
      <c r="F27" s="165">
        <f aca="true" t="shared" si="3" ref="F27:O27">F24+F25</f>
        <v>0</v>
      </c>
      <c r="G27" s="151">
        <f t="shared" si="3"/>
        <v>0</v>
      </c>
      <c r="H27" s="165">
        <f t="shared" si="3"/>
        <v>0</v>
      </c>
      <c r="I27" s="151">
        <f t="shared" si="3"/>
        <v>0</v>
      </c>
      <c r="J27" s="165">
        <f t="shared" si="3"/>
        <v>0</v>
      </c>
      <c r="K27" s="151">
        <f t="shared" si="3"/>
        <v>0</v>
      </c>
      <c r="L27" s="165">
        <f t="shared" si="3"/>
        <v>0</v>
      </c>
      <c r="M27" s="151">
        <f t="shared" si="3"/>
        <v>0</v>
      </c>
      <c r="N27" s="165">
        <f t="shared" si="3"/>
        <v>0</v>
      </c>
      <c r="O27" s="151">
        <f t="shared" si="3"/>
        <v>0</v>
      </c>
      <c r="P27" s="71"/>
      <c r="Q27" s="71"/>
      <c r="R27" s="71"/>
      <c r="S27" s="71"/>
      <c r="T27" s="71"/>
      <c r="U27" s="71"/>
      <c r="V27" s="71"/>
      <c r="W27" s="71"/>
      <c r="X27" s="71"/>
      <c r="Y27" s="71"/>
    </row>
    <row r="28" spans="1:25" ht="15.75" customHeight="1">
      <c r="A28" s="27"/>
      <c r="F28" s="71"/>
      <c r="G28" s="71"/>
      <c r="H28" s="71"/>
      <c r="I28" s="71"/>
      <c r="J28" s="71"/>
      <c r="K28" s="71"/>
      <c r="L28" s="72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spans="1:25" ht="15.75" customHeight="1">
      <c r="A29" s="37"/>
      <c r="F29" s="71"/>
      <c r="G29" s="71"/>
      <c r="H29" s="71"/>
      <c r="I29" s="71"/>
      <c r="J29" s="73"/>
      <c r="K29" s="73"/>
      <c r="L29" s="72"/>
      <c r="M29" s="71"/>
      <c r="N29" s="71"/>
      <c r="O29" s="73" t="s">
        <v>204</v>
      </c>
      <c r="P29" s="71"/>
      <c r="Q29" s="71"/>
      <c r="R29" s="71"/>
      <c r="S29" s="71"/>
      <c r="T29" s="71"/>
      <c r="U29" s="71"/>
      <c r="V29" s="71"/>
      <c r="W29" s="71"/>
      <c r="X29" s="71"/>
      <c r="Y29" s="73"/>
    </row>
    <row r="30" spans="1:25" ht="15.75" customHeight="1">
      <c r="A30" s="339" t="s">
        <v>65</v>
      </c>
      <c r="B30" s="340"/>
      <c r="C30" s="340"/>
      <c r="D30" s="340"/>
      <c r="E30" s="341"/>
      <c r="F30" s="349" t="s">
        <v>294</v>
      </c>
      <c r="G30" s="350"/>
      <c r="H30" s="349" t="s">
        <v>295</v>
      </c>
      <c r="I30" s="350"/>
      <c r="J30" s="349"/>
      <c r="K30" s="350"/>
      <c r="L30" s="349"/>
      <c r="M30" s="350"/>
      <c r="N30" s="349"/>
      <c r="O30" s="350"/>
      <c r="P30" s="148"/>
      <c r="Q30" s="72"/>
      <c r="R30" s="148"/>
      <c r="S30" s="72"/>
      <c r="T30" s="148"/>
      <c r="U30" s="72"/>
      <c r="V30" s="148"/>
      <c r="W30" s="72"/>
      <c r="X30" s="148"/>
      <c r="Y30" s="72"/>
    </row>
    <row r="31" spans="1:25" ht="15.75" customHeight="1">
      <c r="A31" s="342"/>
      <c r="B31" s="343"/>
      <c r="C31" s="343"/>
      <c r="D31" s="343"/>
      <c r="E31" s="344"/>
      <c r="F31" s="178" t="s">
        <v>287</v>
      </c>
      <c r="G31" s="51" t="s">
        <v>1</v>
      </c>
      <c r="H31" s="178" t="s">
        <v>287</v>
      </c>
      <c r="I31" s="51" t="s">
        <v>1</v>
      </c>
      <c r="J31" s="178" t="s">
        <v>287</v>
      </c>
      <c r="K31" s="51" t="s">
        <v>1</v>
      </c>
      <c r="L31" s="178" t="s">
        <v>287</v>
      </c>
      <c r="M31" s="51" t="s">
        <v>1</v>
      </c>
      <c r="N31" s="178" t="s">
        <v>287</v>
      </c>
      <c r="O31" s="238" t="s">
        <v>1</v>
      </c>
      <c r="P31" s="146"/>
      <c r="Q31" s="146"/>
      <c r="R31" s="146"/>
      <c r="S31" s="146"/>
      <c r="T31" s="146"/>
      <c r="U31" s="146"/>
      <c r="V31" s="146"/>
      <c r="W31" s="146"/>
      <c r="X31" s="146"/>
      <c r="Y31" s="146"/>
    </row>
    <row r="32" spans="1:25" ht="15.75" customHeight="1">
      <c r="A32" s="323" t="s">
        <v>86</v>
      </c>
      <c r="B32" s="47" t="s">
        <v>46</v>
      </c>
      <c r="C32" s="48"/>
      <c r="D32" s="48"/>
      <c r="E32" s="16" t="s">
        <v>37</v>
      </c>
      <c r="F32" s="135">
        <v>1221</v>
      </c>
      <c r="G32" s="136">
        <v>1135</v>
      </c>
      <c r="H32" s="113">
        <v>73</v>
      </c>
      <c r="I32" s="115">
        <v>50</v>
      </c>
      <c r="J32" s="113"/>
      <c r="K32" s="116"/>
      <c r="L32" s="135"/>
      <c r="M32" s="136"/>
      <c r="N32" s="113"/>
      <c r="O32" s="154"/>
      <c r="P32" s="136"/>
      <c r="Q32" s="136"/>
      <c r="R32" s="136"/>
      <c r="S32" s="136"/>
      <c r="T32" s="147"/>
      <c r="U32" s="147"/>
      <c r="V32" s="136"/>
      <c r="W32" s="136"/>
      <c r="X32" s="147"/>
      <c r="Y32" s="147"/>
    </row>
    <row r="33" spans="1:25" ht="15.75" customHeight="1">
      <c r="A33" s="330"/>
      <c r="B33" s="14"/>
      <c r="C33" s="50" t="s">
        <v>66</v>
      </c>
      <c r="D33" s="68"/>
      <c r="E33" s="108"/>
      <c r="F33" s="127">
        <v>1087</v>
      </c>
      <c r="G33" s="128">
        <v>1105</v>
      </c>
      <c r="H33" s="127">
        <v>18</v>
      </c>
      <c r="I33" s="129">
        <v>18</v>
      </c>
      <c r="J33" s="127"/>
      <c r="K33" s="130"/>
      <c r="L33" s="127"/>
      <c r="M33" s="128"/>
      <c r="N33" s="127"/>
      <c r="O33" s="139"/>
      <c r="P33" s="136"/>
      <c r="Q33" s="136"/>
      <c r="R33" s="136"/>
      <c r="S33" s="136"/>
      <c r="T33" s="147"/>
      <c r="U33" s="147"/>
      <c r="V33" s="136"/>
      <c r="W33" s="136"/>
      <c r="X33" s="147"/>
      <c r="Y33" s="147"/>
    </row>
    <row r="34" spans="1:25" ht="15.75" customHeight="1">
      <c r="A34" s="330"/>
      <c r="B34" s="14"/>
      <c r="C34" s="12"/>
      <c r="D34" s="61" t="s">
        <v>67</v>
      </c>
      <c r="E34" s="102"/>
      <c r="F34" s="117">
        <v>1087</v>
      </c>
      <c r="G34" s="118">
        <v>1105</v>
      </c>
      <c r="H34" s="117">
        <v>18</v>
      </c>
      <c r="I34" s="119">
        <v>18</v>
      </c>
      <c r="J34" s="117"/>
      <c r="K34" s="120"/>
      <c r="L34" s="117"/>
      <c r="M34" s="118"/>
      <c r="N34" s="117"/>
      <c r="O34" s="150"/>
      <c r="P34" s="136"/>
      <c r="Q34" s="136"/>
      <c r="R34" s="136"/>
      <c r="S34" s="136"/>
      <c r="T34" s="147"/>
      <c r="U34" s="147"/>
      <c r="V34" s="136"/>
      <c r="W34" s="136"/>
      <c r="X34" s="147"/>
      <c r="Y34" s="147"/>
    </row>
    <row r="35" spans="1:25" ht="15.75" customHeight="1">
      <c r="A35" s="330"/>
      <c r="B35" s="11"/>
      <c r="C35" s="31" t="s">
        <v>68</v>
      </c>
      <c r="D35" s="67"/>
      <c r="E35" s="109"/>
      <c r="F35" s="123">
        <v>134</v>
      </c>
      <c r="G35" s="124">
        <v>30</v>
      </c>
      <c r="H35" s="123">
        <v>55</v>
      </c>
      <c r="I35" s="125">
        <v>32</v>
      </c>
      <c r="J35" s="144"/>
      <c r="K35" s="145"/>
      <c r="L35" s="123"/>
      <c r="M35" s="124"/>
      <c r="N35" s="123"/>
      <c r="O35" s="149"/>
      <c r="P35" s="136"/>
      <c r="Q35" s="136"/>
      <c r="R35" s="136"/>
      <c r="S35" s="136"/>
      <c r="T35" s="147"/>
      <c r="U35" s="147"/>
      <c r="V35" s="136"/>
      <c r="W35" s="136"/>
      <c r="X35" s="147"/>
      <c r="Y35" s="147"/>
    </row>
    <row r="36" spans="1:25" ht="15.75" customHeight="1">
      <c r="A36" s="330"/>
      <c r="B36" s="66" t="s">
        <v>49</v>
      </c>
      <c r="C36" s="69"/>
      <c r="D36" s="69"/>
      <c r="E36" s="16" t="s">
        <v>38</v>
      </c>
      <c r="F36" s="135">
        <v>833</v>
      </c>
      <c r="G36" s="136">
        <v>883</v>
      </c>
      <c r="H36" s="135">
        <v>85</v>
      </c>
      <c r="I36" s="137">
        <v>80</v>
      </c>
      <c r="J36" s="135"/>
      <c r="K36" s="138"/>
      <c r="L36" s="135"/>
      <c r="M36" s="136"/>
      <c r="N36" s="135"/>
      <c r="O36" s="155"/>
      <c r="P36" s="136"/>
      <c r="Q36" s="136"/>
      <c r="R36" s="136"/>
      <c r="S36" s="136"/>
      <c r="T36" s="136"/>
      <c r="U36" s="136"/>
      <c r="V36" s="136"/>
      <c r="W36" s="136"/>
      <c r="X36" s="147"/>
      <c r="Y36" s="147"/>
    </row>
    <row r="37" spans="1:25" ht="15.75" customHeight="1">
      <c r="A37" s="330"/>
      <c r="B37" s="14"/>
      <c r="C37" s="61" t="s">
        <v>69</v>
      </c>
      <c r="D37" s="53"/>
      <c r="E37" s="102"/>
      <c r="F37" s="117">
        <v>662</v>
      </c>
      <c r="G37" s="118">
        <v>694</v>
      </c>
      <c r="H37" s="117">
        <v>76</v>
      </c>
      <c r="I37" s="119">
        <v>73</v>
      </c>
      <c r="J37" s="117"/>
      <c r="K37" s="120"/>
      <c r="L37" s="117"/>
      <c r="M37" s="118"/>
      <c r="N37" s="117"/>
      <c r="O37" s="150"/>
      <c r="P37" s="136"/>
      <c r="Q37" s="136"/>
      <c r="R37" s="136"/>
      <c r="S37" s="136"/>
      <c r="T37" s="136"/>
      <c r="U37" s="136"/>
      <c r="V37" s="136"/>
      <c r="W37" s="136"/>
      <c r="X37" s="147"/>
      <c r="Y37" s="147"/>
    </row>
    <row r="38" spans="1:25" ht="15.75" customHeight="1">
      <c r="A38" s="330"/>
      <c r="B38" s="11"/>
      <c r="C38" s="61" t="s">
        <v>70</v>
      </c>
      <c r="D38" s="53"/>
      <c r="E38" s="102"/>
      <c r="F38" s="161">
        <v>171</v>
      </c>
      <c r="G38" s="150">
        <v>189</v>
      </c>
      <c r="H38" s="117">
        <v>9</v>
      </c>
      <c r="I38" s="119">
        <v>7</v>
      </c>
      <c r="J38" s="117"/>
      <c r="K38" s="145"/>
      <c r="L38" s="117"/>
      <c r="M38" s="118"/>
      <c r="N38" s="117"/>
      <c r="O38" s="150"/>
      <c r="P38" s="136"/>
      <c r="Q38" s="136"/>
      <c r="R38" s="147"/>
      <c r="S38" s="147"/>
      <c r="T38" s="136"/>
      <c r="U38" s="136"/>
      <c r="V38" s="136"/>
      <c r="W38" s="136"/>
      <c r="X38" s="147"/>
      <c r="Y38" s="147"/>
    </row>
    <row r="39" spans="1:25" ht="15.75" customHeight="1">
      <c r="A39" s="331"/>
      <c r="B39" s="6" t="s">
        <v>71</v>
      </c>
      <c r="C39" s="7"/>
      <c r="D39" s="7"/>
      <c r="E39" s="110" t="s">
        <v>205</v>
      </c>
      <c r="F39" s="165">
        <f aca="true" t="shared" si="4" ref="F39:O39">F32-F36</f>
        <v>388</v>
      </c>
      <c r="G39" s="151">
        <f t="shared" si="4"/>
        <v>252</v>
      </c>
      <c r="H39" s="165">
        <f t="shared" si="4"/>
        <v>-12</v>
      </c>
      <c r="I39" s="151">
        <f t="shared" si="4"/>
        <v>-30</v>
      </c>
      <c r="J39" s="165">
        <f t="shared" si="4"/>
        <v>0</v>
      </c>
      <c r="K39" s="151">
        <f t="shared" si="4"/>
        <v>0</v>
      </c>
      <c r="L39" s="165">
        <f t="shared" si="4"/>
        <v>0</v>
      </c>
      <c r="M39" s="151">
        <f t="shared" si="4"/>
        <v>0</v>
      </c>
      <c r="N39" s="165">
        <f t="shared" si="4"/>
        <v>0</v>
      </c>
      <c r="O39" s="151">
        <f t="shared" si="4"/>
        <v>0</v>
      </c>
      <c r="P39" s="136"/>
      <c r="Q39" s="136"/>
      <c r="R39" s="136"/>
      <c r="S39" s="136"/>
      <c r="T39" s="136"/>
      <c r="U39" s="136"/>
      <c r="V39" s="136"/>
      <c r="W39" s="136"/>
      <c r="X39" s="147"/>
      <c r="Y39" s="147"/>
    </row>
    <row r="40" spans="1:25" ht="15.75" customHeight="1">
      <c r="A40" s="323" t="s">
        <v>87</v>
      </c>
      <c r="B40" s="66" t="s">
        <v>72</v>
      </c>
      <c r="C40" s="69"/>
      <c r="D40" s="69"/>
      <c r="E40" s="16" t="s">
        <v>40</v>
      </c>
      <c r="F40" s="163">
        <v>585</v>
      </c>
      <c r="G40" s="155">
        <v>507</v>
      </c>
      <c r="H40" s="135">
        <v>274</v>
      </c>
      <c r="I40" s="137">
        <v>337</v>
      </c>
      <c r="J40" s="135"/>
      <c r="K40" s="138"/>
      <c r="L40" s="135"/>
      <c r="M40" s="136"/>
      <c r="N40" s="135"/>
      <c r="O40" s="155"/>
      <c r="P40" s="136"/>
      <c r="Q40" s="136"/>
      <c r="R40" s="136"/>
      <c r="S40" s="136"/>
      <c r="T40" s="147"/>
      <c r="U40" s="147"/>
      <c r="V40" s="147"/>
      <c r="W40" s="147"/>
      <c r="X40" s="136"/>
      <c r="Y40" s="136"/>
    </row>
    <row r="41" spans="1:25" ht="15.75" customHeight="1">
      <c r="A41" s="334"/>
      <c r="B41" s="11"/>
      <c r="C41" s="61" t="s">
        <v>73</v>
      </c>
      <c r="D41" s="53"/>
      <c r="E41" s="102"/>
      <c r="F41" s="167">
        <v>0</v>
      </c>
      <c r="G41" s="169" t="s">
        <v>293</v>
      </c>
      <c r="H41" s="144">
        <v>129</v>
      </c>
      <c r="I41" s="145">
        <v>171</v>
      </c>
      <c r="J41" s="117"/>
      <c r="K41" s="120"/>
      <c r="L41" s="117"/>
      <c r="M41" s="118"/>
      <c r="N41" s="117"/>
      <c r="O41" s="150"/>
      <c r="P41" s="147"/>
      <c r="Q41" s="147"/>
      <c r="R41" s="147"/>
      <c r="S41" s="147"/>
      <c r="T41" s="147"/>
      <c r="U41" s="147"/>
      <c r="V41" s="147"/>
      <c r="W41" s="147"/>
      <c r="X41" s="136"/>
      <c r="Y41" s="136"/>
    </row>
    <row r="42" spans="1:25" ht="15.75" customHeight="1">
      <c r="A42" s="334"/>
      <c r="B42" s="66" t="s">
        <v>60</v>
      </c>
      <c r="C42" s="69"/>
      <c r="D42" s="69"/>
      <c r="E42" s="16" t="s">
        <v>41</v>
      </c>
      <c r="F42" s="163">
        <v>1012</v>
      </c>
      <c r="G42" s="155">
        <v>887</v>
      </c>
      <c r="H42" s="135">
        <v>257</v>
      </c>
      <c r="I42" s="137">
        <v>306</v>
      </c>
      <c r="J42" s="135"/>
      <c r="K42" s="138"/>
      <c r="L42" s="135"/>
      <c r="M42" s="136"/>
      <c r="N42" s="135"/>
      <c r="O42" s="155"/>
      <c r="P42" s="136"/>
      <c r="Q42" s="136"/>
      <c r="R42" s="136"/>
      <c r="S42" s="136"/>
      <c r="T42" s="147"/>
      <c r="U42" s="147"/>
      <c r="V42" s="136"/>
      <c r="W42" s="136"/>
      <c r="X42" s="136"/>
      <c r="Y42" s="136"/>
    </row>
    <row r="43" spans="1:25" ht="15.75" customHeight="1">
      <c r="A43" s="334"/>
      <c r="B43" s="11"/>
      <c r="C43" s="61" t="s">
        <v>74</v>
      </c>
      <c r="D43" s="53"/>
      <c r="E43" s="102"/>
      <c r="F43" s="161">
        <v>1012</v>
      </c>
      <c r="G43" s="150">
        <v>887</v>
      </c>
      <c r="H43" s="117">
        <v>8</v>
      </c>
      <c r="I43" s="119">
        <v>7</v>
      </c>
      <c r="J43" s="144"/>
      <c r="K43" s="145"/>
      <c r="L43" s="117"/>
      <c r="M43" s="118"/>
      <c r="N43" s="117"/>
      <c r="O43" s="150"/>
      <c r="P43" s="136"/>
      <c r="Q43" s="136"/>
      <c r="R43" s="147"/>
      <c r="S43" s="136"/>
      <c r="T43" s="147"/>
      <c r="U43" s="147"/>
      <c r="V43" s="136"/>
      <c r="W43" s="136"/>
      <c r="X43" s="147"/>
      <c r="Y43" s="147"/>
    </row>
    <row r="44" spans="1:25" ht="15.75" customHeight="1">
      <c r="A44" s="335"/>
      <c r="B44" s="59" t="s">
        <v>71</v>
      </c>
      <c r="C44" s="37"/>
      <c r="D44" s="37"/>
      <c r="E44" s="110" t="s">
        <v>206</v>
      </c>
      <c r="F44" s="162">
        <f aca="true" t="shared" si="5" ref="F44:O44">F40-F42</f>
        <v>-427</v>
      </c>
      <c r="G44" s="166">
        <f t="shared" si="5"/>
        <v>-380</v>
      </c>
      <c r="H44" s="162">
        <f t="shared" si="5"/>
        <v>17</v>
      </c>
      <c r="I44" s="166">
        <f t="shared" si="5"/>
        <v>31</v>
      </c>
      <c r="J44" s="162">
        <f>J40-J42</f>
        <v>0</v>
      </c>
      <c r="K44" s="166">
        <f t="shared" si="5"/>
        <v>0</v>
      </c>
      <c r="L44" s="162">
        <f t="shared" si="5"/>
        <v>0</v>
      </c>
      <c r="M44" s="166">
        <f t="shared" si="5"/>
        <v>0</v>
      </c>
      <c r="N44" s="162">
        <f t="shared" si="5"/>
        <v>0</v>
      </c>
      <c r="O44" s="166">
        <f t="shared" si="5"/>
        <v>0</v>
      </c>
      <c r="P44" s="147"/>
      <c r="Q44" s="147"/>
      <c r="R44" s="136"/>
      <c r="S44" s="136"/>
      <c r="T44" s="147"/>
      <c r="U44" s="147"/>
      <c r="V44" s="136"/>
      <c r="W44" s="136"/>
      <c r="X44" s="136"/>
      <c r="Y44" s="136"/>
    </row>
    <row r="45" spans="1:25" ht="15.75" customHeight="1">
      <c r="A45" s="336" t="s">
        <v>79</v>
      </c>
      <c r="B45" s="20" t="s">
        <v>75</v>
      </c>
      <c r="C45" s="9"/>
      <c r="D45" s="9"/>
      <c r="E45" s="111" t="s">
        <v>207</v>
      </c>
      <c r="F45" s="168">
        <f aca="true" t="shared" si="6" ref="F45:O45">F39+F44</f>
        <v>-39</v>
      </c>
      <c r="G45" s="152">
        <f t="shared" si="6"/>
        <v>-128</v>
      </c>
      <c r="H45" s="168">
        <f t="shared" si="6"/>
        <v>5</v>
      </c>
      <c r="I45" s="152">
        <f t="shared" si="6"/>
        <v>1</v>
      </c>
      <c r="J45" s="168">
        <f>J39+J44</f>
        <v>0</v>
      </c>
      <c r="K45" s="152">
        <f t="shared" si="6"/>
        <v>0</v>
      </c>
      <c r="L45" s="168">
        <f t="shared" si="6"/>
        <v>0</v>
      </c>
      <c r="M45" s="152">
        <f t="shared" si="6"/>
        <v>0</v>
      </c>
      <c r="N45" s="168">
        <f t="shared" si="6"/>
        <v>0</v>
      </c>
      <c r="O45" s="152">
        <f t="shared" si="6"/>
        <v>0</v>
      </c>
      <c r="P45" s="136"/>
      <c r="Q45" s="136"/>
      <c r="R45" s="136"/>
      <c r="S45" s="136"/>
      <c r="T45" s="136"/>
      <c r="U45" s="136"/>
      <c r="V45" s="136"/>
      <c r="W45" s="136"/>
      <c r="X45" s="136"/>
      <c r="Y45" s="136"/>
    </row>
    <row r="46" spans="1:25" ht="15.75" customHeight="1">
      <c r="A46" s="337"/>
      <c r="B46" s="52" t="s">
        <v>76</v>
      </c>
      <c r="C46" s="53"/>
      <c r="D46" s="53"/>
      <c r="E46" s="53"/>
      <c r="F46" s="167">
        <v>0</v>
      </c>
      <c r="G46" s="169" t="s">
        <v>293</v>
      </c>
      <c r="H46" s="144">
        <v>0</v>
      </c>
      <c r="I46" s="145">
        <v>1</v>
      </c>
      <c r="J46" s="144"/>
      <c r="K46" s="145"/>
      <c r="L46" s="117"/>
      <c r="M46" s="118"/>
      <c r="N46" s="144"/>
      <c r="O46" s="131"/>
      <c r="P46" s="147"/>
      <c r="Q46" s="147"/>
      <c r="R46" s="147"/>
      <c r="S46" s="147"/>
      <c r="T46" s="147"/>
      <c r="U46" s="147"/>
      <c r="V46" s="147"/>
      <c r="W46" s="147"/>
      <c r="X46" s="147"/>
      <c r="Y46" s="147"/>
    </row>
    <row r="47" spans="1:25" ht="15.75" customHeight="1">
      <c r="A47" s="337"/>
      <c r="B47" s="52" t="s">
        <v>77</v>
      </c>
      <c r="C47" s="53"/>
      <c r="D47" s="53"/>
      <c r="E47" s="53"/>
      <c r="F47" s="117">
        <v>187</v>
      </c>
      <c r="G47" s="118">
        <v>228</v>
      </c>
      <c r="H47" s="117">
        <v>38</v>
      </c>
      <c r="I47" s="119">
        <v>34</v>
      </c>
      <c r="J47" s="117"/>
      <c r="K47" s="120"/>
      <c r="L47" s="117"/>
      <c r="M47" s="118"/>
      <c r="N47" s="117"/>
      <c r="O47" s="150"/>
      <c r="P47" s="136"/>
      <c r="Q47" s="136"/>
      <c r="R47" s="136"/>
      <c r="S47" s="136"/>
      <c r="T47" s="136"/>
      <c r="U47" s="136"/>
      <c r="V47" s="136"/>
      <c r="W47" s="136"/>
      <c r="X47" s="136"/>
      <c r="Y47" s="136"/>
    </row>
    <row r="48" spans="1:25" ht="15.75" customHeight="1">
      <c r="A48" s="338"/>
      <c r="B48" s="59" t="s">
        <v>78</v>
      </c>
      <c r="C48" s="37"/>
      <c r="D48" s="37"/>
      <c r="E48" s="37"/>
      <c r="F48" s="140">
        <v>187</v>
      </c>
      <c r="G48" s="141">
        <v>228</v>
      </c>
      <c r="H48" s="140">
        <v>38</v>
      </c>
      <c r="I48" s="142">
        <v>34</v>
      </c>
      <c r="J48" s="140"/>
      <c r="K48" s="143"/>
      <c r="L48" s="140"/>
      <c r="M48" s="141"/>
      <c r="N48" s="140"/>
      <c r="O48" s="151"/>
      <c r="P48" s="136"/>
      <c r="Q48" s="136"/>
      <c r="R48" s="136"/>
      <c r="S48" s="136"/>
      <c r="T48" s="136"/>
      <c r="U48" s="136"/>
      <c r="V48" s="136"/>
      <c r="W48" s="136"/>
      <c r="X48" s="136"/>
      <c r="Y48" s="136"/>
    </row>
    <row r="49" spans="1:15" ht="15.75" customHeight="1">
      <c r="A49" s="27" t="s">
        <v>208</v>
      </c>
      <c r="O49" s="5"/>
    </row>
    <row r="50" spans="1:15" ht="15.75" customHeight="1">
      <c r="A50" s="27"/>
      <c r="O50" s="14"/>
    </row>
  </sheetData>
  <sheetProtection/>
  <mergeCells count="28"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  <mergeCell ref="I25:I26"/>
    <mergeCell ref="J25:J26"/>
    <mergeCell ref="K25:K26"/>
    <mergeCell ref="L25:L26"/>
    <mergeCell ref="M25:M26"/>
    <mergeCell ref="N25:N26"/>
    <mergeCell ref="A8:A18"/>
    <mergeCell ref="A19:A27"/>
    <mergeCell ref="E25:E26"/>
    <mergeCell ref="F25:F26"/>
    <mergeCell ref="G25:G26"/>
    <mergeCell ref="H25:H26"/>
    <mergeCell ref="A6:E7"/>
    <mergeCell ref="F6:G6"/>
    <mergeCell ref="H6:I6"/>
    <mergeCell ref="J6:K6"/>
    <mergeCell ref="L6:M6"/>
    <mergeCell ref="N6:O6"/>
  </mergeCells>
  <printOptions horizontalCentered="1"/>
  <pageMargins left="0.7874015748031497" right="0.35433070866141736" top="0.2755905511811024" bottom="0.2362204724409449" header="0.1968503937007874" footer="0.1968503937007874"/>
  <pageSetup firstPageNumber="3" useFirstPageNumber="1" horizontalDpi="300" verticalDpi="300" orientation="landscape" paperSize="9" scale="75" r:id="rId1"/>
  <headerFooter alignWithMargins="0">
    <oddHeader>&amp;R&amp;"明朝,斜体"&amp;9指定都市－4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view="pageBreakPreview" zoomScale="85" zoomScaleSheetLayoutView="85" zoomScalePageLayoutView="0" workbookViewId="0" topLeftCell="A1">
      <pane xSplit="4" ySplit="7" topLeftCell="E14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E44" sqref="E44"/>
    </sheetView>
  </sheetViews>
  <sheetFormatPr defaultColWidth="8.796875" defaultRowHeight="14.25"/>
  <cols>
    <col min="1" max="2" width="3.59765625" style="1" customWidth="1"/>
    <col min="3" max="3" width="21.3984375" style="1" customWidth="1"/>
    <col min="4" max="4" width="20" style="1" customWidth="1"/>
    <col min="5" max="14" width="12.59765625" style="1" customWidth="1"/>
    <col min="15" max="16384" width="9" style="1" customWidth="1"/>
  </cols>
  <sheetData>
    <row r="1" spans="1:4" ht="33.75" customHeight="1">
      <c r="A1" s="185" t="s">
        <v>0</v>
      </c>
      <c r="B1" s="185"/>
      <c r="C1" s="241" t="s">
        <v>298</v>
      </c>
      <c r="D1" s="242"/>
    </row>
    <row r="3" spans="1:10" ht="15" customHeight="1">
      <c r="A3" s="45" t="s">
        <v>209</v>
      </c>
      <c r="B3" s="45"/>
      <c r="C3" s="45"/>
      <c r="D3" s="45"/>
      <c r="E3" s="45"/>
      <c r="F3" s="45"/>
      <c r="I3" s="45"/>
      <c r="J3" s="45"/>
    </row>
    <row r="4" spans="1:10" ht="15" customHeight="1">
      <c r="A4" s="45"/>
      <c r="B4" s="45"/>
      <c r="C4" s="45"/>
      <c r="D4" s="45"/>
      <c r="E4" s="45"/>
      <c r="F4" s="45"/>
      <c r="I4" s="45"/>
      <c r="J4" s="45"/>
    </row>
    <row r="5" spans="1:14" ht="15" customHeight="1">
      <c r="A5" s="243"/>
      <c r="B5" s="243" t="s">
        <v>290</v>
      </c>
      <c r="C5" s="243"/>
      <c r="D5" s="243"/>
      <c r="H5" s="46"/>
      <c r="L5" s="46"/>
      <c r="N5" s="46" t="s">
        <v>210</v>
      </c>
    </row>
    <row r="6" spans="1:14" ht="15" customHeight="1">
      <c r="A6" s="244"/>
      <c r="B6" s="245"/>
      <c r="C6" s="245"/>
      <c r="D6" s="245"/>
      <c r="E6" s="351" t="s">
        <v>297</v>
      </c>
      <c r="F6" s="352"/>
      <c r="G6" s="351"/>
      <c r="H6" s="352"/>
      <c r="I6" s="246"/>
      <c r="J6" s="247"/>
      <c r="K6" s="351"/>
      <c r="L6" s="352"/>
      <c r="M6" s="351"/>
      <c r="N6" s="352"/>
    </row>
    <row r="7" spans="1:14" ht="15" customHeight="1">
      <c r="A7" s="248"/>
      <c r="B7" s="249"/>
      <c r="C7" s="249"/>
      <c r="D7" s="249"/>
      <c r="E7" s="250" t="s">
        <v>289</v>
      </c>
      <c r="F7" s="35" t="s">
        <v>1</v>
      </c>
      <c r="G7" s="250" t="s">
        <v>287</v>
      </c>
      <c r="H7" s="35" t="s">
        <v>1</v>
      </c>
      <c r="I7" s="250" t="s">
        <v>287</v>
      </c>
      <c r="J7" s="35" t="s">
        <v>1</v>
      </c>
      <c r="K7" s="250" t="s">
        <v>287</v>
      </c>
      <c r="L7" s="35" t="s">
        <v>1</v>
      </c>
      <c r="M7" s="250" t="s">
        <v>287</v>
      </c>
      <c r="N7" s="297" t="s">
        <v>1</v>
      </c>
    </row>
    <row r="8" spans="1:14" ht="18" customHeight="1">
      <c r="A8" s="353" t="s">
        <v>211</v>
      </c>
      <c r="B8" s="251" t="s">
        <v>212</v>
      </c>
      <c r="C8" s="252"/>
      <c r="D8" s="252"/>
      <c r="E8" s="253">
        <v>1</v>
      </c>
      <c r="F8" s="254">
        <v>1</v>
      </c>
      <c r="G8" s="253"/>
      <c r="H8" s="255"/>
      <c r="I8" s="253"/>
      <c r="J8" s="254"/>
      <c r="K8" s="253"/>
      <c r="L8" s="255"/>
      <c r="M8" s="253"/>
      <c r="N8" s="255"/>
    </row>
    <row r="9" spans="1:14" ht="18" customHeight="1">
      <c r="A9" s="309"/>
      <c r="B9" s="353" t="s">
        <v>213</v>
      </c>
      <c r="C9" s="207" t="s">
        <v>214</v>
      </c>
      <c r="D9" s="208"/>
      <c r="E9" s="256">
        <v>10</v>
      </c>
      <c r="F9" s="257">
        <v>10</v>
      </c>
      <c r="G9" s="256"/>
      <c r="H9" s="258"/>
      <c r="I9" s="256"/>
      <c r="J9" s="257"/>
      <c r="K9" s="256"/>
      <c r="L9" s="258"/>
      <c r="M9" s="256"/>
      <c r="N9" s="258"/>
    </row>
    <row r="10" spans="1:14" ht="18" customHeight="1">
      <c r="A10" s="309"/>
      <c r="B10" s="309"/>
      <c r="C10" s="52" t="s">
        <v>215</v>
      </c>
      <c r="D10" s="53"/>
      <c r="E10" s="259">
        <v>10</v>
      </c>
      <c r="F10" s="260">
        <v>10</v>
      </c>
      <c r="G10" s="259"/>
      <c r="H10" s="261"/>
      <c r="I10" s="259"/>
      <c r="J10" s="260"/>
      <c r="K10" s="259"/>
      <c r="L10" s="261"/>
      <c r="M10" s="259"/>
      <c r="N10" s="261"/>
    </row>
    <row r="11" spans="1:14" ht="18" customHeight="1">
      <c r="A11" s="309"/>
      <c r="B11" s="309"/>
      <c r="C11" s="52" t="s">
        <v>216</v>
      </c>
      <c r="D11" s="53"/>
      <c r="E11" s="259">
        <v>0</v>
      </c>
      <c r="F11" s="260">
        <v>0</v>
      </c>
      <c r="G11" s="259"/>
      <c r="H11" s="261"/>
      <c r="I11" s="259"/>
      <c r="J11" s="260"/>
      <c r="K11" s="259"/>
      <c r="L11" s="261"/>
      <c r="M11" s="259"/>
      <c r="N11" s="261"/>
    </row>
    <row r="12" spans="1:14" ht="18" customHeight="1">
      <c r="A12" s="309"/>
      <c r="B12" s="309"/>
      <c r="C12" s="52" t="s">
        <v>217</v>
      </c>
      <c r="D12" s="53"/>
      <c r="E12" s="259">
        <v>0</v>
      </c>
      <c r="F12" s="260">
        <v>0</v>
      </c>
      <c r="G12" s="259"/>
      <c r="H12" s="261"/>
      <c r="I12" s="259"/>
      <c r="J12" s="260"/>
      <c r="K12" s="259"/>
      <c r="L12" s="261"/>
      <c r="M12" s="259"/>
      <c r="N12" s="261"/>
    </row>
    <row r="13" spans="1:14" ht="18" customHeight="1">
      <c r="A13" s="309"/>
      <c r="B13" s="309"/>
      <c r="C13" s="52" t="s">
        <v>218</v>
      </c>
      <c r="D13" s="53"/>
      <c r="E13" s="259">
        <v>0</v>
      </c>
      <c r="F13" s="260">
        <v>0</v>
      </c>
      <c r="G13" s="259"/>
      <c r="H13" s="261"/>
      <c r="I13" s="259"/>
      <c r="J13" s="260"/>
      <c r="K13" s="259"/>
      <c r="L13" s="261"/>
      <c r="M13" s="259"/>
      <c r="N13" s="261"/>
    </row>
    <row r="14" spans="1:14" ht="18" customHeight="1">
      <c r="A14" s="310"/>
      <c r="B14" s="310"/>
      <c r="C14" s="59" t="s">
        <v>79</v>
      </c>
      <c r="D14" s="37"/>
      <c r="E14" s="262">
        <v>0</v>
      </c>
      <c r="F14" s="263">
        <v>0</v>
      </c>
      <c r="G14" s="262"/>
      <c r="H14" s="264"/>
      <c r="I14" s="262"/>
      <c r="J14" s="263"/>
      <c r="K14" s="262"/>
      <c r="L14" s="264"/>
      <c r="M14" s="262"/>
      <c r="N14" s="264"/>
    </row>
    <row r="15" spans="1:14" ht="18" customHeight="1">
      <c r="A15" s="308" t="s">
        <v>219</v>
      </c>
      <c r="B15" s="353" t="s">
        <v>220</v>
      </c>
      <c r="C15" s="207" t="s">
        <v>221</v>
      </c>
      <c r="D15" s="208"/>
      <c r="E15" s="265">
        <v>10505</v>
      </c>
      <c r="F15" s="266">
        <v>12143</v>
      </c>
      <c r="G15" s="265"/>
      <c r="H15" s="152"/>
      <c r="I15" s="265"/>
      <c r="J15" s="266"/>
      <c r="K15" s="265"/>
      <c r="L15" s="152"/>
      <c r="M15" s="265"/>
      <c r="N15" s="152"/>
    </row>
    <row r="16" spans="1:14" ht="18" customHeight="1">
      <c r="A16" s="309"/>
      <c r="B16" s="309"/>
      <c r="C16" s="52" t="s">
        <v>222</v>
      </c>
      <c r="D16" s="53"/>
      <c r="E16" s="117">
        <v>11</v>
      </c>
      <c r="F16" s="119">
        <v>11</v>
      </c>
      <c r="G16" s="117"/>
      <c r="H16" s="150"/>
      <c r="I16" s="117"/>
      <c r="J16" s="119"/>
      <c r="K16" s="117"/>
      <c r="L16" s="150"/>
      <c r="M16" s="117"/>
      <c r="N16" s="150"/>
    </row>
    <row r="17" spans="1:14" ht="18" customHeight="1">
      <c r="A17" s="309"/>
      <c r="B17" s="309"/>
      <c r="C17" s="52" t="s">
        <v>223</v>
      </c>
      <c r="D17" s="53"/>
      <c r="E17" s="117">
        <v>0</v>
      </c>
      <c r="F17" s="119">
        <v>0</v>
      </c>
      <c r="G17" s="117"/>
      <c r="H17" s="150"/>
      <c r="I17" s="117"/>
      <c r="J17" s="119"/>
      <c r="K17" s="117"/>
      <c r="L17" s="150"/>
      <c r="M17" s="117"/>
      <c r="N17" s="150"/>
    </row>
    <row r="18" spans="1:14" ht="18" customHeight="1">
      <c r="A18" s="309"/>
      <c r="B18" s="310"/>
      <c r="C18" s="59" t="s">
        <v>224</v>
      </c>
      <c r="D18" s="37"/>
      <c r="E18" s="165">
        <v>10516</v>
      </c>
      <c r="F18" s="267">
        <v>12154</v>
      </c>
      <c r="G18" s="165"/>
      <c r="H18" s="267"/>
      <c r="I18" s="165"/>
      <c r="J18" s="267"/>
      <c r="K18" s="165"/>
      <c r="L18" s="267"/>
      <c r="M18" s="165"/>
      <c r="N18" s="267"/>
    </row>
    <row r="19" spans="1:14" ht="18" customHeight="1">
      <c r="A19" s="309"/>
      <c r="B19" s="353" t="s">
        <v>225</v>
      </c>
      <c r="C19" s="207" t="s">
        <v>226</v>
      </c>
      <c r="D19" s="208"/>
      <c r="E19" s="168">
        <v>10229</v>
      </c>
      <c r="F19" s="152">
        <v>11875</v>
      </c>
      <c r="G19" s="168"/>
      <c r="H19" s="152"/>
      <c r="I19" s="168"/>
      <c r="J19" s="152"/>
      <c r="K19" s="168"/>
      <c r="L19" s="152"/>
      <c r="M19" s="168"/>
      <c r="N19" s="152"/>
    </row>
    <row r="20" spans="1:14" ht="18" customHeight="1">
      <c r="A20" s="309"/>
      <c r="B20" s="309"/>
      <c r="C20" s="52" t="s">
        <v>227</v>
      </c>
      <c r="D20" s="53"/>
      <c r="E20" s="161">
        <v>0</v>
      </c>
      <c r="F20" s="150">
        <v>0</v>
      </c>
      <c r="G20" s="161"/>
      <c r="H20" s="150"/>
      <c r="I20" s="161"/>
      <c r="J20" s="150"/>
      <c r="K20" s="161"/>
      <c r="L20" s="150"/>
      <c r="M20" s="161"/>
      <c r="N20" s="150"/>
    </row>
    <row r="21" spans="1:14" s="272" customFormat="1" ht="18" customHeight="1">
      <c r="A21" s="309"/>
      <c r="B21" s="309"/>
      <c r="C21" s="268" t="s">
        <v>228</v>
      </c>
      <c r="D21" s="269"/>
      <c r="E21" s="270">
        <v>0</v>
      </c>
      <c r="F21" s="271">
        <v>0</v>
      </c>
      <c r="G21" s="270"/>
      <c r="H21" s="271"/>
      <c r="I21" s="270"/>
      <c r="J21" s="271"/>
      <c r="K21" s="270"/>
      <c r="L21" s="271"/>
      <c r="M21" s="270"/>
      <c r="N21" s="271"/>
    </row>
    <row r="22" spans="1:14" ht="18" customHeight="1">
      <c r="A22" s="309"/>
      <c r="B22" s="310"/>
      <c r="C22" s="6" t="s">
        <v>229</v>
      </c>
      <c r="D22" s="7"/>
      <c r="E22" s="165">
        <v>10229</v>
      </c>
      <c r="F22" s="151">
        <v>11875</v>
      </c>
      <c r="G22" s="165"/>
      <c r="H22" s="151"/>
      <c r="I22" s="165"/>
      <c r="J22" s="151"/>
      <c r="K22" s="165"/>
      <c r="L22" s="151"/>
      <c r="M22" s="165"/>
      <c r="N22" s="151"/>
    </row>
    <row r="23" spans="1:14" ht="18" customHeight="1">
      <c r="A23" s="309"/>
      <c r="B23" s="353" t="s">
        <v>230</v>
      </c>
      <c r="C23" s="207" t="s">
        <v>231</v>
      </c>
      <c r="D23" s="208"/>
      <c r="E23" s="168">
        <v>10</v>
      </c>
      <c r="F23" s="152">
        <v>10</v>
      </c>
      <c r="G23" s="168"/>
      <c r="H23" s="152"/>
      <c r="I23" s="168"/>
      <c r="J23" s="152"/>
      <c r="K23" s="168"/>
      <c r="L23" s="152"/>
      <c r="M23" s="168"/>
      <c r="N23" s="152"/>
    </row>
    <row r="24" spans="1:14" ht="18" customHeight="1">
      <c r="A24" s="309"/>
      <c r="B24" s="309"/>
      <c r="C24" s="52" t="s">
        <v>232</v>
      </c>
      <c r="D24" s="53"/>
      <c r="E24" s="161">
        <v>0</v>
      </c>
      <c r="F24" s="150">
        <v>0</v>
      </c>
      <c r="G24" s="161"/>
      <c r="H24" s="150"/>
      <c r="I24" s="161"/>
      <c r="J24" s="150"/>
      <c r="K24" s="161"/>
      <c r="L24" s="150"/>
      <c r="M24" s="161"/>
      <c r="N24" s="150"/>
    </row>
    <row r="25" spans="1:14" ht="18" customHeight="1">
      <c r="A25" s="309"/>
      <c r="B25" s="309"/>
      <c r="C25" s="52" t="s">
        <v>233</v>
      </c>
      <c r="D25" s="53"/>
      <c r="E25" s="161">
        <v>278</v>
      </c>
      <c r="F25" s="150">
        <v>269</v>
      </c>
      <c r="G25" s="161"/>
      <c r="H25" s="150"/>
      <c r="I25" s="161"/>
      <c r="J25" s="150"/>
      <c r="K25" s="161"/>
      <c r="L25" s="150"/>
      <c r="M25" s="161"/>
      <c r="N25" s="150"/>
    </row>
    <row r="26" spans="1:14" ht="18" customHeight="1">
      <c r="A26" s="309"/>
      <c r="B26" s="310"/>
      <c r="C26" s="57" t="s">
        <v>234</v>
      </c>
      <c r="D26" s="58"/>
      <c r="E26" s="273">
        <v>288</v>
      </c>
      <c r="F26" s="151">
        <v>279</v>
      </c>
      <c r="G26" s="273"/>
      <c r="H26" s="151"/>
      <c r="I26" s="142"/>
      <c r="J26" s="151"/>
      <c r="K26" s="273"/>
      <c r="L26" s="151"/>
      <c r="M26" s="273"/>
      <c r="N26" s="151"/>
    </row>
    <row r="27" spans="1:14" ht="18" customHeight="1">
      <c r="A27" s="310"/>
      <c r="B27" s="59" t="s">
        <v>235</v>
      </c>
      <c r="C27" s="37"/>
      <c r="D27" s="37"/>
      <c r="E27" s="274">
        <v>10516</v>
      </c>
      <c r="F27" s="151">
        <v>12154</v>
      </c>
      <c r="G27" s="165"/>
      <c r="H27" s="151"/>
      <c r="I27" s="274"/>
      <c r="J27" s="151"/>
      <c r="K27" s="165"/>
      <c r="L27" s="151"/>
      <c r="M27" s="165"/>
      <c r="N27" s="151"/>
    </row>
    <row r="28" spans="1:14" ht="18" customHeight="1">
      <c r="A28" s="353" t="s">
        <v>236</v>
      </c>
      <c r="B28" s="353" t="s">
        <v>237</v>
      </c>
      <c r="C28" s="207" t="s">
        <v>238</v>
      </c>
      <c r="D28" s="275" t="s">
        <v>37</v>
      </c>
      <c r="E28" s="168">
        <v>1657</v>
      </c>
      <c r="F28" s="152">
        <v>1598</v>
      </c>
      <c r="G28" s="168"/>
      <c r="H28" s="152"/>
      <c r="I28" s="168"/>
      <c r="J28" s="152"/>
      <c r="K28" s="168"/>
      <c r="L28" s="152"/>
      <c r="M28" s="168"/>
      <c r="N28" s="152"/>
    </row>
    <row r="29" spans="1:14" ht="18" customHeight="1">
      <c r="A29" s="309"/>
      <c r="B29" s="309"/>
      <c r="C29" s="52" t="s">
        <v>239</v>
      </c>
      <c r="D29" s="276" t="s">
        <v>38</v>
      </c>
      <c r="E29" s="161">
        <v>1647</v>
      </c>
      <c r="F29" s="150">
        <v>1588</v>
      </c>
      <c r="G29" s="161"/>
      <c r="H29" s="150"/>
      <c r="I29" s="161"/>
      <c r="J29" s="150"/>
      <c r="K29" s="161"/>
      <c r="L29" s="150"/>
      <c r="M29" s="161"/>
      <c r="N29" s="150"/>
    </row>
    <row r="30" spans="1:14" ht="18" customHeight="1">
      <c r="A30" s="309"/>
      <c r="B30" s="309"/>
      <c r="C30" s="52" t="s">
        <v>240</v>
      </c>
      <c r="D30" s="276" t="s">
        <v>241</v>
      </c>
      <c r="E30" s="161">
        <v>1</v>
      </c>
      <c r="F30" s="150">
        <v>3</v>
      </c>
      <c r="G30" s="117"/>
      <c r="H30" s="150"/>
      <c r="I30" s="161"/>
      <c r="J30" s="150"/>
      <c r="K30" s="161"/>
      <c r="L30" s="150"/>
      <c r="M30" s="161"/>
      <c r="N30" s="150"/>
    </row>
    <row r="31" spans="1:15" ht="18" customHeight="1">
      <c r="A31" s="309"/>
      <c r="B31" s="309"/>
      <c r="C31" s="6" t="s">
        <v>242</v>
      </c>
      <c r="D31" s="277" t="s">
        <v>243</v>
      </c>
      <c r="E31" s="165">
        <f aca="true" t="shared" si="0" ref="E31:N31">E28-E29-E30</f>
        <v>9</v>
      </c>
      <c r="F31" s="267">
        <f t="shared" si="0"/>
        <v>7</v>
      </c>
      <c r="G31" s="165">
        <f t="shared" si="0"/>
        <v>0</v>
      </c>
      <c r="H31" s="267">
        <f t="shared" si="0"/>
        <v>0</v>
      </c>
      <c r="I31" s="165">
        <f t="shared" si="0"/>
        <v>0</v>
      </c>
      <c r="J31" s="278">
        <f t="shared" si="0"/>
        <v>0</v>
      </c>
      <c r="K31" s="165">
        <f t="shared" si="0"/>
        <v>0</v>
      </c>
      <c r="L31" s="278">
        <f t="shared" si="0"/>
        <v>0</v>
      </c>
      <c r="M31" s="165">
        <f t="shared" si="0"/>
        <v>0</v>
      </c>
      <c r="N31" s="267">
        <f t="shared" si="0"/>
        <v>0</v>
      </c>
      <c r="O31" s="8"/>
    </row>
    <row r="32" spans="1:14" ht="18" customHeight="1">
      <c r="A32" s="309"/>
      <c r="B32" s="309"/>
      <c r="C32" s="207" t="s">
        <v>244</v>
      </c>
      <c r="D32" s="275" t="s">
        <v>245</v>
      </c>
      <c r="E32" s="168">
        <v>0</v>
      </c>
      <c r="F32" s="152">
        <v>0.2</v>
      </c>
      <c r="G32" s="168"/>
      <c r="H32" s="152"/>
      <c r="I32" s="168"/>
      <c r="J32" s="152"/>
      <c r="K32" s="168"/>
      <c r="L32" s="152"/>
      <c r="M32" s="168"/>
      <c r="N32" s="152"/>
    </row>
    <row r="33" spans="1:14" ht="18" customHeight="1">
      <c r="A33" s="309"/>
      <c r="B33" s="309"/>
      <c r="C33" s="52" t="s">
        <v>246</v>
      </c>
      <c r="D33" s="276" t="s">
        <v>247</v>
      </c>
      <c r="E33" s="161">
        <v>0</v>
      </c>
      <c r="F33" s="150">
        <v>0</v>
      </c>
      <c r="G33" s="161"/>
      <c r="H33" s="150"/>
      <c r="I33" s="161"/>
      <c r="J33" s="150"/>
      <c r="K33" s="161"/>
      <c r="L33" s="150"/>
      <c r="M33" s="161"/>
      <c r="N33" s="150"/>
    </row>
    <row r="34" spans="1:14" ht="18" customHeight="1">
      <c r="A34" s="309"/>
      <c r="B34" s="310"/>
      <c r="C34" s="6" t="s">
        <v>248</v>
      </c>
      <c r="D34" s="277" t="s">
        <v>249</v>
      </c>
      <c r="E34" s="165">
        <f aca="true" t="shared" si="1" ref="E34:N34">E31+E32-E33</f>
        <v>9</v>
      </c>
      <c r="F34" s="151">
        <f t="shared" si="1"/>
        <v>7.2</v>
      </c>
      <c r="G34" s="165">
        <f t="shared" si="1"/>
        <v>0</v>
      </c>
      <c r="H34" s="151">
        <f t="shared" si="1"/>
        <v>0</v>
      </c>
      <c r="I34" s="165">
        <f t="shared" si="1"/>
        <v>0</v>
      </c>
      <c r="J34" s="151">
        <f t="shared" si="1"/>
        <v>0</v>
      </c>
      <c r="K34" s="165">
        <f t="shared" si="1"/>
        <v>0</v>
      </c>
      <c r="L34" s="151">
        <f t="shared" si="1"/>
        <v>0</v>
      </c>
      <c r="M34" s="165">
        <f t="shared" si="1"/>
        <v>0</v>
      </c>
      <c r="N34" s="151">
        <f t="shared" si="1"/>
        <v>0</v>
      </c>
    </row>
    <row r="35" spans="1:14" ht="18" customHeight="1">
      <c r="A35" s="309"/>
      <c r="B35" s="353" t="s">
        <v>250</v>
      </c>
      <c r="C35" s="207" t="s">
        <v>251</v>
      </c>
      <c r="D35" s="275" t="s">
        <v>252</v>
      </c>
      <c r="E35" s="168">
        <v>0</v>
      </c>
      <c r="F35" s="152">
        <v>0</v>
      </c>
      <c r="G35" s="168"/>
      <c r="H35" s="152"/>
      <c r="I35" s="168"/>
      <c r="J35" s="152"/>
      <c r="K35" s="168"/>
      <c r="L35" s="152"/>
      <c r="M35" s="168"/>
      <c r="N35" s="152"/>
    </row>
    <row r="36" spans="1:14" ht="18" customHeight="1">
      <c r="A36" s="309"/>
      <c r="B36" s="309"/>
      <c r="C36" s="52" t="s">
        <v>253</v>
      </c>
      <c r="D36" s="276" t="s">
        <v>254</v>
      </c>
      <c r="E36" s="161">
        <v>0</v>
      </c>
      <c r="F36" s="150">
        <v>0</v>
      </c>
      <c r="G36" s="161"/>
      <c r="H36" s="150"/>
      <c r="I36" s="161"/>
      <c r="J36" s="150"/>
      <c r="K36" s="161"/>
      <c r="L36" s="150"/>
      <c r="M36" s="161"/>
      <c r="N36" s="150"/>
    </row>
    <row r="37" spans="1:14" ht="18" customHeight="1">
      <c r="A37" s="309"/>
      <c r="B37" s="309"/>
      <c r="C37" s="52" t="s">
        <v>255</v>
      </c>
      <c r="D37" s="276" t="s">
        <v>256</v>
      </c>
      <c r="E37" s="161">
        <f aca="true" t="shared" si="2" ref="E37:N37">E34+E35-E36</f>
        <v>9</v>
      </c>
      <c r="F37" s="150">
        <f t="shared" si="2"/>
        <v>7.2</v>
      </c>
      <c r="G37" s="161">
        <f t="shared" si="2"/>
        <v>0</v>
      </c>
      <c r="H37" s="150">
        <f t="shared" si="2"/>
        <v>0</v>
      </c>
      <c r="I37" s="161">
        <f t="shared" si="2"/>
        <v>0</v>
      </c>
      <c r="J37" s="150">
        <f t="shared" si="2"/>
        <v>0</v>
      </c>
      <c r="K37" s="161">
        <f t="shared" si="2"/>
        <v>0</v>
      </c>
      <c r="L37" s="150">
        <f t="shared" si="2"/>
        <v>0</v>
      </c>
      <c r="M37" s="161">
        <f t="shared" si="2"/>
        <v>0</v>
      </c>
      <c r="N37" s="150">
        <f t="shared" si="2"/>
        <v>0</v>
      </c>
    </row>
    <row r="38" spans="1:14" ht="18" customHeight="1">
      <c r="A38" s="309"/>
      <c r="B38" s="309"/>
      <c r="C38" s="52" t="s">
        <v>257</v>
      </c>
      <c r="D38" s="276" t="s">
        <v>258</v>
      </c>
      <c r="E38" s="161">
        <v>0</v>
      </c>
      <c r="F38" s="150">
        <v>0</v>
      </c>
      <c r="G38" s="161"/>
      <c r="H38" s="150"/>
      <c r="I38" s="161"/>
      <c r="J38" s="150"/>
      <c r="K38" s="161"/>
      <c r="L38" s="150"/>
      <c r="M38" s="161"/>
      <c r="N38" s="150"/>
    </row>
    <row r="39" spans="1:14" ht="18" customHeight="1">
      <c r="A39" s="309"/>
      <c r="B39" s="309"/>
      <c r="C39" s="52" t="s">
        <v>259</v>
      </c>
      <c r="D39" s="276" t="s">
        <v>260</v>
      </c>
      <c r="E39" s="161">
        <v>0</v>
      </c>
      <c r="F39" s="150">
        <v>0</v>
      </c>
      <c r="G39" s="161"/>
      <c r="H39" s="150"/>
      <c r="I39" s="161"/>
      <c r="J39" s="150"/>
      <c r="K39" s="161"/>
      <c r="L39" s="150"/>
      <c r="M39" s="161"/>
      <c r="N39" s="150"/>
    </row>
    <row r="40" spans="1:14" ht="18" customHeight="1">
      <c r="A40" s="309"/>
      <c r="B40" s="309"/>
      <c r="C40" s="52" t="s">
        <v>261</v>
      </c>
      <c r="D40" s="276" t="s">
        <v>262</v>
      </c>
      <c r="E40" s="161">
        <v>0</v>
      </c>
      <c r="F40" s="150">
        <v>0</v>
      </c>
      <c r="G40" s="161"/>
      <c r="H40" s="150"/>
      <c r="I40" s="161"/>
      <c r="J40" s="150"/>
      <c r="K40" s="161"/>
      <c r="L40" s="150"/>
      <c r="M40" s="161"/>
      <c r="N40" s="150"/>
    </row>
    <row r="41" spans="1:14" ht="18" customHeight="1">
      <c r="A41" s="309"/>
      <c r="B41" s="309"/>
      <c r="C41" s="219" t="s">
        <v>263</v>
      </c>
      <c r="D41" s="276" t="s">
        <v>264</v>
      </c>
      <c r="E41" s="161">
        <f aca="true" t="shared" si="3" ref="E41:N41">E34+E35-E36-E40</f>
        <v>9</v>
      </c>
      <c r="F41" s="150">
        <f t="shared" si="3"/>
        <v>7.2</v>
      </c>
      <c r="G41" s="161">
        <f t="shared" si="3"/>
        <v>0</v>
      </c>
      <c r="H41" s="150">
        <f t="shared" si="3"/>
        <v>0</v>
      </c>
      <c r="I41" s="161">
        <f t="shared" si="3"/>
        <v>0</v>
      </c>
      <c r="J41" s="150">
        <f t="shared" si="3"/>
        <v>0</v>
      </c>
      <c r="K41" s="161">
        <f t="shared" si="3"/>
        <v>0</v>
      </c>
      <c r="L41" s="150">
        <f t="shared" si="3"/>
        <v>0</v>
      </c>
      <c r="M41" s="161">
        <f t="shared" si="3"/>
        <v>0</v>
      </c>
      <c r="N41" s="150">
        <f t="shared" si="3"/>
        <v>0</v>
      </c>
    </row>
    <row r="42" spans="1:14" ht="18" customHeight="1">
      <c r="A42" s="309"/>
      <c r="B42" s="309"/>
      <c r="C42" s="354" t="s">
        <v>265</v>
      </c>
      <c r="D42" s="355"/>
      <c r="E42" s="117">
        <f aca="true" t="shared" si="4" ref="E42:N42">E37+E38-E39-E40</f>
        <v>9</v>
      </c>
      <c r="F42" s="118">
        <f t="shared" si="4"/>
        <v>7.2</v>
      </c>
      <c r="G42" s="117">
        <f t="shared" si="4"/>
        <v>0</v>
      </c>
      <c r="H42" s="118">
        <f t="shared" si="4"/>
        <v>0</v>
      </c>
      <c r="I42" s="117">
        <f t="shared" si="4"/>
        <v>0</v>
      </c>
      <c r="J42" s="118">
        <f t="shared" si="4"/>
        <v>0</v>
      </c>
      <c r="K42" s="117">
        <f t="shared" si="4"/>
        <v>0</v>
      </c>
      <c r="L42" s="118">
        <f t="shared" si="4"/>
        <v>0</v>
      </c>
      <c r="M42" s="117">
        <f t="shared" si="4"/>
        <v>0</v>
      </c>
      <c r="N42" s="150">
        <f t="shared" si="4"/>
        <v>0</v>
      </c>
    </row>
    <row r="43" spans="1:14" ht="18" customHeight="1">
      <c r="A43" s="309"/>
      <c r="B43" s="309"/>
      <c r="C43" s="52" t="s">
        <v>266</v>
      </c>
      <c r="D43" s="276" t="s">
        <v>267</v>
      </c>
      <c r="E43" s="161">
        <v>268</v>
      </c>
      <c r="F43" s="150">
        <v>261</v>
      </c>
      <c r="G43" s="161"/>
      <c r="H43" s="150"/>
      <c r="I43" s="161"/>
      <c r="J43" s="150"/>
      <c r="K43" s="161"/>
      <c r="L43" s="150"/>
      <c r="M43" s="161"/>
      <c r="N43" s="150"/>
    </row>
    <row r="44" spans="1:14" ht="18" customHeight="1">
      <c r="A44" s="310"/>
      <c r="B44" s="310"/>
      <c r="C44" s="6" t="s">
        <v>268</v>
      </c>
      <c r="D44" s="110" t="s">
        <v>269</v>
      </c>
      <c r="E44" s="165">
        <f aca="true" t="shared" si="5" ref="E44:N44">E41+E43</f>
        <v>277</v>
      </c>
      <c r="F44" s="151">
        <f t="shared" si="5"/>
        <v>268.2</v>
      </c>
      <c r="G44" s="165">
        <f t="shared" si="5"/>
        <v>0</v>
      </c>
      <c r="H44" s="151">
        <f t="shared" si="5"/>
        <v>0</v>
      </c>
      <c r="I44" s="165">
        <f t="shared" si="5"/>
        <v>0</v>
      </c>
      <c r="J44" s="151">
        <f t="shared" si="5"/>
        <v>0</v>
      </c>
      <c r="K44" s="165">
        <f t="shared" si="5"/>
        <v>0</v>
      </c>
      <c r="L44" s="151">
        <f t="shared" si="5"/>
        <v>0</v>
      </c>
      <c r="M44" s="165">
        <f t="shared" si="5"/>
        <v>0</v>
      </c>
      <c r="N44" s="151">
        <f t="shared" si="5"/>
        <v>0</v>
      </c>
    </row>
    <row r="45" ht="13.5" customHeight="1">
      <c r="A45" s="27" t="s">
        <v>270</v>
      </c>
    </row>
    <row r="46" ht="13.5" customHeight="1">
      <c r="A46" s="27" t="s">
        <v>271</v>
      </c>
    </row>
    <row r="47" ht="13.5">
      <c r="A47" s="279"/>
    </row>
  </sheetData>
  <sheetProtection/>
  <mergeCells count="14">
    <mergeCell ref="C42:D42"/>
    <mergeCell ref="A15:A27"/>
    <mergeCell ref="B15:B18"/>
    <mergeCell ref="B19:B22"/>
    <mergeCell ref="B23:B26"/>
    <mergeCell ref="A28:A44"/>
    <mergeCell ref="B28:B34"/>
    <mergeCell ref="B35:B44"/>
    <mergeCell ref="E6:F6"/>
    <mergeCell ref="G6:H6"/>
    <mergeCell ref="K6:L6"/>
    <mergeCell ref="M6:N6"/>
    <mergeCell ref="A8:A14"/>
    <mergeCell ref="B9:B14"/>
  </mergeCells>
  <printOptions horizontalCentered="1"/>
  <pageMargins left="0.3937007874015748" right="0.3937007874015748" top="0.1968503937007874" bottom="0.1968503937007874" header="0.2755905511811024" footer="0.2362204724409449"/>
  <pageSetup firstPageNumber="5" useFirstPageNumber="1" fitToHeight="1" fitToWidth="1" horizontalDpi="300" verticalDpi="300" orientation="landscape" paperSize="9" scale="76" r:id="rId1"/>
  <headerFooter alignWithMargins="0">
    <oddHeader>&amp;R&amp;"明朝,斜体"&amp;9指定都市－5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調査統計係</dc:creator>
  <cp:keywords/>
  <dc:description/>
  <cp:lastModifiedBy>yamasaki</cp:lastModifiedBy>
  <cp:lastPrinted>2017-09-15T04:16:04Z</cp:lastPrinted>
  <dcterms:created xsi:type="dcterms:W3CDTF">1999-07-06T05:17:05Z</dcterms:created>
  <dcterms:modified xsi:type="dcterms:W3CDTF">2017-10-31T02:39:17Z</dcterms:modified>
  <cp:category/>
  <cp:version/>
  <cp:contentType/>
  <cp:contentStatus/>
</cp:coreProperties>
</file>