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'5.三セク決算'!$A$1:$N$47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<sst xmlns="http://schemas.openxmlformats.org/spreadsheetml/2006/main" count="506" uniqueCount="305">
  <si>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</si>
  <si>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</si>
  <si>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</si>
  <si>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</si>
  <si>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</si>
  <si>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</si>
  <si>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</si>
  <si>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</si>
  <si>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</si>
  <si>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</si>
  <si>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</si>
  <si>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</si>
  <si>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</si>
  <si>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</si>
  <si>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</si>
  <si>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</si>
  <si>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</si>
  <si>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</si>
  <si>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</si>
  <si>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</si>
  <si>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</si>
  <si>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</si>
  <si>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</si>
  <si>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</si>
  <si>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</si>
  <si>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</si>
  <si>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</si>
  <si>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</si>
  <si>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</si>
  <si>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</si>
  <si>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</si>
  <si>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</si>
  <si>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</si>
  <si>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</si>
  <si>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</si>
  <si>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</si>
  <si>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</si>
  <si>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</si>
  <si>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</si>
  <si>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</si>
  <si>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</si>
  <si>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</si>
  <si>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</si>
  <si>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</si>
  <si>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</si>
  <si>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</si>
  <si>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</si>
  <si>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</si>
  <si>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</si>
  <si>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</si>
  <si>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</si>
  <si>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</si>
  <si>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</si>
  <si>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</si>
  <si>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</si>
  <si>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</si>
  <si>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</si>
  <si>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</si>
  <si>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</si>
  <si>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</si>
  <si>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</si>
  <si>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</si>
  <si>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</si>
  <si>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</si>
  <si>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</si>
  <si>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</si>
  <si>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</si>
  <si>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</si>
  <si>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</si>
  <si>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</si>
  <si>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</si>
  <si>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</si>
  <si>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</si>
  <si>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</si>
  <si>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</si>
  <si>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</si>
  <si>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</si>
  <si>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</si>
  <si>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</si>
  <si>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</si>
  <si>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</si>
  <si>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</si>
  <si>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</si>
  <si>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</si>
  <si>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</si>
  <si>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</si>
  <si>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</si>
  <si>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</si>
  <si>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</si>
  <si>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</si>
  <si>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</si>
  <si>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</si>
  <si>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</si>
  <si>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</si>
  <si>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</si>
  <si>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</si>
  <si>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</si>
  <si>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</si>
  <si>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</si>
  <si>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</si>
  <si>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</si>
  <si>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</si>
  <si>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</si>
  <si>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</si>
  <si>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</si>
  <si>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</si>
  <si>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</si>
  <si>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</si>
  <si>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</si>
  <si>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</si>
  <si>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</si>
  <si>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</si>
  <si>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</si>
  <si>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</si>
  <si>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</si>
  <si>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</si>
  <si>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</si>
  <si>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</si>
  <si>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</si>
  <si>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</si>
  <si>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</si>
  <si>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</si>
  <si>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</si>
  <si>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</si>
  <si>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</si>
  <si>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</si>
  <si>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</si>
  <si>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</si>
  <si>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</si>
  <si>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</si>
  <si>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</si>
  <si>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</si>
  <si>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</si>
  <si>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</si>
  <si>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</si>
  <si>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</si>
  <si>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</si>
  <si>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</si>
  <si>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</si>
  <si>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</si>
  <si>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</si>
  <si>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</si>
  <si>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</si>
  <si>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</si>
  <si>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</si>
  <si>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</si>
  <si>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</si>
  <si>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</si>
  <si>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</si>
  <si>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</si>
  <si>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</si>
  <si>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</si>
  <si>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</si>
  <si>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</si>
  <si>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</si>
  <si>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</si>
  <si>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</si>
  <si>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</si>
  <si>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</si>
  <si>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</si>
  <si>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</si>
  <si>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</si>
  <si>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</si>
  <si>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</si>
  <si>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</si>
  <si>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</si>
  <si>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</si>
  <si>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</si>
  <si>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</si>
  <si>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</si>
  <si>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</si>
  <si>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</si>
  <si>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</si>
  <si>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</si>
  <si>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</si>
  <si>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</si>
  <si>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</si>
  <si>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</si>
  <si>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</si>
  <si>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</si>
  <si>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</si>
  <si>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</si>
  <si>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</si>
  <si>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</si>
  <si>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</si>
  <si>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</si>
  <si>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</si>
  <si>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</si>
  <si>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</si>
  <si>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</si>
  <si>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</si>
  <si>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</si>
  <si>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</si>
  <si>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</si>
  <si>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</si>
  <si>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</si>
  <si>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</si>
  <si>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</si>
  <si>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</si>
  <si>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</si>
  <si>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</si>
  <si>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</si>
  <si>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</si>
  <si>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</si>
  <si>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</si>
  <si>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</si>
  <si>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</si>
  <si>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</si>
  <si>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</si>
  <si>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</si>
  <si>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</si>
  <si>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</si>
  <si>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</si>
  <si>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</si>
  <si>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</si>
  <si>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</si>
  <si>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</si>
  <si>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</si>
  <si>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</si>
  <si>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</si>
  <si>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</si>
  <si>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</si>
  <si>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</si>
  <si>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</si>
  <si>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</si>
  <si>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</si>
  <si>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</si>
  <si>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</si>
  <si>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</si>
  <si>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</si>
  <si>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</si>
  <si>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</si>
  <si>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</si>
  <si>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</si>
  <si>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</si>
  <si>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</si>
  <si>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</si>
  <si>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</si>
  <si>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</si>
  <si>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</si>
  <si>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</si>
  <si>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</si>
  <si>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</si>
  <si>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</si>
  <si>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</si>
  <si>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</si>
  <si>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</si>
  <si>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</si>
  <si>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</si>
  <si>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</si>
  <si>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</si>
  <si>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</si>
  <si>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</si>
  <si>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</si>
  <si>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</si>
  <si>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</si>
  <si>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</si>
  <si>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</si>
  <si>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</si>
  <si>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</si>
  <si>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</si>
  <si>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</si>
  <si>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</si>
  <si>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</si>
  <si>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</si>
  <si>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</si>
  <si>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</si>
  <si>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</si>
  <si>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</si>
  <si>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</si>
  <si>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</si>
  <si>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</si>
  <si>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</si>
  <si>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</si>
  <si>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</si>
  <si>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28年度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</si>
  <si>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</si>
  <si>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</si>
  <si>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</si>
  <si>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</si>
  <si>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</si>
  <si>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</si>
  <si>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</si>
  <si>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</si>
  <si>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</si>
  <si>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</si>
  <si>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(平成27年度決算ﾍﾞｰｽ）</t>
  </si>
  <si>
    <t>27年度</t>
  </si>
  <si>
    <t>27年度</t>
  </si>
  <si>
    <t>27年度</t>
  </si>
  <si>
    <t>(平成27年度決算額）</t>
  </si>
  <si>
    <t>病院事業会計</t>
  </si>
  <si>
    <t>下水道事業会計</t>
  </si>
  <si>
    <t>水道事業会計</t>
  </si>
  <si>
    <t>工業用水道事業会計</t>
  </si>
  <si>
    <t>自動車運送事業会計</t>
  </si>
  <si>
    <t>川崎臨港倉庫埠頭株式会社</t>
  </si>
  <si>
    <t>川崎冷蔵株式会社</t>
  </si>
  <si>
    <t>かわさき市民放送㈱</t>
  </si>
  <si>
    <t>川崎市住宅供給公社</t>
  </si>
  <si>
    <t>川崎市土地開発公社</t>
  </si>
  <si>
    <t>－</t>
  </si>
  <si>
    <t>別途積立金取崩</t>
  </si>
  <si>
    <t>川崎市</t>
  </si>
  <si>
    <t>川崎市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</si>
</sst>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215" fontId="0" fillId="0" borderId="80" xfId="48" applyNumberFormat="1" applyFont="1" applyBorder="1" applyAlignment="1">
      <alignment vertical="center"/>
    </xf>
    <xf numFmtId="215" fontId="0" fillId="0" borderId="81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2" xfId="0" applyNumberFormat="1" applyBorder="1" applyAlignment="1">
      <alignment horizontal="center" vertical="center"/>
    </xf>
    <xf numFmtId="41" fontId="0" fillId="0" borderId="83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217" fontId="10" fillId="0" borderId="82" xfId="48" applyNumberFormat="1" applyFont="1" applyBorder="1" applyAlignment="1">
      <alignment vertical="center" textRotation="255"/>
    </xf>
    <xf numFmtId="0" fontId="13" fillId="0" borderId="83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33" borderId="60" xfId="48" applyNumberFormat="1" applyFill="1" applyBorder="1" applyAlignment="1">
      <alignment vertical="center"/>
    </xf>
    <xf numFmtId="214" fontId="0" fillId="33" borderId="19" xfId="0" applyNumberFormat="1" applyFill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3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3" fillId="0" borderId="83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33" borderId="64" xfId="48" applyNumberFormat="1" applyFill="1" applyBorder="1" applyAlignment="1">
      <alignment vertical="center"/>
    </xf>
    <xf numFmtId="214" fontId="0" fillId="33" borderId="65" xfId="0" applyNumberFormat="1" applyFill="1" applyBorder="1" applyAlignment="1">
      <alignment vertical="center"/>
    </xf>
    <xf numFmtId="214" fontId="0" fillId="0" borderId="19" xfId="48" applyNumberForma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0" fontId="4" fillId="0" borderId="13" xfId="0" applyNumberFormat="1" applyFont="1" applyFill="1" applyBorder="1" applyAlignment="1">
      <alignment horizontal="centerContinuous" vertical="center"/>
    </xf>
    <xf numFmtId="41" fontId="4" fillId="0" borderId="13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6" fillId="0" borderId="13" xfId="0" applyNumberFormat="1" applyFont="1" applyFill="1" applyBorder="1" applyAlignment="1">
      <alignment horizontal="left" vertical="center"/>
    </xf>
    <xf numFmtId="41" fontId="16" fillId="0" borderId="36" xfId="0" applyNumberFormat="1" applyFont="1" applyFill="1" applyBorder="1" applyAlignment="1">
      <alignment horizontal="right" vertical="center"/>
    </xf>
    <xf numFmtId="41" fontId="16" fillId="0" borderId="3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 quotePrefix="1">
      <alignment horizontal="right" vertical="center"/>
    </xf>
    <xf numFmtId="41" fontId="0" fillId="0" borderId="10" xfId="0" applyNumberFormat="1" applyFont="1" applyFill="1" applyBorder="1" applyAlignment="1">
      <alignment horizontal="centerContinuous" vertical="center"/>
    </xf>
    <xf numFmtId="41" fontId="0" fillId="0" borderId="11" xfId="0" applyNumberFormat="1" applyFont="1" applyFill="1" applyBorder="1" applyAlignment="1">
      <alignment horizontal="centerContinuous" vertical="center"/>
    </xf>
    <xf numFmtId="41" fontId="0" fillId="0" borderId="23" xfId="0" applyNumberFormat="1" applyFont="1" applyFill="1" applyBorder="1" applyAlignment="1">
      <alignment horizontal="center" vertical="center"/>
    </xf>
    <xf numFmtId="41" fontId="0" fillId="0" borderId="79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Continuous" vertical="center"/>
    </xf>
    <xf numFmtId="41" fontId="0" fillId="0" borderId="13" xfId="0" applyNumberFormat="1" applyFont="1" applyFill="1" applyBorder="1" applyAlignment="1">
      <alignment horizontal="centerContinuous" vertical="center"/>
    </xf>
    <xf numFmtId="41" fontId="0" fillId="0" borderId="63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68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textRotation="255"/>
    </xf>
    <xf numFmtId="41" fontId="0" fillId="0" borderId="71" xfId="0" applyNumberFormat="1" applyFont="1" applyFill="1" applyBorder="1" applyAlignment="1">
      <alignment vertical="center"/>
    </xf>
    <xf numFmtId="0" fontId="0" fillId="0" borderId="72" xfId="0" applyFont="1" applyFill="1" applyBorder="1" applyAlignment="1">
      <alignment horizontal="distributed" vertical="center"/>
    </xf>
    <xf numFmtId="214" fontId="0" fillId="0" borderId="84" xfId="48" applyNumberFormat="1" applyFont="1" applyFill="1" applyBorder="1" applyAlignment="1">
      <alignment horizontal="center" vertical="center"/>
    </xf>
    <xf numFmtId="214" fontId="0" fillId="0" borderId="85" xfId="48" applyNumberFormat="1" applyFont="1" applyFill="1" applyBorder="1" applyAlignment="1">
      <alignment horizontal="center" vertical="center"/>
    </xf>
    <xf numFmtId="214" fontId="0" fillId="0" borderId="80" xfId="48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 textRotation="255"/>
    </xf>
    <xf numFmtId="41" fontId="0" fillId="0" borderId="23" xfId="0" applyNumberFormat="1" applyFont="1" applyFill="1" applyBorder="1" applyAlignment="1">
      <alignment horizontal="left" vertical="center"/>
    </xf>
    <xf numFmtId="41" fontId="0" fillId="0" borderId="15" xfId="0" applyNumberFormat="1" applyFont="1" applyFill="1" applyBorder="1" applyAlignment="1">
      <alignment horizontal="left" vertical="center"/>
    </xf>
    <xf numFmtId="214" fontId="0" fillId="0" borderId="19" xfId="48" applyNumberFormat="1" applyFont="1" applyFill="1" applyBorder="1" applyAlignment="1">
      <alignment horizontal="center" vertical="center"/>
    </xf>
    <xf numFmtId="214" fontId="0" fillId="0" borderId="18" xfId="48" applyNumberFormat="1" applyFont="1" applyFill="1" applyBorder="1" applyAlignment="1">
      <alignment horizontal="center" vertical="center"/>
    </xf>
    <xf numFmtId="214" fontId="0" fillId="0" borderId="65" xfId="48" applyNumberFormat="1" applyFont="1" applyFill="1" applyBorder="1" applyAlignment="1">
      <alignment horizontal="center" vertical="center"/>
    </xf>
    <xf numFmtId="41" fontId="0" fillId="0" borderId="36" xfId="0" applyNumberFormat="1" applyFont="1" applyFill="1" applyBorder="1" applyAlignment="1">
      <alignment horizontal="left" vertical="center"/>
    </xf>
    <xf numFmtId="41" fontId="0" fillId="0" borderId="37" xfId="0" applyNumberFormat="1" applyFont="1" applyFill="1" applyBorder="1" applyAlignment="1">
      <alignment horizontal="left" vertical="center"/>
    </xf>
    <xf numFmtId="214" fontId="0" fillId="0" borderId="59" xfId="48" applyNumberFormat="1" applyFont="1" applyFill="1" applyBorder="1" applyAlignment="1">
      <alignment horizontal="center" vertical="center"/>
    </xf>
    <xf numFmtId="214" fontId="0" fillId="0" borderId="16" xfId="48" applyNumberFormat="1" applyFont="1" applyFill="1" applyBorder="1" applyAlignment="1">
      <alignment horizontal="center" vertical="center"/>
    </xf>
    <xf numFmtId="214" fontId="0" fillId="0" borderId="66" xfId="48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textRotation="255"/>
    </xf>
    <xf numFmtId="41" fontId="0" fillId="0" borderId="12" xfId="0" applyNumberFormat="1" applyFont="1" applyFill="1" applyBorder="1" applyAlignment="1">
      <alignment horizontal="left" vertical="center"/>
    </xf>
    <xf numFmtId="41" fontId="0" fillId="0" borderId="13" xfId="0" applyNumberFormat="1" applyFont="1" applyFill="1" applyBorder="1" applyAlignment="1">
      <alignment horizontal="left" vertical="center"/>
    </xf>
    <xf numFmtId="214" fontId="0" fillId="0" borderId="61" xfId="48" applyNumberFormat="1" applyFont="1" applyFill="1" applyBorder="1" applyAlignment="1">
      <alignment horizontal="center" vertical="center"/>
    </xf>
    <xf numFmtId="214" fontId="0" fillId="0" borderId="35" xfId="48" applyNumberFormat="1" applyFont="1" applyFill="1" applyBorder="1" applyAlignment="1">
      <alignment horizontal="center" vertical="center"/>
    </xf>
    <xf numFmtId="214" fontId="0" fillId="0" borderId="22" xfId="48" applyNumberFormat="1" applyFont="1" applyFill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 textRotation="255"/>
    </xf>
    <xf numFmtId="214" fontId="0" fillId="0" borderId="86" xfId="48" applyNumberFormat="1" applyFont="1" applyFill="1" applyBorder="1" applyAlignment="1">
      <alignment vertical="center"/>
    </xf>
    <xf numFmtId="214" fontId="0" fillId="0" borderId="42" xfId="48" applyNumberFormat="1" applyFont="1" applyFill="1" applyBorder="1" applyAlignment="1">
      <alignment vertical="center"/>
    </xf>
    <xf numFmtId="214" fontId="0" fillId="0" borderId="67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16" xfId="48" applyNumberFormat="1" applyFont="1" applyFill="1" applyBorder="1" applyAlignment="1">
      <alignment vertical="center"/>
    </xf>
    <xf numFmtId="214" fontId="0" fillId="0" borderId="66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horizontal="right"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62" xfId="48" applyNumberFormat="1" applyFont="1" applyFill="1" applyBorder="1" applyAlignment="1">
      <alignment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214" fontId="0" fillId="0" borderId="22" xfId="48" applyNumberFormat="1" applyFont="1" applyFill="1" applyBorder="1" applyAlignment="1">
      <alignment vertical="center"/>
    </xf>
    <xf numFmtId="41" fontId="0" fillId="0" borderId="40" xfId="0" applyNumberFormat="1" applyFont="1" applyFill="1" applyBorder="1" applyAlignment="1">
      <alignment horizontal="left" vertical="center"/>
    </xf>
    <xf numFmtId="41" fontId="0" fillId="0" borderId="41" xfId="0" applyNumberFormat="1" applyFont="1" applyFill="1" applyBorder="1" applyAlignment="1">
      <alignment horizontal="left" vertical="center"/>
    </xf>
    <xf numFmtId="214" fontId="0" fillId="0" borderId="40" xfId="48" applyNumberFormat="1" applyFont="1" applyFill="1" applyBorder="1" applyAlignment="1">
      <alignment vertical="center"/>
    </xf>
    <xf numFmtId="214" fontId="0" fillId="0" borderId="35" xfId="48" applyNumberFormat="1" applyFont="1" applyFill="1" applyBorder="1" applyAlignment="1">
      <alignment vertical="center"/>
    </xf>
    <xf numFmtId="214" fontId="0" fillId="0" borderId="71" xfId="48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 quotePrefix="1">
      <alignment horizontal="right" vertical="center"/>
    </xf>
    <xf numFmtId="41" fontId="0" fillId="0" borderId="37" xfId="0" applyNumberFormat="1" applyFont="1" applyFill="1" applyBorder="1" applyAlignment="1" quotePrefix="1">
      <alignment horizontal="right" vertical="center"/>
    </xf>
    <xf numFmtId="41" fontId="0" fillId="0" borderId="13" xfId="0" applyNumberFormat="1" applyFont="1" applyFill="1" applyBorder="1" applyAlignment="1" quotePrefix="1">
      <alignment horizontal="right" vertical="center"/>
    </xf>
    <xf numFmtId="214" fontId="0" fillId="0" borderId="38" xfId="48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E18" sqref="E18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58" t="s">
        <v>0</v>
      </c>
      <c r="B1" s="258"/>
      <c r="C1" s="258"/>
      <c r="D1" s="258"/>
      <c r="E1" s="76" t="s">
        <v>303</v>
      </c>
      <c r="F1" s="2"/>
      <c r="AA1" s="274" t="s">
        <v>105</v>
      </c>
      <c r="AB1" s="274"/>
    </row>
    <row r="2" spans="27:37" ht="13.5">
      <c r="AA2" s="273" t="s">
        <v>106</v>
      </c>
      <c r="AB2" s="273"/>
      <c r="AC2" s="267" t="s">
        <v>107</v>
      </c>
      <c r="AD2" s="264" t="s">
        <v>108</v>
      </c>
      <c r="AE2" s="275"/>
      <c r="AF2" s="276"/>
      <c r="AG2" s="273" t="s">
        <v>109</v>
      </c>
      <c r="AH2" s="273" t="s">
        <v>110</v>
      </c>
      <c r="AI2" s="273" t="s">
        <v>111</v>
      </c>
      <c r="AJ2" s="273" t="s">
        <v>112</v>
      </c>
      <c r="AK2" s="273" t="s">
        <v>113</v>
      </c>
    </row>
    <row r="3" spans="1:37" ht="14.25">
      <c r="A3" s="22" t="s">
        <v>104</v>
      </c>
      <c r="AA3" s="273"/>
      <c r="AB3" s="273"/>
      <c r="AC3" s="269"/>
      <c r="AD3" s="171"/>
      <c r="AE3" s="170" t="s">
        <v>126</v>
      </c>
      <c r="AF3" s="170" t="s">
        <v>127</v>
      </c>
      <c r="AG3" s="273"/>
      <c r="AH3" s="273"/>
      <c r="AI3" s="273"/>
      <c r="AJ3" s="273"/>
      <c r="AK3" s="273"/>
    </row>
    <row r="4" spans="27:38" ht="13.5">
      <c r="AA4" s="267" t="str">
        <f>E1</f>
        <v>川崎市</v>
      </c>
      <c r="AB4" s="172" t="s">
        <v>114</v>
      </c>
      <c r="AC4" s="173">
        <f>F22</f>
        <v>712875</v>
      </c>
      <c r="AD4" s="173">
        <f>F9</f>
        <v>307201</v>
      </c>
      <c r="AE4" s="173">
        <f>F10</f>
        <v>141886</v>
      </c>
      <c r="AF4" s="173">
        <f>F13</f>
        <v>121197</v>
      </c>
      <c r="AG4" s="173">
        <f>F14</f>
        <v>2843</v>
      </c>
      <c r="AH4" s="173">
        <f>F15</f>
        <v>600</v>
      </c>
      <c r="AI4" s="173">
        <f>F17</f>
        <v>124706</v>
      </c>
      <c r="AJ4" s="173">
        <f>F20</f>
        <v>59800</v>
      </c>
      <c r="AK4" s="173">
        <f>F21</f>
        <v>169084</v>
      </c>
      <c r="AL4" s="174"/>
    </row>
    <row r="5" spans="1:37" ht="13.5">
      <c r="A5" s="21" t="s">
        <v>277</v>
      </c>
      <c r="AA5" s="268"/>
      <c r="AB5" s="172" t="s">
        <v>115</v>
      </c>
      <c r="AC5" s="175"/>
      <c r="AD5" s="175">
        <f>G9</f>
        <v>43.09324916710503</v>
      </c>
      <c r="AE5" s="175">
        <f>G10</f>
        <v>19.90334911450114</v>
      </c>
      <c r="AF5" s="175">
        <f>G13</f>
        <v>17.001157285639138</v>
      </c>
      <c r="AG5" s="175">
        <f>G14</f>
        <v>0.3988076450990707</v>
      </c>
      <c r="AH5" s="175">
        <f>G15</f>
        <v>0.08416622830089426</v>
      </c>
      <c r="AI5" s="175">
        <f>G17</f>
        <v>17.493389444152204</v>
      </c>
      <c r="AJ5" s="175">
        <f>G20</f>
        <v>8.388567420655797</v>
      </c>
      <c r="AK5" s="175">
        <f>G21</f>
        <v>23.71860424338068</v>
      </c>
    </row>
    <row r="6" spans="1:37" ht="14.25">
      <c r="A6" s="3"/>
      <c r="G6" s="262" t="s">
        <v>128</v>
      </c>
      <c r="H6" s="263"/>
      <c r="I6" s="263"/>
      <c r="AA6" s="269"/>
      <c r="AB6" s="172" t="s">
        <v>116</v>
      </c>
      <c r="AC6" s="175">
        <f>I22</f>
        <v>11.47694540268529</v>
      </c>
      <c r="AD6" s="175">
        <f>I9</f>
        <v>1.875335769666986</v>
      </c>
      <c r="AE6" s="175">
        <f>I10</f>
        <v>1.6848819292650585</v>
      </c>
      <c r="AF6" s="175">
        <f>I13</f>
        <v>2.615402851627313</v>
      </c>
      <c r="AG6" s="175">
        <f>I14</f>
        <v>-13.058103975535174</v>
      </c>
      <c r="AH6" s="175">
        <f>I15</f>
        <v>-3.5369774919614128</v>
      </c>
      <c r="AI6" s="175">
        <f>I17</f>
        <v>13.68223378943818</v>
      </c>
      <c r="AJ6" s="175">
        <f>I20</f>
        <v>-2.4565295403386256</v>
      </c>
      <c r="AK6" s="175">
        <f>I21</f>
        <v>48.96481243282294</v>
      </c>
    </row>
    <row r="7" spans="1:9" ht="27" customHeight="1">
      <c r="A7" s="19"/>
      <c r="B7" s="5"/>
      <c r="C7" s="5"/>
      <c r="D7" s="5"/>
      <c r="E7" s="23"/>
      <c r="F7" s="62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259" t="s">
        <v>80</v>
      </c>
      <c r="B9" s="259" t="s">
        <v>81</v>
      </c>
      <c r="C9" s="47" t="s">
        <v>3</v>
      </c>
      <c r="D9" s="48"/>
      <c r="E9" s="49"/>
      <c r="F9" s="77">
        <v>307201</v>
      </c>
      <c r="G9" s="78">
        <f aca="true" t="shared" si="0" ref="G9:G22">F9/$F$22*100</f>
        <v>43.09324916710503</v>
      </c>
      <c r="H9" s="79">
        <v>301546</v>
      </c>
      <c r="I9" s="80">
        <f aca="true" t="shared" si="1" ref="I9:I21">(F9/H9-1)*100</f>
        <v>1.875335769666986</v>
      </c>
      <c r="AA9" s="270" t="s">
        <v>105</v>
      </c>
      <c r="AB9" s="271"/>
      <c r="AC9" s="272" t="s">
        <v>117</v>
      </c>
    </row>
    <row r="10" spans="1:37" ht="18" customHeight="1">
      <c r="A10" s="260"/>
      <c r="B10" s="260"/>
      <c r="C10" s="8"/>
      <c r="D10" s="50" t="s">
        <v>22</v>
      </c>
      <c r="E10" s="30"/>
      <c r="F10" s="81">
        <v>141886</v>
      </c>
      <c r="G10" s="82">
        <f t="shared" si="0"/>
        <v>19.90334911450114</v>
      </c>
      <c r="H10" s="83">
        <v>139535</v>
      </c>
      <c r="I10" s="84">
        <f t="shared" si="1"/>
        <v>1.6848819292650585</v>
      </c>
      <c r="AA10" s="273" t="s">
        <v>106</v>
      </c>
      <c r="AB10" s="273"/>
      <c r="AC10" s="272"/>
      <c r="AD10" s="264" t="s">
        <v>118</v>
      </c>
      <c r="AE10" s="275"/>
      <c r="AF10" s="276"/>
      <c r="AG10" s="264" t="s">
        <v>119</v>
      </c>
      <c r="AH10" s="265"/>
      <c r="AI10" s="266"/>
      <c r="AJ10" s="264" t="s">
        <v>120</v>
      </c>
      <c r="AK10" s="266"/>
    </row>
    <row r="11" spans="1:37" ht="18" customHeight="1">
      <c r="A11" s="260"/>
      <c r="B11" s="260"/>
      <c r="C11" s="34"/>
      <c r="D11" s="35"/>
      <c r="E11" s="33" t="s">
        <v>23</v>
      </c>
      <c r="F11" s="85">
        <v>120060</v>
      </c>
      <c r="G11" s="86">
        <f t="shared" si="0"/>
        <v>16.841662283008944</v>
      </c>
      <c r="H11" s="87">
        <v>117147</v>
      </c>
      <c r="I11" s="88">
        <f t="shared" si="1"/>
        <v>2.4866193756562183</v>
      </c>
      <c r="AA11" s="273"/>
      <c r="AB11" s="273"/>
      <c r="AC11" s="270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260"/>
      <c r="B12" s="260"/>
      <c r="C12" s="34"/>
      <c r="D12" s="36"/>
      <c r="E12" s="33" t="s">
        <v>24</v>
      </c>
      <c r="F12" s="85">
        <v>15002</v>
      </c>
      <c r="G12" s="86">
        <f>F12/$F$22*100</f>
        <v>2.104436261616693</v>
      </c>
      <c r="H12" s="87">
        <v>15647</v>
      </c>
      <c r="I12" s="88">
        <f t="shared" si="1"/>
        <v>-4.122195948105068</v>
      </c>
      <c r="AA12" s="267" t="str">
        <f>E1</f>
        <v>川崎市</v>
      </c>
      <c r="AB12" s="172" t="s">
        <v>114</v>
      </c>
      <c r="AC12" s="173">
        <f>F40</f>
        <v>712875</v>
      </c>
      <c r="AD12" s="173">
        <f>F23</f>
        <v>398690</v>
      </c>
      <c r="AE12" s="173">
        <f>F24</f>
        <v>149486</v>
      </c>
      <c r="AF12" s="173">
        <f>F26</f>
        <v>73353</v>
      </c>
      <c r="AG12" s="173">
        <f>F27</f>
        <v>211833</v>
      </c>
      <c r="AH12" s="173">
        <f>F28</f>
        <v>70146</v>
      </c>
      <c r="AI12" s="173">
        <f>F32</f>
        <v>3105</v>
      </c>
      <c r="AJ12" s="173">
        <f>F34</f>
        <v>102352</v>
      </c>
      <c r="AK12" s="173">
        <f>F35</f>
        <v>102076</v>
      </c>
      <c r="AL12" s="177"/>
    </row>
    <row r="13" spans="1:37" ht="18" customHeight="1">
      <c r="A13" s="260"/>
      <c r="B13" s="260"/>
      <c r="C13" s="11"/>
      <c r="D13" s="31" t="s">
        <v>25</v>
      </c>
      <c r="E13" s="32"/>
      <c r="F13" s="89">
        <v>121197</v>
      </c>
      <c r="G13" s="90">
        <f t="shared" si="0"/>
        <v>17.001157285639138</v>
      </c>
      <c r="H13" s="91">
        <v>118108</v>
      </c>
      <c r="I13" s="92">
        <f t="shared" si="1"/>
        <v>2.615402851627313</v>
      </c>
      <c r="AA13" s="268"/>
      <c r="AB13" s="172" t="s">
        <v>115</v>
      </c>
      <c r="AC13" s="175"/>
      <c r="AD13" s="175">
        <f>G23</f>
        <v>55.92705593547256</v>
      </c>
      <c r="AE13" s="175">
        <f>G24</f>
        <v>20.969454672979136</v>
      </c>
      <c r="AF13" s="175">
        <f>G26</f>
        <v>10.289742240925829</v>
      </c>
      <c r="AG13" s="175">
        <f>G27</f>
        <v>29.715307732772224</v>
      </c>
      <c r="AH13" s="175">
        <f>G28</f>
        <v>9.83987375065755</v>
      </c>
      <c r="AI13" s="175">
        <f>G32</f>
        <v>0.4355602314571278</v>
      </c>
      <c r="AJ13" s="175">
        <f>G34</f>
        <v>14.357636331755216</v>
      </c>
      <c r="AK13" s="175">
        <f>G35</f>
        <v>14.318919866736804</v>
      </c>
    </row>
    <row r="14" spans="1:37" ht="18" customHeight="1">
      <c r="A14" s="260"/>
      <c r="B14" s="260"/>
      <c r="C14" s="52" t="s">
        <v>4</v>
      </c>
      <c r="D14" s="53"/>
      <c r="E14" s="54"/>
      <c r="F14" s="85">
        <v>2843</v>
      </c>
      <c r="G14" s="86">
        <f t="shared" si="0"/>
        <v>0.3988076450990707</v>
      </c>
      <c r="H14" s="87">
        <v>3270</v>
      </c>
      <c r="I14" s="88">
        <f t="shared" si="1"/>
        <v>-13.058103975535174</v>
      </c>
      <c r="AA14" s="269"/>
      <c r="AB14" s="172" t="s">
        <v>116</v>
      </c>
      <c r="AC14" s="175">
        <f>I40</f>
        <v>11.47694540268529</v>
      </c>
      <c r="AD14" s="175">
        <f>I23</f>
        <v>18.289140683643534</v>
      </c>
      <c r="AE14" s="175">
        <f>I24</f>
        <v>58.09423087092169</v>
      </c>
      <c r="AF14" s="175">
        <f>I26</f>
        <v>-1.5977141017385676</v>
      </c>
      <c r="AG14" s="175">
        <f>I27</f>
        <v>2.7766726505264128</v>
      </c>
      <c r="AH14" s="175">
        <f>I28</f>
        <v>3.5625175320744606</v>
      </c>
      <c r="AI14" s="175">
        <f>I32</f>
        <v>-45.70729148452527</v>
      </c>
      <c r="AJ14" s="175">
        <f>I34</f>
        <v>6.256942642097063</v>
      </c>
      <c r="AK14" s="175">
        <f>I35</f>
        <v>6.0573945930220585</v>
      </c>
    </row>
    <row r="15" spans="1:9" ht="18" customHeight="1">
      <c r="A15" s="260"/>
      <c r="B15" s="260"/>
      <c r="C15" s="52" t="s">
        <v>5</v>
      </c>
      <c r="D15" s="53"/>
      <c r="E15" s="54"/>
      <c r="F15" s="85">
        <v>600</v>
      </c>
      <c r="G15" s="86">
        <f t="shared" si="0"/>
        <v>0.08416622830089426</v>
      </c>
      <c r="H15" s="87">
        <v>622</v>
      </c>
      <c r="I15" s="88">
        <f t="shared" si="1"/>
        <v>-3.5369774919614128</v>
      </c>
    </row>
    <row r="16" spans="1:9" ht="18" customHeight="1">
      <c r="A16" s="260"/>
      <c r="B16" s="260"/>
      <c r="C16" s="52" t="s">
        <v>26</v>
      </c>
      <c r="D16" s="53"/>
      <c r="E16" s="54"/>
      <c r="F16" s="85">
        <v>17554</v>
      </c>
      <c r="G16" s="86">
        <f t="shared" si="0"/>
        <v>2.46242328598983</v>
      </c>
      <c r="H16" s="87">
        <v>17585</v>
      </c>
      <c r="I16" s="88">
        <f t="shared" si="1"/>
        <v>-0.17628660790446338</v>
      </c>
    </row>
    <row r="17" spans="1:9" ht="18" customHeight="1">
      <c r="A17" s="260"/>
      <c r="B17" s="260"/>
      <c r="C17" s="52" t="s">
        <v>6</v>
      </c>
      <c r="D17" s="53"/>
      <c r="E17" s="54"/>
      <c r="F17" s="85">
        <v>124706</v>
      </c>
      <c r="G17" s="86">
        <f t="shared" si="0"/>
        <v>17.493389444152204</v>
      </c>
      <c r="H17" s="87">
        <v>109697</v>
      </c>
      <c r="I17" s="88">
        <f t="shared" si="1"/>
        <v>13.68223378943818</v>
      </c>
    </row>
    <row r="18" spans="1:9" ht="18" customHeight="1">
      <c r="A18" s="260"/>
      <c r="B18" s="260"/>
      <c r="C18" s="52" t="s">
        <v>27</v>
      </c>
      <c r="D18" s="53"/>
      <c r="E18" s="54"/>
      <c r="F18" s="85">
        <v>24871</v>
      </c>
      <c r="G18" s="86">
        <f t="shared" si="0"/>
        <v>3.4888304401192354</v>
      </c>
      <c r="H18" s="87">
        <v>23533</v>
      </c>
      <c r="I18" s="88">
        <f t="shared" si="1"/>
        <v>5.685632940976504</v>
      </c>
    </row>
    <row r="19" spans="1:9" ht="18" customHeight="1">
      <c r="A19" s="260"/>
      <c r="B19" s="260"/>
      <c r="C19" s="52" t="s">
        <v>28</v>
      </c>
      <c r="D19" s="53"/>
      <c r="E19" s="54"/>
      <c r="F19" s="85">
        <v>6216</v>
      </c>
      <c r="G19" s="86">
        <f t="shared" si="0"/>
        <v>0.8719621251972646</v>
      </c>
      <c r="H19" s="87">
        <v>8417</v>
      </c>
      <c r="I19" s="88">
        <f t="shared" si="1"/>
        <v>-26.14945942734941</v>
      </c>
    </row>
    <row r="20" spans="1:9" ht="18" customHeight="1">
      <c r="A20" s="260"/>
      <c r="B20" s="260"/>
      <c r="C20" s="52" t="s">
        <v>7</v>
      </c>
      <c r="D20" s="53"/>
      <c r="E20" s="54"/>
      <c r="F20" s="85">
        <v>59800</v>
      </c>
      <c r="G20" s="86">
        <f t="shared" si="0"/>
        <v>8.388567420655797</v>
      </c>
      <c r="H20" s="87">
        <v>61306</v>
      </c>
      <c r="I20" s="88">
        <f t="shared" si="1"/>
        <v>-2.4565295403386256</v>
      </c>
    </row>
    <row r="21" spans="1:9" ht="18" customHeight="1">
      <c r="A21" s="260"/>
      <c r="B21" s="260"/>
      <c r="C21" s="57" t="s">
        <v>8</v>
      </c>
      <c r="D21" s="58"/>
      <c r="E21" s="56"/>
      <c r="F21" s="93">
        <v>169084</v>
      </c>
      <c r="G21" s="94">
        <f t="shared" si="0"/>
        <v>23.71860424338068</v>
      </c>
      <c r="H21" s="95">
        <v>113506</v>
      </c>
      <c r="I21" s="96">
        <f t="shared" si="1"/>
        <v>48.96481243282294</v>
      </c>
    </row>
    <row r="22" spans="1:9" ht="18" customHeight="1">
      <c r="A22" s="260"/>
      <c r="B22" s="261"/>
      <c r="C22" s="59" t="s">
        <v>9</v>
      </c>
      <c r="D22" s="37"/>
      <c r="E22" s="60"/>
      <c r="F22" s="97">
        <f>SUM(F9,F14:F21)</f>
        <v>712875</v>
      </c>
      <c r="G22" s="98">
        <f t="shared" si="0"/>
        <v>100</v>
      </c>
      <c r="H22" s="97">
        <f>SUM(H9,H14:H21)</f>
        <v>639482</v>
      </c>
      <c r="I22" s="241">
        <f aca="true" t="shared" si="2" ref="I22:I40">(F22/H22-1)*100</f>
        <v>11.47694540268529</v>
      </c>
    </row>
    <row r="23" spans="1:9" ht="18" customHeight="1">
      <c r="A23" s="260"/>
      <c r="B23" s="259" t="s">
        <v>82</v>
      </c>
      <c r="C23" s="4" t="s">
        <v>10</v>
      </c>
      <c r="D23" s="5"/>
      <c r="E23" s="23"/>
      <c r="F23" s="77">
        <v>398690</v>
      </c>
      <c r="G23" s="78">
        <f aca="true" t="shared" si="3" ref="G23:G37">F23/$F$40*100</f>
        <v>55.92705593547256</v>
      </c>
      <c r="H23" s="79">
        <v>337047</v>
      </c>
      <c r="I23" s="99">
        <f t="shared" si="2"/>
        <v>18.289140683643534</v>
      </c>
    </row>
    <row r="24" spans="1:9" ht="18" customHeight="1">
      <c r="A24" s="260"/>
      <c r="B24" s="260"/>
      <c r="C24" s="8"/>
      <c r="D24" s="10" t="s">
        <v>11</v>
      </c>
      <c r="E24" s="38"/>
      <c r="F24" s="85">
        <v>149486</v>
      </c>
      <c r="G24" s="86">
        <f t="shared" si="3"/>
        <v>20.969454672979136</v>
      </c>
      <c r="H24" s="87">
        <v>94555</v>
      </c>
      <c r="I24" s="88">
        <f t="shared" si="2"/>
        <v>58.09423087092169</v>
      </c>
    </row>
    <row r="25" spans="1:9" ht="18" customHeight="1">
      <c r="A25" s="260"/>
      <c r="B25" s="260"/>
      <c r="C25" s="8"/>
      <c r="D25" s="10" t="s">
        <v>29</v>
      </c>
      <c r="E25" s="38"/>
      <c r="F25" s="85">
        <v>175852</v>
      </c>
      <c r="G25" s="86">
        <f t="shared" si="3"/>
        <v>24.667999298614767</v>
      </c>
      <c r="H25" s="87">
        <v>167948</v>
      </c>
      <c r="I25" s="88">
        <f t="shared" si="2"/>
        <v>4.70621859146878</v>
      </c>
    </row>
    <row r="26" spans="1:9" ht="18" customHeight="1">
      <c r="A26" s="260"/>
      <c r="B26" s="260"/>
      <c r="C26" s="11"/>
      <c r="D26" s="10" t="s">
        <v>12</v>
      </c>
      <c r="E26" s="38"/>
      <c r="F26" s="85">
        <v>73353</v>
      </c>
      <c r="G26" s="86">
        <f t="shared" si="3"/>
        <v>10.289742240925829</v>
      </c>
      <c r="H26" s="87">
        <v>74544</v>
      </c>
      <c r="I26" s="88">
        <f t="shared" si="2"/>
        <v>-1.5977141017385676</v>
      </c>
    </row>
    <row r="27" spans="1:9" ht="18" customHeight="1">
      <c r="A27" s="260"/>
      <c r="B27" s="260"/>
      <c r="C27" s="8" t="s">
        <v>13</v>
      </c>
      <c r="D27" s="14"/>
      <c r="E27" s="25"/>
      <c r="F27" s="77">
        <v>211833</v>
      </c>
      <c r="G27" s="78">
        <f t="shared" si="3"/>
        <v>29.715307732772224</v>
      </c>
      <c r="H27" s="79">
        <v>206110</v>
      </c>
      <c r="I27" s="99">
        <f t="shared" si="2"/>
        <v>2.7766726505264128</v>
      </c>
    </row>
    <row r="28" spans="1:9" ht="18" customHeight="1">
      <c r="A28" s="260"/>
      <c r="B28" s="260"/>
      <c r="C28" s="8"/>
      <c r="D28" s="10" t="s">
        <v>14</v>
      </c>
      <c r="E28" s="38"/>
      <c r="F28" s="85">
        <v>70146</v>
      </c>
      <c r="G28" s="86">
        <f t="shared" si="3"/>
        <v>9.83987375065755</v>
      </c>
      <c r="H28" s="87">
        <v>67733</v>
      </c>
      <c r="I28" s="88">
        <f t="shared" si="2"/>
        <v>3.5625175320744606</v>
      </c>
    </row>
    <row r="29" spans="1:9" ht="18" customHeight="1">
      <c r="A29" s="260"/>
      <c r="B29" s="260"/>
      <c r="C29" s="8"/>
      <c r="D29" s="10" t="s">
        <v>30</v>
      </c>
      <c r="E29" s="38"/>
      <c r="F29" s="85">
        <v>6528</v>
      </c>
      <c r="G29" s="86">
        <f t="shared" si="3"/>
        <v>0.9157285639137296</v>
      </c>
      <c r="H29" s="87">
        <v>6760</v>
      </c>
      <c r="I29" s="88">
        <f t="shared" si="2"/>
        <v>-3.4319526627218933</v>
      </c>
    </row>
    <row r="30" spans="1:9" ht="18" customHeight="1">
      <c r="A30" s="260"/>
      <c r="B30" s="260"/>
      <c r="C30" s="8"/>
      <c r="D30" s="10" t="s">
        <v>31</v>
      </c>
      <c r="E30" s="38"/>
      <c r="F30" s="85">
        <v>64652</v>
      </c>
      <c r="G30" s="86">
        <f t="shared" si="3"/>
        <v>9.069191653515693</v>
      </c>
      <c r="H30" s="87">
        <v>57212</v>
      </c>
      <c r="I30" s="88">
        <f t="shared" si="2"/>
        <v>13.004264839544156</v>
      </c>
    </row>
    <row r="31" spans="1:9" ht="18" customHeight="1">
      <c r="A31" s="260"/>
      <c r="B31" s="260"/>
      <c r="C31" s="8"/>
      <c r="D31" s="10" t="s">
        <v>32</v>
      </c>
      <c r="E31" s="38"/>
      <c r="F31" s="85">
        <v>36012</v>
      </c>
      <c r="G31" s="86">
        <f t="shared" si="3"/>
        <v>5.051657022619674</v>
      </c>
      <c r="H31" s="87">
        <v>35638</v>
      </c>
      <c r="I31" s="88">
        <f t="shared" si="2"/>
        <v>1.0494416072731383</v>
      </c>
    </row>
    <row r="32" spans="1:9" ht="18" customHeight="1">
      <c r="A32" s="260"/>
      <c r="B32" s="260"/>
      <c r="C32" s="8"/>
      <c r="D32" s="10" t="s">
        <v>15</v>
      </c>
      <c r="E32" s="38"/>
      <c r="F32" s="85">
        <v>3105</v>
      </c>
      <c r="G32" s="86">
        <f t="shared" si="3"/>
        <v>0.4355602314571278</v>
      </c>
      <c r="H32" s="87">
        <v>5719</v>
      </c>
      <c r="I32" s="88">
        <f t="shared" si="2"/>
        <v>-45.70729148452527</v>
      </c>
    </row>
    <row r="33" spans="1:9" ht="18" customHeight="1">
      <c r="A33" s="260"/>
      <c r="B33" s="260"/>
      <c r="C33" s="11"/>
      <c r="D33" s="10" t="s">
        <v>33</v>
      </c>
      <c r="E33" s="38"/>
      <c r="F33" s="85">
        <v>31390</v>
      </c>
      <c r="G33" s="86">
        <f t="shared" si="3"/>
        <v>4.403296510608452</v>
      </c>
      <c r="H33" s="87">
        <v>33048</v>
      </c>
      <c r="I33" s="88">
        <f t="shared" si="2"/>
        <v>-5.016945049624788</v>
      </c>
    </row>
    <row r="34" spans="1:9" ht="18" customHeight="1">
      <c r="A34" s="260"/>
      <c r="B34" s="260"/>
      <c r="C34" s="8" t="s">
        <v>16</v>
      </c>
      <c r="D34" s="14"/>
      <c r="E34" s="25"/>
      <c r="F34" s="77">
        <v>102352</v>
      </c>
      <c r="G34" s="78">
        <f t="shared" si="3"/>
        <v>14.357636331755216</v>
      </c>
      <c r="H34" s="79">
        <v>96325</v>
      </c>
      <c r="I34" s="99">
        <f t="shared" si="2"/>
        <v>6.256942642097063</v>
      </c>
    </row>
    <row r="35" spans="1:9" ht="18" customHeight="1">
      <c r="A35" s="260"/>
      <c r="B35" s="260"/>
      <c r="C35" s="8"/>
      <c r="D35" s="39" t="s">
        <v>17</v>
      </c>
      <c r="E35" s="40"/>
      <c r="F35" s="81">
        <v>102076</v>
      </c>
      <c r="G35" s="82">
        <f t="shared" si="3"/>
        <v>14.318919866736804</v>
      </c>
      <c r="H35" s="83">
        <v>96246</v>
      </c>
      <c r="I35" s="84">
        <f t="shared" si="2"/>
        <v>6.0573945930220585</v>
      </c>
    </row>
    <row r="36" spans="1:9" ht="18" customHeight="1">
      <c r="A36" s="260"/>
      <c r="B36" s="260"/>
      <c r="C36" s="8"/>
      <c r="D36" s="41"/>
      <c r="E36" s="159" t="s">
        <v>103</v>
      </c>
      <c r="F36" s="85">
        <v>46704</v>
      </c>
      <c r="G36" s="86">
        <f t="shared" si="3"/>
        <v>6.55149921094161</v>
      </c>
      <c r="H36" s="87">
        <v>48579</v>
      </c>
      <c r="I36" s="88">
        <f>(F36/H36-1)*100</f>
        <v>-3.859692459704811</v>
      </c>
    </row>
    <row r="37" spans="1:9" ht="18" customHeight="1">
      <c r="A37" s="260"/>
      <c r="B37" s="260"/>
      <c r="C37" s="8"/>
      <c r="D37" s="12"/>
      <c r="E37" s="33" t="s">
        <v>34</v>
      </c>
      <c r="F37" s="85">
        <v>55372</v>
      </c>
      <c r="G37" s="86">
        <f t="shared" si="3"/>
        <v>7.7674206557951955</v>
      </c>
      <c r="H37" s="87">
        <v>47667</v>
      </c>
      <c r="I37" s="88">
        <f t="shared" si="2"/>
        <v>16.164222627813785</v>
      </c>
    </row>
    <row r="38" spans="1:9" ht="18" customHeight="1">
      <c r="A38" s="260"/>
      <c r="B38" s="260"/>
      <c r="C38" s="8"/>
      <c r="D38" s="61" t="s">
        <v>35</v>
      </c>
      <c r="E38" s="54"/>
      <c r="F38" s="85">
        <v>275</v>
      </c>
      <c r="G38" s="82">
        <f>F38/$F$40*100</f>
        <v>0.03857618797124321</v>
      </c>
      <c r="H38" s="87">
        <v>79</v>
      </c>
      <c r="I38" s="88">
        <f t="shared" si="2"/>
        <v>248.1012658227848</v>
      </c>
    </row>
    <row r="39" spans="1:9" ht="18" customHeight="1">
      <c r="A39" s="260"/>
      <c r="B39" s="260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261"/>
      <c r="B40" s="261"/>
      <c r="C40" s="6" t="s">
        <v>18</v>
      </c>
      <c r="D40" s="7"/>
      <c r="E40" s="24"/>
      <c r="F40" s="97">
        <f>SUM(F23,F27,F34)</f>
        <v>712875</v>
      </c>
      <c r="G40" s="242">
        <f>F40/$F$40*100</f>
        <v>100</v>
      </c>
      <c r="H40" s="97">
        <f>SUM(H23,H27,H34)</f>
        <v>639482</v>
      </c>
      <c r="I40" s="241">
        <f t="shared" si="2"/>
        <v>11.47694540268529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I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303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279</v>
      </c>
      <c r="B5" s="37"/>
      <c r="C5" s="37"/>
      <c r="D5" s="37"/>
      <c r="K5" s="46"/>
      <c r="O5" s="46" t="s">
        <v>44</v>
      </c>
    </row>
    <row r="6" spans="1:15" ht="15.75" customHeight="1">
      <c r="A6" s="301" t="s">
        <v>45</v>
      </c>
      <c r="B6" s="302"/>
      <c r="C6" s="302"/>
      <c r="D6" s="302"/>
      <c r="E6" s="303"/>
      <c r="F6" s="277" t="s">
        <v>291</v>
      </c>
      <c r="G6" s="278"/>
      <c r="H6" s="277" t="s">
        <v>292</v>
      </c>
      <c r="I6" s="278"/>
      <c r="J6" s="277" t="s">
        <v>293</v>
      </c>
      <c r="K6" s="278"/>
      <c r="L6" s="277" t="s">
        <v>294</v>
      </c>
      <c r="M6" s="278"/>
      <c r="N6" s="277" t="s">
        <v>295</v>
      </c>
      <c r="O6" s="278"/>
    </row>
    <row r="7" spans="1:15" ht="15.75" customHeight="1">
      <c r="A7" s="304"/>
      <c r="B7" s="305"/>
      <c r="C7" s="305"/>
      <c r="D7" s="305"/>
      <c r="E7" s="306"/>
      <c r="F7" s="178" t="s">
        <v>275</v>
      </c>
      <c r="G7" s="51" t="s">
        <v>1</v>
      </c>
      <c r="H7" s="178" t="s">
        <v>281</v>
      </c>
      <c r="I7" s="51" t="s">
        <v>1</v>
      </c>
      <c r="J7" s="178" t="s">
        <v>280</v>
      </c>
      <c r="K7" s="51" t="s">
        <v>1</v>
      </c>
      <c r="L7" s="178" t="s">
        <v>280</v>
      </c>
      <c r="M7" s="51" t="s">
        <v>1</v>
      </c>
      <c r="N7" s="178" t="s">
        <v>280</v>
      </c>
      <c r="O7" s="257" t="s">
        <v>1</v>
      </c>
    </row>
    <row r="8" spans="1:25" ht="15.75" customHeight="1">
      <c r="A8" s="281" t="s">
        <v>84</v>
      </c>
      <c r="B8" s="47" t="s">
        <v>46</v>
      </c>
      <c r="C8" s="48"/>
      <c r="D8" s="48"/>
      <c r="E8" s="100" t="s">
        <v>37</v>
      </c>
      <c r="F8" s="113"/>
      <c r="G8" s="114"/>
      <c r="H8" s="113">
        <v>42551</v>
      </c>
      <c r="I8" s="115">
        <v>43221</v>
      </c>
      <c r="J8" s="113">
        <v>32177</v>
      </c>
      <c r="K8" s="116">
        <v>32024</v>
      </c>
      <c r="L8" s="113">
        <v>7311</v>
      </c>
      <c r="M8" s="115">
        <v>7235</v>
      </c>
      <c r="N8" s="113">
        <v>9450</v>
      </c>
      <c r="O8" s="116">
        <v>9526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07"/>
      <c r="B9" s="14"/>
      <c r="C9" s="61" t="s">
        <v>47</v>
      </c>
      <c r="D9" s="53"/>
      <c r="E9" s="101" t="s">
        <v>38</v>
      </c>
      <c r="F9" s="117"/>
      <c r="G9" s="118"/>
      <c r="H9" s="117">
        <v>42550</v>
      </c>
      <c r="I9" s="119">
        <v>43220</v>
      </c>
      <c r="J9" s="117">
        <v>32173</v>
      </c>
      <c r="K9" s="120">
        <v>32020</v>
      </c>
      <c r="L9" s="117">
        <v>7311</v>
      </c>
      <c r="M9" s="119">
        <v>7235</v>
      </c>
      <c r="N9" s="117">
        <v>9449</v>
      </c>
      <c r="O9" s="120">
        <v>9525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07"/>
      <c r="B10" s="11"/>
      <c r="C10" s="61" t="s">
        <v>48</v>
      </c>
      <c r="D10" s="53"/>
      <c r="E10" s="101" t="s">
        <v>39</v>
      </c>
      <c r="F10" s="117"/>
      <c r="G10" s="118"/>
      <c r="H10" s="117">
        <v>1</v>
      </c>
      <c r="I10" s="119">
        <v>1</v>
      </c>
      <c r="J10" s="121">
        <v>4</v>
      </c>
      <c r="K10" s="122">
        <v>4</v>
      </c>
      <c r="L10" s="117">
        <v>0</v>
      </c>
      <c r="M10" s="119">
        <v>0</v>
      </c>
      <c r="N10" s="117">
        <v>1</v>
      </c>
      <c r="O10" s="120">
        <v>1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07"/>
      <c r="B11" s="66" t="s">
        <v>49</v>
      </c>
      <c r="C11" s="67"/>
      <c r="D11" s="67"/>
      <c r="E11" s="103" t="s">
        <v>40</v>
      </c>
      <c r="F11" s="123"/>
      <c r="G11" s="124"/>
      <c r="H11" s="123">
        <v>41322</v>
      </c>
      <c r="I11" s="125">
        <v>41982</v>
      </c>
      <c r="J11" s="123">
        <v>35814</v>
      </c>
      <c r="K11" s="126">
        <v>33355</v>
      </c>
      <c r="L11" s="123">
        <v>6942</v>
      </c>
      <c r="M11" s="125">
        <v>7357</v>
      </c>
      <c r="N11" s="123">
        <v>9652</v>
      </c>
      <c r="O11" s="126">
        <v>9477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07"/>
      <c r="B12" s="8"/>
      <c r="C12" s="61" t="s">
        <v>50</v>
      </c>
      <c r="D12" s="53"/>
      <c r="E12" s="101" t="s">
        <v>41</v>
      </c>
      <c r="F12" s="117"/>
      <c r="G12" s="118"/>
      <c r="H12" s="123">
        <v>40781</v>
      </c>
      <c r="I12" s="119">
        <v>41441</v>
      </c>
      <c r="J12" s="123">
        <v>35790</v>
      </c>
      <c r="K12" s="120">
        <v>33327</v>
      </c>
      <c r="L12" s="117">
        <v>6932</v>
      </c>
      <c r="M12" s="119">
        <v>7347</v>
      </c>
      <c r="N12" s="117">
        <v>9640</v>
      </c>
      <c r="O12" s="120">
        <v>9466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07"/>
      <c r="B13" s="14"/>
      <c r="C13" s="50" t="s">
        <v>51</v>
      </c>
      <c r="D13" s="68"/>
      <c r="E13" s="104" t="s">
        <v>42</v>
      </c>
      <c r="F13" s="160"/>
      <c r="G13" s="139"/>
      <c r="H13" s="121">
        <v>541</v>
      </c>
      <c r="I13" s="122">
        <v>541</v>
      </c>
      <c r="J13" s="121">
        <v>14</v>
      </c>
      <c r="K13" s="122">
        <v>18</v>
      </c>
      <c r="L13" s="127">
        <v>0</v>
      </c>
      <c r="M13" s="129">
        <v>0</v>
      </c>
      <c r="N13" s="127">
        <v>12</v>
      </c>
      <c r="O13" s="130">
        <v>12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07"/>
      <c r="B14" s="52" t="s">
        <v>52</v>
      </c>
      <c r="C14" s="53"/>
      <c r="D14" s="53"/>
      <c r="E14" s="101" t="s">
        <v>88</v>
      </c>
      <c r="F14" s="161">
        <f aca="true" t="shared" si="0" ref="F14:O14">F9-F12</f>
        <v>0</v>
      </c>
      <c r="G14" s="150">
        <f t="shared" si="0"/>
        <v>0</v>
      </c>
      <c r="H14" s="161">
        <f t="shared" si="0"/>
        <v>1769</v>
      </c>
      <c r="I14" s="150">
        <f t="shared" si="0"/>
        <v>1779</v>
      </c>
      <c r="J14" s="161">
        <f t="shared" si="0"/>
        <v>-3617</v>
      </c>
      <c r="K14" s="150">
        <f t="shared" si="0"/>
        <v>-1307</v>
      </c>
      <c r="L14" s="161">
        <f t="shared" si="0"/>
        <v>379</v>
      </c>
      <c r="M14" s="150">
        <f t="shared" si="0"/>
        <v>-112</v>
      </c>
      <c r="N14" s="161">
        <f t="shared" si="0"/>
        <v>-191</v>
      </c>
      <c r="O14" s="150">
        <f t="shared" si="0"/>
        <v>59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07"/>
      <c r="B15" s="52" t="s">
        <v>53</v>
      </c>
      <c r="C15" s="53"/>
      <c r="D15" s="53"/>
      <c r="E15" s="101" t="s">
        <v>89</v>
      </c>
      <c r="F15" s="161">
        <f aca="true" t="shared" si="1" ref="F15:O15">F10-F13</f>
        <v>0</v>
      </c>
      <c r="G15" s="150">
        <f t="shared" si="1"/>
        <v>0</v>
      </c>
      <c r="H15" s="161">
        <f t="shared" si="1"/>
        <v>-540</v>
      </c>
      <c r="I15" s="150">
        <f t="shared" si="1"/>
        <v>-540</v>
      </c>
      <c r="J15" s="161">
        <f t="shared" si="1"/>
        <v>-10</v>
      </c>
      <c r="K15" s="150">
        <f t="shared" si="1"/>
        <v>-14</v>
      </c>
      <c r="L15" s="161">
        <f t="shared" si="1"/>
        <v>0</v>
      </c>
      <c r="M15" s="150">
        <f t="shared" si="1"/>
        <v>0</v>
      </c>
      <c r="N15" s="161">
        <f t="shared" si="1"/>
        <v>-11</v>
      </c>
      <c r="O15" s="150">
        <f t="shared" si="1"/>
        <v>-11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07"/>
      <c r="B16" s="52" t="s">
        <v>54</v>
      </c>
      <c r="C16" s="53"/>
      <c r="D16" s="53"/>
      <c r="E16" s="101" t="s">
        <v>90</v>
      </c>
      <c r="F16" s="160">
        <f aca="true" t="shared" si="2" ref="F16:O16">F8-F11</f>
        <v>0</v>
      </c>
      <c r="G16" s="139">
        <f t="shared" si="2"/>
        <v>0</v>
      </c>
      <c r="H16" s="160">
        <f t="shared" si="2"/>
        <v>1229</v>
      </c>
      <c r="I16" s="139">
        <f t="shared" si="2"/>
        <v>1239</v>
      </c>
      <c r="J16" s="160">
        <f t="shared" si="2"/>
        <v>-3637</v>
      </c>
      <c r="K16" s="139">
        <f t="shared" si="2"/>
        <v>-1331</v>
      </c>
      <c r="L16" s="160">
        <f t="shared" si="2"/>
        <v>369</v>
      </c>
      <c r="M16" s="139">
        <f t="shared" si="2"/>
        <v>-122</v>
      </c>
      <c r="N16" s="160">
        <f t="shared" si="2"/>
        <v>-202</v>
      </c>
      <c r="O16" s="139">
        <f t="shared" si="2"/>
        <v>49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07"/>
      <c r="B17" s="52" t="s">
        <v>55</v>
      </c>
      <c r="C17" s="53"/>
      <c r="D17" s="53"/>
      <c r="E17" s="43"/>
      <c r="F17" s="161"/>
      <c r="G17" s="150"/>
      <c r="H17" s="121">
        <v>0</v>
      </c>
      <c r="I17" s="122">
        <v>0</v>
      </c>
      <c r="J17" s="117">
        <v>0</v>
      </c>
      <c r="K17" s="120">
        <v>0</v>
      </c>
      <c r="L17" s="117">
        <v>0</v>
      </c>
      <c r="M17" s="119">
        <v>0</v>
      </c>
      <c r="N17" s="121">
        <v>2563</v>
      </c>
      <c r="O17" s="131">
        <v>2522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08"/>
      <c r="B18" s="59" t="s">
        <v>56</v>
      </c>
      <c r="C18" s="37"/>
      <c r="D18" s="37"/>
      <c r="E18" s="15"/>
      <c r="F18" s="162"/>
      <c r="G18" s="166"/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07" t="s">
        <v>85</v>
      </c>
      <c r="B19" s="66" t="s">
        <v>57</v>
      </c>
      <c r="C19" s="69"/>
      <c r="D19" s="69"/>
      <c r="E19" s="105"/>
      <c r="F19" s="163"/>
      <c r="G19" s="155"/>
      <c r="H19" s="135">
        <v>58302</v>
      </c>
      <c r="I19" s="137">
        <v>56266</v>
      </c>
      <c r="J19" s="135">
        <v>7617</v>
      </c>
      <c r="K19" s="138">
        <v>6631</v>
      </c>
      <c r="L19" s="135">
        <v>767</v>
      </c>
      <c r="M19" s="137">
        <v>282</v>
      </c>
      <c r="N19" s="135">
        <v>880</v>
      </c>
      <c r="O19" s="138">
        <v>528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07"/>
      <c r="B20" s="13"/>
      <c r="C20" s="61" t="s">
        <v>58</v>
      </c>
      <c r="D20" s="53"/>
      <c r="E20" s="101"/>
      <c r="F20" s="161"/>
      <c r="G20" s="150"/>
      <c r="H20" s="117">
        <v>40372</v>
      </c>
      <c r="I20" s="119">
        <v>38780</v>
      </c>
      <c r="J20" s="117">
        <v>7000</v>
      </c>
      <c r="K20" s="122">
        <v>6000</v>
      </c>
      <c r="L20" s="117">
        <v>630</v>
      </c>
      <c r="M20" s="119">
        <v>105</v>
      </c>
      <c r="N20" s="117">
        <v>836</v>
      </c>
      <c r="O20" s="120">
        <v>490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07"/>
      <c r="B21" s="26" t="s">
        <v>59</v>
      </c>
      <c r="C21" s="67"/>
      <c r="D21" s="67"/>
      <c r="E21" s="103" t="s">
        <v>91</v>
      </c>
      <c r="F21" s="164"/>
      <c r="G21" s="149"/>
      <c r="H21" s="123">
        <v>58302</v>
      </c>
      <c r="I21" s="125">
        <v>56266</v>
      </c>
      <c r="J21" s="123">
        <v>7617</v>
      </c>
      <c r="K21" s="126">
        <v>6631</v>
      </c>
      <c r="L21" s="123">
        <v>767</v>
      </c>
      <c r="M21" s="125">
        <v>282</v>
      </c>
      <c r="N21" s="123">
        <v>880</v>
      </c>
      <c r="O21" s="126">
        <v>528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07"/>
      <c r="B22" s="66" t="s">
        <v>60</v>
      </c>
      <c r="C22" s="69"/>
      <c r="D22" s="69"/>
      <c r="E22" s="105" t="s">
        <v>92</v>
      </c>
      <c r="F22" s="163"/>
      <c r="G22" s="155"/>
      <c r="H22" s="135">
        <v>75767</v>
      </c>
      <c r="I22" s="137">
        <v>74047</v>
      </c>
      <c r="J22" s="135">
        <v>14191</v>
      </c>
      <c r="K22" s="138">
        <v>12947</v>
      </c>
      <c r="L22" s="135">
        <v>2512</v>
      </c>
      <c r="M22" s="137">
        <v>2580</v>
      </c>
      <c r="N22" s="135">
        <v>1143</v>
      </c>
      <c r="O22" s="138">
        <v>956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07"/>
      <c r="B23" s="8" t="s">
        <v>61</v>
      </c>
      <c r="C23" s="50" t="s">
        <v>62</v>
      </c>
      <c r="D23" s="68"/>
      <c r="E23" s="104"/>
      <c r="F23" s="160"/>
      <c r="G23" s="139"/>
      <c r="H23" s="127">
        <v>55142</v>
      </c>
      <c r="I23" s="129">
        <v>52539</v>
      </c>
      <c r="J23" s="127">
        <v>3154</v>
      </c>
      <c r="K23" s="130">
        <v>3155</v>
      </c>
      <c r="L23" s="127">
        <v>681</v>
      </c>
      <c r="M23" s="129">
        <v>806</v>
      </c>
      <c r="N23" s="127">
        <v>211</v>
      </c>
      <c r="O23" s="130">
        <v>389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07"/>
      <c r="B24" s="52" t="s">
        <v>93</v>
      </c>
      <c r="C24" s="53"/>
      <c r="D24" s="53"/>
      <c r="E24" s="101" t="s">
        <v>94</v>
      </c>
      <c r="F24" s="161">
        <f aca="true" t="shared" si="3" ref="F24:O24">F21-F22</f>
        <v>0</v>
      </c>
      <c r="G24" s="150">
        <f t="shared" si="3"/>
        <v>0</v>
      </c>
      <c r="H24" s="161">
        <f t="shared" si="3"/>
        <v>-17465</v>
      </c>
      <c r="I24" s="150">
        <f t="shared" si="3"/>
        <v>-17781</v>
      </c>
      <c r="J24" s="161">
        <f t="shared" si="3"/>
        <v>-6574</v>
      </c>
      <c r="K24" s="150">
        <f t="shared" si="3"/>
        <v>-6316</v>
      </c>
      <c r="L24" s="161">
        <f t="shared" si="3"/>
        <v>-1745</v>
      </c>
      <c r="M24" s="150">
        <f t="shared" si="3"/>
        <v>-2298</v>
      </c>
      <c r="N24" s="161">
        <f t="shared" si="3"/>
        <v>-263</v>
      </c>
      <c r="O24" s="150">
        <f t="shared" si="3"/>
        <v>-428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07"/>
      <c r="B25" s="112" t="s">
        <v>63</v>
      </c>
      <c r="C25" s="68"/>
      <c r="D25" s="68"/>
      <c r="E25" s="309" t="s">
        <v>95</v>
      </c>
      <c r="F25" s="299"/>
      <c r="G25" s="289"/>
      <c r="H25" s="297">
        <v>17465</v>
      </c>
      <c r="I25" s="289">
        <v>17781</v>
      </c>
      <c r="J25" s="297">
        <v>6574</v>
      </c>
      <c r="K25" s="289">
        <v>6316</v>
      </c>
      <c r="L25" s="297">
        <v>1745</v>
      </c>
      <c r="M25" s="289">
        <v>2298</v>
      </c>
      <c r="N25" s="287">
        <v>-243</v>
      </c>
      <c r="O25" s="289">
        <v>428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07"/>
      <c r="B26" s="26" t="s">
        <v>64</v>
      </c>
      <c r="C26" s="67"/>
      <c r="D26" s="67"/>
      <c r="E26" s="310"/>
      <c r="F26" s="300"/>
      <c r="G26" s="290"/>
      <c r="H26" s="298"/>
      <c r="I26" s="290"/>
      <c r="J26" s="298"/>
      <c r="K26" s="290"/>
      <c r="L26" s="298"/>
      <c r="M26" s="290"/>
      <c r="N26" s="288"/>
      <c r="O26" s="290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08"/>
      <c r="B27" s="59" t="s">
        <v>96</v>
      </c>
      <c r="C27" s="37"/>
      <c r="D27" s="37"/>
      <c r="E27" s="106" t="s">
        <v>97</v>
      </c>
      <c r="F27" s="165">
        <f aca="true" t="shared" si="4" ref="F27:O27">F24+F25</f>
        <v>0</v>
      </c>
      <c r="G27" s="151">
        <f t="shared" si="4"/>
        <v>0</v>
      </c>
      <c r="H27" s="165">
        <f t="shared" si="4"/>
        <v>0</v>
      </c>
      <c r="I27" s="151">
        <f t="shared" si="4"/>
        <v>0</v>
      </c>
      <c r="J27" s="165">
        <f t="shared" si="4"/>
        <v>0</v>
      </c>
      <c r="K27" s="151">
        <f t="shared" si="4"/>
        <v>0</v>
      </c>
      <c r="L27" s="165">
        <f t="shared" si="4"/>
        <v>0</v>
      </c>
      <c r="M27" s="151">
        <f t="shared" si="4"/>
        <v>0</v>
      </c>
      <c r="N27" s="165">
        <f t="shared" si="4"/>
        <v>-506</v>
      </c>
      <c r="O27" s="151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291" t="s">
        <v>65</v>
      </c>
      <c r="B30" s="292"/>
      <c r="C30" s="292"/>
      <c r="D30" s="292"/>
      <c r="E30" s="293"/>
      <c r="F30" s="279"/>
      <c r="G30" s="280"/>
      <c r="H30" s="279"/>
      <c r="I30" s="280"/>
      <c r="J30" s="279"/>
      <c r="K30" s="280"/>
      <c r="L30" s="279"/>
      <c r="M30" s="280"/>
      <c r="N30" s="279"/>
      <c r="O30" s="280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294"/>
      <c r="B31" s="295"/>
      <c r="C31" s="295"/>
      <c r="D31" s="295"/>
      <c r="E31" s="296"/>
      <c r="F31" s="178" t="s">
        <v>275</v>
      </c>
      <c r="G31" s="74" t="s">
        <v>1</v>
      </c>
      <c r="H31" s="178" t="s">
        <v>280</v>
      </c>
      <c r="I31" s="74" t="s">
        <v>1</v>
      </c>
      <c r="J31" s="178" t="s">
        <v>280</v>
      </c>
      <c r="K31" s="75" t="s">
        <v>1</v>
      </c>
      <c r="L31" s="178" t="s">
        <v>280</v>
      </c>
      <c r="M31" s="74" t="s">
        <v>1</v>
      </c>
      <c r="N31" s="178" t="s">
        <v>280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81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/>
      <c r="I32" s="115"/>
      <c r="J32" s="113"/>
      <c r="K32" s="116"/>
      <c r="L32" s="135"/>
      <c r="M32" s="136"/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11"/>
      <c r="B33" s="14"/>
      <c r="C33" s="50" t="s">
        <v>66</v>
      </c>
      <c r="D33" s="68"/>
      <c r="E33" s="108"/>
      <c r="F33" s="127"/>
      <c r="G33" s="128"/>
      <c r="H33" s="127"/>
      <c r="I33" s="129"/>
      <c r="J33" s="127"/>
      <c r="K33" s="130"/>
      <c r="L33" s="127"/>
      <c r="M33" s="128"/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11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18"/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11"/>
      <c r="B35" s="11"/>
      <c r="C35" s="31" t="s">
        <v>68</v>
      </c>
      <c r="D35" s="67"/>
      <c r="E35" s="109"/>
      <c r="F35" s="123"/>
      <c r="G35" s="124"/>
      <c r="H35" s="123"/>
      <c r="I35" s="125"/>
      <c r="J35" s="144"/>
      <c r="K35" s="145"/>
      <c r="L35" s="123"/>
      <c r="M35" s="124"/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11"/>
      <c r="B36" s="66" t="s">
        <v>49</v>
      </c>
      <c r="C36" s="69"/>
      <c r="D36" s="69"/>
      <c r="E36" s="16" t="s">
        <v>38</v>
      </c>
      <c r="F36" s="163"/>
      <c r="G36" s="139"/>
      <c r="H36" s="135"/>
      <c r="I36" s="137"/>
      <c r="J36" s="135"/>
      <c r="K36" s="138"/>
      <c r="L36" s="135"/>
      <c r="M36" s="136"/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11"/>
      <c r="B37" s="14"/>
      <c r="C37" s="61" t="s">
        <v>69</v>
      </c>
      <c r="D37" s="53"/>
      <c r="E37" s="102"/>
      <c r="F37" s="161"/>
      <c r="G37" s="150"/>
      <c r="H37" s="117"/>
      <c r="I37" s="119"/>
      <c r="J37" s="117"/>
      <c r="K37" s="120"/>
      <c r="L37" s="117"/>
      <c r="M37" s="118"/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11"/>
      <c r="B38" s="11"/>
      <c r="C38" s="61" t="s">
        <v>70</v>
      </c>
      <c r="D38" s="53"/>
      <c r="E38" s="102"/>
      <c r="F38" s="161"/>
      <c r="G38" s="150"/>
      <c r="H38" s="117"/>
      <c r="I38" s="119"/>
      <c r="J38" s="117"/>
      <c r="K38" s="145"/>
      <c r="L38" s="117"/>
      <c r="M38" s="118"/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12"/>
      <c r="B39" s="6" t="s">
        <v>71</v>
      </c>
      <c r="C39" s="7"/>
      <c r="D39" s="7"/>
      <c r="E39" s="110" t="s">
        <v>98</v>
      </c>
      <c r="F39" s="165">
        <f aca="true" t="shared" si="5" ref="F39:O39">F32-F36</f>
        <v>0</v>
      </c>
      <c r="G39" s="151">
        <f t="shared" si="5"/>
        <v>0</v>
      </c>
      <c r="H39" s="165">
        <f t="shared" si="5"/>
        <v>0</v>
      </c>
      <c r="I39" s="151">
        <f t="shared" si="5"/>
        <v>0</v>
      </c>
      <c r="J39" s="165">
        <f t="shared" si="5"/>
        <v>0</v>
      </c>
      <c r="K39" s="151">
        <f t="shared" si="5"/>
        <v>0</v>
      </c>
      <c r="L39" s="165">
        <f t="shared" si="5"/>
        <v>0</v>
      </c>
      <c r="M39" s="151">
        <f t="shared" si="5"/>
        <v>0</v>
      </c>
      <c r="N39" s="165">
        <f t="shared" si="5"/>
        <v>0</v>
      </c>
      <c r="O39" s="151">
        <f t="shared" si="5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281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/>
      <c r="I40" s="137"/>
      <c r="J40" s="135"/>
      <c r="K40" s="138"/>
      <c r="L40" s="135"/>
      <c r="M40" s="136"/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282"/>
      <c r="B41" s="11"/>
      <c r="C41" s="61" t="s">
        <v>73</v>
      </c>
      <c r="D41" s="53"/>
      <c r="E41" s="102"/>
      <c r="F41" s="167"/>
      <c r="G41" s="169"/>
      <c r="H41" s="144"/>
      <c r="I41" s="145"/>
      <c r="J41" s="117"/>
      <c r="K41" s="120"/>
      <c r="L41" s="117"/>
      <c r="M41" s="118"/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282"/>
      <c r="B42" s="66" t="s">
        <v>60</v>
      </c>
      <c r="C42" s="69"/>
      <c r="D42" s="69"/>
      <c r="E42" s="16" t="s">
        <v>41</v>
      </c>
      <c r="F42" s="163"/>
      <c r="G42" s="155"/>
      <c r="H42" s="135"/>
      <c r="I42" s="137"/>
      <c r="J42" s="135"/>
      <c r="K42" s="138"/>
      <c r="L42" s="135"/>
      <c r="M42" s="136"/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282"/>
      <c r="B43" s="11"/>
      <c r="C43" s="61" t="s">
        <v>74</v>
      </c>
      <c r="D43" s="53"/>
      <c r="E43" s="102"/>
      <c r="F43" s="161"/>
      <c r="G43" s="150"/>
      <c r="H43" s="117"/>
      <c r="I43" s="119"/>
      <c r="J43" s="144"/>
      <c r="K43" s="145"/>
      <c r="L43" s="117"/>
      <c r="M43" s="118"/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283"/>
      <c r="B44" s="59" t="s">
        <v>71</v>
      </c>
      <c r="C44" s="37"/>
      <c r="D44" s="37"/>
      <c r="E44" s="110" t="s">
        <v>99</v>
      </c>
      <c r="F44" s="162">
        <f aca="true" t="shared" si="6" ref="F44:O44">F40-F42</f>
        <v>0</v>
      </c>
      <c r="G44" s="166">
        <f t="shared" si="6"/>
        <v>0</v>
      </c>
      <c r="H44" s="162">
        <f t="shared" si="6"/>
        <v>0</v>
      </c>
      <c r="I44" s="166">
        <f t="shared" si="6"/>
        <v>0</v>
      </c>
      <c r="J44" s="162">
        <f t="shared" si="6"/>
        <v>0</v>
      </c>
      <c r="K44" s="166">
        <f t="shared" si="6"/>
        <v>0</v>
      </c>
      <c r="L44" s="162">
        <f t="shared" si="6"/>
        <v>0</v>
      </c>
      <c r="M44" s="166">
        <f t="shared" si="6"/>
        <v>0</v>
      </c>
      <c r="N44" s="162">
        <f t="shared" si="6"/>
        <v>0</v>
      </c>
      <c r="O44" s="166">
        <f t="shared" si="6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284" t="s">
        <v>79</v>
      </c>
      <c r="B45" s="20" t="s">
        <v>75</v>
      </c>
      <c r="C45" s="9"/>
      <c r="D45" s="9"/>
      <c r="E45" s="111" t="s">
        <v>100</v>
      </c>
      <c r="F45" s="168">
        <f aca="true" t="shared" si="7" ref="F45:O45">F39+F44</f>
        <v>0</v>
      </c>
      <c r="G45" s="152">
        <f t="shared" si="7"/>
        <v>0</v>
      </c>
      <c r="H45" s="168">
        <f t="shared" si="7"/>
        <v>0</v>
      </c>
      <c r="I45" s="152">
        <f t="shared" si="7"/>
        <v>0</v>
      </c>
      <c r="J45" s="168">
        <f t="shared" si="7"/>
        <v>0</v>
      </c>
      <c r="K45" s="152">
        <f t="shared" si="7"/>
        <v>0</v>
      </c>
      <c r="L45" s="168">
        <f t="shared" si="7"/>
        <v>0</v>
      </c>
      <c r="M45" s="152">
        <f t="shared" si="7"/>
        <v>0</v>
      </c>
      <c r="N45" s="168">
        <f t="shared" si="7"/>
        <v>0</v>
      </c>
      <c r="O45" s="152">
        <f t="shared" si="7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285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285"/>
      <c r="B47" s="52" t="s">
        <v>77</v>
      </c>
      <c r="C47" s="53"/>
      <c r="D47" s="53"/>
      <c r="E47" s="53"/>
      <c r="F47" s="161"/>
      <c r="G47" s="150"/>
      <c r="H47" s="117"/>
      <c r="I47" s="119"/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286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1" sqref="E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58" t="s">
        <v>0</v>
      </c>
      <c r="B1" s="258"/>
      <c r="C1" s="258"/>
      <c r="D1" s="258"/>
      <c r="E1" s="76" t="s">
        <v>304</v>
      </c>
      <c r="F1" s="2"/>
      <c r="AA1" s="274" t="s">
        <v>129</v>
      </c>
      <c r="AB1" s="274"/>
    </row>
    <row r="2" spans="27:37" ht="13.5">
      <c r="AA2" s="273" t="s">
        <v>106</v>
      </c>
      <c r="AB2" s="273"/>
      <c r="AC2" s="267" t="s">
        <v>107</v>
      </c>
      <c r="AD2" s="264" t="s">
        <v>108</v>
      </c>
      <c r="AE2" s="275"/>
      <c r="AF2" s="276"/>
      <c r="AG2" s="273" t="s">
        <v>109</v>
      </c>
      <c r="AH2" s="273" t="s">
        <v>110</v>
      </c>
      <c r="AI2" s="273" t="s">
        <v>111</v>
      </c>
      <c r="AJ2" s="273" t="s">
        <v>112</v>
      </c>
      <c r="AK2" s="273" t="s">
        <v>113</v>
      </c>
    </row>
    <row r="3" spans="1:37" ht="14.25">
      <c r="A3" s="22" t="s">
        <v>130</v>
      </c>
      <c r="AA3" s="273"/>
      <c r="AB3" s="273"/>
      <c r="AC3" s="269"/>
      <c r="AD3" s="171"/>
      <c r="AE3" s="170" t="s">
        <v>126</v>
      </c>
      <c r="AF3" s="170" t="s">
        <v>127</v>
      </c>
      <c r="AG3" s="273"/>
      <c r="AH3" s="273"/>
      <c r="AI3" s="273"/>
      <c r="AJ3" s="273"/>
      <c r="AK3" s="273"/>
    </row>
    <row r="4" spans="27:38" ht="13.5">
      <c r="AA4" s="172" t="str">
        <f>E1</f>
        <v>川崎市</v>
      </c>
      <c r="AB4" s="172" t="s">
        <v>131</v>
      </c>
      <c r="AC4" s="173">
        <f>SUM(F22)</f>
        <v>606284</v>
      </c>
      <c r="AD4" s="173">
        <f>F9</f>
        <v>300740</v>
      </c>
      <c r="AE4" s="173">
        <f>F10</f>
        <v>139768</v>
      </c>
      <c r="AF4" s="173">
        <f>F13</f>
        <v>117455</v>
      </c>
      <c r="AG4" s="173">
        <f>F14</f>
        <v>3364</v>
      </c>
      <c r="AH4" s="173">
        <f>F15</f>
        <v>1226</v>
      </c>
      <c r="AI4" s="173">
        <f>F17</f>
        <v>101189</v>
      </c>
      <c r="AJ4" s="173">
        <f>F20</f>
        <v>48765</v>
      </c>
      <c r="AK4" s="173">
        <f>F21</f>
        <v>106672</v>
      </c>
      <c r="AL4" s="174"/>
    </row>
    <row r="5" spans="1:37" ht="14.25">
      <c r="A5" s="21" t="s">
        <v>282</v>
      </c>
      <c r="E5" s="3"/>
      <c r="AA5" s="172" t="str">
        <f>E1</f>
        <v>川崎市</v>
      </c>
      <c r="AB5" s="172" t="s">
        <v>115</v>
      </c>
      <c r="AC5" s="175"/>
      <c r="AD5" s="175">
        <f>G9</f>
        <v>49.603816033410084</v>
      </c>
      <c r="AE5" s="175">
        <f>G10</f>
        <v>23.053222582156216</v>
      </c>
      <c r="AF5" s="175">
        <f>G13</f>
        <v>19.372934136477294</v>
      </c>
      <c r="AG5" s="175">
        <f>G14</f>
        <v>0.5548554802699726</v>
      </c>
      <c r="AH5" s="175">
        <f>G15</f>
        <v>0.20221546338019805</v>
      </c>
      <c r="AI5" s="175">
        <f>G17</f>
        <v>16.690033053816364</v>
      </c>
      <c r="AJ5" s="175">
        <f>G20</f>
        <v>8.043260254270276</v>
      </c>
      <c r="AK5" s="175">
        <f>G21</f>
        <v>17.594394706111327</v>
      </c>
    </row>
    <row r="6" spans="1:37" ht="14.25">
      <c r="A6" s="3"/>
      <c r="G6" s="262" t="s">
        <v>132</v>
      </c>
      <c r="H6" s="263"/>
      <c r="I6" s="263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川崎市</v>
      </c>
      <c r="AB6" s="172" t="s">
        <v>116</v>
      </c>
      <c r="AC6" s="175">
        <f>SUM(I22)</f>
        <v>-0.977349788001336</v>
      </c>
      <c r="AD6" s="175">
        <f>I9</f>
        <v>1.4098375028240628</v>
      </c>
      <c r="AE6" s="175">
        <f>I10</f>
        <v>1.481917125908505</v>
      </c>
      <c r="AF6" s="175">
        <f>I13</f>
        <v>1.4545957104974416</v>
      </c>
      <c r="AG6" s="175">
        <f>I14</f>
        <v>3.095311063438544</v>
      </c>
      <c r="AH6" s="175">
        <f>I15</f>
        <v>-41.95075757575758</v>
      </c>
      <c r="AI6" s="175">
        <f>I17</f>
        <v>-2.614863434257886</v>
      </c>
      <c r="AJ6" s="175">
        <f>I20</f>
        <v>-24.063346725217226</v>
      </c>
      <c r="AK6" s="175">
        <f>I21</f>
        <v>7.280279182967431</v>
      </c>
    </row>
    <row r="7" spans="1:25" ht="27" customHeight="1">
      <c r="A7" s="19"/>
      <c r="B7" s="5"/>
      <c r="C7" s="5"/>
      <c r="D7" s="5"/>
      <c r="E7" s="23"/>
      <c r="F7" s="62" t="s">
        <v>283</v>
      </c>
      <c r="G7" s="63"/>
      <c r="H7" s="243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44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259" t="s">
        <v>80</v>
      </c>
      <c r="B9" s="259" t="s">
        <v>81</v>
      </c>
      <c r="C9" s="47" t="s">
        <v>3</v>
      </c>
      <c r="D9" s="48"/>
      <c r="E9" s="49"/>
      <c r="F9" s="77">
        <v>300740</v>
      </c>
      <c r="G9" s="78">
        <f aca="true" t="shared" si="0" ref="G9:G22">F9/$F$22*100</f>
        <v>49.603816033410084</v>
      </c>
      <c r="H9" s="245">
        <v>296559</v>
      </c>
      <c r="I9" s="250">
        <f aca="true" t="shared" si="1" ref="I9:I40">(F9/H9-1)*100</f>
        <v>1.4098375028240628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270" t="s">
        <v>129</v>
      </c>
      <c r="AB9" s="271"/>
      <c r="AC9" s="272" t="s">
        <v>117</v>
      </c>
    </row>
    <row r="10" spans="1:37" ht="18" customHeight="1">
      <c r="A10" s="260"/>
      <c r="B10" s="260"/>
      <c r="C10" s="8"/>
      <c r="D10" s="50" t="s">
        <v>22</v>
      </c>
      <c r="E10" s="30"/>
      <c r="F10" s="81">
        <v>139768</v>
      </c>
      <c r="G10" s="82">
        <f t="shared" si="0"/>
        <v>23.053222582156216</v>
      </c>
      <c r="H10" s="246">
        <v>137727</v>
      </c>
      <c r="I10" s="251">
        <f t="shared" si="1"/>
        <v>1.481917125908505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273" t="s">
        <v>106</v>
      </c>
      <c r="AB10" s="273"/>
      <c r="AC10" s="272"/>
      <c r="AD10" s="264" t="s">
        <v>118</v>
      </c>
      <c r="AE10" s="275"/>
      <c r="AF10" s="276"/>
      <c r="AG10" s="264" t="s">
        <v>119</v>
      </c>
      <c r="AH10" s="265"/>
      <c r="AI10" s="266"/>
      <c r="AJ10" s="264" t="s">
        <v>120</v>
      </c>
      <c r="AK10" s="266"/>
    </row>
    <row r="11" spans="1:37" ht="18" customHeight="1">
      <c r="A11" s="260"/>
      <c r="B11" s="260"/>
      <c r="C11" s="34"/>
      <c r="D11" s="35"/>
      <c r="E11" s="33" t="s">
        <v>23</v>
      </c>
      <c r="F11" s="85">
        <v>116504</v>
      </c>
      <c r="G11" s="86">
        <f t="shared" si="0"/>
        <v>19.21607695403474</v>
      </c>
      <c r="H11" s="247">
        <v>113446</v>
      </c>
      <c r="I11" s="252">
        <f t="shared" si="1"/>
        <v>2.6955555947322907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273"/>
      <c r="AB11" s="273"/>
      <c r="AC11" s="270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260"/>
      <c r="B12" s="260"/>
      <c r="C12" s="34"/>
      <c r="D12" s="36"/>
      <c r="E12" s="33" t="s">
        <v>24</v>
      </c>
      <c r="F12" s="85">
        <v>16587</v>
      </c>
      <c r="G12" s="86">
        <f t="shared" si="0"/>
        <v>2.7358465669554204</v>
      </c>
      <c r="H12" s="247">
        <v>17769</v>
      </c>
      <c r="I12" s="252">
        <f t="shared" si="1"/>
        <v>-6.652034442005739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川崎市</v>
      </c>
      <c r="AB12" s="172" t="s">
        <v>131</v>
      </c>
      <c r="AC12" s="173">
        <f>F40</f>
        <v>602636</v>
      </c>
      <c r="AD12" s="173">
        <f>F23</f>
        <v>327310</v>
      </c>
      <c r="AE12" s="173">
        <f>F24</f>
        <v>92302</v>
      </c>
      <c r="AF12" s="173">
        <f>F26</f>
        <v>70651</v>
      </c>
      <c r="AG12" s="173">
        <f>F27</f>
        <v>199643</v>
      </c>
      <c r="AH12" s="173">
        <f>F28</f>
        <v>62484</v>
      </c>
      <c r="AI12" s="173">
        <f>F32</f>
        <v>4477</v>
      </c>
      <c r="AJ12" s="173">
        <f>F34</f>
        <v>75683</v>
      </c>
      <c r="AK12" s="173">
        <f>F35</f>
        <v>75451</v>
      </c>
      <c r="AL12" s="177"/>
    </row>
    <row r="13" spans="1:37" ht="18" customHeight="1">
      <c r="A13" s="260"/>
      <c r="B13" s="260"/>
      <c r="C13" s="11"/>
      <c r="D13" s="31" t="s">
        <v>25</v>
      </c>
      <c r="E13" s="32"/>
      <c r="F13" s="89">
        <v>117455</v>
      </c>
      <c r="G13" s="90">
        <f t="shared" si="0"/>
        <v>19.372934136477294</v>
      </c>
      <c r="H13" s="248">
        <v>115771</v>
      </c>
      <c r="I13" s="253">
        <f t="shared" si="1"/>
        <v>1.4545957104974416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川崎市</v>
      </c>
      <c r="AB13" s="172" t="s">
        <v>115</v>
      </c>
      <c r="AC13" s="175"/>
      <c r="AD13" s="175">
        <f>G23</f>
        <v>54.31305132783305</v>
      </c>
      <c r="AE13" s="175">
        <f>G24</f>
        <v>15.316376718284339</v>
      </c>
      <c r="AF13" s="175">
        <f>G26</f>
        <v>11.723660717248887</v>
      </c>
      <c r="AG13" s="175">
        <f>G27</f>
        <v>33.12828971385712</v>
      </c>
      <c r="AH13" s="175">
        <f>G28</f>
        <v>10.368447951997558</v>
      </c>
      <c r="AI13" s="175">
        <f>G32</f>
        <v>0.7429028468262765</v>
      </c>
      <c r="AJ13" s="175">
        <f>G34</f>
        <v>12.558658958309826</v>
      </c>
      <c r="AK13" s="175">
        <f>G35</f>
        <v>12.520161424143264</v>
      </c>
    </row>
    <row r="14" spans="1:37" ht="18" customHeight="1">
      <c r="A14" s="260"/>
      <c r="B14" s="260"/>
      <c r="C14" s="52" t="s">
        <v>4</v>
      </c>
      <c r="D14" s="53"/>
      <c r="E14" s="54"/>
      <c r="F14" s="85">
        <v>3364</v>
      </c>
      <c r="G14" s="86">
        <f t="shared" si="0"/>
        <v>0.5548554802699726</v>
      </c>
      <c r="H14" s="247">
        <v>3263</v>
      </c>
      <c r="I14" s="252">
        <f t="shared" si="1"/>
        <v>3.095311063438544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川崎市</v>
      </c>
      <c r="AB14" s="172" t="s">
        <v>116</v>
      </c>
      <c r="AC14" s="175">
        <f>I40</f>
        <v>-0.7802428483226986</v>
      </c>
      <c r="AD14" s="175">
        <f>I23</f>
        <v>3.458957476601543</v>
      </c>
      <c r="AE14" s="175">
        <f>I24</f>
        <v>1.8797116965970861</v>
      </c>
      <c r="AF14" s="175">
        <f>I26</f>
        <v>1.2278992463535587</v>
      </c>
      <c r="AG14" s="175">
        <f>I27</f>
        <v>0.41949811125250314</v>
      </c>
      <c r="AH14" s="175">
        <f>I28</f>
        <v>-3.4354861143307547</v>
      </c>
      <c r="AI14" s="175">
        <f>I32</f>
        <v>63.03714493809176</v>
      </c>
      <c r="AJ14" s="175">
        <f>I34</f>
        <v>-17.91342639291098</v>
      </c>
      <c r="AK14" s="175">
        <f>I35</f>
        <v>-18.073531966643507</v>
      </c>
    </row>
    <row r="15" spans="1:25" ht="18" customHeight="1">
      <c r="A15" s="260"/>
      <c r="B15" s="260"/>
      <c r="C15" s="52" t="s">
        <v>5</v>
      </c>
      <c r="D15" s="53"/>
      <c r="E15" s="54"/>
      <c r="F15" s="85">
        <v>1226</v>
      </c>
      <c r="G15" s="86">
        <f t="shared" si="0"/>
        <v>0.20221546338019805</v>
      </c>
      <c r="H15" s="247">
        <v>2112</v>
      </c>
      <c r="I15" s="252">
        <f t="shared" si="1"/>
        <v>-41.95075757575758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260"/>
      <c r="B16" s="260"/>
      <c r="C16" s="52" t="s">
        <v>26</v>
      </c>
      <c r="D16" s="53"/>
      <c r="E16" s="54"/>
      <c r="F16" s="85">
        <v>16758</v>
      </c>
      <c r="G16" s="86">
        <f t="shared" si="0"/>
        <v>2.764051170738466</v>
      </c>
      <c r="H16" s="247">
        <v>16236</v>
      </c>
      <c r="I16" s="252">
        <f t="shared" si="1"/>
        <v>3.2150776053215147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260"/>
      <c r="B17" s="260"/>
      <c r="C17" s="52" t="s">
        <v>6</v>
      </c>
      <c r="D17" s="53"/>
      <c r="E17" s="54"/>
      <c r="F17" s="85">
        <v>101189</v>
      </c>
      <c r="G17" s="86">
        <f t="shared" si="0"/>
        <v>16.690033053816364</v>
      </c>
      <c r="H17" s="247">
        <v>103906</v>
      </c>
      <c r="I17" s="252">
        <f t="shared" si="1"/>
        <v>-2.614863434257886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260"/>
      <c r="B18" s="260"/>
      <c r="C18" s="52" t="s">
        <v>27</v>
      </c>
      <c r="D18" s="53"/>
      <c r="E18" s="54"/>
      <c r="F18" s="85">
        <v>22925</v>
      </c>
      <c r="G18" s="86">
        <f t="shared" si="0"/>
        <v>3.7812312381656126</v>
      </c>
      <c r="H18" s="247">
        <v>21312</v>
      </c>
      <c r="I18" s="252">
        <f t="shared" si="1"/>
        <v>7.568506006006004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260"/>
      <c r="B19" s="260"/>
      <c r="C19" s="52" t="s">
        <v>28</v>
      </c>
      <c r="D19" s="53"/>
      <c r="E19" s="54"/>
      <c r="F19" s="85">
        <v>4645</v>
      </c>
      <c r="G19" s="86">
        <f t="shared" si="0"/>
        <v>0.7661425998376998</v>
      </c>
      <c r="H19" s="247">
        <v>5229</v>
      </c>
      <c r="I19" s="252">
        <f t="shared" si="1"/>
        <v>-11.168483457640088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260"/>
      <c r="B20" s="260"/>
      <c r="C20" s="52" t="s">
        <v>7</v>
      </c>
      <c r="D20" s="53"/>
      <c r="E20" s="54"/>
      <c r="F20" s="85">
        <v>48765</v>
      </c>
      <c r="G20" s="86">
        <f t="shared" si="0"/>
        <v>8.043260254270276</v>
      </c>
      <c r="H20" s="247">
        <v>64218</v>
      </c>
      <c r="I20" s="252">
        <f t="shared" si="1"/>
        <v>-24.063346725217226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260"/>
      <c r="B21" s="260"/>
      <c r="C21" s="57" t="s">
        <v>8</v>
      </c>
      <c r="D21" s="58"/>
      <c r="E21" s="56"/>
      <c r="F21" s="93">
        <v>106672</v>
      </c>
      <c r="G21" s="94">
        <f t="shared" si="0"/>
        <v>17.594394706111327</v>
      </c>
      <c r="H21" s="249">
        <v>99433</v>
      </c>
      <c r="I21" s="254">
        <f t="shared" si="1"/>
        <v>7.280279182967431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260"/>
      <c r="B22" s="261"/>
      <c r="C22" s="59" t="s">
        <v>9</v>
      </c>
      <c r="D22" s="37"/>
      <c r="E22" s="60"/>
      <c r="F22" s="97">
        <f>SUM(F9,F14:F21)</f>
        <v>606284</v>
      </c>
      <c r="G22" s="98">
        <f t="shared" si="0"/>
        <v>100</v>
      </c>
      <c r="H22" s="97">
        <f>SUM(H9,H14:H21)</f>
        <v>612268</v>
      </c>
      <c r="I22" s="255">
        <f t="shared" si="1"/>
        <v>-0.977349788001336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260"/>
      <c r="B23" s="259" t="s">
        <v>82</v>
      </c>
      <c r="C23" s="4" t="s">
        <v>10</v>
      </c>
      <c r="D23" s="5"/>
      <c r="E23" s="23"/>
      <c r="F23" s="77">
        <v>327310</v>
      </c>
      <c r="G23" s="78">
        <f aca="true" t="shared" si="2" ref="G23:G40">F23/$F$40*100</f>
        <v>54.31305132783305</v>
      </c>
      <c r="H23" s="245">
        <v>316367</v>
      </c>
      <c r="I23" s="256">
        <f t="shared" si="1"/>
        <v>3.458957476601543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260"/>
      <c r="B24" s="260"/>
      <c r="C24" s="8"/>
      <c r="D24" s="10" t="s">
        <v>11</v>
      </c>
      <c r="E24" s="38"/>
      <c r="F24" s="85">
        <v>92302</v>
      </c>
      <c r="G24" s="86">
        <f t="shared" si="2"/>
        <v>15.316376718284339</v>
      </c>
      <c r="H24" s="247">
        <v>90599</v>
      </c>
      <c r="I24" s="252">
        <f t="shared" si="1"/>
        <v>1.8797116965970861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260"/>
      <c r="B25" s="260"/>
      <c r="C25" s="8"/>
      <c r="D25" s="10" t="s">
        <v>29</v>
      </c>
      <c r="E25" s="38"/>
      <c r="F25" s="85">
        <v>164357</v>
      </c>
      <c r="G25" s="86">
        <f t="shared" si="2"/>
        <v>27.27301389229983</v>
      </c>
      <c r="H25" s="247">
        <v>155974</v>
      </c>
      <c r="I25" s="252">
        <f t="shared" si="1"/>
        <v>5.374613717670895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260"/>
      <c r="B26" s="260"/>
      <c r="C26" s="11"/>
      <c r="D26" s="10" t="s">
        <v>12</v>
      </c>
      <c r="E26" s="38"/>
      <c r="F26" s="85">
        <v>70651</v>
      </c>
      <c r="G26" s="86">
        <f t="shared" si="2"/>
        <v>11.723660717248887</v>
      </c>
      <c r="H26" s="247">
        <v>69794</v>
      </c>
      <c r="I26" s="252">
        <f t="shared" si="1"/>
        <v>1.2278992463535587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260"/>
      <c r="B27" s="260"/>
      <c r="C27" s="8" t="s">
        <v>13</v>
      </c>
      <c r="D27" s="14"/>
      <c r="E27" s="25"/>
      <c r="F27" s="77">
        <v>199643</v>
      </c>
      <c r="G27" s="78">
        <f t="shared" si="2"/>
        <v>33.12828971385712</v>
      </c>
      <c r="H27" s="245">
        <v>198809</v>
      </c>
      <c r="I27" s="256">
        <f t="shared" si="1"/>
        <v>0.41949811125250314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260"/>
      <c r="B28" s="260"/>
      <c r="C28" s="8"/>
      <c r="D28" s="10" t="s">
        <v>14</v>
      </c>
      <c r="E28" s="38"/>
      <c r="F28" s="85">
        <v>62484</v>
      </c>
      <c r="G28" s="86">
        <f t="shared" si="2"/>
        <v>10.368447951997558</v>
      </c>
      <c r="H28" s="247">
        <v>64707</v>
      </c>
      <c r="I28" s="252">
        <f t="shared" si="1"/>
        <v>-3.4354861143307547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260"/>
      <c r="B29" s="260"/>
      <c r="C29" s="8"/>
      <c r="D29" s="10" t="s">
        <v>30</v>
      </c>
      <c r="E29" s="38"/>
      <c r="F29" s="85">
        <v>5889</v>
      </c>
      <c r="G29" s="86">
        <f t="shared" si="2"/>
        <v>0.9772068047710393</v>
      </c>
      <c r="H29" s="247">
        <v>5909</v>
      </c>
      <c r="I29" s="252">
        <f t="shared" si="1"/>
        <v>-0.3384667456422408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260"/>
      <c r="B30" s="260"/>
      <c r="C30" s="8"/>
      <c r="D30" s="10" t="s">
        <v>31</v>
      </c>
      <c r="E30" s="38"/>
      <c r="F30" s="85">
        <v>53785</v>
      </c>
      <c r="G30" s="86">
        <f t="shared" si="2"/>
        <v>8.924956358398768</v>
      </c>
      <c r="H30" s="247">
        <v>50255</v>
      </c>
      <c r="I30" s="252">
        <f t="shared" si="1"/>
        <v>7.024176698835927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260"/>
      <c r="B31" s="260"/>
      <c r="C31" s="8"/>
      <c r="D31" s="10" t="s">
        <v>32</v>
      </c>
      <c r="E31" s="38"/>
      <c r="F31" s="85">
        <v>38840</v>
      </c>
      <c r="G31" s="86">
        <f t="shared" si="2"/>
        <v>6.4450182199536705</v>
      </c>
      <c r="H31" s="247">
        <v>35998</v>
      </c>
      <c r="I31" s="252">
        <f t="shared" si="1"/>
        <v>7.894883049058277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260"/>
      <c r="B32" s="260"/>
      <c r="C32" s="8"/>
      <c r="D32" s="10" t="s">
        <v>15</v>
      </c>
      <c r="E32" s="38"/>
      <c r="F32" s="85">
        <v>4477</v>
      </c>
      <c r="G32" s="86">
        <f t="shared" si="2"/>
        <v>0.7429028468262765</v>
      </c>
      <c r="H32" s="247">
        <v>2746</v>
      </c>
      <c r="I32" s="252">
        <f t="shared" si="1"/>
        <v>63.03714493809176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260"/>
      <c r="B33" s="260"/>
      <c r="C33" s="11"/>
      <c r="D33" s="10" t="s">
        <v>33</v>
      </c>
      <c r="E33" s="38"/>
      <c r="F33" s="85">
        <v>34169</v>
      </c>
      <c r="G33" s="86">
        <f t="shared" si="2"/>
        <v>5.669923469557079</v>
      </c>
      <c r="H33" s="247">
        <v>39194</v>
      </c>
      <c r="I33" s="252">
        <f t="shared" si="1"/>
        <v>-12.820839924478234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260"/>
      <c r="B34" s="260"/>
      <c r="C34" s="8" t="s">
        <v>16</v>
      </c>
      <c r="D34" s="14"/>
      <c r="E34" s="25"/>
      <c r="F34" s="77">
        <v>75683</v>
      </c>
      <c r="G34" s="78">
        <f t="shared" si="2"/>
        <v>12.558658958309826</v>
      </c>
      <c r="H34" s="245">
        <v>92199</v>
      </c>
      <c r="I34" s="256">
        <f t="shared" si="1"/>
        <v>-17.91342639291098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260"/>
      <c r="B35" s="260"/>
      <c r="C35" s="8"/>
      <c r="D35" s="39" t="s">
        <v>17</v>
      </c>
      <c r="E35" s="40"/>
      <c r="F35" s="81">
        <v>75451</v>
      </c>
      <c r="G35" s="82">
        <f t="shared" si="2"/>
        <v>12.520161424143264</v>
      </c>
      <c r="H35" s="246">
        <v>92096</v>
      </c>
      <c r="I35" s="251">
        <f t="shared" si="1"/>
        <v>-18.073531966643507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260"/>
      <c r="B36" s="260"/>
      <c r="C36" s="8"/>
      <c r="D36" s="41"/>
      <c r="E36" s="159" t="s">
        <v>103</v>
      </c>
      <c r="F36" s="85">
        <v>32954</v>
      </c>
      <c r="G36" s="86">
        <f t="shared" si="2"/>
        <v>5.46830922812444</v>
      </c>
      <c r="H36" s="247">
        <v>41186</v>
      </c>
      <c r="I36" s="252">
        <f t="shared" si="1"/>
        <v>-19.98737435050746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260"/>
      <c r="B37" s="260"/>
      <c r="C37" s="8"/>
      <c r="D37" s="12"/>
      <c r="E37" s="33" t="s">
        <v>34</v>
      </c>
      <c r="F37" s="85">
        <v>42497</v>
      </c>
      <c r="G37" s="86">
        <f t="shared" si="2"/>
        <v>7.051852196018824</v>
      </c>
      <c r="H37" s="247">
        <v>50910</v>
      </c>
      <c r="I37" s="252">
        <f t="shared" si="1"/>
        <v>-16.525240620703197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260"/>
      <c r="B38" s="260"/>
      <c r="C38" s="8"/>
      <c r="D38" s="61" t="s">
        <v>35</v>
      </c>
      <c r="E38" s="54"/>
      <c r="F38" s="85">
        <v>232</v>
      </c>
      <c r="G38" s="86">
        <f t="shared" si="2"/>
        <v>0.03849753416656158</v>
      </c>
      <c r="H38" s="247">
        <v>103</v>
      </c>
      <c r="I38" s="252">
        <f t="shared" si="1"/>
        <v>125.24271844660193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260"/>
      <c r="B39" s="260"/>
      <c r="C39" s="6"/>
      <c r="D39" s="55" t="s">
        <v>36</v>
      </c>
      <c r="E39" s="56"/>
      <c r="F39" s="93">
        <v>0</v>
      </c>
      <c r="G39" s="94">
        <f t="shared" si="2"/>
        <v>0</v>
      </c>
      <c r="H39" s="249">
        <v>0</v>
      </c>
      <c r="I39" s="254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261"/>
      <c r="B40" s="261"/>
      <c r="C40" s="6" t="s">
        <v>18</v>
      </c>
      <c r="D40" s="7"/>
      <c r="E40" s="24"/>
      <c r="F40" s="97">
        <f>SUM(F23,F27,F34)</f>
        <v>602636</v>
      </c>
      <c r="G40" s="98">
        <f t="shared" si="2"/>
        <v>100</v>
      </c>
      <c r="H40" s="97">
        <f>SUM(H23,H27,H34)</f>
        <v>607375</v>
      </c>
      <c r="I40" s="255">
        <f t="shared" si="1"/>
        <v>-0.7802428483226986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3" sqref="F3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">
        <v>304</v>
      </c>
      <c r="D1" s="186"/>
      <c r="E1" s="186"/>
      <c r="AA1" s="1" t="str">
        <f>C1</f>
        <v>川崎市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8">
        <f>I7</f>
        <v>606284</v>
      </c>
      <c r="AC2" s="188">
        <f>I9</f>
        <v>602636</v>
      </c>
      <c r="AD2" s="188">
        <f>I10</f>
        <v>3648</v>
      </c>
      <c r="AE2" s="188">
        <f>I11</f>
        <v>3151</v>
      </c>
      <c r="AF2" s="188">
        <f>I12</f>
        <v>497</v>
      </c>
      <c r="AG2" s="188">
        <f>I13</f>
        <v>72</v>
      </c>
      <c r="AH2" s="1">
        <f>I14</f>
        <v>0</v>
      </c>
      <c r="AI2" s="188">
        <f>I15</f>
        <v>2143</v>
      </c>
      <c r="AJ2" s="188">
        <f>I25</f>
        <v>309070</v>
      </c>
      <c r="AK2" s="189">
        <f>I26</f>
        <v>0.995</v>
      </c>
      <c r="AL2" s="190">
        <f>I27</f>
        <v>0.2</v>
      </c>
      <c r="AM2" s="190">
        <f>I28</f>
        <v>97.7</v>
      </c>
      <c r="AN2" s="190">
        <f>I29</f>
        <v>64.8</v>
      </c>
      <c r="AO2" s="190">
        <f>I33</f>
        <v>117.4</v>
      </c>
      <c r="AP2" s="188">
        <f>I16</f>
        <v>5425</v>
      </c>
      <c r="AQ2" s="188">
        <f>I17</f>
        <v>158008</v>
      </c>
      <c r="AR2" s="188">
        <f>I18</f>
        <v>844691</v>
      </c>
      <c r="AS2" s="191">
        <f>I21</f>
        <v>292.4557184750733</v>
      </c>
    </row>
    <row r="3" spans="27:45" ht="13.5">
      <c r="AA3" s="1" t="s">
        <v>152</v>
      </c>
      <c r="AB3" s="188">
        <f>H7</f>
        <v>612268</v>
      </c>
      <c r="AC3" s="188">
        <f>H9</f>
        <v>607375</v>
      </c>
      <c r="AD3" s="188">
        <f>H10</f>
        <v>4893</v>
      </c>
      <c r="AE3" s="188">
        <f>H11</f>
        <v>4468</v>
      </c>
      <c r="AF3" s="188">
        <f>H12</f>
        <v>425</v>
      </c>
      <c r="AG3" s="188">
        <f>H13</f>
        <v>-12</v>
      </c>
      <c r="AH3" s="1">
        <f>H14</f>
        <v>0</v>
      </c>
      <c r="AI3" s="188">
        <f>H15</f>
        <v>267</v>
      </c>
      <c r="AJ3" s="188">
        <f>H25</f>
        <v>303847</v>
      </c>
      <c r="AK3" s="189">
        <f>H26</f>
        <v>0.995</v>
      </c>
      <c r="AL3" s="190">
        <f>H27</f>
        <v>0.1</v>
      </c>
      <c r="AM3" s="190">
        <f>H28</f>
        <v>99.7</v>
      </c>
      <c r="AN3" s="190">
        <f>H29</f>
        <v>63.9</v>
      </c>
      <c r="AO3" s="190">
        <f>H33</f>
        <v>115.3</v>
      </c>
      <c r="AP3" s="188">
        <f>H16</f>
        <v>3167</v>
      </c>
      <c r="AQ3" s="188">
        <f>H17</f>
        <v>133420</v>
      </c>
      <c r="AR3" s="188">
        <f>H18</f>
        <v>852087</v>
      </c>
      <c r="AS3" s="191">
        <f>H21</f>
        <v>3.0003542980012705</v>
      </c>
    </row>
    <row r="4" spans="1:44" ht="13.5">
      <c r="A4" s="21" t="s">
        <v>153</v>
      </c>
      <c r="AP4" s="188"/>
      <c r="AQ4" s="188"/>
      <c r="AR4" s="188"/>
    </row>
    <row r="5" ht="13.5">
      <c r="I5" s="192" t="s">
        <v>154</v>
      </c>
    </row>
    <row r="6" spans="1:9" s="179" customFormat="1" ht="29.25" customHeight="1">
      <c r="A6" s="193" t="s">
        <v>155</v>
      </c>
      <c r="B6" s="194"/>
      <c r="C6" s="194"/>
      <c r="D6" s="195"/>
      <c r="E6" s="170" t="s">
        <v>272</v>
      </c>
      <c r="F6" s="170" t="s">
        <v>273</v>
      </c>
      <c r="G6" s="170" t="s">
        <v>274</v>
      </c>
      <c r="H6" s="170" t="s">
        <v>276</v>
      </c>
      <c r="I6" s="170" t="s">
        <v>285</v>
      </c>
    </row>
    <row r="7" spans="1:9" ht="27" customHeight="1">
      <c r="A7" s="259" t="s">
        <v>156</v>
      </c>
      <c r="B7" s="47" t="s">
        <v>157</v>
      </c>
      <c r="C7" s="48"/>
      <c r="D7" s="100" t="s">
        <v>158</v>
      </c>
      <c r="E7" s="196">
        <v>581118</v>
      </c>
      <c r="F7" s="197">
        <v>570744</v>
      </c>
      <c r="G7" s="197">
        <v>584106</v>
      </c>
      <c r="H7" s="197">
        <v>612268</v>
      </c>
      <c r="I7" s="197">
        <v>606284</v>
      </c>
    </row>
    <row r="8" spans="1:9" ht="27" customHeight="1">
      <c r="A8" s="260"/>
      <c r="B8" s="26"/>
      <c r="C8" s="61" t="s">
        <v>159</v>
      </c>
      <c r="D8" s="101" t="s">
        <v>38</v>
      </c>
      <c r="E8" s="198">
        <v>315475</v>
      </c>
      <c r="F8" s="198">
        <v>311769</v>
      </c>
      <c r="G8" s="198">
        <v>317348</v>
      </c>
      <c r="H8" s="198">
        <v>327408</v>
      </c>
      <c r="I8" s="199">
        <v>3410</v>
      </c>
    </row>
    <row r="9" spans="1:9" ht="27" customHeight="1">
      <c r="A9" s="260"/>
      <c r="B9" s="52" t="s">
        <v>160</v>
      </c>
      <c r="C9" s="53"/>
      <c r="D9" s="102"/>
      <c r="E9" s="200">
        <v>575601</v>
      </c>
      <c r="F9" s="200">
        <v>567060</v>
      </c>
      <c r="G9" s="200">
        <v>579458</v>
      </c>
      <c r="H9" s="200">
        <v>607375</v>
      </c>
      <c r="I9" s="201">
        <v>602636</v>
      </c>
    </row>
    <row r="10" spans="1:9" ht="27" customHeight="1">
      <c r="A10" s="260"/>
      <c r="B10" s="52" t="s">
        <v>161</v>
      </c>
      <c r="C10" s="53"/>
      <c r="D10" s="102"/>
      <c r="E10" s="200">
        <v>5517</v>
      </c>
      <c r="F10" s="200">
        <v>3684</v>
      </c>
      <c r="G10" s="200">
        <v>4647</v>
      </c>
      <c r="H10" s="200">
        <v>4893</v>
      </c>
      <c r="I10" s="201">
        <v>3648</v>
      </c>
    </row>
    <row r="11" spans="1:9" ht="27" customHeight="1">
      <c r="A11" s="260"/>
      <c r="B11" s="52" t="s">
        <v>162</v>
      </c>
      <c r="C11" s="53"/>
      <c r="D11" s="102"/>
      <c r="E11" s="200">
        <v>4122</v>
      </c>
      <c r="F11" s="200">
        <v>3494</v>
      </c>
      <c r="G11" s="200">
        <v>4211</v>
      </c>
      <c r="H11" s="200">
        <v>4468</v>
      </c>
      <c r="I11" s="201">
        <v>3151</v>
      </c>
    </row>
    <row r="12" spans="1:9" ht="27" customHeight="1">
      <c r="A12" s="260"/>
      <c r="B12" s="52" t="s">
        <v>163</v>
      </c>
      <c r="C12" s="53"/>
      <c r="D12" s="102"/>
      <c r="E12" s="200">
        <v>1395</v>
      </c>
      <c r="F12" s="200">
        <v>191</v>
      </c>
      <c r="G12" s="200">
        <v>437</v>
      </c>
      <c r="H12" s="200">
        <v>425</v>
      </c>
      <c r="I12" s="201">
        <v>497</v>
      </c>
    </row>
    <row r="13" spans="1:9" ht="27" customHeight="1">
      <c r="A13" s="260"/>
      <c r="B13" s="52" t="s">
        <v>164</v>
      </c>
      <c r="C13" s="53"/>
      <c r="D13" s="108"/>
      <c r="E13" s="202">
        <v>41</v>
      </c>
      <c r="F13" s="202">
        <v>-1204</v>
      </c>
      <c r="G13" s="202">
        <v>247</v>
      </c>
      <c r="H13" s="202">
        <v>-12</v>
      </c>
      <c r="I13" s="203">
        <v>72</v>
      </c>
    </row>
    <row r="14" spans="1:9" ht="27" customHeight="1">
      <c r="A14" s="260"/>
      <c r="B14" s="112" t="s">
        <v>165</v>
      </c>
      <c r="C14" s="68"/>
      <c r="D14" s="108"/>
      <c r="E14" s="202">
        <v>0</v>
      </c>
      <c r="F14" s="202">
        <v>0</v>
      </c>
      <c r="G14" s="202">
        <v>0</v>
      </c>
      <c r="H14" s="202">
        <v>0</v>
      </c>
      <c r="I14" s="203">
        <v>0</v>
      </c>
    </row>
    <row r="15" spans="1:9" ht="27" customHeight="1">
      <c r="A15" s="260"/>
      <c r="B15" s="57" t="s">
        <v>166</v>
      </c>
      <c r="C15" s="58"/>
      <c r="D15" s="204"/>
      <c r="E15" s="205">
        <v>16</v>
      </c>
      <c r="F15" s="205">
        <v>-2708</v>
      </c>
      <c r="G15" s="205">
        <v>-1021</v>
      </c>
      <c r="H15" s="205">
        <v>267</v>
      </c>
      <c r="I15" s="206">
        <v>2143</v>
      </c>
    </row>
    <row r="16" spans="1:9" ht="27" customHeight="1">
      <c r="A16" s="260"/>
      <c r="B16" s="207" t="s">
        <v>167</v>
      </c>
      <c r="C16" s="208"/>
      <c r="D16" s="209" t="s">
        <v>39</v>
      </c>
      <c r="E16" s="210">
        <v>8075</v>
      </c>
      <c r="F16" s="210">
        <v>7862</v>
      </c>
      <c r="G16" s="210">
        <v>2923</v>
      </c>
      <c r="H16" s="210">
        <v>3167</v>
      </c>
      <c r="I16" s="211">
        <v>5425</v>
      </c>
    </row>
    <row r="17" spans="1:9" ht="27" customHeight="1">
      <c r="A17" s="260"/>
      <c r="B17" s="52" t="s">
        <v>168</v>
      </c>
      <c r="C17" s="53"/>
      <c r="D17" s="101" t="s">
        <v>40</v>
      </c>
      <c r="E17" s="200">
        <v>116621</v>
      </c>
      <c r="F17" s="200">
        <v>121942</v>
      </c>
      <c r="G17" s="200">
        <v>129895</v>
      </c>
      <c r="H17" s="200">
        <v>133420</v>
      </c>
      <c r="I17" s="201">
        <v>158008</v>
      </c>
    </row>
    <row r="18" spans="1:9" ht="27" customHeight="1">
      <c r="A18" s="260"/>
      <c r="B18" s="52" t="s">
        <v>169</v>
      </c>
      <c r="C18" s="53"/>
      <c r="D18" s="101" t="s">
        <v>41</v>
      </c>
      <c r="E18" s="200">
        <v>848162</v>
      </c>
      <c r="F18" s="200">
        <v>847930</v>
      </c>
      <c r="G18" s="200">
        <v>842867</v>
      </c>
      <c r="H18" s="200">
        <v>852087</v>
      </c>
      <c r="I18" s="201">
        <v>844691</v>
      </c>
    </row>
    <row r="19" spans="1:9" ht="27" customHeight="1">
      <c r="A19" s="260"/>
      <c r="B19" s="52" t="s">
        <v>170</v>
      </c>
      <c r="C19" s="53"/>
      <c r="D19" s="101" t="s">
        <v>171</v>
      </c>
      <c r="E19" s="200">
        <f>E17+E18-E16</f>
        <v>956708</v>
      </c>
      <c r="F19" s="200">
        <f>F17+F18-F16</f>
        <v>962010</v>
      </c>
      <c r="G19" s="200">
        <f>G17+G18-G16</f>
        <v>969839</v>
      </c>
      <c r="H19" s="200">
        <f>H17+H18-H16</f>
        <v>982340</v>
      </c>
      <c r="I19" s="200">
        <f>I17+I18-I16</f>
        <v>997274</v>
      </c>
    </row>
    <row r="20" spans="1:9" ht="27" customHeight="1">
      <c r="A20" s="260"/>
      <c r="B20" s="52" t="s">
        <v>172</v>
      </c>
      <c r="C20" s="53"/>
      <c r="D20" s="102" t="s">
        <v>173</v>
      </c>
      <c r="E20" s="212">
        <f>E18/E8</f>
        <v>2.6885236548062443</v>
      </c>
      <c r="F20" s="212">
        <f>F18/F8</f>
        <v>2.7197380111556955</v>
      </c>
      <c r="G20" s="212">
        <f>G18/G8</f>
        <v>2.655970732445139</v>
      </c>
      <c r="H20" s="212">
        <f>H18/H8</f>
        <v>2.6025234569711184</v>
      </c>
      <c r="I20" s="212">
        <f>I18/I8</f>
        <v>247.7099706744868</v>
      </c>
    </row>
    <row r="21" spans="1:9" ht="27" customHeight="1">
      <c r="A21" s="260"/>
      <c r="B21" s="52" t="s">
        <v>174</v>
      </c>
      <c r="C21" s="53"/>
      <c r="D21" s="102" t="s">
        <v>175</v>
      </c>
      <c r="E21" s="212">
        <f>E19/E8</f>
        <v>3.0325952928124256</v>
      </c>
      <c r="F21" s="212">
        <f>F19/F8</f>
        <v>3.0856499523685805</v>
      </c>
      <c r="G21" s="212">
        <f>G19/G8</f>
        <v>3.0560740890126925</v>
      </c>
      <c r="H21" s="212">
        <f>H19/H8</f>
        <v>3.0003542980012705</v>
      </c>
      <c r="I21" s="212">
        <f>I19/I8</f>
        <v>292.4557184750733</v>
      </c>
    </row>
    <row r="22" spans="1:9" ht="27" customHeight="1">
      <c r="A22" s="260"/>
      <c r="B22" s="52" t="s">
        <v>176</v>
      </c>
      <c r="C22" s="53"/>
      <c r="D22" s="102" t="s">
        <v>177</v>
      </c>
      <c r="E22" s="200">
        <f>E18/E24*1000000</f>
        <v>594987.6254987682</v>
      </c>
      <c r="F22" s="200">
        <f>F18/F24*1000000</f>
        <v>594824.87695649</v>
      </c>
      <c r="G22" s="200">
        <f>G18/G24*1000000</f>
        <v>591273.1706222045</v>
      </c>
      <c r="H22" s="200">
        <f>H18/H24*1000000</f>
        <v>597741.0221730858</v>
      </c>
      <c r="I22" s="200">
        <f>I18/I24*1000000</f>
        <v>572589.1786474225</v>
      </c>
    </row>
    <row r="23" spans="1:9" ht="27" customHeight="1">
      <c r="A23" s="260"/>
      <c r="B23" s="52" t="s">
        <v>178</v>
      </c>
      <c r="C23" s="53"/>
      <c r="D23" s="102" t="s">
        <v>179</v>
      </c>
      <c r="E23" s="200">
        <f>E19/E24*1000000</f>
        <v>671132.8982148168</v>
      </c>
      <c r="F23" s="200">
        <f>F19/F24*1000000</f>
        <v>674852.2636077423</v>
      </c>
      <c r="G23" s="200">
        <f>G19/G24*1000000</f>
        <v>680344.3254072922</v>
      </c>
      <c r="H23" s="200">
        <f>H19/H24*1000000</f>
        <v>689113.806127202</v>
      </c>
      <c r="I23" s="200">
        <f>I19/I24*1000000</f>
        <v>676020.3441808064</v>
      </c>
    </row>
    <row r="24" spans="1:9" ht="27" customHeight="1">
      <c r="A24" s="260"/>
      <c r="B24" s="213" t="s">
        <v>180</v>
      </c>
      <c r="C24" s="214"/>
      <c r="D24" s="215" t="s">
        <v>181</v>
      </c>
      <c r="E24" s="205">
        <v>1425512</v>
      </c>
      <c r="F24" s="205">
        <v>1425512</v>
      </c>
      <c r="G24" s="205">
        <v>1425512</v>
      </c>
      <c r="H24" s="205">
        <v>1425512</v>
      </c>
      <c r="I24" s="206">
        <v>1475213</v>
      </c>
    </row>
    <row r="25" spans="1:9" ht="27" customHeight="1">
      <c r="A25" s="260"/>
      <c r="B25" s="11" t="s">
        <v>182</v>
      </c>
      <c r="C25" s="216"/>
      <c r="D25" s="217"/>
      <c r="E25" s="198">
        <v>295275</v>
      </c>
      <c r="F25" s="198">
        <v>299202</v>
      </c>
      <c r="G25" s="198">
        <v>333206</v>
      </c>
      <c r="H25" s="198">
        <v>303847</v>
      </c>
      <c r="I25" s="218">
        <v>309070</v>
      </c>
    </row>
    <row r="26" spans="1:9" ht="27" customHeight="1">
      <c r="A26" s="260"/>
      <c r="B26" s="219" t="s">
        <v>183</v>
      </c>
      <c r="C26" s="220"/>
      <c r="D26" s="221"/>
      <c r="E26" s="222">
        <v>1.04</v>
      </c>
      <c r="F26" s="222">
        <v>0.999</v>
      </c>
      <c r="G26" s="222">
        <v>0.996</v>
      </c>
      <c r="H26" s="222">
        <v>0.995</v>
      </c>
      <c r="I26" s="223">
        <v>0.995</v>
      </c>
    </row>
    <row r="27" spans="1:9" ht="27" customHeight="1">
      <c r="A27" s="260"/>
      <c r="B27" s="219" t="s">
        <v>184</v>
      </c>
      <c r="C27" s="220"/>
      <c r="D27" s="221"/>
      <c r="E27" s="224">
        <v>0.5</v>
      </c>
      <c r="F27" s="224">
        <v>0.1</v>
      </c>
      <c r="G27" s="224">
        <v>0.1</v>
      </c>
      <c r="H27" s="224">
        <v>0.1</v>
      </c>
      <c r="I27" s="225">
        <v>0.2</v>
      </c>
    </row>
    <row r="28" spans="1:9" ht="27" customHeight="1">
      <c r="A28" s="260"/>
      <c r="B28" s="219" t="s">
        <v>185</v>
      </c>
      <c r="C28" s="220"/>
      <c r="D28" s="221"/>
      <c r="E28" s="224">
        <v>96.9</v>
      </c>
      <c r="F28" s="224">
        <v>99.4</v>
      </c>
      <c r="G28" s="224">
        <v>97.8</v>
      </c>
      <c r="H28" s="224">
        <v>99.7</v>
      </c>
      <c r="I28" s="225">
        <v>97.7</v>
      </c>
    </row>
    <row r="29" spans="1:9" ht="27" customHeight="1">
      <c r="A29" s="260"/>
      <c r="B29" s="226" t="s">
        <v>186</v>
      </c>
      <c r="C29" s="227"/>
      <c r="D29" s="228"/>
      <c r="E29" s="229">
        <v>64.3</v>
      </c>
      <c r="F29" s="229">
        <v>65.4</v>
      </c>
      <c r="G29" s="229">
        <v>65.9</v>
      </c>
      <c r="H29" s="229">
        <v>63.9</v>
      </c>
      <c r="I29" s="230">
        <v>64.8</v>
      </c>
    </row>
    <row r="30" spans="1:9" ht="27" customHeight="1">
      <c r="A30" s="260"/>
      <c r="B30" s="259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1:9" ht="27" customHeight="1">
      <c r="A31" s="260"/>
      <c r="B31" s="260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260"/>
      <c r="B32" s="260"/>
      <c r="C32" s="219" t="s">
        <v>190</v>
      </c>
      <c r="D32" s="221"/>
      <c r="E32" s="224">
        <v>10.9</v>
      </c>
      <c r="F32" s="224">
        <v>10.1</v>
      </c>
      <c r="G32" s="224">
        <v>9.1</v>
      </c>
      <c r="H32" s="224">
        <v>8.2</v>
      </c>
      <c r="I32" s="225">
        <v>7.5</v>
      </c>
    </row>
    <row r="33" spans="1:9" ht="27" customHeight="1">
      <c r="A33" s="261"/>
      <c r="B33" s="261"/>
      <c r="C33" s="226" t="s">
        <v>191</v>
      </c>
      <c r="D33" s="228"/>
      <c r="E33" s="229">
        <v>111.2</v>
      </c>
      <c r="F33" s="229">
        <v>106.3</v>
      </c>
      <c r="G33" s="229">
        <v>111.5</v>
      </c>
      <c r="H33" s="229">
        <v>115.3</v>
      </c>
      <c r="I33" s="234">
        <v>117.4</v>
      </c>
    </row>
    <row r="34" spans="1:9" ht="27" customHeight="1">
      <c r="A34" s="1" t="s">
        <v>284</v>
      </c>
      <c r="B34" s="14"/>
      <c r="C34" s="14"/>
      <c r="D34" s="14"/>
      <c r="E34" s="235"/>
      <c r="F34" s="235"/>
      <c r="G34" s="235"/>
      <c r="H34" s="235"/>
      <c r="I34" s="236"/>
    </row>
    <row r="35" ht="27" customHeight="1">
      <c r="A35" s="27" t="s">
        <v>192</v>
      </c>
    </row>
    <row r="36" ht="13.5">
      <c r="A36" s="23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304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286</v>
      </c>
      <c r="B5" s="37"/>
      <c r="C5" s="37"/>
      <c r="D5" s="37"/>
      <c r="K5" s="46"/>
      <c r="O5" s="46" t="s">
        <v>44</v>
      </c>
    </row>
    <row r="6" spans="1:15" ht="15.75" customHeight="1">
      <c r="A6" s="301" t="s">
        <v>45</v>
      </c>
      <c r="B6" s="302"/>
      <c r="C6" s="302"/>
      <c r="D6" s="302"/>
      <c r="E6" s="303"/>
      <c r="F6" s="277" t="s">
        <v>291</v>
      </c>
      <c r="G6" s="278"/>
      <c r="H6" s="277" t="s">
        <v>292</v>
      </c>
      <c r="I6" s="278"/>
      <c r="J6" s="277" t="s">
        <v>293</v>
      </c>
      <c r="K6" s="278"/>
      <c r="L6" s="277" t="s">
        <v>294</v>
      </c>
      <c r="M6" s="278"/>
      <c r="N6" s="277" t="s">
        <v>295</v>
      </c>
      <c r="O6" s="278"/>
    </row>
    <row r="7" spans="1:15" ht="15.75" customHeight="1">
      <c r="A7" s="304"/>
      <c r="B7" s="305"/>
      <c r="C7" s="305"/>
      <c r="D7" s="305"/>
      <c r="E7" s="306"/>
      <c r="F7" s="178" t="s">
        <v>288</v>
      </c>
      <c r="G7" s="51" t="s">
        <v>1</v>
      </c>
      <c r="H7" s="178" t="s">
        <v>287</v>
      </c>
      <c r="I7" s="51" t="s">
        <v>1</v>
      </c>
      <c r="J7" s="178" t="s">
        <v>287</v>
      </c>
      <c r="K7" s="51" t="s">
        <v>1</v>
      </c>
      <c r="L7" s="178" t="s">
        <v>287</v>
      </c>
      <c r="M7" s="51" t="s">
        <v>1</v>
      </c>
      <c r="N7" s="178" t="s">
        <v>287</v>
      </c>
      <c r="O7" s="257" t="s">
        <v>1</v>
      </c>
    </row>
    <row r="8" spans="1:25" ht="15.75" customHeight="1">
      <c r="A8" s="281" t="s">
        <v>84</v>
      </c>
      <c r="B8" s="47" t="s">
        <v>46</v>
      </c>
      <c r="C8" s="48"/>
      <c r="D8" s="48"/>
      <c r="E8" s="100" t="s">
        <v>37</v>
      </c>
      <c r="F8" s="113"/>
      <c r="G8" s="114"/>
      <c r="H8" s="113">
        <v>43396</v>
      </c>
      <c r="I8" s="115">
        <v>44448</v>
      </c>
      <c r="J8" s="113">
        <v>31636</v>
      </c>
      <c r="K8" s="116">
        <v>32131</v>
      </c>
      <c r="L8" s="113">
        <v>7315</v>
      </c>
      <c r="M8" s="115">
        <v>7320</v>
      </c>
      <c r="N8" s="113">
        <v>9294</v>
      </c>
      <c r="O8" s="116">
        <v>9202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07"/>
      <c r="B9" s="14"/>
      <c r="C9" s="61" t="s">
        <v>47</v>
      </c>
      <c r="D9" s="53"/>
      <c r="E9" s="101" t="s">
        <v>38</v>
      </c>
      <c r="F9" s="117"/>
      <c r="G9" s="118"/>
      <c r="H9" s="117">
        <v>43392</v>
      </c>
      <c r="I9" s="119">
        <v>44324</v>
      </c>
      <c r="J9" s="117">
        <v>31598</v>
      </c>
      <c r="K9" s="120">
        <v>31029</v>
      </c>
      <c r="L9" s="117">
        <v>7315</v>
      </c>
      <c r="M9" s="119">
        <v>7303</v>
      </c>
      <c r="N9" s="117">
        <v>9293</v>
      </c>
      <c r="O9" s="120">
        <v>9176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07"/>
      <c r="B10" s="11"/>
      <c r="C10" s="61" t="s">
        <v>48</v>
      </c>
      <c r="D10" s="53"/>
      <c r="E10" s="101" t="s">
        <v>39</v>
      </c>
      <c r="F10" s="117"/>
      <c r="G10" s="118"/>
      <c r="H10" s="117">
        <v>4</v>
      </c>
      <c r="I10" s="119">
        <v>124</v>
      </c>
      <c r="J10" s="121">
        <v>38</v>
      </c>
      <c r="K10" s="122">
        <v>1102</v>
      </c>
      <c r="L10" s="117">
        <v>0</v>
      </c>
      <c r="M10" s="119">
        <v>17</v>
      </c>
      <c r="N10" s="117">
        <v>1</v>
      </c>
      <c r="O10" s="120">
        <v>26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07"/>
      <c r="B11" s="66" t="s">
        <v>49</v>
      </c>
      <c r="C11" s="67"/>
      <c r="D11" s="67"/>
      <c r="E11" s="103" t="s">
        <v>40</v>
      </c>
      <c r="F11" s="123"/>
      <c r="G11" s="124"/>
      <c r="H11" s="123">
        <v>41588</v>
      </c>
      <c r="I11" s="125">
        <v>44968</v>
      </c>
      <c r="J11" s="123">
        <v>30263</v>
      </c>
      <c r="K11" s="126">
        <v>36262</v>
      </c>
      <c r="L11" s="123">
        <v>6572</v>
      </c>
      <c r="M11" s="125">
        <v>7617</v>
      </c>
      <c r="N11" s="123">
        <v>8907</v>
      </c>
      <c r="O11" s="126">
        <v>13557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07"/>
      <c r="B12" s="8"/>
      <c r="C12" s="61" t="s">
        <v>50</v>
      </c>
      <c r="D12" s="53"/>
      <c r="E12" s="101" t="s">
        <v>41</v>
      </c>
      <c r="F12" s="117"/>
      <c r="G12" s="118"/>
      <c r="H12" s="123">
        <v>41055</v>
      </c>
      <c r="I12" s="119">
        <v>42497</v>
      </c>
      <c r="J12" s="123">
        <v>30251</v>
      </c>
      <c r="K12" s="120">
        <v>31368</v>
      </c>
      <c r="L12" s="117">
        <v>6460</v>
      </c>
      <c r="M12" s="119">
        <v>6699</v>
      </c>
      <c r="N12" s="117">
        <v>8904</v>
      </c>
      <c r="O12" s="120">
        <v>9212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07"/>
      <c r="B13" s="14"/>
      <c r="C13" s="50" t="s">
        <v>51</v>
      </c>
      <c r="D13" s="68"/>
      <c r="E13" s="104" t="s">
        <v>42</v>
      </c>
      <c r="F13" s="127"/>
      <c r="G13" s="128"/>
      <c r="H13" s="121">
        <v>533</v>
      </c>
      <c r="I13" s="122">
        <v>2471</v>
      </c>
      <c r="J13" s="121">
        <v>12</v>
      </c>
      <c r="K13" s="122">
        <v>4894</v>
      </c>
      <c r="L13" s="127">
        <v>112</v>
      </c>
      <c r="M13" s="129">
        <v>918</v>
      </c>
      <c r="N13" s="127">
        <v>4</v>
      </c>
      <c r="O13" s="130">
        <v>4345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07"/>
      <c r="B14" s="52" t="s">
        <v>52</v>
      </c>
      <c r="C14" s="53"/>
      <c r="D14" s="53"/>
      <c r="E14" s="101" t="s">
        <v>194</v>
      </c>
      <c r="F14" s="161">
        <f>F9-F12</f>
        <v>0</v>
      </c>
      <c r="G14" s="150">
        <f aca="true" t="shared" si="0" ref="F14:O15">G9-G12</f>
        <v>0</v>
      </c>
      <c r="H14" s="161">
        <f t="shared" si="0"/>
        <v>2337</v>
      </c>
      <c r="I14" s="150">
        <f t="shared" si="0"/>
        <v>1827</v>
      </c>
      <c r="J14" s="161">
        <f t="shared" si="0"/>
        <v>1347</v>
      </c>
      <c r="K14" s="150">
        <f t="shared" si="0"/>
        <v>-339</v>
      </c>
      <c r="L14" s="161">
        <f t="shared" si="0"/>
        <v>855</v>
      </c>
      <c r="M14" s="150">
        <f t="shared" si="0"/>
        <v>604</v>
      </c>
      <c r="N14" s="161">
        <f t="shared" si="0"/>
        <v>389</v>
      </c>
      <c r="O14" s="150">
        <f t="shared" si="0"/>
        <v>-36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07"/>
      <c r="B15" s="52" t="s">
        <v>53</v>
      </c>
      <c r="C15" s="53"/>
      <c r="D15" s="53"/>
      <c r="E15" s="101" t="s">
        <v>195</v>
      </c>
      <c r="F15" s="161">
        <f t="shared" si="0"/>
        <v>0</v>
      </c>
      <c r="G15" s="150">
        <f t="shared" si="0"/>
        <v>0</v>
      </c>
      <c r="H15" s="161">
        <f t="shared" si="0"/>
        <v>-529</v>
      </c>
      <c r="I15" s="150">
        <f t="shared" si="0"/>
        <v>-2347</v>
      </c>
      <c r="J15" s="161">
        <f t="shared" si="0"/>
        <v>26</v>
      </c>
      <c r="K15" s="150">
        <f t="shared" si="0"/>
        <v>-3792</v>
      </c>
      <c r="L15" s="161">
        <f t="shared" si="0"/>
        <v>-112</v>
      </c>
      <c r="M15" s="150">
        <f t="shared" si="0"/>
        <v>-901</v>
      </c>
      <c r="N15" s="161">
        <f t="shared" si="0"/>
        <v>-3</v>
      </c>
      <c r="O15" s="150">
        <f t="shared" si="0"/>
        <v>-4319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07"/>
      <c r="B16" s="52" t="s">
        <v>54</v>
      </c>
      <c r="C16" s="53"/>
      <c r="D16" s="53"/>
      <c r="E16" s="101" t="s">
        <v>196</v>
      </c>
      <c r="F16" s="161">
        <f aca="true" t="shared" si="1" ref="F16:O16">F8-F11</f>
        <v>0</v>
      </c>
      <c r="G16" s="150">
        <f t="shared" si="1"/>
        <v>0</v>
      </c>
      <c r="H16" s="161">
        <f t="shared" si="1"/>
        <v>1808</v>
      </c>
      <c r="I16" s="150">
        <f t="shared" si="1"/>
        <v>-520</v>
      </c>
      <c r="J16" s="161">
        <f t="shared" si="1"/>
        <v>1373</v>
      </c>
      <c r="K16" s="150">
        <f t="shared" si="1"/>
        <v>-4131</v>
      </c>
      <c r="L16" s="161">
        <f t="shared" si="1"/>
        <v>743</v>
      </c>
      <c r="M16" s="150">
        <f t="shared" si="1"/>
        <v>-297</v>
      </c>
      <c r="N16" s="161">
        <f t="shared" si="1"/>
        <v>387</v>
      </c>
      <c r="O16" s="150">
        <f t="shared" si="1"/>
        <v>-4355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07"/>
      <c r="B17" s="52" t="s">
        <v>55</v>
      </c>
      <c r="C17" s="53"/>
      <c r="D17" s="53"/>
      <c r="E17" s="43"/>
      <c r="F17" s="239"/>
      <c r="G17" s="240"/>
      <c r="H17" s="121">
        <v>0</v>
      </c>
      <c r="I17" s="122">
        <v>0</v>
      </c>
      <c r="J17" s="117">
        <v>0</v>
      </c>
      <c r="K17" s="120">
        <v>0</v>
      </c>
      <c r="L17" s="117">
        <v>0</v>
      </c>
      <c r="M17" s="119">
        <v>0</v>
      </c>
      <c r="N17" s="121">
        <v>2548</v>
      </c>
      <c r="O17" s="131">
        <v>4418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08"/>
      <c r="B18" s="59" t="s">
        <v>56</v>
      </c>
      <c r="C18" s="37"/>
      <c r="D18" s="37"/>
      <c r="E18" s="15"/>
      <c r="F18" s="162"/>
      <c r="G18" s="166"/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07" t="s">
        <v>85</v>
      </c>
      <c r="B19" s="66" t="s">
        <v>57</v>
      </c>
      <c r="C19" s="69"/>
      <c r="D19" s="69"/>
      <c r="E19" s="105"/>
      <c r="F19" s="163"/>
      <c r="G19" s="155"/>
      <c r="H19" s="135">
        <v>47248</v>
      </c>
      <c r="I19" s="137">
        <v>45565</v>
      </c>
      <c r="J19" s="135">
        <v>7013</v>
      </c>
      <c r="K19" s="138">
        <v>4685</v>
      </c>
      <c r="L19" s="135">
        <v>1405</v>
      </c>
      <c r="M19" s="137">
        <v>1055</v>
      </c>
      <c r="N19" s="135">
        <v>60</v>
      </c>
      <c r="O19" s="138">
        <v>102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07"/>
      <c r="B20" s="13"/>
      <c r="C20" s="61" t="s">
        <v>58</v>
      </c>
      <c r="D20" s="53"/>
      <c r="E20" s="101"/>
      <c r="F20" s="161"/>
      <c r="G20" s="150"/>
      <c r="H20" s="117">
        <v>32946</v>
      </c>
      <c r="I20" s="119">
        <v>33485</v>
      </c>
      <c r="J20" s="117">
        <v>6012</v>
      </c>
      <c r="K20" s="122">
        <v>4015</v>
      </c>
      <c r="L20" s="117">
        <v>1274</v>
      </c>
      <c r="M20" s="119">
        <v>920</v>
      </c>
      <c r="N20" s="117">
        <v>43</v>
      </c>
      <c r="O20" s="120">
        <v>101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07"/>
      <c r="B21" s="26" t="s">
        <v>59</v>
      </c>
      <c r="C21" s="67"/>
      <c r="D21" s="67"/>
      <c r="E21" s="103" t="s">
        <v>197</v>
      </c>
      <c r="F21" s="164"/>
      <c r="G21" s="149"/>
      <c r="H21" s="123">
        <v>47248</v>
      </c>
      <c r="I21" s="125">
        <v>45565</v>
      </c>
      <c r="J21" s="123">
        <v>7013</v>
      </c>
      <c r="K21" s="126">
        <v>4685</v>
      </c>
      <c r="L21" s="123">
        <v>1405</v>
      </c>
      <c r="M21" s="125">
        <v>1055</v>
      </c>
      <c r="N21" s="123">
        <v>60</v>
      </c>
      <c r="O21" s="126">
        <v>102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07"/>
      <c r="B22" s="66" t="s">
        <v>60</v>
      </c>
      <c r="C22" s="69"/>
      <c r="D22" s="69"/>
      <c r="E22" s="105" t="s">
        <v>198</v>
      </c>
      <c r="F22" s="163"/>
      <c r="G22" s="155"/>
      <c r="H22" s="135">
        <v>65808</v>
      </c>
      <c r="I22" s="137">
        <v>63158</v>
      </c>
      <c r="J22" s="135">
        <v>14720</v>
      </c>
      <c r="K22" s="138">
        <v>13999</v>
      </c>
      <c r="L22" s="135">
        <v>4810</v>
      </c>
      <c r="M22" s="137">
        <v>2640</v>
      </c>
      <c r="N22" s="135">
        <v>679</v>
      </c>
      <c r="O22" s="138">
        <v>894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07"/>
      <c r="B23" s="8" t="s">
        <v>61</v>
      </c>
      <c r="C23" s="50" t="s">
        <v>62</v>
      </c>
      <c r="D23" s="68"/>
      <c r="E23" s="104"/>
      <c r="F23" s="160"/>
      <c r="G23" s="139"/>
      <c r="H23" s="127">
        <v>44639</v>
      </c>
      <c r="I23" s="129">
        <v>44628</v>
      </c>
      <c r="J23" s="127">
        <v>3072</v>
      </c>
      <c r="K23" s="130">
        <v>2979</v>
      </c>
      <c r="L23" s="127">
        <v>712</v>
      </c>
      <c r="M23" s="129">
        <v>666</v>
      </c>
      <c r="N23" s="127">
        <v>585</v>
      </c>
      <c r="O23" s="130">
        <v>7436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07"/>
      <c r="B24" s="52" t="s">
        <v>199</v>
      </c>
      <c r="C24" s="53"/>
      <c r="D24" s="53"/>
      <c r="E24" s="101" t="s">
        <v>200</v>
      </c>
      <c r="F24" s="161">
        <f>F21-F22</f>
        <v>0</v>
      </c>
      <c r="G24" s="150">
        <f aca="true" t="shared" si="2" ref="G24:O24">G21-G22</f>
        <v>0</v>
      </c>
      <c r="H24" s="161">
        <f t="shared" si="2"/>
        <v>-18560</v>
      </c>
      <c r="I24" s="150">
        <f t="shared" si="2"/>
        <v>-17593</v>
      </c>
      <c r="J24" s="161">
        <f t="shared" si="2"/>
        <v>-7707</v>
      </c>
      <c r="K24" s="150">
        <f t="shared" si="2"/>
        <v>-9314</v>
      </c>
      <c r="L24" s="161">
        <f t="shared" si="2"/>
        <v>-3405</v>
      </c>
      <c r="M24" s="150">
        <f t="shared" si="2"/>
        <v>-1585</v>
      </c>
      <c r="N24" s="161">
        <f t="shared" si="2"/>
        <v>-619</v>
      </c>
      <c r="O24" s="150">
        <f t="shared" si="2"/>
        <v>-792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07"/>
      <c r="B25" s="112" t="s">
        <v>63</v>
      </c>
      <c r="C25" s="68"/>
      <c r="D25" s="68"/>
      <c r="E25" s="309" t="s">
        <v>201</v>
      </c>
      <c r="F25" s="299"/>
      <c r="G25" s="289"/>
      <c r="H25" s="297">
        <v>18560</v>
      </c>
      <c r="I25" s="289">
        <v>17593</v>
      </c>
      <c r="J25" s="297">
        <v>7707</v>
      </c>
      <c r="K25" s="289">
        <v>9314</v>
      </c>
      <c r="L25" s="297">
        <v>3405</v>
      </c>
      <c r="M25" s="289">
        <v>1585</v>
      </c>
      <c r="N25" s="287">
        <v>619</v>
      </c>
      <c r="O25" s="313">
        <v>697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07"/>
      <c r="B26" s="26" t="s">
        <v>64</v>
      </c>
      <c r="C26" s="67"/>
      <c r="D26" s="67"/>
      <c r="E26" s="310"/>
      <c r="F26" s="300"/>
      <c r="G26" s="290"/>
      <c r="H26" s="298"/>
      <c r="I26" s="290"/>
      <c r="J26" s="298"/>
      <c r="K26" s="290"/>
      <c r="L26" s="315"/>
      <c r="M26" s="316"/>
      <c r="N26" s="288"/>
      <c r="O26" s="314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08"/>
      <c r="B27" s="59" t="s">
        <v>202</v>
      </c>
      <c r="C27" s="37"/>
      <c r="D27" s="37"/>
      <c r="E27" s="106" t="s">
        <v>203</v>
      </c>
      <c r="F27" s="165">
        <f aca="true" t="shared" si="3" ref="F27:O27">F24+F25</f>
        <v>0</v>
      </c>
      <c r="G27" s="151">
        <f t="shared" si="3"/>
        <v>0</v>
      </c>
      <c r="H27" s="165">
        <f t="shared" si="3"/>
        <v>0</v>
      </c>
      <c r="I27" s="151">
        <f t="shared" si="3"/>
        <v>0</v>
      </c>
      <c r="J27" s="165">
        <f t="shared" si="3"/>
        <v>0</v>
      </c>
      <c r="K27" s="151">
        <f t="shared" si="3"/>
        <v>0</v>
      </c>
      <c r="L27" s="165">
        <f t="shared" si="3"/>
        <v>0</v>
      </c>
      <c r="M27" s="151">
        <f t="shared" si="3"/>
        <v>0</v>
      </c>
      <c r="N27" s="165">
        <f t="shared" si="3"/>
        <v>0</v>
      </c>
      <c r="O27" s="151">
        <f t="shared" si="3"/>
        <v>-95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291" t="s">
        <v>65</v>
      </c>
      <c r="B30" s="292"/>
      <c r="C30" s="292"/>
      <c r="D30" s="292"/>
      <c r="E30" s="293"/>
      <c r="F30" s="279"/>
      <c r="G30" s="280"/>
      <c r="H30" s="279"/>
      <c r="I30" s="280"/>
      <c r="J30" s="279"/>
      <c r="K30" s="280"/>
      <c r="L30" s="279"/>
      <c r="M30" s="280"/>
      <c r="N30" s="279"/>
      <c r="O30" s="280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294"/>
      <c r="B31" s="295"/>
      <c r="C31" s="295"/>
      <c r="D31" s="295"/>
      <c r="E31" s="296"/>
      <c r="F31" s="178" t="s">
        <v>287</v>
      </c>
      <c r="G31" s="51" t="s">
        <v>1</v>
      </c>
      <c r="H31" s="178" t="s">
        <v>287</v>
      </c>
      <c r="I31" s="51" t="s">
        <v>1</v>
      </c>
      <c r="J31" s="178" t="s">
        <v>287</v>
      </c>
      <c r="K31" s="51" t="s">
        <v>1</v>
      </c>
      <c r="L31" s="178" t="s">
        <v>287</v>
      </c>
      <c r="M31" s="51" t="s">
        <v>1</v>
      </c>
      <c r="N31" s="178" t="s">
        <v>287</v>
      </c>
      <c r="O31" s="238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81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/>
      <c r="I32" s="115"/>
      <c r="J32" s="113"/>
      <c r="K32" s="116"/>
      <c r="L32" s="135"/>
      <c r="M32" s="136"/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11"/>
      <c r="B33" s="14"/>
      <c r="C33" s="50" t="s">
        <v>66</v>
      </c>
      <c r="D33" s="68"/>
      <c r="E33" s="108"/>
      <c r="F33" s="127"/>
      <c r="G33" s="128"/>
      <c r="H33" s="127"/>
      <c r="I33" s="129"/>
      <c r="J33" s="127"/>
      <c r="K33" s="130"/>
      <c r="L33" s="127"/>
      <c r="M33" s="128"/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11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18"/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11"/>
      <c r="B35" s="11"/>
      <c r="C35" s="31" t="s">
        <v>68</v>
      </c>
      <c r="D35" s="67"/>
      <c r="E35" s="109"/>
      <c r="F35" s="123"/>
      <c r="G35" s="124"/>
      <c r="H35" s="123"/>
      <c r="I35" s="125"/>
      <c r="J35" s="144"/>
      <c r="K35" s="145"/>
      <c r="L35" s="123"/>
      <c r="M35" s="124"/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11"/>
      <c r="B36" s="66" t="s">
        <v>49</v>
      </c>
      <c r="C36" s="69"/>
      <c r="D36" s="69"/>
      <c r="E36" s="16" t="s">
        <v>38</v>
      </c>
      <c r="F36" s="135"/>
      <c r="G36" s="136"/>
      <c r="H36" s="135"/>
      <c r="I36" s="137"/>
      <c r="J36" s="135"/>
      <c r="K36" s="138"/>
      <c r="L36" s="135"/>
      <c r="M36" s="136"/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11"/>
      <c r="B37" s="14"/>
      <c r="C37" s="61" t="s">
        <v>69</v>
      </c>
      <c r="D37" s="53"/>
      <c r="E37" s="102"/>
      <c r="F37" s="117"/>
      <c r="G37" s="118"/>
      <c r="H37" s="117"/>
      <c r="I37" s="119"/>
      <c r="J37" s="117"/>
      <c r="K37" s="120"/>
      <c r="L37" s="117"/>
      <c r="M37" s="118"/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11"/>
      <c r="B38" s="11"/>
      <c r="C38" s="61" t="s">
        <v>70</v>
      </c>
      <c r="D38" s="53"/>
      <c r="E38" s="102"/>
      <c r="F38" s="161"/>
      <c r="G38" s="150"/>
      <c r="H38" s="117"/>
      <c r="I38" s="119"/>
      <c r="J38" s="117"/>
      <c r="K38" s="145"/>
      <c r="L38" s="117"/>
      <c r="M38" s="118"/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12"/>
      <c r="B39" s="6" t="s">
        <v>71</v>
      </c>
      <c r="C39" s="7"/>
      <c r="D39" s="7"/>
      <c r="E39" s="110" t="s">
        <v>205</v>
      </c>
      <c r="F39" s="165">
        <f aca="true" t="shared" si="4" ref="F39:O39">F32-F36</f>
        <v>0</v>
      </c>
      <c r="G39" s="151">
        <f t="shared" si="4"/>
        <v>0</v>
      </c>
      <c r="H39" s="165">
        <f t="shared" si="4"/>
        <v>0</v>
      </c>
      <c r="I39" s="151">
        <f t="shared" si="4"/>
        <v>0</v>
      </c>
      <c r="J39" s="165">
        <f t="shared" si="4"/>
        <v>0</v>
      </c>
      <c r="K39" s="151">
        <f t="shared" si="4"/>
        <v>0</v>
      </c>
      <c r="L39" s="165">
        <f t="shared" si="4"/>
        <v>0</v>
      </c>
      <c r="M39" s="151">
        <f t="shared" si="4"/>
        <v>0</v>
      </c>
      <c r="N39" s="165">
        <f t="shared" si="4"/>
        <v>0</v>
      </c>
      <c r="O39" s="151">
        <f t="shared" si="4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281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/>
      <c r="I40" s="137"/>
      <c r="J40" s="135"/>
      <c r="K40" s="138"/>
      <c r="L40" s="135"/>
      <c r="M40" s="136"/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282"/>
      <c r="B41" s="11"/>
      <c r="C41" s="61" t="s">
        <v>73</v>
      </c>
      <c r="D41" s="53"/>
      <c r="E41" s="102"/>
      <c r="F41" s="167"/>
      <c r="G41" s="169"/>
      <c r="H41" s="144"/>
      <c r="I41" s="145"/>
      <c r="J41" s="117"/>
      <c r="K41" s="120"/>
      <c r="L41" s="117"/>
      <c r="M41" s="118"/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282"/>
      <c r="B42" s="66" t="s">
        <v>60</v>
      </c>
      <c r="C42" s="69"/>
      <c r="D42" s="69"/>
      <c r="E42" s="16" t="s">
        <v>41</v>
      </c>
      <c r="F42" s="163"/>
      <c r="G42" s="155"/>
      <c r="H42" s="135"/>
      <c r="I42" s="137"/>
      <c r="J42" s="135"/>
      <c r="K42" s="138"/>
      <c r="L42" s="135"/>
      <c r="M42" s="136"/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282"/>
      <c r="B43" s="11"/>
      <c r="C43" s="61" t="s">
        <v>74</v>
      </c>
      <c r="D43" s="53"/>
      <c r="E43" s="102"/>
      <c r="F43" s="161"/>
      <c r="G43" s="150"/>
      <c r="H43" s="117"/>
      <c r="I43" s="119"/>
      <c r="J43" s="144"/>
      <c r="K43" s="145"/>
      <c r="L43" s="117"/>
      <c r="M43" s="118"/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283"/>
      <c r="B44" s="59" t="s">
        <v>71</v>
      </c>
      <c r="C44" s="37"/>
      <c r="D44" s="37"/>
      <c r="E44" s="110" t="s">
        <v>206</v>
      </c>
      <c r="F44" s="162">
        <f aca="true" t="shared" si="5" ref="F44:O44">F40-F42</f>
        <v>0</v>
      </c>
      <c r="G44" s="166">
        <f t="shared" si="5"/>
        <v>0</v>
      </c>
      <c r="H44" s="162">
        <f t="shared" si="5"/>
        <v>0</v>
      </c>
      <c r="I44" s="166">
        <f t="shared" si="5"/>
        <v>0</v>
      </c>
      <c r="J44" s="162">
        <f t="shared" si="5"/>
        <v>0</v>
      </c>
      <c r="K44" s="166">
        <f t="shared" si="5"/>
        <v>0</v>
      </c>
      <c r="L44" s="162">
        <f t="shared" si="5"/>
        <v>0</v>
      </c>
      <c r="M44" s="166">
        <f t="shared" si="5"/>
        <v>0</v>
      </c>
      <c r="N44" s="162">
        <f t="shared" si="5"/>
        <v>0</v>
      </c>
      <c r="O44" s="166">
        <f t="shared" si="5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284" t="s">
        <v>79</v>
      </c>
      <c r="B45" s="20" t="s">
        <v>75</v>
      </c>
      <c r="C45" s="9"/>
      <c r="D45" s="9"/>
      <c r="E45" s="111" t="s">
        <v>207</v>
      </c>
      <c r="F45" s="168">
        <f aca="true" t="shared" si="6" ref="F45:O45">F39+F44</f>
        <v>0</v>
      </c>
      <c r="G45" s="152">
        <f t="shared" si="6"/>
        <v>0</v>
      </c>
      <c r="H45" s="168">
        <f t="shared" si="6"/>
        <v>0</v>
      </c>
      <c r="I45" s="152">
        <f t="shared" si="6"/>
        <v>0</v>
      </c>
      <c r="J45" s="168">
        <f t="shared" si="6"/>
        <v>0</v>
      </c>
      <c r="K45" s="152">
        <f t="shared" si="6"/>
        <v>0</v>
      </c>
      <c r="L45" s="168">
        <f t="shared" si="6"/>
        <v>0</v>
      </c>
      <c r="M45" s="152">
        <f t="shared" si="6"/>
        <v>0</v>
      </c>
      <c r="N45" s="168">
        <f t="shared" si="6"/>
        <v>0</v>
      </c>
      <c r="O45" s="152">
        <f t="shared" si="6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285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285"/>
      <c r="B47" s="52" t="s">
        <v>77</v>
      </c>
      <c r="C47" s="53"/>
      <c r="D47" s="53"/>
      <c r="E47" s="53"/>
      <c r="F47" s="117"/>
      <c r="G47" s="118"/>
      <c r="H47" s="117"/>
      <c r="I47" s="119"/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286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="85" zoomScaleSheetLayoutView="85" zoomScalePageLayoutView="0" workbookViewId="0" topLeftCell="A1">
      <pane xSplit="4" ySplit="7" topLeftCell="E2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5" sqref="D5"/>
    </sheetView>
  </sheetViews>
  <sheetFormatPr defaultColWidth="8.796875" defaultRowHeight="14.25"/>
  <cols>
    <col min="1" max="2" width="3.59765625" style="324" customWidth="1"/>
    <col min="3" max="3" width="21.3984375" style="324" customWidth="1"/>
    <col min="4" max="4" width="20" style="324" customWidth="1"/>
    <col min="5" max="14" width="12.59765625" style="324" customWidth="1"/>
    <col min="15" max="16384" width="9" style="324" customWidth="1"/>
  </cols>
  <sheetData>
    <row r="1" spans="1:4" ht="33.75" customHeight="1">
      <c r="A1" s="317" t="s">
        <v>0</v>
      </c>
      <c r="B1" s="317"/>
      <c r="C1" s="318" t="s">
        <v>304</v>
      </c>
      <c r="D1" s="319"/>
    </row>
    <row r="3" spans="1:10" ht="15" customHeight="1">
      <c r="A3" s="320" t="s">
        <v>209</v>
      </c>
      <c r="B3" s="320"/>
      <c r="C3" s="320"/>
      <c r="D3" s="320"/>
      <c r="E3" s="320"/>
      <c r="F3" s="320"/>
      <c r="I3" s="320"/>
      <c r="J3" s="320"/>
    </row>
    <row r="4" spans="1:10" ht="15" customHeight="1">
      <c r="A4" s="320"/>
      <c r="B4" s="320"/>
      <c r="C4" s="320"/>
      <c r="D4" s="320"/>
      <c r="E4" s="320"/>
      <c r="F4" s="320"/>
      <c r="I4" s="320"/>
      <c r="J4" s="320"/>
    </row>
    <row r="5" spans="1:14" ht="15" customHeight="1">
      <c r="A5" s="321"/>
      <c r="B5" s="321" t="s">
        <v>290</v>
      </c>
      <c r="C5" s="321"/>
      <c r="D5" s="321"/>
      <c r="H5" s="325"/>
      <c r="L5" s="325"/>
      <c r="N5" s="325" t="s">
        <v>210</v>
      </c>
    </row>
    <row r="6" spans="1:14" ht="15" customHeight="1">
      <c r="A6" s="326"/>
      <c r="B6" s="327"/>
      <c r="C6" s="327"/>
      <c r="D6" s="327"/>
      <c r="E6" s="328" t="s">
        <v>300</v>
      </c>
      <c r="F6" s="329"/>
      <c r="G6" s="328" t="s">
        <v>299</v>
      </c>
      <c r="H6" s="329"/>
      <c r="I6" s="328" t="s">
        <v>298</v>
      </c>
      <c r="J6" s="330"/>
      <c r="K6" s="328" t="s">
        <v>297</v>
      </c>
      <c r="L6" s="329"/>
      <c r="M6" s="328" t="s">
        <v>296</v>
      </c>
      <c r="N6" s="329"/>
    </row>
    <row r="7" spans="1:14" ht="15" customHeight="1">
      <c r="A7" s="331"/>
      <c r="B7" s="332"/>
      <c r="C7" s="332"/>
      <c r="D7" s="332"/>
      <c r="E7" s="333" t="s">
        <v>289</v>
      </c>
      <c r="F7" s="334" t="s">
        <v>1</v>
      </c>
      <c r="G7" s="333" t="s">
        <v>287</v>
      </c>
      <c r="H7" s="334" t="s">
        <v>1</v>
      </c>
      <c r="I7" s="333" t="s">
        <v>287</v>
      </c>
      <c r="J7" s="334" t="s">
        <v>1</v>
      </c>
      <c r="K7" s="333" t="s">
        <v>287</v>
      </c>
      <c r="L7" s="334" t="s">
        <v>1</v>
      </c>
      <c r="M7" s="333" t="s">
        <v>287</v>
      </c>
      <c r="N7" s="335" t="s">
        <v>1</v>
      </c>
    </row>
    <row r="8" spans="1:14" ht="18" customHeight="1">
      <c r="A8" s="336" t="s">
        <v>211</v>
      </c>
      <c r="B8" s="337" t="s">
        <v>212</v>
      </c>
      <c r="C8" s="338"/>
      <c r="D8" s="338"/>
      <c r="E8" s="339">
        <v>1</v>
      </c>
      <c r="F8" s="340">
        <v>1</v>
      </c>
      <c r="G8" s="339">
        <v>1</v>
      </c>
      <c r="H8" s="341">
        <v>1</v>
      </c>
      <c r="I8" s="339">
        <v>39</v>
      </c>
      <c r="J8" s="340">
        <v>39</v>
      </c>
      <c r="K8" s="339">
        <v>9</v>
      </c>
      <c r="L8" s="341">
        <v>9</v>
      </c>
      <c r="M8" s="339">
        <v>6</v>
      </c>
      <c r="N8" s="341">
        <v>6</v>
      </c>
    </row>
    <row r="9" spans="1:14" ht="18" customHeight="1">
      <c r="A9" s="342"/>
      <c r="B9" s="336" t="s">
        <v>213</v>
      </c>
      <c r="C9" s="343" t="s">
        <v>214</v>
      </c>
      <c r="D9" s="344"/>
      <c r="E9" s="345">
        <v>20</v>
      </c>
      <c r="F9" s="346">
        <v>20</v>
      </c>
      <c r="G9" s="345">
        <v>10</v>
      </c>
      <c r="H9" s="347">
        <v>10</v>
      </c>
      <c r="I9" s="345">
        <v>140</v>
      </c>
      <c r="J9" s="346">
        <v>140</v>
      </c>
      <c r="K9" s="345">
        <v>50</v>
      </c>
      <c r="L9" s="347">
        <v>50</v>
      </c>
      <c r="M9" s="345">
        <v>100</v>
      </c>
      <c r="N9" s="347">
        <v>100</v>
      </c>
    </row>
    <row r="10" spans="1:14" ht="18" customHeight="1">
      <c r="A10" s="342"/>
      <c r="B10" s="342"/>
      <c r="C10" s="348" t="s">
        <v>215</v>
      </c>
      <c r="D10" s="349"/>
      <c r="E10" s="350">
        <v>20</v>
      </c>
      <c r="F10" s="351">
        <v>20</v>
      </c>
      <c r="G10" s="350">
        <v>10</v>
      </c>
      <c r="H10" s="352">
        <v>10</v>
      </c>
      <c r="I10" s="350">
        <v>77</v>
      </c>
      <c r="J10" s="351">
        <v>77</v>
      </c>
      <c r="K10" s="350">
        <v>40</v>
      </c>
      <c r="L10" s="352">
        <v>40</v>
      </c>
      <c r="M10" s="350">
        <v>50</v>
      </c>
      <c r="N10" s="352">
        <v>50</v>
      </c>
    </row>
    <row r="11" spans="1:14" ht="18" customHeight="1">
      <c r="A11" s="342"/>
      <c r="B11" s="342"/>
      <c r="C11" s="348" t="s">
        <v>216</v>
      </c>
      <c r="D11" s="349"/>
      <c r="E11" s="350">
        <v>0</v>
      </c>
      <c r="F11" s="351">
        <v>0</v>
      </c>
      <c r="G11" s="350">
        <v>0</v>
      </c>
      <c r="H11" s="352">
        <v>0</v>
      </c>
      <c r="I11" s="350">
        <v>0</v>
      </c>
      <c r="J11" s="351">
        <v>0</v>
      </c>
      <c r="K11" s="350">
        <v>0</v>
      </c>
      <c r="L11" s="352">
        <v>0</v>
      </c>
      <c r="M11" s="350">
        <v>0</v>
      </c>
      <c r="N11" s="352">
        <v>0</v>
      </c>
    </row>
    <row r="12" spans="1:14" ht="18" customHeight="1">
      <c r="A12" s="342"/>
      <c r="B12" s="342"/>
      <c r="C12" s="348" t="s">
        <v>217</v>
      </c>
      <c r="D12" s="349"/>
      <c r="E12" s="350">
        <v>0</v>
      </c>
      <c r="F12" s="351">
        <v>0</v>
      </c>
      <c r="G12" s="350">
        <v>0</v>
      </c>
      <c r="H12" s="352">
        <v>0</v>
      </c>
      <c r="I12" s="350">
        <v>63</v>
      </c>
      <c r="J12" s="351">
        <v>63</v>
      </c>
      <c r="K12" s="350">
        <v>10</v>
      </c>
      <c r="L12" s="352">
        <v>10</v>
      </c>
      <c r="M12" s="350">
        <v>50</v>
      </c>
      <c r="N12" s="352">
        <v>50</v>
      </c>
    </row>
    <row r="13" spans="1:14" ht="18" customHeight="1">
      <c r="A13" s="342"/>
      <c r="B13" s="342"/>
      <c r="C13" s="348" t="s">
        <v>218</v>
      </c>
      <c r="D13" s="349"/>
      <c r="E13" s="350">
        <v>0</v>
      </c>
      <c r="F13" s="351">
        <v>0</v>
      </c>
      <c r="G13" s="350">
        <v>0</v>
      </c>
      <c r="H13" s="352">
        <v>0</v>
      </c>
      <c r="I13" s="350">
        <v>0</v>
      </c>
      <c r="J13" s="351">
        <v>0</v>
      </c>
      <c r="K13" s="350">
        <v>0</v>
      </c>
      <c r="L13" s="352">
        <v>0</v>
      </c>
      <c r="M13" s="350">
        <v>0</v>
      </c>
      <c r="N13" s="352">
        <v>0</v>
      </c>
    </row>
    <row r="14" spans="1:14" ht="18" customHeight="1">
      <c r="A14" s="353"/>
      <c r="B14" s="353"/>
      <c r="C14" s="354" t="s">
        <v>79</v>
      </c>
      <c r="D14" s="355"/>
      <c r="E14" s="356">
        <v>0</v>
      </c>
      <c r="F14" s="357">
        <v>0</v>
      </c>
      <c r="G14" s="356">
        <v>0</v>
      </c>
      <c r="H14" s="358">
        <v>0</v>
      </c>
      <c r="I14" s="356">
        <v>0</v>
      </c>
      <c r="J14" s="357">
        <v>0</v>
      </c>
      <c r="K14" s="356">
        <v>0</v>
      </c>
      <c r="L14" s="358">
        <v>0</v>
      </c>
      <c r="M14" s="356">
        <v>0</v>
      </c>
      <c r="N14" s="358">
        <v>0</v>
      </c>
    </row>
    <row r="15" spans="1:14" ht="18" customHeight="1">
      <c r="A15" s="359" t="s">
        <v>219</v>
      </c>
      <c r="B15" s="336" t="s">
        <v>220</v>
      </c>
      <c r="C15" s="343" t="s">
        <v>221</v>
      </c>
      <c r="D15" s="344"/>
      <c r="E15" s="360">
        <v>11995.6</v>
      </c>
      <c r="F15" s="361">
        <v>11778.9</v>
      </c>
      <c r="G15" s="360">
        <v>3502</v>
      </c>
      <c r="H15" s="362">
        <v>2054</v>
      </c>
      <c r="I15" s="360">
        <v>100</v>
      </c>
      <c r="J15" s="361">
        <v>94</v>
      </c>
      <c r="K15" s="360">
        <v>235</v>
      </c>
      <c r="L15" s="362">
        <v>199</v>
      </c>
      <c r="M15" s="360">
        <v>436</v>
      </c>
      <c r="N15" s="362">
        <v>570</v>
      </c>
    </row>
    <row r="16" spans="1:14" ht="18" customHeight="1">
      <c r="A16" s="342"/>
      <c r="B16" s="342"/>
      <c r="C16" s="348" t="s">
        <v>222</v>
      </c>
      <c r="D16" s="349"/>
      <c r="E16" s="363">
        <v>454.4</v>
      </c>
      <c r="F16" s="364">
        <v>459.1</v>
      </c>
      <c r="G16" s="363">
        <v>9395</v>
      </c>
      <c r="H16" s="365">
        <v>9990</v>
      </c>
      <c r="I16" s="363">
        <v>46</v>
      </c>
      <c r="J16" s="364">
        <v>46</v>
      </c>
      <c r="K16" s="363">
        <v>202</v>
      </c>
      <c r="L16" s="365">
        <v>228</v>
      </c>
      <c r="M16" s="363">
        <v>2671</v>
      </c>
      <c r="N16" s="365">
        <v>2875</v>
      </c>
    </row>
    <row r="17" spans="1:14" ht="18" customHeight="1">
      <c r="A17" s="342"/>
      <c r="B17" s="342"/>
      <c r="C17" s="348" t="s">
        <v>223</v>
      </c>
      <c r="D17" s="349"/>
      <c r="E17" s="363">
        <v>0</v>
      </c>
      <c r="F17" s="364">
        <v>0</v>
      </c>
      <c r="G17" s="363">
        <v>0</v>
      </c>
      <c r="H17" s="365">
        <v>0</v>
      </c>
      <c r="I17" s="363">
        <v>0</v>
      </c>
      <c r="J17" s="364">
        <v>0</v>
      </c>
      <c r="K17" s="366" t="s">
        <v>301</v>
      </c>
      <c r="L17" s="365">
        <v>0</v>
      </c>
      <c r="M17" s="363">
        <v>0</v>
      </c>
      <c r="N17" s="365">
        <v>0</v>
      </c>
    </row>
    <row r="18" spans="1:14" ht="18" customHeight="1">
      <c r="A18" s="342"/>
      <c r="B18" s="353"/>
      <c r="C18" s="354" t="s">
        <v>224</v>
      </c>
      <c r="D18" s="355"/>
      <c r="E18" s="367">
        <v>12450.1</v>
      </c>
      <c r="F18" s="368">
        <v>12238</v>
      </c>
      <c r="G18" s="367">
        <v>12897</v>
      </c>
      <c r="H18" s="368">
        <v>12044</v>
      </c>
      <c r="I18" s="367">
        <v>146</v>
      </c>
      <c r="J18" s="368">
        <v>140</v>
      </c>
      <c r="K18" s="367">
        <v>437</v>
      </c>
      <c r="L18" s="368">
        <v>427</v>
      </c>
      <c r="M18" s="367">
        <v>3107</v>
      </c>
      <c r="N18" s="368">
        <v>3445</v>
      </c>
    </row>
    <row r="19" spans="1:14" ht="18" customHeight="1">
      <c r="A19" s="342"/>
      <c r="B19" s="336" t="s">
        <v>225</v>
      </c>
      <c r="C19" s="343" t="s">
        <v>226</v>
      </c>
      <c r="D19" s="344"/>
      <c r="E19" s="369">
        <v>2116.6</v>
      </c>
      <c r="F19" s="362">
        <v>3040.3</v>
      </c>
      <c r="G19" s="369">
        <v>1123</v>
      </c>
      <c r="H19" s="362">
        <v>582</v>
      </c>
      <c r="I19" s="369">
        <v>9</v>
      </c>
      <c r="J19" s="362">
        <v>9</v>
      </c>
      <c r="K19" s="369">
        <v>86</v>
      </c>
      <c r="L19" s="362">
        <v>84</v>
      </c>
      <c r="M19" s="369">
        <v>145</v>
      </c>
      <c r="N19" s="362">
        <v>125</v>
      </c>
    </row>
    <row r="20" spans="1:14" ht="18" customHeight="1">
      <c r="A20" s="342"/>
      <c r="B20" s="342"/>
      <c r="C20" s="348" t="s">
        <v>227</v>
      </c>
      <c r="D20" s="349"/>
      <c r="E20" s="370">
        <v>8874</v>
      </c>
      <c r="F20" s="365">
        <v>7750</v>
      </c>
      <c r="G20" s="370">
        <v>2275</v>
      </c>
      <c r="H20" s="365">
        <v>2220</v>
      </c>
      <c r="I20" s="370">
        <v>5</v>
      </c>
      <c r="J20" s="365">
        <v>6</v>
      </c>
      <c r="K20" s="370">
        <v>494</v>
      </c>
      <c r="L20" s="365">
        <v>527</v>
      </c>
      <c r="M20" s="370">
        <v>507</v>
      </c>
      <c r="N20" s="365">
        <v>615</v>
      </c>
    </row>
    <row r="21" spans="1:14" ht="18" customHeight="1">
      <c r="A21" s="342"/>
      <c r="B21" s="342"/>
      <c r="C21" s="348" t="s">
        <v>228</v>
      </c>
      <c r="D21" s="349"/>
      <c r="E21" s="370">
        <v>0</v>
      </c>
      <c r="F21" s="365">
        <v>0</v>
      </c>
      <c r="G21" s="370">
        <v>0</v>
      </c>
      <c r="H21" s="365">
        <v>0</v>
      </c>
      <c r="I21" s="370">
        <v>0</v>
      </c>
      <c r="J21" s="365">
        <v>0</v>
      </c>
      <c r="K21" s="371" t="s">
        <v>301</v>
      </c>
      <c r="L21" s="365">
        <v>0</v>
      </c>
      <c r="M21" s="370">
        <v>0</v>
      </c>
      <c r="N21" s="365">
        <v>0</v>
      </c>
    </row>
    <row r="22" spans="1:14" ht="18" customHeight="1">
      <c r="A22" s="342"/>
      <c r="B22" s="353"/>
      <c r="C22" s="372" t="s">
        <v>229</v>
      </c>
      <c r="D22" s="373"/>
      <c r="E22" s="367">
        <v>10990.6</v>
      </c>
      <c r="F22" s="374">
        <v>10790.3</v>
      </c>
      <c r="G22" s="367">
        <v>3398</v>
      </c>
      <c r="H22" s="374">
        <v>2802</v>
      </c>
      <c r="I22" s="367">
        <v>14</v>
      </c>
      <c r="J22" s="374">
        <v>15</v>
      </c>
      <c r="K22" s="367">
        <v>581</v>
      </c>
      <c r="L22" s="374">
        <v>612</v>
      </c>
      <c r="M22" s="367">
        <v>652</v>
      </c>
      <c r="N22" s="374">
        <v>741</v>
      </c>
    </row>
    <row r="23" spans="1:14" ht="18" customHeight="1">
      <c r="A23" s="342"/>
      <c r="B23" s="336" t="s">
        <v>230</v>
      </c>
      <c r="C23" s="343" t="s">
        <v>231</v>
      </c>
      <c r="D23" s="344"/>
      <c r="E23" s="369">
        <v>20</v>
      </c>
      <c r="F23" s="362">
        <v>20</v>
      </c>
      <c r="G23" s="369">
        <v>10</v>
      </c>
      <c r="H23" s="362">
        <v>10</v>
      </c>
      <c r="I23" s="369">
        <v>140</v>
      </c>
      <c r="J23" s="362">
        <v>140</v>
      </c>
      <c r="K23" s="369">
        <v>50</v>
      </c>
      <c r="L23" s="362">
        <v>50</v>
      </c>
      <c r="M23" s="369">
        <v>100</v>
      </c>
      <c r="N23" s="362">
        <v>100</v>
      </c>
    </row>
    <row r="24" spans="1:14" ht="18" customHeight="1">
      <c r="A24" s="342"/>
      <c r="B24" s="342"/>
      <c r="C24" s="348" t="s">
        <v>232</v>
      </c>
      <c r="D24" s="349"/>
      <c r="E24" s="370">
        <v>1439.4</v>
      </c>
      <c r="F24" s="365">
        <v>1427.7</v>
      </c>
      <c r="G24" s="370">
        <v>9489</v>
      </c>
      <c r="H24" s="365">
        <v>9232</v>
      </c>
      <c r="I24" s="370">
        <v>-8</v>
      </c>
      <c r="J24" s="365">
        <v>-15</v>
      </c>
      <c r="K24" s="370">
        <v>-194</v>
      </c>
      <c r="L24" s="365">
        <v>-235</v>
      </c>
      <c r="M24" s="370">
        <v>2301</v>
      </c>
      <c r="N24" s="365">
        <v>2550</v>
      </c>
    </row>
    <row r="25" spans="1:14" ht="18" customHeight="1">
      <c r="A25" s="342"/>
      <c r="B25" s="342"/>
      <c r="C25" s="348" t="s">
        <v>233</v>
      </c>
      <c r="D25" s="349"/>
      <c r="E25" s="370">
        <v>0</v>
      </c>
      <c r="F25" s="365">
        <v>0</v>
      </c>
      <c r="G25" s="370">
        <v>0</v>
      </c>
      <c r="H25" s="365">
        <v>0</v>
      </c>
      <c r="I25" s="370">
        <v>0</v>
      </c>
      <c r="J25" s="365">
        <v>0</v>
      </c>
      <c r="K25" s="371" t="s">
        <v>301</v>
      </c>
      <c r="L25" s="365">
        <v>0</v>
      </c>
      <c r="M25" s="370">
        <v>54</v>
      </c>
      <c r="N25" s="365">
        <v>54</v>
      </c>
    </row>
    <row r="26" spans="1:14" ht="18" customHeight="1">
      <c r="A26" s="342"/>
      <c r="B26" s="353"/>
      <c r="C26" s="375" t="s">
        <v>234</v>
      </c>
      <c r="D26" s="376"/>
      <c r="E26" s="377">
        <v>1459.4</v>
      </c>
      <c r="F26" s="374">
        <v>1447.7</v>
      </c>
      <c r="G26" s="377">
        <v>9499</v>
      </c>
      <c r="H26" s="374">
        <v>9242</v>
      </c>
      <c r="I26" s="378">
        <v>132</v>
      </c>
      <c r="J26" s="374">
        <v>125</v>
      </c>
      <c r="K26" s="377">
        <v>-144</v>
      </c>
      <c r="L26" s="374">
        <v>-184</v>
      </c>
      <c r="M26" s="377">
        <v>2455</v>
      </c>
      <c r="N26" s="374">
        <v>2704</v>
      </c>
    </row>
    <row r="27" spans="1:14" ht="18" customHeight="1">
      <c r="A27" s="353"/>
      <c r="B27" s="354" t="s">
        <v>235</v>
      </c>
      <c r="C27" s="355"/>
      <c r="D27" s="355"/>
      <c r="E27" s="379">
        <v>12450.1</v>
      </c>
      <c r="F27" s="374">
        <v>12238</v>
      </c>
      <c r="G27" s="367">
        <v>12897</v>
      </c>
      <c r="H27" s="374">
        <v>12044</v>
      </c>
      <c r="I27" s="379">
        <v>146</v>
      </c>
      <c r="J27" s="374">
        <v>140</v>
      </c>
      <c r="K27" s="367">
        <v>437</v>
      </c>
      <c r="L27" s="374">
        <v>427</v>
      </c>
      <c r="M27" s="367">
        <v>3107</v>
      </c>
      <c r="N27" s="374">
        <v>3445</v>
      </c>
    </row>
    <row r="28" spans="1:14" ht="18" customHeight="1">
      <c r="A28" s="336" t="s">
        <v>236</v>
      </c>
      <c r="B28" s="336" t="s">
        <v>237</v>
      </c>
      <c r="C28" s="343" t="s">
        <v>238</v>
      </c>
      <c r="D28" s="380" t="s">
        <v>37</v>
      </c>
      <c r="E28" s="369">
        <v>503.3</v>
      </c>
      <c r="F28" s="362">
        <v>255.3</v>
      </c>
      <c r="G28" s="369">
        <v>3582</v>
      </c>
      <c r="H28" s="362">
        <v>3477</v>
      </c>
      <c r="I28" s="369">
        <v>79</v>
      </c>
      <c r="J28" s="362">
        <v>80</v>
      </c>
      <c r="K28" s="369">
        <v>397</v>
      </c>
      <c r="L28" s="362">
        <v>391</v>
      </c>
      <c r="M28" s="369">
        <v>706</v>
      </c>
      <c r="N28" s="362">
        <v>693</v>
      </c>
    </row>
    <row r="29" spans="1:14" ht="18" customHeight="1">
      <c r="A29" s="342"/>
      <c r="B29" s="342"/>
      <c r="C29" s="348" t="s">
        <v>239</v>
      </c>
      <c r="D29" s="381" t="s">
        <v>38</v>
      </c>
      <c r="E29" s="370">
        <v>485.8</v>
      </c>
      <c r="F29" s="365">
        <v>316.1</v>
      </c>
      <c r="G29" s="370">
        <v>3203</v>
      </c>
      <c r="H29" s="365">
        <v>3144</v>
      </c>
      <c r="I29" s="370">
        <v>33</v>
      </c>
      <c r="J29" s="365">
        <v>34</v>
      </c>
      <c r="K29" s="370">
        <v>300</v>
      </c>
      <c r="L29" s="365">
        <v>310</v>
      </c>
      <c r="M29" s="370">
        <v>224</v>
      </c>
      <c r="N29" s="365">
        <v>220</v>
      </c>
    </row>
    <row r="30" spans="1:14" ht="18" customHeight="1">
      <c r="A30" s="342"/>
      <c r="B30" s="342"/>
      <c r="C30" s="348" t="s">
        <v>240</v>
      </c>
      <c r="D30" s="381" t="s">
        <v>241</v>
      </c>
      <c r="E30" s="370">
        <v>25</v>
      </c>
      <c r="F30" s="365">
        <v>26</v>
      </c>
      <c r="G30" s="363">
        <v>95</v>
      </c>
      <c r="H30" s="365">
        <v>83</v>
      </c>
      <c r="I30" s="370">
        <v>37</v>
      </c>
      <c r="J30" s="365">
        <v>37</v>
      </c>
      <c r="K30" s="370">
        <v>28</v>
      </c>
      <c r="L30" s="365">
        <v>28</v>
      </c>
      <c r="M30" s="370">
        <v>428</v>
      </c>
      <c r="N30" s="365">
        <v>354</v>
      </c>
    </row>
    <row r="31" spans="1:15" ht="18" customHeight="1">
      <c r="A31" s="342"/>
      <c r="B31" s="342"/>
      <c r="C31" s="372" t="s">
        <v>242</v>
      </c>
      <c r="D31" s="382" t="s">
        <v>243</v>
      </c>
      <c r="E31" s="367">
        <f aca="true" t="shared" si="0" ref="E31:N31">E28-E29-E30</f>
        <v>-7.5</v>
      </c>
      <c r="F31" s="368">
        <f t="shared" si="0"/>
        <v>-86.80000000000001</v>
      </c>
      <c r="G31" s="367">
        <f t="shared" si="0"/>
        <v>284</v>
      </c>
      <c r="H31" s="368">
        <f t="shared" si="0"/>
        <v>250</v>
      </c>
      <c r="I31" s="367">
        <f t="shared" si="0"/>
        <v>9</v>
      </c>
      <c r="J31" s="383">
        <f t="shared" si="0"/>
        <v>9</v>
      </c>
      <c r="K31" s="367">
        <f t="shared" si="0"/>
        <v>69</v>
      </c>
      <c r="L31" s="367">
        <f t="shared" si="0"/>
        <v>53</v>
      </c>
      <c r="M31" s="367">
        <f t="shared" si="0"/>
        <v>54</v>
      </c>
      <c r="N31" s="368">
        <f t="shared" si="0"/>
        <v>119</v>
      </c>
      <c r="O31" s="384"/>
    </row>
    <row r="32" spans="1:14" ht="18" customHeight="1">
      <c r="A32" s="342"/>
      <c r="B32" s="342"/>
      <c r="C32" s="343" t="s">
        <v>244</v>
      </c>
      <c r="D32" s="380" t="s">
        <v>245</v>
      </c>
      <c r="E32" s="369">
        <v>19.3</v>
      </c>
      <c r="F32" s="362">
        <v>19.7</v>
      </c>
      <c r="G32" s="369">
        <v>4</v>
      </c>
      <c r="H32" s="362">
        <v>9</v>
      </c>
      <c r="I32" s="369">
        <v>0.1</v>
      </c>
      <c r="J32" s="362">
        <v>0.1</v>
      </c>
      <c r="K32" s="369">
        <v>4</v>
      </c>
      <c r="L32" s="362">
        <v>4</v>
      </c>
      <c r="M32" s="369">
        <v>6</v>
      </c>
      <c r="N32" s="362">
        <v>8</v>
      </c>
    </row>
    <row r="33" spans="1:14" ht="18" customHeight="1">
      <c r="A33" s="342"/>
      <c r="B33" s="342"/>
      <c r="C33" s="348" t="s">
        <v>246</v>
      </c>
      <c r="D33" s="381" t="s">
        <v>247</v>
      </c>
      <c r="E33" s="370">
        <v>0</v>
      </c>
      <c r="F33" s="365">
        <v>0</v>
      </c>
      <c r="G33" s="370">
        <v>32</v>
      </c>
      <c r="H33" s="365">
        <v>23</v>
      </c>
      <c r="I33" s="370">
        <v>0</v>
      </c>
      <c r="J33" s="365">
        <v>0</v>
      </c>
      <c r="K33" s="370">
        <v>11</v>
      </c>
      <c r="L33" s="365">
        <v>13</v>
      </c>
      <c r="M33" s="370">
        <v>6</v>
      </c>
      <c r="N33" s="365">
        <v>11</v>
      </c>
    </row>
    <row r="34" spans="1:14" ht="18" customHeight="1">
      <c r="A34" s="342"/>
      <c r="B34" s="353"/>
      <c r="C34" s="372" t="s">
        <v>248</v>
      </c>
      <c r="D34" s="382" t="s">
        <v>249</v>
      </c>
      <c r="E34" s="367">
        <f aca="true" t="shared" si="1" ref="E34:N34">E31+E32-E33</f>
        <v>11.8</v>
      </c>
      <c r="F34" s="374">
        <f t="shared" si="1"/>
        <v>-67.10000000000001</v>
      </c>
      <c r="G34" s="367">
        <f t="shared" si="1"/>
        <v>256</v>
      </c>
      <c r="H34" s="374">
        <f t="shared" si="1"/>
        <v>236</v>
      </c>
      <c r="I34" s="367">
        <f t="shared" si="1"/>
        <v>9.1</v>
      </c>
      <c r="J34" s="374">
        <f t="shared" si="1"/>
        <v>9.1</v>
      </c>
      <c r="K34" s="367">
        <f t="shared" si="1"/>
        <v>62</v>
      </c>
      <c r="L34" s="367">
        <f t="shared" si="1"/>
        <v>44</v>
      </c>
      <c r="M34" s="367">
        <f t="shared" si="1"/>
        <v>54</v>
      </c>
      <c r="N34" s="374">
        <f t="shared" si="1"/>
        <v>116</v>
      </c>
    </row>
    <row r="35" spans="1:14" ht="18" customHeight="1">
      <c r="A35" s="342"/>
      <c r="B35" s="336" t="s">
        <v>250</v>
      </c>
      <c r="C35" s="343" t="s">
        <v>251</v>
      </c>
      <c r="D35" s="380" t="s">
        <v>252</v>
      </c>
      <c r="E35" s="369">
        <v>0</v>
      </c>
      <c r="F35" s="362">
        <v>0</v>
      </c>
      <c r="G35" s="369">
        <v>0.3</v>
      </c>
      <c r="H35" s="362">
        <v>21</v>
      </c>
      <c r="I35" s="369">
        <v>0.1</v>
      </c>
      <c r="J35" s="362">
        <v>0.1</v>
      </c>
      <c r="K35" s="369">
        <v>0</v>
      </c>
      <c r="L35" s="362">
        <v>19</v>
      </c>
      <c r="M35" s="369">
        <v>9</v>
      </c>
      <c r="N35" s="362">
        <v>0</v>
      </c>
    </row>
    <row r="36" spans="1:14" ht="18" customHeight="1">
      <c r="A36" s="342"/>
      <c r="B36" s="342"/>
      <c r="C36" s="348" t="s">
        <v>253</v>
      </c>
      <c r="D36" s="381" t="s">
        <v>254</v>
      </c>
      <c r="E36" s="370">
        <v>0</v>
      </c>
      <c r="F36" s="365">
        <v>0</v>
      </c>
      <c r="G36" s="370">
        <v>0.8</v>
      </c>
      <c r="H36" s="365">
        <v>0</v>
      </c>
      <c r="I36" s="370">
        <v>0</v>
      </c>
      <c r="J36" s="365">
        <v>0</v>
      </c>
      <c r="K36" s="370">
        <v>2</v>
      </c>
      <c r="L36" s="365">
        <v>0.2</v>
      </c>
      <c r="M36" s="370">
        <v>276</v>
      </c>
      <c r="N36" s="365">
        <v>0</v>
      </c>
    </row>
    <row r="37" spans="1:14" ht="18" customHeight="1">
      <c r="A37" s="342"/>
      <c r="B37" s="342"/>
      <c r="C37" s="348" t="s">
        <v>255</v>
      </c>
      <c r="D37" s="381" t="s">
        <v>256</v>
      </c>
      <c r="E37" s="370">
        <f aca="true" t="shared" si="2" ref="E37:N37">E34+E35-E36</f>
        <v>11.8</v>
      </c>
      <c r="F37" s="365">
        <f t="shared" si="2"/>
        <v>-67.10000000000001</v>
      </c>
      <c r="G37" s="370">
        <f t="shared" si="2"/>
        <v>255.5</v>
      </c>
      <c r="H37" s="365">
        <f t="shared" si="2"/>
        <v>257</v>
      </c>
      <c r="I37" s="370">
        <f t="shared" si="2"/>
        <v>9.2</v>
      </c>
      <c r="J37" s="365">
        <f t="shared" si="2"/>
        <v>9.2</v>
      </c>
      <c r="K37" s="370">
        <f t="shared" si="2"/>
        <v>60</v>
      </c>
      <c r="L37" s="365">
        <f t="shared" si="2"/>
        <v>62.8</v>
      </c>
      <c r="M37" s="370">
        <f t="shared" si="2"/>
        <v>-213</v>
      </c>
      <c r="N37" s="365">
        <f t="shared" si="2"/>
        <v>116</v>
      </c>
    </row>
    <row r="38" spans="1:14" ht="18" customHeight="1">
      <c r="A38" s="342"/>
      <c r="B38" s="342"/>
      <c r="C38" s="348" t="s">
        <v>257</v>
      </c>
      <c r="D38" s="381" t="s">
        <v>258</v>
      </c>
      <c r="E38" s="370">
        <v>0</v>
      </c>
      <c r="F38" s="365">
        <v>0</v>
      </c>
      <c r="G38" s="370">
        <v>0</v>
      </c>
      <c r="H38" s="365">
        <v>0</v>
      </c>
      <c r="I38" s="370">
        <v>0</v>
      </c>
      <c r="J38" s="365">
        <v>0</v>
      </c>
      <c r="K38" s="370">
        <v>0</v>
      </c>
      <c r="L38" s="365">
        <v>0</v>
      </c>
      <c r="M38" s="370">
        <v>0</v>
      </c>
      <c r="N38" s="365">
        <v>0</v>
      </c>
    </row>
    <row r="39" spans="1:14" ht="18" customHeight="1">
      <c r="A39" s="342"/>
      <c r="B39" s="342"/>
      <c r="C39" s="348" t="s">
        <v>259</v>
      </c>
      <c r="D39" s="381" t="s">
        <v>260</v>
      </c>
      <c r="E39" s="370">
        <v>0</v>
      </c>
      <c r="F39" s="365">
        <v>0</v>
      </c>
      <c r="G39" s="370">
        <v>0</v>
      </c>
      <c r="H39" s="365">
        <v>0</v>
      </c>
      <c r="I39" s="370">
        <v>0</v>
      </c>
      <c r="J39" s="365">
        <v>0</v>
      </c>
      <c r="K39" s="370">
        <v>0</v>
      </c>
      <c r="L39" s="365">
        <v>0</v>
      </c>
      <c r="M39" s="370">
        <v>0</v>
      </c>
      <c r="N39" s="365">
        <v>0</v>
      </c>
    </row>
    <row r="40" spans="1:14" ht="18" customHeight="1">
      <c r="A40" s="342"/>
      <c r="B40" s="342"/>
      <c r="C40" s="348" t="s">
        <v>261</v>
      </c>
      <c r="D40" s="381" t="s">
        <v>262</v>
      </c>
      <c r="E40" s="370">
        <v>0</v>
      </c>
      <c r="F40" s="365">
        <v>0</v>
      </c>
      <c r="G40" s="370">
        <v>0</v>
      </c>
      <c r="H40" s="365">
        <v>0</v>
      </c>
      <c r="I40" s="370">
        <v>3</v>
      </c>
      <c r="J40" s="365">
        <v>4</v>
      </c>
      <c r="K40" s="370">
        <v>18</v>
      </c>
      <c r="L40" s="365">
        <v>6</v>
      </c>
      <c r="M40" s="370">
        <v>21</v>
      </c>
      <c r="N40" s="365">
        <v>42</v>
      </c>
    </row>
    <row r="41" spans="1:14" ht="18" customHeight="1">
      <c r="A41" s="342"/>
      <c r="B41" s="342"/>
      <c r="C41" s="385" t="s">
        <v>263</v>
      </c>
      <c r="D41" s="381" t="s">
        <v>264</v>
      </c>
      <c r="E41" s="370">
        <f aca="true" t="shared" si="3" ref="E41:N41">E34+E35-E36-E40</f>
        <v>11.8</v>
      </c>
      <c r="F41" s="365">
        <f t="shared" si="3"/>
        <v>-67.10000000000001</v>
      </c>
      <c r="G41" s="370"/>
      <c r="H41" s="365"/>
      <c r="I41" s="370">
        <f t="shared" si="3"/>
        <v>6.199999999999999</v>
      </c>
      <c r="J41" s="365">
        <f t="shared" si="3"/>
        <v>5.199999999999999</v>
      </c>
      <c r="K41" s="370">
        <f t="shared" si="3"/>
        <v>42</v>
      </c>
      <c r="L41" s="365">
        <f t="shared" si="3"/>
        <v>56.8</v>
      </c>
      <c r="M41" s="370">
        <f t="shared" si="3"/>
        <v>-234</v>
      </c>
      <c r="N41" s="365">
        <f t="shared" si="3"/>
        <v>74</v>
      </c>
    </row>
    <row r="42" spans="1:14" ht="18" customHeight="1">
      <c r="A42" s="342"/>
      <c r="B42" s="342"/>
      <c r="C42" s="322" t="s">
        <v>265</v>
      </c>
      <c r="D42" s="323"/>
      <c r="E42" s="363"/>
      <c r="F42" s="386"/>
      <c r="G42" s="363">
        <f>G37+G38-G39-G40</f>
        <v>255.5</v>
      </c>
      <c r="H42" s="386">
        <f>H37+H38-H39-H40</f>
        <v>257</v>
      </c>
      <c r="I42" s="363"/>
      <c r="J42" s="386"/>
      <c r="K42" s="363"/>
      <c r="L42" s="386"/>
      <c r="M42" s="363"/>
      <c r="N42" s="365"/>
    </row>
    <row r="43" spans="1:14" ht="18" customHeight="1">
      <c r="A43" s="342"/>
      <c r="B43" s="342"/>
      <c r="C43" s="348" t="s">
        <v>266</v>
      </c>
      <c r="D43" s="381" t="s">
        <v>267</v>
      </c>
      <c r="E43" s="370">
        <v>0</v>
      </c>
      <c r="F43" s="365">
        <v>0</v>
      </c>
      <c r="G43" s="370">
        <v>0</v>
      </c>
      <c r="H43" s="365">
        <v>0</v>
      </c>
      <c r="I43" s="370">
        <v>-15</v>
      </c>
      <c r="J43" s="365">
        <v>-20</v>
      </c>
      <c r="K43" s="370">
        <v>0</v>
      </c>
      <c r="L43" s="365">
        <v>0</v>
      </c>
      <c r="M43" s="370">
        <v>136</v>
      </c>
      <c r="N43" s="365">
        <v>75</v>
      </c>
    </row>
    <row r="44" spans="1:14" ht="18" customHeight="1">
      <c r="A44" s="342"/>
      <c r="B44" s="342"/>
      <c r="C44" s="348" t="s">
        <v>302</v>
      </c>
      <c r="D44" s="381"/>
      <c r="E44" s="370"/>
      <c r="F44" s="365"/>
      <c r="G44" s="370"/>
      <c r="H44" s="365"/>
      <c r="I44" s="370"/>
      <c r="J44" s="365"/>
      <c r="K44" s="370"/>
      <c r="L44" s="365"/>
      <c r="M44" s="370">
        <v>111</v>
      </c>
      <c r="N44" s="365"/>
    </row>
    <row r="45" spans="1:14" ht="18" customHeight="1">
      <c r="A45" s="353"/>
      <c r="B45" s="353"/>
      <c r="C45" s="372" t="s">
        <v>268</v>
      </c>
      <c r="D45" s="387" t="s">
        <v>269</v>
      </c>
      <c r="E45" s="367">
        <f aca="true" t="shared" si="4" ref="E45:L45">E41+E43</f>
        <v>11.8</v>
      </c>
      <c r="F45" s="374">
        <f t="shared" si="4"/>
        <v>-67.10000000000001</v>
      </c>
      <c r="G45" s="367">
        <f t="shared" si="4"/>
        <v>0</v>
      </c>
      <c r="H45" s="374">
        <f t="shared" si="4"/>
        <v>0</v>
      </c>
      <c r="I45" s="367">
        <f t="shared" si="4"/>
        <v>-8.8</v>
      </c>
      <c r="J45" s="374">
        <f t="shared" si="4"/>
        <v>-14.8</v>
      </c>
      <c r="K45" s="367">
        <f t="shared" si="4"/>
        <v>42</v>
      </c>
      <c r="L45" s="374">
        <f t="shared" si="4"/>
        <v>56.8</v>
      </c>
      <c r="M45" s="367">
        <f>M41+M43+M44</f>
        <v>13</v>
      </c>
      <c r="N45" s="374">
        <f>N41+N43</f>
        <v>149</v>
      </c>
    </row>
    <row r="46" ht="13.5" customHeight="1">
      <c r="A46" s="324" t="s">
        <v>270</v>
      </c>
    </row>
    <row r="47" ht="13.5" customHeight="1">
      <c r="A47" s="324" t="s">
        <v>271</v>
      </c>
    </row>
    <row r="48" ht="13.5">
      <c r="A48" s="388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5"/>
    <mergeCell ref="B28:B34"/>
    <mergeCell ref="B35:B45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4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2017-08-21T06:37:36Z</cp:lastPrinted>
  <dcterms:created xsi:type="dcterms:W3CDTF">1999-07-06T05:17:05Z</dcterms:created>
  <dcterms:modified xsi:type="dcterms:W3CDTF">2017-10-31T02:37:28Z</dcterms:modified>
  <cp:category/>
  <cp:version/>
  <cp:contentType/>
  <cp:contentStatus/>
</cp:coreProperties>
</file>