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'2.公営企業会計予算'!$A$1:$M$50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3.xml><?xml version="1.0" encoding="utf-8"?>
<comments xmlns="http://schemas.openxmlformats.org/spreadsheetml/2006/main">
  <authors>
    <author>さいたま市</author>
  </authors>
  <commentList>
    <comment ref="H28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+1
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同級他団体への負担金も含む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端数調整－1</t>
        </r>
      </text>
    </comment>
  </commentList>
</comments>
</file>

<file path=xl/comments4.xml><?xml version="1.0" encoding="utf-8"?>
<comments xmlns="http://schemas.openxmlformats.org/spreadsheetml/2006/main">
  <authors>
    <author>さいたま市</author>
  </authors>
  <commentList>
    <comment ref="I11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</commentList>
</comments>
</file>

<file path=xl/comments5.xml><?xml version="1.0" encoding="utf-8"?>
<comments xmlns="http://schemas.openxmlformats.org/spreadsheetml/2006/main">
  <authors>
    <author>さいたま市</author>
  </authors>
  <commentList>
    <comment ref="H35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</commentList>
</comments>
</file>

<file path=xl/comments6.xml><?xml version="1.0" encoding="utf-8"?>
<comments xmlns="http://schemas.openxmlformats.org/spreadsheetml/2006/main">
  <authors>
    <author>さいたま市</author>
  </authors>
  <commentList>
    <comment ref="E24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  <comment ref="G40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  <comment ref="I29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  <comment ref="I32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  <comment ref="E26" authorId="0">
      <text>
        <r>
          <rPr>
            <b/>
            <sz val="9"/>
            <rFont val="ＭＳ Ｐゴシック"/>
            <family val="3"/>
          </rPr>
          <t>さいたま市:</t>
        </r>
        <r>
          <rPr>
            <sz val="9"/>
            <rFont val="ＭＳ Ｐゴシック"/>
            <family val="3"/>
          </rPr>
          <t xml:space="preserve">
端数調整-1</t>
        </r>
      </text>
    </comment>
  </commentList>
</comments>
</file>

<file path=xl/sharedStrings.xml><?xml version="1.0" encoding="utf-8"?>
<sst xmlns="http://schemas.openxmlformats.org/spreadsheetml/2006/main" count="500" uniqueCount="302">
  <si>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</si>
  <si>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</si>
  <si>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</si>
  <si>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</si>
  <si>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</si>
  <si>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</si>
  <si>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</si>
  <si>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</si>
  <si>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</si>
  <si>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</si>
  <si>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</si>
  <si>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</si>
  <si>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</si>
  <si>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</si>
  <si>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</si>
  <si>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</si>
  <si>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</si>
  <si>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</si>
  <si>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</si>
  <si>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</si>
  <si>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</si>
  <si>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</si>
  <si>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</si>
  <si>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</si>
  <si>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</si>
  <si>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</si>
  <si>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</si>
  <si>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</si>
  <si>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</si>
  <si>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</si>
  <si>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</si>
  <si>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</si>
  <si>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</si>
  <si>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</si>
  <si>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</si>
  <si>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</si>
  <si>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</si>
  <si>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</si>
  <si>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</si>
  <si>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</si>
  <si>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</si>
  <si>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</si>
  <si>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</si>
  <si>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</si>
  <si>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</si>
  <si>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</si>
  <si>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</si>
  <si>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</si>
  <si>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</si>
  <si>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</si>
  <si>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</si>
  <si>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</si>
  <si>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</si>
  <si>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</si>
  <si>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</si>
  <si>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</si>
  <si>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</si>
  <si>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</si>
  <si>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</si>
  <si>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</si>
  <si>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</si>
  <si>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</si>
  <si>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</si>
  <si>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</si>
  <si>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</si>
  <si>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</si>
  <si>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</si>
  <si>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</si>
  <si>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</si>
  <si>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</si>
  <si>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</si>
  <si>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</si>
  <si>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</si>
  <si>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</si>
  <si>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</si>
  <si>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</si>
  <si>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</si>
  <si>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</si>
  <si>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</si>
  <si>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</si>
  <si>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</si>
  <si>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</si>
  <si>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</si>
  <si>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</si>
  <si>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</si>
  <si>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</si>
  <si>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</si>
  <si>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</si>
  <si>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</si>
  <si>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</si>
  <si>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</si>
  <si>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</si>
  <si>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</si>
  <si>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</si>
  <si>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</si>
  <si>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</si>
  <si>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</si>
  <si>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</si>
  <si>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</si>
  <si>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</si>
  <si>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</si>
  <si>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</si>
  <si>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</si>
  <si>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</si>
  <si>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</si>
  <si>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</si>
  <si>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</si>
  <si>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</si>
  <si>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</si>
  <si>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</si>
  <si>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</si>
  <si>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</si>
  <si>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</si>
  <si>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</si>
  <si>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</si>
  <si>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</si>
  <si>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</si>
  <si>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</si>
  <si>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</si>
  <si>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</si>
  <si>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</si>
  <si>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</si>
  <si>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</si>
  <si>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</si>
  <si>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</si>
  <si>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</si>
  <si>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</si>
  <si>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</si>
  <si>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</si>
  <si>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</si>
  <si>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</si>
  <si>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</si>
  <si>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</si>
  <si>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</si>
  <si>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</si>
  <si>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</si>
  <si>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</si>
  <si>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</si>
  <si>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</si>
  <si>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</si>
  <si>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</si>
  <si>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</si>
  <si>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</si>
  <si>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</si>
  <si>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</si>
  <si>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</si>
  <si>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</si>
  <si>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</si>
  <si>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</si>
  <si>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</si>
  <si>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</si>
  <si>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</si>
  <si>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</si>
  <si>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</si>
  <si>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</si>
  <si>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</si>
  <si>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</si>
  <si>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</si>
  <si>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</si>
  <si>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</si>
  <si>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</si>
  <si>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</si>
  <si>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</si>
  <si>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</si>
  <si>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</si>
  <si>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</si>
  <si>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</si>
  <si>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</si>
  <si>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</si>
  <si>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</si>
  <si>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</si>
  <si>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</si>
  <si>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</si>
  <si>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</si>
  <si>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</si>
  <si>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</si>
  <si>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</si>
  <si>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</si>
  <si>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</si>
  <si>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</si>
  <si>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</si>
  <si>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</si>
  <si>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</si>
  <si>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</si>
  <si>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</si>
  <si>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</si>
  <si>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</si>
  <si>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</si>
  <si>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</si>
  <si>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</si>
  <si>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</si>
  <si>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</si>
  <si>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</si>
  <si>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</si>
  <si>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</si>
  <si>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</si>
  <si>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</si>
  <si>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</si>
  <si>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</si>
  <si>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</si>
  <si>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</si>
  <si>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</si>
  <si>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</si>
  <si>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</si>
  <si>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</si>
  <si>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</si>
  <si>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</si>
  <si>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</si>
  <si>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</si>
  <si>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</si>
  <si>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</si>
  <si>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</si>
  <si>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</si>
  <si>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</si>
  <si>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</si>
  <si>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</si>
  <si>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</si>
  <si>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</si>
  <si>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</si>
  <si>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</si>
  <si>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</si>
  <si>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</si>
  <si>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</si>
  <si>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</si>
  <si>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</si>
  <si>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</si>
  <si>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</si>
  <si>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</si>
  <si>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</si>
  <si>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</si>
  <si>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</si>
  <si>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</si>
  <si>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</si>
  <si>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</si>
  <si>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</si>
  <si>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</si>
  <si>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</si>
  <si>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</si>
  <si>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</si>
  <si>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</si>
  <si>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</si>
  <si>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</si>
  <si>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</si>
  <si>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</si>
  <si>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</si>
  <si>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</si>
  <si>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</si>
  <si>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</si>
  <si>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</si>
  <si>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</si>
  <si>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</si>
  <si>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</si>
  <si>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</si>
  <si>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</si>
  <si>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</si>
  <si>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</si>
  <si>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</si>
  <si>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</si>
  <si>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</si>
  <si>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</si>
  <si>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</si>
  <si>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</si>
  <si>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</si>
  <si>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</si>
  <si>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</si>
  <si>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</si>
  <si>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</si>
  <si>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</si>
  <si>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</si>
  <si>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</si>
  <si>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</si>
  <si>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</si>
  <si>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</si>
  <si>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</si>
  <si>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</si>
  <si>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</si>
  <si>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</si>
  <si>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</si>
  <si>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</si>
  <si>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</si>
  <si>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</si>
  <si>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</si>
  <si>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</si>
  <si>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</si>
  <si>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</si>
  <si>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</si>
  <si>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</si>
  <si>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</si>
  <si>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</si>
  <si>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</si>
  <si>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水道事業</t>
  </si>
  <si>
    <t>病院事業</t>
  </si>
  <si>
    <t>下水道事業</t>
  </si>
  <si>
    <t>宅地造成事業</t>
  </si>
  <si>
    <t>と畜場事業</t>
  </si>
  <si>
    <t>市場事業</t>
  </si>
  <si>
    <t>介護サービス事業</t>
  </si>
  <si>
    <t>北浦和ターミナルビル㈱</t>
  </si>
  <si>
    <t>与野都市開発㈱</t>
  </si>
  <si>
    <t>岩槻都市振興㈱</t>
  </si>
  <si>
    <t>さいたま市</t>
  </si>
  <si>
    <t>さいたま市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</si>
</sst>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4" fontId="0" fillId="0" borderId="10" xfId="48" applyNumberForma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14" fontId="0" fillId="0" borderId="19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M11" sqref="M1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7" t="s">
        <v>0</v>
      </c>
      <c r="B1" s="297"/>
      <c r="C1" s="297"/>
      <c r="D1" s="297"/>
      <c r="E1" s="76" t="s">
        <v>300</v>
      </c>
      <c r="F1" s="2"/>
      <c r="AA1" s="296" t="s">
        <v>105</v>
      </c>
      <c r="AB1" s="296"/>
    </row>
    <row r="2" spans="27:37" ht="13.5">
      <c r="AA2" s="288" t="s">
        <v>106</v>
      </c>
      <c r="AB2" s="288"/>
      <c r="AC2" s="293" t="s">
        <v>107</v>
      </c>
      <c r="AD2" s="289" t="s">
        <v>108</v>
      </c>
      <c r="AE2" s="290"/>
      <c r="AF2" s="291"/>
      <c r="AG2" s="288" t="s">
        <v>109</v>
      </c>
      <c r="AH2" s="288" t="s">
        <v>110</v>
      </c>
      <c r="AI2" s="288" t="s">
        <v>111</v>
      </c>
      <c r="AJ2" s="288" t="s">
        <v>112</v>
      </c>
      <c r="AK2" s="288" t="s">
        <v>113</v>
      </c>
    </row>
    <row r="3" spans="1:37" ht="14.25">
      <c r="A3" s="22" t="s">
        <v>104</v>
      </c>
      <c r="AA3" s="288"/>
      <c r="AB3" s="288"/>
      <c r="AC3" s="295"/>
      <c r="AD3" s="165"/>
      <c r="AE3" s="164" t="s">
        <v>126</v>
      </c>
      <c r="AF3" s="164" t="s">
        <v>127</v>
      </c>
      <c r="AG3" s="288"/>
      <c r="AH3" s="288"/>
      <c r="AI3" s="288"/>
      <c r="AJ3" s="288"/>
      <c r="AK3" s="288"/>
    </row>
    <row r="4" spans="27:38" ht="13.5">
      <c r="AA4" s="293" t="str">
        <f>E1</f>
        <v>さいたま市</v>
      </c>
      <c r="AB4" s="166" t="s">
        <v>114</v>
      </c>
      <c r="AC4" s="167">
        <f>F22</f>
        <v>533076</v>
      </c>
      <c r="AD4" s="167">
        <f>F9</f>
        <v>231450</v>
      </c>
      <c r="AE4" s="167">
        <f>F10</f>
        <v>116707</v>
      </c>
      <c r="AF4" s="167">
        <f>F13</f>
        <v>83279</v>
      </c>
      <c r="AG4" s="167">
        <f>F14</f>
        <v>2809</v>
      </c>
      <c r="AH4" s="167">
        <f>F15</f>
        <v>6777</v>
      </c>
      <c r="AI4" s="167">
        <f>F17</f>
        <v>92694</v>
      </c>
      <c r="AJ4" s="167">
        <f>F20</f>
        <v>61256</v>
      </c>
      <c r="AK4" s="167">
        <f>F21</f>
        <v>107995</v>
      </c>
      <c r="AL4" s="168"/>
    </row>
    <row r="5" spans="1:37" ht="13.5">
      <c r="A5" s="21" t="s">
        <v>276</v>
      </c>
      <c r="AA5" s="294"/>
      <c r="AB5" s="166" t="s">
        <v>115</v>
      </c>
      <c r="AC5" s="169"/>
      <c r="AD5" s="169">
        <f>G9</f>
        <v>43.417824100128314</v>
      </c>
      <c r="AE5" s="169">
        <f>G10</f>
        <v>21.893125933262798</v>
      </c>
      <c r="AF5" s="169">
        <f>G13</f>
        <v>15.622350284012034</v>
      </c>
      <c r="AG5" s="169">
        <f>G14</f>
        <v>0.5269417493940827</v>
      </c>
      <c r="AH5" s="169">
        <f>G15</f>
        <v>1.2713009026855457</v>
      </c>
      <c r="AI5" s="169">
        <f>G17</f>
        <v>17.38851495846746</v>
      </c>
      <c r="AJ5" s="169">
        <f>G20</f>
        <v>11.491044428936963</v>
      </c>
      <c r="AK5" s="169">
        <f>G21</f>
        <v>20.258837389040213</v>
      </c>
    </row>
    <row r="6" spans="1:37" ht="14.25">
      <c r="A6" s="3"/>
      <c r="G6" s="301" t="s">
        <v>128</v>
      </c>
      <c r="H6" s="302"/>
      <c r="I6" s="302"/>
      <c r="AA6" s="295"/>
      <c r="AB6" s="166" t="s">
        <v>116</v>
      </c>
      <c r="AC6" s="169">
        <f>I22</f>
        <v>12.687000987191865</v>
      </c>
      <c r="AD6" s="169">
        <f>I9</f>
        <v>2.0754683696150744</v>
      </c>
      <c r="AE6" s="169">
        <f>I10</f>
        <v>2.806529188432094</v>
      </c>
      <c r="AF6" s="169">
        <f>I13</f>
        <v>1.5114762491010403</v>
      </c>
      <c r="AG6" s="169">
        <f>I14</f>
        <v>-1.4040014040014093</v>
      </c>
      <c r="AH6" s="169">
        <f>I15</f>
        <v>20.05314437555359</v>
      </c>
      <c r="AI6" s="169">
        <f>I17</f>
        <v>14.58699038247584</v>
      </c>
      <c r="AJ6" s="169">
        <f>I20</f>
        <v>22.681300194268083</v>
      </c>
      <c r="AK6" s="169">
        <f>I21</f>
        <v>41.042719638495996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298" t="s">
        <v>80</v>
      </c>
      <c r="B9" s="298" t="s">
        <v>81</v>
      </c>
      <c r="C9" s="47" t="s">
        <v>3</v>
      </c>
      <c r="D9" s="48"/>
      <c r="E9" s="49"/>
      <c r="F9" s="77">
        <v>231450</v>
      </c>
      <c r="G9" s="78">
        <f aca="true" t="shared" si="0" ref="G9:G22">F9/$F$22*100</f>
        <v>43.417824100128314</v>
      </c>
      <c r="H9" s="77">
        <v>226744</v>
      </c>
      <c r="I9" s="79">
        <f aca="true" t="shared" si="1" ref="I9:I21">(F9/H9-1)*100</f>
        <v>2.0754683696150744</v>
      </c>
      <c r="AA9" s="304" t="s">
        <v>105</v>
      </c>
      <c r="AB9" s="305"/>
      <c r="AC9" s="306" t="s">
        <v>117</v>
      </c>
    </row>
    <row r="10" spans="1:37" ht="18" customHeight="1">
      <c r="A10" s="299"/>
      <c r="B10" s="299"/>
      <c r="C10" s="8"/>
      <c r="D10" s="50" t="s">
        <v>22</v>
      </c>
      <c r="E10" s="30"/>
      <c r="F10" s="80">
        <v>116707</v>
      </c>
      <c r="G10" s="81">
        <f t="shared" si="0"/>
        <v>21.893125933262798</v>
      </c>
      <c r="H10" s="80">
        <v>113521</v>
      </c>
      <c r="I10" s="82">
        <f t="shared" si="1"/>
        <v>2.806529188432094</v>
      </c>
      <c r="AA10" s="288" t="s">
        <v>106</v>
      </c>
      <c r="AB10" s="288"/>
      <c r="AC10" s="306"/>
      <c r="AD10" s="289" t="s">
        <v>118</v>
      </c>
      <c r="AE10" s="290"/>
      <c r="AF10" s="291"/>
      <c r="AG10" s="289" t="s">
        <v>119</v>
      </c>
      <c r="AH10" s="303"/>
      <c r="AI10" s="292"/>
      <c r="AJ10" s="289" t="s">
        <v>120</v>
      </c>
      <c r="AK10" s="292"/>
    </row>
    <row r="11" spans="1:37" ht="18" customHeight="1">
      <c r="A11" s="299"/>
      <c r="B11" s="299"/>
      <c r="C11" s="34"/>
      <c r="D11" s="35"/>
      <c r="E11" s="33" t="s">
        <v>23</v>
      </c>
      <c r="F11" s="83">
        <v>92099</v>
      </c>
      <c r="G11" s="84">
        <f t="shared" si="0"/>
        <v>17.276898603576228</v>
      </c>
      <c r="H11" s="83">
        <v>89330</v>
      </c>
      <c r="I11" s="85">
        <f t="shared" si="1"/>
        <v>3.099742527706262</v>
      </c>
      <c r="AA11" s="288"/>
      <c r="AB11" s="288"/>
      <c r="AC11" s="304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299"/>
      <c r="B12" s="299"/>
      <c r="C12" s="34"/>
      <c r="D12" s="36"/>
      <c r="E12" s="33" t="s">
        <v>24</v>
      </c>
      <c r="F12" s="83">
        <v>16669</v>
      </c>
      <c r="G12" s="84">
        <f>F12/$F$22*100</f>
        <v>3.126946251566381</v>
      </c>
      <c r="H12" s="83">
        <v>16355</v>
      </c>
      <c r="I12" s="85">
        <f t="shared" si="1"/>
        <v>1.9199021705900376</v>
      </c>
      <c r="AA12" s="293" t="str">
        <f>E1</f>
        <v>さいたま市</v>
      </c>
      <c r="AB12" s="166" t="s">
        <v>114</v>
      </c>
      <c r="AC12" s="167">
        <f>F40</f>
        <v>533076</v>
      </c>
      <c r="AD12" s="167">
        <f>F23</f>
        <v>293031</v>
      </c>
      <c r="AE12" s="167">
        <f>F24</f>
        <v>122587</v>
      </c>
      <c r="AF12" s="167">
        <f>F26</f>
        <v>53007</v>
      </c>
      <c r="AG12" s="167">
        <f>F27</f>
        <v>157538</v>
      </c>
      <c r="AH12" s="167">
        <f>F28</f>
        <v>73498</v>
      </c>
      <c r="AI12" s="167">
        <f>F32</f>
        <v>1985</v>
      </c>
      <c r="AJ12" s="167">
        <f>F34</f>
        <v>82507</v>
      </c>
      <c r="AK12" s="167">
        <f>F35</f>
        <v>82507</v>
      </c>
      <c r="AL12" s="171"/>
    </row>
    <row r="13" spans="1:37" ht="18" customHeight="1">
      <c r="A13" s="299"/>
      <c r="B13" s="299"/>
      <c r="C13" s="11"/>
      <c r="D13" s="31" t="s">
        <v>25</v>
      </c>
      <c r="E13" s="32"/>
      <c r="F13" s="86">
        <v>83279</v>
      </c>
      <c r="G13" s="87">
        <f t="shared" si="0"/>
        <v>15.622350284012034</v>
      </c>
      <c r="H13" s="86">
        <v>82039</v>
      </c>
      <c r="I13" s="88">
        <f t="shared" si="1"/>
        <v>1.5114762491010403</v>
      </c>
      <c r="AA13" s="294"/>
      <c r="AB13" s="166" t="s">
        <v>115</v>
      </c>
      <c r="AC13" s="169"/>
      <c r="AD13" s="169">
        <f>G23</f>
        <v>54.9698354456025</v>
      </c>
      <c r="AE13" s="169">
        <f>G24</f>
        <v>22.996158146305593</v>
      </c>
      <c r="AF13" s="169">
        <f>G26</f>
        <v>9.943610291965873</v>
      </c>
      <c r="AG13" s="169">
        <f>G27</f>
        <v>29.552634145975432</v>
      </c>
      <c r="AH13" s="169">
        <f>G28</f>
        <v>13.78752748201007</v>
      </c>
      <c r="AI13" s="169">
        <f>G32</f>
        <v>0.3723671671581538</v>
      </c>
      <c r="AJ13" s="169">
        <f>G34</f>
        <v>15.477530408422064</v>
      </c>
      <c r="AK13" s="169">
        <f>G35</f>
        <v>15.477530408422064</v>
      </c>
    </row>
    <row r="14" spans="1:37" ht="18" customHeight="1">
      <c r="A14" s="299"/>
      <c r="B14" s="299"/>
      <c r="C14" s="52" t="s">
        <v>4</v>
      </c>
      <c r="D14" s="53"/>
      <c r="E14" s="54"/>
      <c r="F14" s="83">
        <v>2809</v>
      </c>
      <c r="G14" s="84">
        <f t="shared" si="0"/>
        <v>0.5269417493940827</v>
      </c>
      <c r="H14" s="83">
        <v>2849</v>
      </c>
      <c r="I14" s="85">
        <f t="shared" si="1"/>
        <v>-1.4040014040014093</v>
      </c>
      <c r="AA14" s="295"/>
      <c r="AB14" s="166" t="s">
        <v>116</v>
      </c>
      <c r="AC14" s="169">
        <f>I40</f>
        <v>12.687000987191865</v>
      </c>
      <c r="AD14" s="169">
        <f>I23</f>
        <v>21.089691935783804</v>
      </c>
      <c r="AE14" s="169">
        <f>I24</f>
        <v>63.22734414529574</v>
      </c>
      <c r="AF14" s="169">
        <f>I26</f>
        <v>4.278800755429657</v>
      </c>
      <c r="AG14" s="169">
        <f>I27</f>
        <v>0.004443569837042638</v>
      </c>
      <c r="AH14" s="169">
        <f>I28</f>
        <v>0.6146559158920706</v>
      </c>
      <c r="AI14" s="169">
        <f>I32</f>
        <v>11.14221724524076</v>
      </c>
      <c r="AJ14" s="169">
        <f>I34</f>
        <v>12.20404444263119</v>
      </c>
      <c r="AK14" s="169">
        <f>I35</f>
        <v>12.20404444263119</v>
      </c>
    </row>
    <row r="15" spans="1:9" ht="18" customHeight="1">
      <c r="A15" s="299"/>
      <c r="B15" s="299"/>
      <c r="C15" s="52" t="s">
        <v>5</v>
      </c>
      <c r="D15" s="53"/>
      <c r="E15" s="54"/>
      <c r="F15" s="83">
        <v>6777</v>
      </c>
      <c r="G15" s="84">
        <f t="shared" si="0"/>
        <v>1.2713009026855457</v>
      </c>
      <c r="H15" s="83">
        <v>5645</v>
      </c>
      <c r="I15" s="85">
        <f t="shared" si="1"/>
        <v>20.05314437555359</v>
      </c>
    </row>
    <row r="16" spans="1:9" ht="18" customHeight="1">
      <c r="A16" s="299"/>
      <c r="B16" s="299"/>
      <c r="C16" s="52" t="s">
        <v>26</v>
      </c>
      <c r="D16" s="53"/>
      <c r="E16" s="54"/>
      <c r="F16" s="83">
        <v>8919</v>
      </c>
      <c r="G16" s="84">
        <f t="shared" si="0"/>
        <v>1.6731197802939919</v>
      </c>
      <c r="H16" s="83">
        <v>9127</v>
      </c>
      <c r="I16" s="85">
        <f t="shared" si="1"/>
        <v>-2.2789525583433723</v>
      </c>
    </row>
    <row r="17" spans="1:9" ht="18" customHeight="1">
      <c r="A17" s="299"/>
      <c r="B17" s="299"/>
      <c r="C17" s="52" t="s">
        <v>6</v>
      </c>
      <c r="D17" s="53"/>
      <c r="E17" s="54"/>
      <c r="F17" s="83">
        <v>92694</v>
      </c>
      <c r="G17" s="84">
        <f t="shared" si="0"/>
        <v>17.38851495846746</v>
      </c>
      <c r="H17" s="83">
        <v>80894</v>
      </c>
      <c r="I17" s="85">
        <f t="shared" si="1"/>
        <v>14.58699038247584</v>
      </c>
    </row>
    <row r="18" spans="1:9" ht="18" customHeight="1">
      <c r="A18" s="299"/>
      <c r="B18" s="299"/>
      <c r="C18" s="52" t="s">
        <v>27</v>
      </c>
      <c r="D18" s="53"/>
      <c r="E18" s="54"/>
      <c r="F18" s="83">
        <v>19609</v>
      </c>
      <c r="G18" s="84">
        <f t="shared" si="0"/>
        <v>3.6784623580877773</v>
      </c>
      <c r="H18" s="83">
        <v>18934</v>
      </c>
      <c r="I18" s="85">
        <f t="shared" si="1"/>
        <v>3.565015316362108</v>
      </c>
    </row>
    <row r="19" spans="1:9" ht="18" customHeight="1">
      <c r="A19" s="299"/>
      <c r="B19" s="299"/>
      <c r="C19" s="52" t="s">
        <v>28</v>
      </c>
      <c r="D19" s="53"/>
      <c r="E19" s="54"/>
      <c r="F19" s="83">
        <v>1567</v>
      </c>
      <c r="G19" s="84">
        <f t="shared" si="0"/>
        <v>0.29395433296565593</v>
      </c>
      <c r="H19" s="83">
        <v>2366</v>
      </c>
      <c r="I19" s="85">
        <f t="shared" si="1"/>
        <v>-33.77007607776839</v>
      </c>
    </row>
    <row r="20" spans="1:9" ht="18" customHeight="1">
      <c r="A20" s="299"/>
      <c r="B20" s="299"/>
      <c r="C20" s="52" t="s">
        <v>7</v>
      </c>
      <c r="D20" s="53"/>
      <c r="E20" s="54"/>
      <c r="F20" s="83">
        <v>61256</v>
      </c>
      <c r="G20" s="84">
        <f t="shared" si="0"/>
        <v>11.491044428936963</v>
      </c>
      <c r="H20" s="83">
        <v>49931</v>
      </c>
      <c r="I20" s="85">
        <f t="shared" si="1"/>
        <v>22.681300194268083</v>
      </c>
    </row>
    <row r="21" spans="1:9" ht="18" customHeight="1">
      <c r="A21" s="299"/>
      <c r="B21" s="299"/>
      <c r="C21" s="57" t="s">
        <v>8</v>
      </c>
      <c r="D21" s="58"/>
      <c r="E21" s="56"/>
      <c r="F21" s="89">
        <v>107995</v>
      </c>
      <c r="G21" s="90">
        <f t="shared" si="0"/>
        <v>20.258837389040213</v>
      </c>
      <c r="H21" s="89">
        <f>473059-(H9+H14+H15+H16+H17+H18+H19+H20)</f>
        <v>76569</v>
      </c>
      <c r="I21" s="91">
        <f t="shared" si="1"/>
        <v>41.042719638495996</v>
      </c>
    </row>
    <row r="22" spans="1:9" ht="18" customHeight="1">
      <c r="A22" s="299"/>
      <c r="B22" s="300"/>
      <c r="C22" s="59" t="s">
        <v>9</v>
      </c>
      <c r="D22" s="37"/>
      <c r="E22" s="60"/>
      <c r="F22" s="92">
        <f>SUM(F9,F14:F21)</f>
        <v>533076</v>
      </c>
      <c r="G22" s="93">
        <f t="shared" si="0"/>
        <v>100</v>
      </c>
      <c r="H22" s="92">
        <f>SUM(H9,H14:H21)</f>
        <v>473059</v>
      </c>
      <c r="I22" s="271">
        <f aca="true" t="shared" si="2" ref="I22:I40">(F22/H22-1)*100</f>
        <v>12.687000987191865</v>
      </c>
    </row>
    <row r="23" spans="1:9" ht="18" customHeight="1">
      <c r="A23" s="299"/>
      <c r="B23" s="298" t="s">
        <v>82</v>
      </c>
      <c r="C23" s="4" t="s">
        <v>10</v>
      </c>
      <c r="D23" s="5"/>
      <c r="E23" s="23"/>
      <c r="F23" s="77">
        <v>293031</v>
      </c>
      <c r="G23" s="78">
        <f aca="true" t="shared" si="3" ref="G23:G37">F23/$F$40*100</f>
        <v>54.9698354456025</v>
      </c>
      <c r="H23" s="77">
        <f>SUM(H24:H26)</f>
        <v>241995</v>
      </c>
      <c r="I23" s="94">
        <f t="shared" si="2"/>
        <v>21.089691935783804</v>
      </c>
    </row>
    <row r="24" spans="1:9" ht="18" customHeight="1">
      <c r="A24" s="299"/>
      <c r="B24" s="299"/>
      <c r="C24" s="8"/>
      <c r="D24" s="10" t="s">
        <v>11</v>
      </c>
      <c r="E24" s="38"/>
      <c r="F24" s="83">
        <v>122587</v>
      </c>
      <c r="G24" s="84">
        <f t="shared" si="3"/>
        <v>22.996158146305593</v>
      </c>
      <c r="H24" s="83">
        <v>75102</v>
      </c>
      <c r="I24" s="85">
        <f t="shared" si="2"/>
        <v>63.22734414529574</v>
      </c>
    </row>
    <row r="25" spans="1:9" ht="18" customHeight="1">
      <c r="A25" s="299"/>
      <c r="B25" s="299"/>
      <c r="C25" s="8"/>
      <c r="D25" s="10" t="s">
        <v>29</v>
      </c>
      <c r="E25" s="38"/>
      <c r="F25" s="83">
        <v>117437</v>
      </c>
      <c r="G25" s="84">
        <f t="shared" si="3"/>
        <v>22.030067007331038</v>
      </c>
      <c r="H25" s="83">
        <v>116061</v>
      </c>
      <c r="I25" s="85">
        <f t="shared" si="2"/>
        <v>1.185583443189353</v>
      </c>
    </row>
    <row r="26" spans="1:9" ht="18" customHeight="1">
      <c r="A26" s="299"/>
      <c r="B26" s="299"/>
      <c r="C26" s="11"/>
      <c r="D26" s="10" t="s">
        <v>12</v>
      </c>
      <c r="E26" s="38"/>
      <c r="F26" s="83">
        <v>53007</v>
      </c>
      <c r="G26" s="84">
        <f t="shared" si="3"/>
        <v>9.943610291965873</v>
      </c>
      <c r="H26" s="83">
        <v>50832</v>
      </c>
      <c r="I26" s="85">
        <f t="shared" si="2"/>
        <v>4.278800755429657</v>
      </c>
    </row>
    <row r="27" spans="1:9" ht="18" customHeight="1">
      <c r="A27" s="299"/>
      <c r="B27" s="299"/>
      <c r="C27" s="8" t="s">
        <v>13</v>
      </c>
      <c r="D27" s="14"/>
      <c r="E27" s="25"/>
      <c r="F27" s="77">
        <v>157538</v>
      </c>
      <c r="G27" s="78">
        <f t="shared" si="3"/>
        <v>29.552634145975432</v>
      </c>
      <c r="H27" s="77">
        <v>157531</v>
      </c>
      <c r="I27" s="94">
        <f t="shared" si="2"/>
        <v>0.004443569837042638</v>
      </c>
    </row>
    <row r="28" spans="1:9" ht="18" customHeight="1">
      <c r="A28" s="299"/>
      <c r="B28" s="299"/>
      <c r="C28" s="8"/>
      <c r="D28" s="10" t="s">
        <v>14</v>
      </c>
      <c r="E28" s="38"/>
      <c r="F28" s="83">
        <v>73498</v>
      </c>
      <c r="G28" s="84">
        <f t="shared" si="3"/>
        <v>13.78752748201007</v>
      </c>
      <c r="H28" s="83">
        <v>73049</v>
      </c>
      <c r="I28" s="85">
        <f t="shared" si="2"/>
        <v>0.6146559158920706</v>
      </c>
    </row>
    <row r="29" spans="1:9" ht="18" customHeight="1">
      <c r="A29" s="299"/>
      <c r="B29" s="299"/>
      <c r="C29" s="8"/>
      <c r="D29" s="10" t="s">
        <v>30</v>
      </c>
      <c r="E29" s="38"/>
      <c r="F29" s="83">
        <v>6322</v>
      </c>
      <c r="G29" s="84">
        <f t="shared" si="3"/>
        <v>1.1859472195334249</v>
      </c>
      <c r="H29" s="83">
        <v>5889</v>
      </c>
      <c r="I29" s="85">
        <f t="shared" si="2"/>
        <v>7.352691458651717</v>
      </c>
    </row>
    <row r="30" spans="1:9" ht="18" customHeight="1">
      <c r="A30" s="299"/>
      <c r="B30" s="299"/>
      <c r="C30" s="8"/>
      <c r="D30" s="10" t="s">
        <v>31</v>
      </c>
      <c r="E30" s="38"/>
      <c r="F30" s="83">
        <v>21210</v>
      </c>
      <c r="G30" s="84">
        <f t="shared" si="3"/>
        <v>3.9787947684757894</v>
      </c>
      <c r="H30" s="83">
        <v>21509</v>
      </c>
      <c r="I30" s="85">
        <f t="shared" si="2"/>
        <v>-1.390115765493516</v>
      </c>
    </row>
    <row r="31" spans="1:9" ht="18" customHeight="1">
      <c r="A31" s="299"/>
      <c r="B31" s="299"/>
      <c r="C31" s="8"/>
      <c r="D31" s="10" t="s">
        <v>32</v>
      </c>
      <c r="E31" s="38"/>
      <c r="F31" s="83">
        <v>32511</v>
      </c>
      <c r="G31" s="84">
        <f t="shared" si="3"/>
        <v>6.098755149359566</v>
      </c>
      <c r="H31" s="83">
        <v>32828</v>
      </c>
      <c r="I31" s="85">
        <f t="shared" si="2"/>
        <v>-0.9656390885829147</v>
      </c>
    </row>
    <row r="32" spans="1:9" ht="18" customHeight="1">
      <c r="A32" s="299"/>
      <c r="B32" s="299"/>
      <c r="C32" s="8"/>
      <c r="D32" s="10" t="s">
        <v>15</v>
      </c>
      <c r="E32" s="38"/>
      <c r="F32" s="83">
        <v>1985</v>
      </c>
      <c r="G32" s="84">
        <f t="shared" si="3"/>
        <v>0.3723671671581538</v>
      </c>
      <c r="H32" s="83">
        <v>1786</v>
      </c>
      <c r="I32" s="85">
        <f t="shared" si="2"/>
        <v>11.14221724524076</v>
      </c>
    </row>
    <row r="33" spans="1:9" ht="18" customHeight="1">
      <c r="A33" s="299"/>
      <c r="B33" s="299"/>
      <c r="C33" s="11"/>
      <c r="D33" s="10" t="s">
        <v>33</v>
      </c>
      <c r="E33" s="38"/>
      <c r="F33" s="83">
        <v>21807</v>
      </c>
      <c r="G33" s="84">
        <f t="shared" si="3"/>
        <v>4.0907863043918695</v>
      </c>
      <c r="H33" s="83">
        <v>22267</v>
      </c>
      <c r="I33" s="85">
        <f t="shared" si="2"/>
        <v>-2.065837337764409</v>
      </c>
    </row>
    <row r="34" spans="1:9" ht="18" customHeight="1">
      <c r="A34" s="299"/>
      <c r="B34" s="299"/>
      <c r="C34" s="8" t="s">
        <v>16</v>
      </c>
      <c r="D34" s="14"/>
      <c r="E34" s="25"/>
      <c r="F34" s="77">
        <v>82507</v>
      </c>
      <c r="G34" s="78">
        <f t="shared" si="3"/>
        <v>15.477530408422064</v>
      </c>
      <c r="H34" s="80">
        <v>73533</v>
      </c>
      <c r="I34" s="94">
        <f t="shared" si="2"/>
        <v>12.20404444263119</v>
      </c>
    </row>
    <row r="35" spans="1:9" ht="18" customHeight="1">
      <c r="A35" s="299"/>
      <c r="B35" s="299"/>
      <c r="C35" s="8"/>
      <c r="D35" s="39" t="s">
        <v>17</v>
      </c>
      <c r="E35" s="40"/>
      <c r="F35" s="80">
        <v>82507</v>
      </c>
      <c r="G35" s="81">
        <f t="shared" si="3"/>
        <v>15.477530408422064</v>
      </c>
      <c r="H35" s="80">
        <v>73533</v>
      </c>
      <c r="I35" s="82">
        <f t="shared" si="2"/>
        <v>12.20404444263119</v>
      </c>
    </row>
    <row r="36" spans="1:9" ht="18" customHeight="1">
      <c r="A36" s="299"/>
      <c r="B36" s="299"/>
      <c r="C36" s="8"/>
      <c r="D36" s="41"/>
      <c r="E36" s="153" t="s">
        <v>103</v>
      </c>
      <c r="F36" s="83">
        <v>29715</v>
      </c>
      <c r="G36" s="84">
        <f t="shared" si="3"/>
        <v>5.574252076626973</v>
      </c>
      <c r="H36" s="83">
        <v>28254</v>
      </c>
      <c r="I36" s="85">
        <f>(F36/H36-1)*100</f>
        <v>5.1709492461244455</v>
      </c>
    </row>
    <row r="37" spans="1:9" ht="18" customHeight="1">
      <c r="A37" s="299"/>
      <c r="B37" s="299"/>
      <c r="C37" s="8"/>
      <c r="D37" s="12"/>
      <c r="E37" s="33" t="s">
        <v>34</v>
      </c>
      <c r="F37" s="83">
        <v>52792</v>
      </c>
      <c r="G37" s="84">
        <f t="shared" si="3"/>
        <v>9.903278331795091</v>
      </c>
      <c r="H37" s="83">
        <v>45279</v>
      </c>
      <c r="I37" s="85">
        <f t="shared" si="2"/>
        <v>16.592680933766204</v>
      </c>
    </row>
    <row r="38" spans="1:9" ht="18" customHeight="1">
      <c r="A38" s="299"/>
      <c r="B38" s="299"/>
      <c r="C38" s="8"/>
      <c r="D38" s="61" t="s">
        <v>35</v>
      </c>
      <c r="E38" s="54"/>
      <c r="F38" s="83">
        <v>0</v>
      </c>
      <c r="G38" s="81">
        <f>F38/$F$40*100</f>
        <v>0</v>
      </c>
      <c r="H38" s="83">
        <v>0</v>
      </c>
      <c r="I38" s="85" t="e">
        <f t="shared" si="2"/>
        <v>#DIV/0!</v>
      </c>
    </row>
    <row r="39" spans="1:9" ht="18" customHeight="1">
      <c r="A39" s="299"/>
      <c r="B39" s="299"/>
      <c r="C39" s="6"/>
      <c r="D39" s="55" t="s">
        <v>36</v>
      </c>
      <c r="E39" s="56"/>
      <c r="F39" s="89">
        <v>0</v>
      </c>
      <c r="G39" s="90">
        <f>F39/$F$40*100</f>
        <v>0</v>
      </c>
      <c r="H39" s="89">
        <v>0</v>
      </c>
      <c r="I39" s="91" t="e">
        <f t="shared" si="2"/>
        <v>#DIV/0!</v>
      </c>
    </row>
    <row r="40" spans="1:9" ht="18" customHeight="1">
      <c r="A40" s="300"/>
      <c r="B40" s="300"/>
      <c r="C40" s="6" t="s">
        <v>18</v>
      </c>
      <c r="D40" s="7"/>
      <c r="E40" s="24"/>
      <c r="F40" s="92">
        <f>SUM(F23,F27,F34)</f>
        <v>533076</v>
      </c>
      <c r="G40" s="272">
        <f>F40/$F$40*100</f>
        <v>100</v>
      </c>
      <c r="H40" s="92">
        <f>SUM(H23,H27,H34)</f>
        <v>473059</v>
      </c>
      <c r="I40" s="271">
        <f t="shared" si="2"/>
        <v>12.687000987191865</v>
      </c>
    </row>
    <row r="41" spans="1:2" ht="18" customHeight="1">
      <c r="A41" s="151" t="s">
        <v>19</v>
      </c>
      <c r="B41" s="151"/>
    </row>
    <row r="42" spans="1:2" ht="18" customHeight="1">
      <c r="A42" s="152" t="s">
        <v>20</v>
      </c>
      <c r="B42" s="151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9" width="13.59765625" style="1" customWidth="1"/>
    <col min="10" max="10" width="13.59765625" style="14" customWidth="1"/>
    <col min="11" max="19" width="13.59765625" style="1" customWidth="1"/>
    <col min="20" max="23" width="12" style="1" customWidth="1"/>
    <col min="24" max="16384" width="9" style="1" customWidth="1"/>
  </cols>
  <sheetData>
    <row r="1" spans="1:5" ht="33.75" customHeight="1">
      <c r="A1" s="70" t="s">
        <v>0</v>
      </c>
      <c r="B1" s="42"/>
      <c r="C1" s="42"/>
      <c r="D1" s="102" t="s">
        <v>300</v>
      </c>
      <c r="E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3" ht="15.75" customHeight="1">
      <c r="A5" s="37" t="s">
        <v>278</v>
      </c>
      <c r="B5" s="37"/>
      <c r="C5" s="37"/>
      <c r="D5" s="37"/>
      <c r="I5" s="46"/>
      <c r="M5" s="46" t="s">
        <v>44</v>
      </c>
    </row>
    <row r="6" spans="1:13" ht="15.75" customHeight="1">
      <c r="A6" s="307" t="s">
        <v>45</v>
      </c>
      <c r="B6" s="308"/>
      <c r="C6" s="308"/>
      <c r="D6" s="308"/>
      <c r="E6" s="309"/>
      <c r="F6" s="337" t="s">
        <v>290</v>
      </c>
      <c r="G6" s="338"/>
      <c r="H6" s="337" t="s">
        <v>291</v>
      </c>
      <c r="I6" s="338"/>
      <c r="J6" s="337" t="s">
        <v>292</v>
      </c>
      <c r="K6" s="338"/>
      <c r="L6" s="337"/>
      <c r="M6" s="338"/>
    </row>
    <row r="7" spans="1:13" ht="15.75" customHeight="1">
      <c r="A7" s="310"/>
      <c r="B7" s="311"/>
      <c r="C7" s="311"/>
      <c r="D7" s="311"/>
      <c r="E7" s="312"/>
      <c r="F7" s="172" t="s">
        <v>280</v>
      </c>
      <c r="G7" s="51" t="s">
        <v>1</v>
      </c>
      <c r="H7" s="172" t="s">
        <v>279</v>
      </c>
      <c r="I7" s="51" t="s">
        <v>1</v>
      </c>
      <c r="J7" s="172" t="s">
        <v>279</v>
      </c>
      <c r="K7" s="51" t="s">
        <v>1</v>
      </c>
      <c r="L7" s="172" t="s">
        <v>279</v>
      </c>
      <c r="M7" s="282" t="s">
        <v>1</v>
      </c>
    </row>
    <row r="8" spans="1:23" ht="15.75" customHeight="1">
      <c r="A8" s="313" t="s">
        <v>84</v>
      </c>
      <c r="B8" s="47" t="s">
        <v>46</v>
      </c>
      <c r="C8" s="48"/>
      <c r="D8" s="48"/>
      <c r="E8" s="95" t="s">
        <v>37</v>
      </c>
      <c r="F8" s="108">
        <v>32560</v>
      </c>
      <c r="G8" s="284">
        <v>32650</v>
      </c>
      <c r="H8" s="108">
        <v>16227</v>
      </c>
      <c r="I8" s="108">
        <v>15244</v>
      </c>
      <c r="J8" s="108">
        <v>25813</v>
      </c>
      <c r="K8" s="108">
        <v>25589</v>
      </c>
      <c r="L8" s="108"/>
      <c r="M8" s="11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5.75" customHeight="1">
      <c r="A9" s="314"/>
      <c r="B9" s="14"/>
      <c r="C9" s="61" t="s">
        <v>47</v>
      </c>
      <c r="D9" s="53"/>
      <c r="E9" s="96" t="s">
        <v>38</v>
      </c>
      <c r="F9" s="112">
        <v>32559</v>
      </c>
      <c r="G9" s="155">
        <v>32649</v>
      </c>
      <c r="H9" s="112">
        <v>16164</v>
      </c>
      <c r="I9" s="112">
        <v>15244</v>
      </c>
      <c r="J9" s="112">
        <v>25811</v>
      </c>
      <c r="K9" s="112">
        <v>25588</v>
      </c>
      <c r="L9" s="112"/>
      <c r="M9" s="115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5.75" customHeight="1">
      <c r="A10" s="314"/>
      <c r="B10" s="11"/>
      <c r="C10" s="61" t="s">
        <v>48</v>
      </c>
      <c r="D10" s="53"/>
      <c r="E10" s="96" t="s">
        <v>39</v>
      </c>
      <c r="F10" s="112">
        <v>1</v>
      </c>
      <c r="G10" s="155">
        <v>1</v>
      </c>
      <c r="H10" s="116">
        <v>63</v>
      </c>
      <c r="I10" s="112">
        <v>0</v>
      </c>
      <c r="J10" s="112">
        <v>2</v>
      </c>
      <c r="K10" s="116">
        <v>1</v>
      </c>
      <c r="L10" s="112"/>
      <c r="M10" s="115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15.75" customHeight="1">
      <c r="A11" s="314"/>
      <c r="B11" s="66" t="s">
        <v>49</v>
      </c>
      <c r="C11" s="67"/>
      <c r="D11" s="67"/>
      <c r="E11" s="98" t="s">
        <v>40</v>
      </c>
      <c r="F11" s="118">
        <v>27791</v>
      </c>
      <c r="G11" s="158">
        <v>27163</v>
      </c>
      <c r="H11" s="118">
        <v>16227</v>
      </c>
      <c r="I11" s="118">
        <v>15244</v>
      </c>
      <c r="J11" s="118">
        <v>25077</v>
      </c>
      <c r="K11" s="118">
        <v>24327</v>
      </c>
      <c r="L11" s="118"/>
      <c r="M11" s="12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5.75" customHeight="1">
      <c r="A12" s="314"/>
      <c r="B12" s="8"/>
      <c r="C12" s="61" t="s">
        <v>50</v>
      </c>
      <c r="D12" s="53"/>
      <c r="E12" s="96" t="s">
        <v>41</v>
      </c>
      <c r="F12" s="118">
        <v>27789</v>
      </c>
      <c r="G12" s="155">
        <v>27161</v>
      </c>
      <c r="H12" s="118">
        <v>16138</v>
      </c>
      <c r="I12" s="118">
        <v>15244</v>
      </c>
      <c r="J12" s="112">
        <v>24548</v>
      </c>
      <c r="K12" s="118">
        <v>24326</v>
      </c>
      <c r="L12" s="112"/>
      <c r="M12" s="115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5.75" customHeight="1">
      <c r="A13" s="314"/>
      <c r="B13" s="14"/>
      <c r="C13" s="50" t="s">
        <v>51</v>
      </c>
      <c r="D13" s="68"/>
      <c r="E13" s="99" t="s">
        <v>42</v>
      </c>
      <c r="F13" s="116">
        <v>2</v>
      </c>
      <c r="G13" s="154">
        <v>2</v>
      </c>
      <c r="H13" s="116">
        <v>89</v>
      </c>
      <c r="I13" s="116">
        <v>0</v>
      </c>
      <c r="J13" s="122">
        <v>529</v>
      </c>
      <c r="K13" s="116">
        <v>1</v>
      </c>
      <c r="L13" s="122"/>
      <c r="M13" s="125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15.75" customHeight="1">
      <c r="A14" s="314"/>
      <c r="B14" s="52" t="s">
        <v>52</v>
      </c>
      <c r="C14" s="53"/>
      <c r="D14" s="53"/>
      <c r="E14" s="96" t="s">
        <v>88</v>
      </c>
      <c r="F14" s="155">
        <f aca="true" t="shared" si="0" ref="F14:M15">F9-F12</f>
        <v>4770</v>
      </c>
      <c r="G14" s="155">
        <f t="shared" si="0"/>
        <v>5488</v>
      </c>
      <c r="H14" s="155">
        <f t="shared" si="0"/>
        <v>26</v>
      </c>
      <c r="I14" s="155">
        <f t="shared" si="0"/>
        <v>0</v>
      </c>
      <c r="J14" s="155">
        <f>J9-J12</f>
        <v>1263</v>
      </c>
      <c r="K14" s="155">
        <f t="shared" si="0"/>
        <v>1262</v>
      </c>
      <c r="L14" s="155">
        <f t="shared" si="0"/>
        <v>0</v>
      </c>
      <c r="M14" s="145">
        <f t="shared" si="0"/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5.75" customHeight="1">
      <c r="A15" s="314"/>
      <c r="B15" s="52" t="s">
        <v>53</v>
      </c>
      <c r="C15" s="53"/>
      <c r="D15" s="53"/>
      <c r="E15" s="96" t="s">
        <v>89</v>
      </c>
      <c r="F15" s="155">
        <f aca="true" t="shared" si="1" ref="F15:M15">F10-F13</f>
        <v>-1</v>
      </c>
      <c r="G15" s="155">
        <f t="shared" si="0"/>
        <v>-1</v>
      </c>
      <c r="H15" s="155">
        <f t="shared" si="1"/>
        <v>-26</v>
      </c>
      <c r="I15" s="155">
        <f t="shared" si="0"/>
        <v>0</v>
      </c>
      <c r="J15" s="155">
        <f>J10-J13</f>
        <v>-527</v>
      </c>
      <c r="K15" s="155">
        <f t="shared" si="0"/>
        <v>0</v>
      </c>
      <c r="L15" s="155">
        <f t="shared" si="1"/>
        <v>0</v>
      </c>
      <c r="M15" s="145">
        <f t="shared" si="1"/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15.75" customHeight="1">
      <c r="A16" s="314"/>
      <c r="B16" s="52" t="s">
        <v>54</v>
      </c>
      <c r="C16" s="53"/>
      <c r="D16" s="53"/>
      <c r="E16" s="96" t="s">
        <v>90</v>
      </c>
      <c r="F16" s="154">
        <f aca="true" t="shared" si="2" ref="F16:M16">F8-F11</f>
        <v>4769</v>
      </c>
      <c r="G16" s="154">
        <f t="shared" si="2"/>
        <v>5487</v>
      </c>
      <c r="H16" s="154">
        <f t="shared" si="2"/>
        <v>0</v>
      </c>
      <c r="I16" s="154">
        <f t="shared" si="2"/>
        <v>0</v>
      </c>
      <c r="J16" s="154">
        <f t="shared" si="2"/>
        <v>736</v>
      </c>
      <c r="K16" s="154">
        <f t="shared" si="2"/>
        <v>1262</v>
      </c>
      <c r="L16" s="154">
        <f t="shared" si="2"/>
        <v>0</v>
      </c>
      <c r="M16" s="134">
        <f t="shared" si="2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5.75" customHeight="1">
      <c r="A17" s="314"/>
      <c r="B17" s="52" t="s">
        <v>55</v>
      </c>
      <c r="C17" s="53"/>
      <c r="D17" s="53"/>
      <c r="E17" s="43"/>
      <c r="F17" s="116">
        <v>0</v>
      </c>
      <c r="G17" s="155"/>
      <c r="H17" s="116">
        <v>0</v>
      </c>
      <c r="I17" s="116"/>
      <c r="J17" s="116">
        <v>0</v>
      </c>
      <c r="K17" s="112"/>
      <c r="L17" s="116"/>
      <c r="M17" s="126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5.75" customHeight="1">
      <c r="A18" s="315"/>
      <c r="B18" s="59" t="s">
        <v>56</v>
      </c>
      <c r="C18" s="37"/>
      <c r="D18" s="37"/>
      <c r="E18" s="15"/>
      <c r="F18" s="127">
        <v>0</v>
      </c>
      <c r="G18" s="156"/>
      <c r="H18" s="127">
        <v>0</v>
      </c>
      <c r="I18" s="127"/>
      <c r="J18" s="127">
        <v>0</v>
      </c>
      <c r="K18" s="127"/>
      <c r="L18" s="127"/>
      <c r="M18" s="129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15.75" customHeight="1">
      <c r="A19" s="314" t="s">
        <v>85</v>
      </c>
      <c r="B19" s="66" t="s">
        <v>57</v>
      </c>
      <c r="C19" s="69"/>
      <c r="D19" s="69"/>
      <c r="E19" s="100"/>
      <c r="F19" s="130">
        <v>3691</v>
      </c>
      <c r="G19" s="157">
        <v>3662</v>
      </c>
      <c r="H19" s="130">
        <v>5439</v>
      </c>
      <c r="I19" s="130">
        <v>822</v>
      </c>
      <c r="J19" s="130">
        <v>18799</v>
      </c>
      <c r="K19" s="130">
        <v>19931</v>
      </c>
      <c r="L19" s="130"/>
      <c r="M19" s="133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15.75" customHeight="1">
      <c r="A20" s="314"/>
      <c r="B20" s="13"/>
      <c r="C20" s="61" t="s">
        <v>58</v>
      </c>
      <c r="D20" s="53"/>
      <c r="E20" s="96"/>
      <c r="F20" s="112">
        <v>2882</v>
      </c>
      <c r="G20" s="155">
        <v>2605</v>
      </c>
      <c r="H20" s="112">
        <v>5318</v>
      </c>
      <c r="I20" s="112">
        <v>669</v>
      </c>
      <c r="J20" s="112">
        <v>15783</v>
      </c>
      <c r="K20" s="285">
        <v>17037</v>
      </c>
      <c r="L20" s="112"/>
      <c r="M20" s="115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15.75" customHeight="1">
      <c r="A21" s="314"/>
      <c r="B21" s="26" t="s">
        <v>59</v>
      </c>
      <c r="C21" s="67"/>
      <c r="D21" s="67"/>
      <c r="E21" s="98" t="s">
        <v>91</v>
      </c>
      <c r="F21" s="118">
        <v>3691</v>
      </c>
      <c r="G21" s="158">
        <v>3662</v>
      </c>
      <c r="H21" s="118">
        <v>5439</v>
      </c>
      <c r="I21" s="118">
        <v>822</v>
      </c>
      <c r="J21" s="118">
        <v>18799</v>
      </c>
      <c r="K21" s="118">
        <v>19931</v>
      </c>
      <c r="L21" s="118"/>
      <c r="M21" s="12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5.75" customHeight="1">
      <c r="A22" s="314"/>
      <c r="B22" s="66" t="s">
        <v>60</v>
      </c>
      <c r="C22" s="69"/>
      <c r="D22" s="69"/>
      <c r="E22" s="100" t="s">
        <v>92</v>
      </c>
      <c r="F22" s="130">
        <v>17371</v>
      </c>
      <c r="G22" s="157">
        <v>17214</v>
      </c>
      <c r="H22" s="130">
        <v>6507</v>
      </c>
      <c r="I22" s="130">
        <v>1400</v>
      </c>
      <c r="J22" s="130">
        <v>29371</v>
      </c>
      <c r="K22" s="130">
        <v>29971</v>
      </c>
      <c r="L22" s="130"/>
      <c r="M22" s="133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ht="15.75" customHeight="1">
      <c r="A23" s="314"/>
      <c r="B23" s="8" t="s">
        <v>61</v>
      </c>
      <c r="C23" s="50" t="s">
        <v>62</v>
      </c>
      <c r="D23" s="68"/>
      <c r="E23" s="99"/>
      <c r="F23" s="122">
        <v>4667</v>
      </c>
      <c r="G23" s="154">
        <v>4677</v>
      </c>
      <c r="H23" s="122">
        <v>183</v>
      </c>
      <c r="I23" s="122">
        <v>212</v>
      </c>
      <c r="J23" s="122">
        <v>11688</v>
      </c>
      <c r="K23" s="122">
        <v>11640</v>
      </c>
      <c r="L23" s="122"/>
      <c r="M23" s="125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15.75" customHeight="1">
      <c r="A24" s="314"/>
      <c r="B24" s="52" t="s">
        <v>93</v>
      </c>
      <c r="C24" s="53"/>
      <c r="D24" s="53"/>
      <c r="E24" s="96" t="s">
        <v>94</v>
      </c>
      <c r="F24" s="155">
        <f aca="true" t="shared" si="3" ref="F24:M24">F21-F22</f>
        <v>-13680</v>
      </c>
      <c r="G24" s="155">
        <f t="shared" si="3"/>
        <v>-13552</v>
      </c>
      <c r="H24" s="155">
        <f t="shared" si="3"/>
        <v>-1068</v>
      </c>
      <c r="I24" s="155">
        <f t="shared" si="3"/>
        <v>-578</v>
      </c>
      <c r="J24" s="155">
        <f t="shared" si="3"/>
        <v>-10572</v>
      </c>
      <c r="K24" s="155">
        <f t="shared" si="3"/>
        <v>-10040</v>
      </c>
      <c r="L24" s="155">
        <f t="shared" si="3"/>
        <v>0</v>
      </c>
      <c r="M24" s="145">
        <f t="shared" si="3"/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15.75" customHeight="1">
      <c r="A25" s="314"/>
      <c r="B25" s="107" t="s">
        <v>63</v>
      </c>
      <c r="C25" s="68"/>
      <c r="D25" s="68"/>
      <c r="E25" s="316" t="s">
        <v>95</v>
      </c>
      <c r="F25" s="322">
        <v>13680</v>
      </c>
      <c r="G25" s="318">
        <v>13552</v>
      </c>
      <c r="H25" s="322">
        <v>1068</v>
      </c>
      <c r="I25" s="322">
        <v>578</v>
      </c>
      <c r="J25" s="322">
        <v>10572</v>
      </c>
      <c r="K25" s="322">
        <v>10040</v>
      </c>
      <c r="L25" s="322"/>
      <c r="M25" s="329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15.75" customHeight="1">
      <c r="A26" s="314"/>
      <c r="B26" s="26" t="s">
        <v>64</v>
      </c>
      <c r="C26" s="67"/>
      <c r="D26" s="67"/>
      <c r="E26" s="317"/>
      <c r="F26" s="323"/>
      <c r="G26" s="319"/>
      <c r="H26" s="323"/>
      <c r="I26" s="323"/>
      <c r="J26" s="323"/>
      <c r="K26" s="323"/>
      <c r="L26" s="323"/>
      <c r="M26" s="330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5.75" customHeight="1">
      <c r="A27" s="315"/>
      <c r="B27" s="59" t="s">
        <v>96</v>
      </c>
      <c r="C27" s="37"/>
      <c r="D27" s="37"/>
      <c r="E27" s="101" t="s">
        <v>97</v>
      </c>
      <c r="F27" s="159">
        <f aca="true" t="shared" si="4" ref="F27:M27">F24+F25</f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59">
        <f t="shared" si="4"/>
        <v>0</v>
      </c>
      <c r="M27" s="146">
        <f t="shared" si="4"/>
        <v>0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ht="15.75" customHeight="1">
      <c r="A28" s="27"/>
      <c r="F28" s="71"/>
      <c r="G28" s="71"/>
      <c r="H28" s="71"/>
      <c r="I28" s="71"/>
      <c r="J28" s="72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5.75" customHeight="1">
      <c r="A29" s="37"/>
      <c r="F29" s="71"/>
      <c r="G29" s="71"/>
      <c r="H29" s="73"/>
      <c r="I29" s="73"/>
      <c r="J29" s="72"/>
      <c r="K29" s="71"/>
      <c r="L29" s="71"/>
      <c r="M29" s="73" t="s">
        <v>101</v>
      </c>
      <c r="N29" s="71"/>
      <c r="O29" s="71"/>
      <c r="P29" s="71"/>
      <c r="Q29" s="71"/>
      <c r="R29" s="71"/>
      <c r="S29" s="71"/>
      <c r="T29" s="71"/>
      <c r="U29" s="71"/>
      <c r="V29" s="71"/>
      <c r="W29" s="73"/>
    </row>
    <row r="30" spans="1:23" ht="15.75" customHeight="1">
      <c r="A30" s="331" t="s">
        <v>65</v>
      </c>
      <c r="B30" s="332"/>
      <c r="C30" s="332"/>
      <c r="D30" s="332"/>
      <c r="E30" s="333"/>
      <c r="F30" s="339" t="s">
        <v>293</v>
      </c>
      <c r="G30" s="340"/>
      <c r="H30" s="339" t="s">
        <v>294</v>
      </c>
      <c r="I30" s="340"/>
      <c r="J30" s="339" t="s">
        <v>295</v>
      </c>
      <c r="K30" s="340"/>
      <c r="L30" s="339" t="s">
        <v>296</v>
      </c>
      <c r="M30" s="340"/>
      <c r="N30" s="143"/>
      <c r="O30" s="72"/>
      <c r="P30" s="143"/>
      <c r="Q30" s="72"/>
      <c r="R30" s="143"/>
      <c r="S30" s="72"/>
      <c r="T30" s="143"/>
      <c r="U30" s="72"/>
      <c r="V30" s="143"/>
      <c r="W30" s="72"/>
    </row>
    <row r="31" spans="1:23" ht="15.75" customHeight="1">
      <c r="A31" s="334"/>
      <c r="B31" s="335"/>
      <c r="C31" s="335"/>
      <c r="D31" s="335"/>
      <c r="E31" s="336"/>
      <c r="F31" s="172" t="s">
        <v>279</v>
      </c>
      <c r="G31" s="74" t="s">
        <v>1</v>
      </c>
      <c r="H31" s="172" t="s">
        <v>279</v>
      </c>
      <c r="I31" s="75" t="s">
        <v>1</v>
      </c>
      <c r="J31" s="172" t="s">
        <v>279</v>
      </c>
      <c r="K31" s="74" t="s">
        <v>1</v>
      </c>
      <c r="L31" s="172" t="s">
        <v>279</v>
      </c>
      <c r="M31" s="148" t="s">
        <v>1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ht="15.75" customHeight="1">
      <c r="A32" s="313" t="s">
        <v>86</v>
      </c>
      <c r="B32" s="47" t="s">
        <v>46</v>
      </c>
      <c r="C32" s="48"/>
      <c r="D32" s="48"/>
      <c r="E32" s="16" t="s">
        <v>37</v>
      </c>
      <c r="F32" s="108">
        <v>956</v>
      </c>
      <c r="G32" s="130">
        <v>85</v>
      </c>
      <c r="H32" s="108">
        <v>239</v>
      </c>
      <c r="I32" s="108">
        <v>240</v>
      </c>
      <c r="J32" s="130">
        <v>118</v>
      </c>
      <c r="K32" s="108">
        <v>112</v>
      </c>
      <c r="L32" s="108">
        <v>195</v>
      </c>
      <c r="M32" s="130">
        <v>185</v>
      </c>
      <c r="N32" s="131"/>
      <c r="O32" s="131"/>
      <c r="P32" s="131"/>
      <c r="Q32" s="131"/>
      <c r="R32" s="142"/>
      <c r="S32" s="142"/>
      <c r="T32" s="131"/>
      <c r="U32" s="131"/>
      <c r="V32" s="142"/>
      <c r="W32" s="142"/>
    </row>
    <row r="33" spans="1:23" ht="15.75" customHeight="1">
      <c r="A33" s="320"/>
      <c r="B33" s="14"/>
      <c r="C33" s="50" t="s">
        <v>66</v>
      </c>
      <c r="D33" s="68"/>
      <c r="E33" s="103"/>
      <c r="F33" s="122">
        <v>882</v>
      </c>
      <c r="G33" s="286">
        <v>1</v>
      </c>
      <c r="H33" s="122">
        <v>136</v>
      </c>
      <c r="I33" s="122">
        <v>131</v>
      </c>
      <c r="J33" s="122">
        <v>50</v>
      </c>
      <c r="K33" s="122">
        <v>47</v>
      </c>
      <c r="L33" s="122">
        <v>0</v>
      </c>
      <c r="M33" s="122">
        <v>0</v>
      </c>
      <c r="N33" s="131"/>
      <c r="O33" s="131"/>
      <c r="P33" s="131"/>
      <c r="Q33" s="131"/>
      <c r="R33" s="142"/>
      <c r="S33" s="142"/>
      <c r="T33" s="131"/>
      <c r="U33" s="131"/>
      <c r="V33" s="142"/>
      <c r="W33" s="142"/>
    </row>
    <row r="34" spans="1:23" ht="15.75" customHeight="1">
      <c r="A34" s="320"/>
      <c r="B34" s="14"/>
      <c r="C34" s="12"/>
      <c r="D34" s="61" t="s">
        <v>67</v>
      </c>
      <c r="E34" s="97"/>
      <c r="F34" s="112">
        <v>0</v>
      </c>
      <c r="G34" s="112">
        <v>0</v>
      </c>
      <c r="H34" s="112">
        <v>127</v>
      </c>
      <c r="I34" s="112">
        <v>123</v>
      </c>
      <c r="J34" s="112">
        <v>22</v>
      </c>
      <c r="K34" s="112">
        <v>20</v>
      </c>
      <c r="L34" s="112">
        <v>0</v>
      </c>
      <c r="M34" s="112">
        <v>0</v>
      </c>
      <c r="N34" s="131"/>
      <c r="O34" s="131"/>
      <c r="P34" s="131"/>
      <c r="Q34" s="131"/>
      <c r="R34" s="142"/>
      <c r="S34" s="142"/>
      <c r="T34" s="131"/>
      <c r="U34" s="131"/>
      <c r="V34" s="142"/>
      <c r="W34" s="142"/>
    </row>
    <row r="35" spans="1:23" ht="15.75" customHeight="1">
      <c r="A35" s="320"/>
      <c r="B35" s="11"/>
      <c r="C35" s="31" t="s">
        <v>68</v>
      </c>
      <c r="D35" s="67"/>
      <c r="E35" s="104"/>
      <c r="F35" s="118">
        <v>74</v>
      </c>
      <c r="G35" s="118">
        <v>84</v>
      </c>
      <c r="H35" s="139">
        <v>103</v>
      </c>
      <c r="I35" s="118">
        <v>109</v>
      </c>
      <c r="J35" s="118">
        <v>68</v>
      </c>
      <c r="K35" s="139">
        <v>65</v>
      </c>
      <c r="L35" s="118">
        <v>195</v>
      </c>
      <c r="M35" s="118">
        <v>185</v>
      </c>
      <c r="N35" s="131"/>
      <c r="O35" s="131"/>
      <c r="P35" s="131"/>
      <c r="Q35" s="131"/>
      <c r="R35" s="142"/>
      <c r="S35" s="142"/>
      <c r="T35" s="131"/>
      <c r="U35" s="131"/>
      <c r="V35" s="142"/>
      <c r="W35" s="142"/>
    </row>
    <row r="36" spans="1:23" ht="15.75" customHeight="1">
      <c r="A36" s="320"/>
      <c r="B36" s="66" t="s">
        <v>49</v>
      </c>
      <c r="C36" s="69"/>
      <c r="D36" s="69"/>
      <c r="E36" s="16" t="s">
        <v>38</v>
      </c>
      <c r="F36" s="130">
        <v>74</v>
      </c>
      <c r="G36" s="157">
        <v>85</v>
      </c>
      <c r="H36" s="130">
        <v>239</v>
      </c>
      <c r="I36" s="130">
        <v>239</v>
      </c>
      <c r="J36" s="130">
        <v>118</v>
      </c>
      <c r="K36" s="130">
        <v>112</v>
      </c>
      <c r="L36" s="130">
        <v>195</v>
      </c>
      <c r="M36" s="130">
        <v>185</v>
      </c>
      <c r="N36" s="131"/>
      <c r="O36" s="131"/>
      <c r="P36" s="131"/>
      <c r="Q36" s="131"/>
      <c r="R36" s="131"/>
      <c r="S36" s="131"/>
      <c r="T36" s="131"/>
      <c r="U36" s="131"/>
      <c r="V36" s="142"/>
      <c r="W36" s="142"/>
    </row>
    <row r="37" spans="1:23" ht="15.75" customHeight="1">
      <c r="A37" s="320"/>
      <c r="B37" s="14"/>
      <c r="C37" s="61" t="s">
        <v>69</v>
      </c>
      <c r="D37" s="53"/>
      <c r="E37" s="97"/>
      <c r="F37" s="112">
        <v>48</v>
      </c>
      <c r="G37" s="155">
        <v>47</v>
      </c>
      <c r="H37" s="112">
        <v>239</v>
      </c>
      <c r="I37" s="112">
        <v>239</v>
      </c>
      <c r="J37" s="112">
        <v>118</v>
      </c>
      <c r="K37" s="112">
        <v>112</v>
      </c>
      <c r="L37" s="112">
        <v>0</v>
      </c>
      <c r="M37" s="112">
        <v>0</v>
      </c>
      <c r="N37" s="131"/>
      <c r="O37" s="131"/>
      <c r="P37" s="131"/>
      <c r="Q37" s="131"/>
      <c r="R37" s="131"/>
      <c r="S37" s="131"/>
      <c r="T37" s="131"/>
      <c r="U37" s="131"/>
      <c r="V37" s="142"/>
      <c r="W37" s="142"/>
    </row>
    <row r="38" spans="1:23" ht="15.75" customHeight="1">
      <c r="A38" s="320"/>
      <c r="B38" s="11"/>
      <c r="C38" s="61" t="s">
        <v>70</v>
      </c>
      <c r="D38" s="53"/>
      <c r="E38" s="97"/>
      <c r="F38" s="112">
        <v>26</v>
      </c>
      <c r="G38" s="155">
        <v>38</v>
      </c>
      <c r="H38" s="112">
        <v>0</v>
      </c>
      <c r="I38" s="112">
        <v>0</v>
      </c>
      <c r="J38" s="112">
        <v>0</v>
      </c>
      <c r="K38" s="112">
        <v>0</v>
      </c>
      <c r="L38" s="112">
        <v>195</v>
      </c>
      <c r="M38" s="112">
        <v>185</v>
      </c>
      <c r="N38" s="131"/>
      <c r="O38" s="131"/>
      <c r="P38" s="142"/>
      <c r="Q38" s="142"/>
      <c r="R38" s="131"/>
      <c r="S38" s="131"/>
      <c r="T38" s="131"/>
      <c r="U38" s="131"/>
      <c r="V38" s="142"/>
      <c r="W38" s="142"/>
    </row>
    <row r="39" spans="1:23" ht="15.75" customHeight="1">
      <c r="A39" s="321"/>
      <c r="B39" s="6" t="s">
        <v>71</v>
      </c>
      <c r="C39" s="7"/>
      <c r="D39" s="7"/>
      <c r="E39" s="105" t="s">
        <v>98</v>
      </c>
      <c r="F39" s="159">
        <f aca="true" t="shared" si="5" ref="F39:M39">F32-F36</f>
        <v>882</v>
      </c>
      <c r="G39" s="159">
        <f>G32-G36</f>
        <v>0</v>
      </c>
      <c r="H39" s="159">
        <f t="shared" si="5"/>
        <v>0</v>
      </c>
      <c r="I39" s="159">
        <f t="shared" si="5"/>
        <v>1</v>
      </c>
      <c r="J39" s="159">
        <f t="shared" si="5"/>
        <v>0</v>
      </c>
      <c r="K39" s="159">
        <f t="shared" si="5"/>
        <v>0</v>
      </c>
      <c r="L39" s="159">
        <f t="shared" si="5"/>
        <v>0</v>
      </c>
      <c r="M39" s="159">
        <f t="shared" si="5"/>
        <v>0</v>
      </c>
      <c r="N39" s="131"/>
      <c r="O39" s="131"/>
      <c r="P39" s="131"/>
      <c r="Q39" s="131"/>
      <c r="R39" s="131"/>
      <c r="S39" s="131"/>
      <c r="T39" s="131"/>
      <c r="U39" s="131"/>
      <c r="V39" s="142"/>
      <c r="W39" s="142"/>
    </row>
    <row r="40" spans="1:23" ht="15.75" customHeight="1">
      <c r="A40" s="313" t="s">
        <v>87</v>
      </c>
      <c r="B40" s="66" t="s">
        <v>72</v>
      </c>
      <c r="C40" s="69"/>
      <c r="D40" s="69"/>
      <c r="E40" s="16" t="s">
        <v>40</v>
      </c>
      <c r="F40" s="130">
        <v>1878</v>
      </c>
      <c r="G40" s="157">
        <v>3007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1"/>
      <c r="O40" s="131"/>
      <c r="P40" s="131"/>
      <c r="Q40" s="131"/>
      <c r="R40" s="142"/>
      <c r="S40" s="142"/>
      <c r="T40" s="142"/>
      <c r="U40" s="142"/>
      <c r="V40" s="131"/>
      <c r="W40" s="131"/>
    </row>
    <row r="41" spans="1:23" ht="15.75" customHeight="1">
      <c r="A41" s="324"/>
      <c r="B41" s="11"/>
      <c r="C41" s="61" t="s">
        <v>73</v>
      </c>
      <c r="D41" s="53"/>
      <c r="E41" s="97"/>
      <c r="F41" s="139">
        <v>180</v>
      </c>
      <c r="G41" s="161">
        <v>70</v>
      </c>
      <c r="H41" s="112">
        <v>0</v>
      </c>
      <c r="I41" s="139">
        <v>0</v>
      </c>
      <c r="J41" s="112">
        <v>0</v>
      </c>
      <c r="K41" s="112">
        <v>0</v>
      </c>
      <c r="L41" s="112">
        <v>0</v>
      </c>
      <c r="M41" s="112">
        <v>0</v>
      </c>
      <c r="N41" s="142"/>
      <c r="O41" s="142"/>
      <c r="P41" s="142"/>
      <c r="Q41" s="142"/>
      <c r="R41" s="142"/>
      <c r="S41" s="142"/>
      <c r="T41" s="142"/>
      <c r="U41" s="142"/>
      <c r="V41" s="131"/>
      <c r="W41" s="131"/>
    </row>
    <row r="42" spans="1:23" ht="15.75" customHeight="1">
      <c r="A42" s="324"/>
      <c r="B42" s="66" t="s">
        <v>60</v>
      </c>
      <c r="C42" s="69"/>
      <c r="D42" s="69"/>
      <c r="E42" s="16" t="s">
        <v>41</v>
      </c>
      <c r="F42" s="130">
        <v>2760</v>
      </c>
      <c r="G42" s="157">
        <v>3007</v>
      </c>
      <c r="H42" s="130">
        <v>0</v>
      </c>
      <c r="I42" s="287">
        <v>0</v>
      </c>
      <c r="J42" s="130">
        <v>0</v>
      </c>
      <c r="K42" s="130">
        <v>0</v>
      </c>
      <c r="L42" s="130">
        <v>0</v>
      </c>
      <c r="M42" s="130">
        <v>0</v>
      </c>
      <c r="N42" s="131"/>
      <c r="O42" s="131"/>
      <c r="P42" s="131"/>
      <c r="Q42" s="131"/>
      <c r="R42" s="142"/>
      <c r="S42" s="142"/>
      <c r="T42" s="131"/>
      <c r="U42" s="131"/>
      <c r="V42" s="131"/>
      <c r="W42" s="131"/>
    </row>
    <row r="43" spans="1:23" ht="15.75" customHeight="1">
      <c r="A43" s="324"/>
      <c r="B43" s="11"/>
      <c r="C43" s="61" t="s">
        <v>74</v>
      </c>
      <c r="D43" s="53"/>
      <c r="E43" s="97"/>
      <c r="F43" s="112">
        <v>1471</v>
      </c>
      <c r="G43" s="155">
        <v>1557</v>
      </c>
      <c r="H43" s="139">
        <v>0</v>
      </c>
      <c r="I43" s="112">
        <v>0</v>
      </c>
      <c r="J43" s="112">
        <v>0</v>
      </c>
      <c r="K43" s="139">
        <v>0</v>
      </c>
      <c r="L43" s="112">
        <v>0</v>
      </c>
      <c r="M43" s="112">
        <v>0</v>
      </c>
      <c r="N43" s="131"/>
      <c r="O43" s="131"/>
      <c r="P43" s="142"/>
      <c r="Q43" s="131"/>
      <c r="R43" s="142"/>
      <c r="S43" s="142"/>
      <c r="T43" s="131"/>
      <c r="U43" s="131"/>
      <c r="V43" s="142"/>
      <c r="W43" s="142"/>
    </row>
    <row r="44" spans="1:23" ht="15.75" customHeight="1">
      <c r="A44" s="325"/>
      <c r="B44" s="59" t="s">
        <v>71</v>
      </c>
      <c r="C44" s="37"/>
      <c r="D44" s="37"/>
      <c r="E44" s="105" t="s">
        <v>99</v>
      </c>
      <c r="F44" s="156">
        <f aca="true" t="shared" si="6" ref="F44:M44">F40-F42</f>
        <v>-882</v>
      </c>
      <c r="G44" s="156">
        <f t="shared" si="6"/>
        <v>0</v>
      </c>
      <c r="H44" s="156">
        <f t="shared" si="6"/>
        <v>0</v>
      </c>
      <c r="I44" s="156">
        <f t="shared" si="6"/>
        <v>0</v>
      </c>
      <c r="J44" s="156">
        <f t="shared" si="6"/>
        <v>0</v>
      </c>
      <c r="K44" s="156">
        <f t="shared" si="6"/>
        <v>0</v>
      </c>
      <c r="L44" s="156">
        <f t="shared" si="6"/>
        <v>0</v>
      </c>
      <c r="M44" s="156">
        <f t="shared" si="6"/>
        <v>0</v>
      </c>
      <c r="N44" s="142"/>
      <c r="O44" s="142"/>
      <c r="P44" s="131"/>
      <c r="Q44" s="131"/>
      <c r="R44" s="142"/>
      <c r="S44" s="142"/>
      <c r="T44" s="131"/>
      <c r="U44" s="131"/>
      <c r="V44" s="131"/>
      <c r="W44" s="131"/>
    </row>
    <row r="45" spans="1:23" ht="15.75" customHeight="1">
      <c r="A45" s="326" t="s">
        <v>79</v>
      </c>
      <c r="B45" s="20" t="s">
        <v>75</v>
      </c>
      <c r="C45" s="9"/>
      <c r="D45" s="9"/>
      <c r="E45" s="106" t="s">
        <v>100</v>
      </c>
      <c r="F45" s="162">
        <f aca="true" t="shared" si="7" ref="F45:M45">F39+F44</f>
        <v>0</v>
      </c>
      <c r="G45" s="162">
        <f t="shared" si="7"/>
        <v>0</v>
      </c>
      <c r="H45" s="162">
        <f t="shared" si="7"/>
        <v>0</v>
      </c>
      <c r="I45" s="162">
        <f t="shared" si="7"/>
        <v>1</v>
      </c>
      <c r="J45" s="162">
        <f t="shared" si="7"/>
        <v>0</v>
      </c>
      <c r="K45" s="162">
        <f t="shared" si="7"/>
        <v>0</v>
      </c>
      <c r="L45" s="162">
        <f t="shared" si="7"/>
        <v>0</v>
      </c>
      <c r="M45" s="162">
        <f t="shared" si="7"/>
        <v>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  <row r="46" spans="1:23" ht="15.75" customHeight="1">
      <c r="A46" s="327"/>
      <c r="B46" s="52" t="s">
        <v>76</v>
      </c>
      <c r="C46" s="53"/>
      <c r="D46" s="53"/>
      <c r="E46" s="53"/>
      <c r="F46" s="139">
        <v>0</v>
      </c>
      <c r="G46" s="161">
        <v>0</v>
      </c>
      <c r="H46" s="139">
        <v>0</v>
      </c>
      <c r="I46" s="139">
        <v>0</v>
      </c>
      <c r="J46" s="112">
        <v>0</v>
      </c>
      <c r="K46" s="139">
        <v>0</v>
      </c>
      <c r="L46" s="139">
        <v>0</v>
      </c>
      <c r="M46" s="112"/>
      <c r="N46" s="142"/>
      <c r="O46" s="142"/>
      <c r="P46" s="142"/>
      <c r="Q46" s="142"/>
      <c r="R46" s="142"/>
      <c r="S46" s="142"/>
      <c r="T46" s="142"/>
      <c r="U46" s="142"/>
      <c r="V46" s="142"/>
      <c r="W46" s="142"/>
    </row>
    <row r="47" spans="1:23" ht="15.75" customHeight="1">
      <c r="A47" s="327"/>
      <c r="B47" s="52" t="s">
        <v>77</v>
      </c>
      <c r="C47" s="53"/>
      <c r="D47" s="53"/>
      <c r="E47" s="53"/>
      <c r="F47" s="112">
        <v>0</v>
      </c>
      <c r="G47" s="155">
        <f>G45-G46</f>
        <v>0</v>
      </c>
      <c r="H47" s="112">
        <v>0</v>
      </c>
      <c r="I47" s="112">
        <f>I45-I46</f>
        <v>1</v>
      </c>
      <c r="J47" s="112">
        <v>0</v>
      </c>
      <c r="K47" s="112">
        <f>K45-K46</f>
        <v>0</v>
      </c>
      <c r="L47" s="112">
        <v>0</v>
      </c>
      <c r="M47" s="112">
        <f>M45-M46</f>
        <v>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</row>
    <row r="48" spans="1:23" ht="15.75" customHeight="1">
      <c r="A48" s="328"/>
      <c r="B48" s="59" t="s">
        <v>78</v>
      </c>
      <c r="C48" s="37"/>
      <c r="D48" s="37"/>
      <c r="E48" s="37"/>
      <c r="F48" s="135">
        <v>0</v>
      </c>
      <c r="G48" s="135">
        <f>G47</f>
        <v>0</v>
      </c>
      <c r="H48" s="135">
        <v>0</v>
      </c>
      <c r="I48" s="135">
        <f>I47</f>
        <v>1</v>
      </c>
      <c r="J48" s="135">
        <v>0</v>
      </c>
      <c r="K48" s="135">
        <f>K47</f>
        <v>0</v>
      </c>
      <c r="L48" s="135">
        <v>0</v>
      </c>
      <c r="M48" s="135">
        <f>M47</f>
        <v>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</row>
    <row r="49" spans="1:14" ht="15.75" customHeight="1">
      <c r="A49" s="27" t="s">
        <v>83</v>
      </c>
      <c r="M49" s="14"/>
      <c r="N49" s="14"/>
    </row>
    <row r="50" spans="1:14" ht="15.75" customHeight="1">
      <c r="A50" s="27"/>
      <c r="M50" s="14"/>
      <c r="N50" s="14"/>
    </row>
  </sheetData>
  <sheetProtection/>
  <mergeCells count="24">
    <mergeCell ref="L6:M6"/>
    <mergeCell ref="F30:G30"/>
    <mergeCell ref="H30:I30"/>
    <mergeCell ref="J30:K30"/>
    <mergeCell ref="L30:M30"/>
    <mergeCell ref="F6:G6"/>
    <mergeCell ref="H6:I6"/>
    <mergeCell ref="J6:K6"/>
    <mergeCell ref="A40:A44"/>
    <mergeCell ref="A45:A48"/>
    <mergeCell ref="L25:L26"/>
    <mergeCell ref="M25:M26"/>
    <mergeCell ref="A30:E31"/>
    <mergeCell ref="H25:H26"/>
    <mergeCell ref="I25:I26"/>
    <mergeCell ref="J25:J26"/>
    <mergeCell ref="K25:K26"/>
    <mergeCell ref="A6:E7"/>
    <mergeCell ref="A8:A18"/>
    <mergeCell ref="A19:A27"/>
    <mergeCell ref="E25:E26"/>
    <mergeCell ref="G25:G26"/>
    <mergeCell ref="A32:A39"/>
    <mergeCell ref="F25:F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7" t="s">
        <v>0</v>
      </c>
      <c r="B1" s="297"/>
      <c r="C1" s="297"/>
      <c r="D1" s="297"/>
      <c r="E1" s="76" t="s">
        <v>301</v>
      </c>
      <c r="F1" s="2"/>
      <c r="AA1" s="296" t="s">
        <v>129</v>
      </c>
      <c r="AB1" s="296"/>
    </row>
    <row r="2" spans="27:37" ht="14.25">
      <c r="AA2" s="288" t="s">
        <v>106</v>
      </c>
      <c r="AB2" s="288"/>
      <c r="AC2" s="293" t="s">
        <v>107</v>
      </c>
      <c r="AD2" s="289" t="s">
        <v>108</v>
      </c>
      <c r="AE2" s="290"/>
      <c r="AF2" s="291"/>
      <c r="AG2" s="288" t="s">
        <v>109</v>
      </c>
      <c r="AH2" s="288" t="s">
        <v>110</v>
      </c>
      <c r="AI2" s="288" t="s">
        <v>111</v>
      </c>
      <c r="AJ2" s="288" t="s">
        <v>112</v>
      </c>
      <c r="AK2" s="288" t="s">
        <v>113</v>
      </c>
    </row>
    <row r="3" spans="1:37" ht="15.75">
      <c r="A3" s="22" t="s">
        <v>130</v>
      </c>
      <c r="AA3" s="288"/>
      <c r="AB3" s="288"/>
      <c r="AC3" s="295"/>
      <c r="AD3" s="165"/>
      <c r="AE3" s="164" t="s">
        <v>126</v>
      </c>
      <c r="AF3" s="164" t="s">
        <v>127</v>
      </c>
      <c r="AG3" s="288"/>
      <c r="AH3" s="288"/>
      <c r="AI3" s="288"/>
      <c r="AJ3" s="288"/>
      <c r="AK3" s="288"/>
    </row>
    <row r="4" spans="27:38" ht="14.25">
      <c r="AA4" s="166" t="str">
        <f>E1</f>
        <v>さいたま市</v>
      </c>
      <c r="AB4" s="166" t="s">
        <v>131</v>
      </c>
      <c r="AC4" s="167">
        <f>SUM(F22)</f>
        <v>460291</v>
      </c>
      <c r="AD4" s="167">
        <f>F9</f>
        <v>225902</v>
      </c>
      <c r="AE4" s="167">
        <f>F10</f>
        <v>113786</v>
      </c>
      <c r="AF4" s="167">
        <f>F13</f>
        <v>81121</v>
      </c>
      <c r="AG4" s="167">
        <f>F14</f>
        <v>3011</v>
      </c>
      <c r="AH4" s="167">
        <f>F15</f>
        <v>6276</v>
      </c>
      <c r="AI4" s="167">
        <f>F17</f>
        <v>76343</v>
      </c>
      <c r="AJ4" s="167">
        <f>F20</f>
        <v>43022</v>
      </c>
      <c r="AK4" s="167">
        <f>F21</f>
        <v>78292</v>
      </c>
      <c r="AL4" s="168"/>
    </row>
    <row r="5" spans="1:37" ht="15.75">
      <c r="A5" s="21" t="s">
        <v>281</v>
      </c>
      <c r="E5" s="3"/>
      <c r="AA5" s="166" t="str">
        <f>E1</f>
        <v>さいたま市</v>
      </c>
      <c r="AB5" s="166" t="s">
        <v>115</v>
      </c>
      <c r="AC5" s="169"/>
      <c r="AD5" s="169">
        <f>G9</f>
        <v>49.07808321257639</v>
      </c>
      <c r="AE5" s="169">
        <f>G10</f>
        <v>24.72044858578595</v>
      </c>
      <c r="AF5" s="169">
        <f>G13</f>
        <v>17.623850998607402</v>
      </c>
      <c r="AG5" s="169">
        <f>G14</f>
        <v>0.654151395530219</v>
      </c>
      <c r="AH5" s="169">
        <f>G15</f>
        <v>1.3634852734465805</v>
      </c>
      <c r="AI5" s="169">
        <f>G17</f>
        <v>16.585812018918467</v>
      </c>
      <c r="AJ5" s="169">
        <f>G20</f>
        <v>9.346695894553662</v>
      </c>
      <c r="AK5" s="169">
        <f>G21</f>
        <v>17.009239806991662</v>
      </c>
    </row>
    <row r="6" spans="1:37" ht="15.75">
      <c r="A6" s="3"/>
      <c r="G6" s="301" t="s">
        <v>132</v>
      </c>
      <c r="H6" s="302"/>
      <c r="I6" s="302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66" t="str">
        <f>E1</f>
        <v>さいたま市</v>
      </c>
      <c r="AB6" s="166" t="s">
        <v>116</v>
      </c>
      <c r="AC6" s="169">
        <f>SUM(I22)</f>
        <v>-0.8546953317006278</v>
      </c>
      <c r="AD6" s="169">
        <f>I9</f>
        <v>0.31974136476271564</v>
      </c>
      <c r="AE6" s="169">
        <f>I10</f>
        <v>-0.136035316523464</v>
      </c>
      <c r="AF6" s="169">
        <f>I13</f>
        <v>0.8716737130067154</v>
      </c>
      <c r="AG6" s="169">
        <f>I14</f>
        <v>5.3165442462399515</v>
      </c>
      <c r="AH6" s="169">
        <f>I15</f>
        <v>-4.8225659690627865</v>
      </c>
      <c r="AI6" s="169">
        <f>I17</f>
        <v>1.914322711556693</v>
      </c>
      <c r="AJ6" s="169">
        <f>I20</f>
        <v>-22.099697611675452</v>
      </c>
      <c r="AK6" s="169">
        <f>I21</f>
        <v>5.774271123240293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73" t="s">
        <v>1</v>
      </c>
      <c r="I7" s="175" t="s">
        <v>21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4"/>
      <c r="I8" s="18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9" ht="18" customHeight="1">
      <c r="A9" s="298" t="s">
        <v>80</v>
      </c>
      <c r="B9" s="298" t="s">
        <v>81</v>
      </c>
      <c r="C9" s="47" t="s">
        <v>3</v>
      </c>
      <c r="D9" s="48"/>
      <c r="E9" s="49"/>
      <c r="F9" s="77">
        <v>225902</v>
      </c>
      <c r="G9" s="78">
        <f aca="true" t="shared" si="0" ref="G9:G22">F9/$F$22*100</f>
        <v>49.07808321257639</v>
      </c>
      <c r="H9" s="77">
        <v>225182</v>
      </c>
      <c r="I9" s="275">
        <f aca="true" t="shared" si="1" ref="I9:I40">(F9/H9-1)*100</f>
        <v>0.31974136476271564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AA9" s="304" t="s">
        <v>129</v>
      </c>
      <c r="AB9" s="305"/>
      <c r="AC9" s="306" t="s">
        <v>117</v>
      </c>
    </row>
    <row r="10" spans="1:37" ht="18" customHeight="1">
      <c r="A10" s="299"/>
      <c r="B10" s="299"/>
      <c r="C10" s="8"/>
      <c r="D10" s="50" t="s">
        <v>22</v>
      </c>
      <c r="E10" s="30"/>
      <c r="F10" s="80">
        <v>113786</v>
      </c>
      <c r="G10" s="81">
        <f t="shared" si="0"/>
        <v>24.72044858578595</v>
      </c>
      <c r="H10" s="80">
        <v>113941</v>
      </c>
      <c r="I10" s="276">
        <f t="shared" si="1"/>
        <v>-0.136035316523464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AA10" s="288" t="s">
        <v>106</v>
      </c>
      <c r="AB10" s="288"/>
      <c r="AC10" s="306"/>
      <c r="AD10" s="289" t="s">
        <v>118</v>
      </c>
      <c r="AE10" s="290"/>
      <c r="AF10" s="291"/>
      <c r="AG10" s="289" t="s">
        <v>119</v>
      </c>
      <c r="AH10" s="303"/>
      <c r="AI10" s="292"/>
      <c r="AJ10" s="289" t="s">
        <v>120</v>
      </c>
      <c r="AK10" s="292"/>
    </row>
    <row r="11" spans="1:37" ht="18" customHeight="1">
      <c r="A11" s="299"/>
      <c r="B11" s="299"/>
      <c r="C11" s="34"/>
      <c r="D11" s="35"/>
      <c r="E11" s="33" t="s">
        <v>23</v>
      </c>
      <c r="F11" s="83">
        <v>89719</v>
      </c>
      <c r="G11" s="84">
        <f t="shared" si="0"/>
        <v>19.4917997527651</v>
      </c>
      <c r="H11" s="83">
        <v>88094</v>
      </c>
      <c r="I11" s="277">
        <f t="shared" si="1"/>
        <v>1.8446205189910803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AA11" s="288"/>
      <c r="AB11" s="288"/>
      <c r="AC11" s="304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299"/>
      <c r="B12" s="299"/>
      <c r="C12" s="34"/>
      <c r="D12" s="36"/>
      <c r="E12" s="33" t="s">
        <v>24</v>
      </c>
      <c r="F12" s="83">
        <v>17630</v>
      </c>
      <c r="G12" s="84">
        <f t="shared" si="0"/>
        <v>3.8301856868806903</v>
      </c>
      <c r="H12" s="83">
        <v>19356</v>
      </c>
      <c r="I12" s="277">
        <f t="shared" si="1"/>
        <v>-8.917131638768339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AA12" s="166" t="str">
        <f>E1</f>
        <v>さいたま市</v>
      </c>
      <c r="AB12" s="166" t="s">
        <v>131</v>
      </c>
      <c r="AC12" s="167">
        <f>F40</f>
        <v>449432</v>
      </c>
      <c r="AD12" s="167">
        <f>F23</f>
        <v>233150</v>
      </c>
      <c r="AE12" s="167">
        <f>F24</f>
        <v>75080</v>
      </c>
      <c r="AF12" s="167">
        <f>F26</f>
        <v>46811</v>
      </c>
      <c r="AG12" s="167">
        <f>F27</f>
        <v>151818</v>
      </c>
      <c r="AH12" s="167">
        <f>F28</f>
        <v>64582</v>
      </c>
      <c r="AI12" s="167">
        <f>F32</f>
        <v>835</v>
      </c>
      <c r="AJ12" s="167">
        <f>F34</f>
        <v>64464</v>
      </c>
      <c r="AK12" s="167">
        <f>F35</f>
        <v>64464</v>
      </c>
      <c r="AL12" s="171"/>
    </row>
    <row r="13" spans="1:37" ht="18" customHeight="1">
      <c r="A13" s="299"/>
      <c r="B13" s="299"/>
      <c r="C13" s="11"/>
      <c r="D13" s="31" t="s">
        <v>25</v>
      </c>
      <c r="E13" s="32"/>
      <c r="F13" s="86">
        <v>81121</v>
      </c>
      <c r="G13" s="87">
        <f t="shared" si="0"/>
        <v>17.623850998607402</v>
      </c>
      <c r="H13" s="86">
        <v>80420</v>
      </c>
      <c r="I13" s="278">
        <f t="shared" si="1"/>
        <v>0.8716737130067154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AA13" s="166" t="str">
        <f>E1</f>
        <v>さいたま市</v>
      </c>
      <c r="AB13" s="166" t="s">
        <v>115</v>
      </c>
      <c r="AC13" s="169"/>
      <c r="AD13" s="169">
        <f>G23</f>
        <v>51.876590896954376</v>
      </c>
      <c r="AE13" s="169">
        <f>G24</f>
        <v>16.7055305363214</v>
      </c>
      <c r="AF13" s="169">
        <f>G26</f>
        <v>10.415591235159045</v>
      </c>
      <c r="AG13" s="169">
        <f>G27</f>
        <v>33.779971163602056</v>
      </c>
      <c r="AH13" s="169">
        <f>G28</f>
        <v>14.369693301767564</v>
      </c>
      <c r="AI13" s="169">
        <f>G32</f>
        <v>0.18579006390288186</v>
      </c>
      <c r="AJ13" s="169">
        <f>G34</f>
        <v>14.343437939443564</v>
      </c>
      <c r="AK13" s="169">
        <f>G35</f>
        <v>14.343437939443564</v>
      </c>
    </row>
    <row r="14" spans="1:37" ht="18" customHeight="1">
      <c r="A14" s="299"/>
      <c r="B14" s="299"/>
      <c r="C14" s="52" t="s">
        <v>4</v>
      </c>
      <c r="D14" s="53"/>
      <c r="E14" s="54"/>
      <c r="F14" s="83">
        <v>3011</v>
      </c>
      <c r="G14" s="84">
        <f t="shared" si="0"/>
        <v>0.654151395530219</v>
      </c>
      <c r="H14" s="83">
        <v>2859</v>
      </c>
      <c r="I14" s="277">
        <f t="shared" si="1"/>
        <v>5.3165442462399515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AA14" s="166" t="str">
        <f>E1</f>
        <v>さいたま市</v>
      </c>
      <c r="AB14" s="166" t="s">
        <v>116</v>
      </c>
      <c r="AC14" s="169">
        <f>I40</f>
        <v>-0.6597895304553125</v>
      </c>
      <c r="AD14" s="169">
        <f>I23</f>
        <v>1.955588206998482</v>
      </c>
      <c r="AE14" s="169">
        <f>I24</f>
        <v>2.935329521929275</v>
      </c>
      <c r="AF14" s="169">
        <f>I26</f>
        <v>-5.133349546044097</v>
      </c>
      <c r="AG14" s="169">
        <f>I27</f>
        <v>0.782665843506658</v>
      </c>
      <c r="AH14" s="169">
        <f>I28</f>
        <v>-0.04488399808082466</v>
      </c>
      <c r="AI14" s="169">
        <f>I32</f>
        <v>-75.54904831625183</v>
      </c>
      <c r="AJ14" s="169">
        <f>I34</f>
        <v>-11.813953488372098</v>
      </c>
      <c r="AK14" s="169">
        <f>I35</f>
        <v>-11.813953488372098</v>
      </c>
    </row>
    <row r="15" spans="1:25" ht="18" customHeight="1">
      <c r="A15" s="299"/>
      <c r="B15" s="299"/>
      <c r="C15" s="52" t="s">
        <v>5</v>
      </c>
      <c r="D15" s="53"/>
      <c r="E15" s="54"/>
      <c r="F15" s="83">
        <v>6276</v>
      </c>
      <c r="G15" s="84">
        <f t="shared" si="0"/>
        <v>1.3634852734465805</v>
      </c>
      <c r="H15" s="83">
        <v>6594</v>
      </c>
      <c r="I15" s="277">
        <f t="shared" si="1"/>
        <v>-4.8225659690627865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8" customHeight="1">
      <c r="A16" s="299"/>
      <c r="B16" s="299"/>
      <c r="C16" s="52" t="s">
        <v>26</v>
      </c>
      <c r="D16" s="53"/>
      <c r="E16" s="54"/>
      <c r="F16" s="83">
        <v>8268</v>
      </c>
      <c r="G16" s="84">
        <f t="shared" si="0"/>
        <v>1.796254977829243</v>
      </c>
      <c r="H16" s="83">
        <v>8074</v>
      </c>
      <c r="I16" s="277">
        <f t="shared" si="1"/>
        <v>2.402774337379232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8" customHeight="1">
      <c r="A17" s="299"/>
      <c r="B17" s="299"/>
      <c r="C17" s="52" t="s">
        <v>6</v>
      </c>
      <c r="D17" s="53"/>
      <c r="E17" s="54"/>
      <c r="F17" s="83">
        <v>76343</v>
      </c>
      <c r="G17" s="84">
        <f t="shared" si="0"/>
        <v>16.585812018918467</v>
      </c>
      <c r="H17" s="83">
        <v>74909</v>
      </c>
      <c r="I17" s="277">
        <f t="shared" si="1"/>
        <v>1.914322711556693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8" customHeight="1">
      <c r="A18" s="299"/>
      <c r="B18" s="299"/>
      <c r="C18" s="52" t="s">
        <v>27</v>
      </c>
      <c r="D18" s="53"/>
      <c r="E18" s="54"/>
      <c r="F18" s="83">
        <v>18256</v>
      </c>
      <c r="G18" s="84">
        <f t="shared" si="0"/>
        <v>3.9661866080370896</v>
      </c>
      <c r="H18" s="83">
        <v>16470</v>
      </c>
      <c r="I18" s="277">
        <f t="shared" si="1"/>
        <v>10.843958712811164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8" customHeight="1">
      <c r="A19" s="299"/>
      <c r="B19" s="299"/>
      <c r="C19" s="52" t="s">
        <v>28</v>
      </c>
      <c r="D19" s="53"/>
      <c r="E19" s="54"/>
      <c r="F19" s="83">
        <v>921</v>
      </c>
      <c r="G19" s="84">
        <f t="shared" si="0"/>
        <v>0.2000908121166827</v>
      </c>
      <c r="H19" s="83">
        <v>926</v>
      </c>
      <c r="I19" s="277">
        <f t="shared" si="1"/>
        <v>-0.5399568034557212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8" customHeight="1">
      <c r="A20" s="299"/>
      <c r="B20" s="299"/>
      <c r="C20" s="52" t="s">
        <v>7</v>
      </c>
      <c r="D20" s="53"/>
      <c r="E20" s="54"/>
      <c r="F20" s="83">
        <v>43022</v>
      </c>
      <c r="G20" s="84">
        <f t="shared" si="0"/>
        <v>9.346695894553662</v>
      </c>
      <c r="H20" s="83">
        <v>55227</v>
      </c>
      <c r="I20" s="277">
        <f t="shared" si="1"/>
        <v>-22.099697611675452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8" customHeight="1">
      <c r="A21" s="299"/>
      <c r="B21" s="299"/>
      <c r="C21" s="57" t="s">
        <v>8</v>
      </c>
      <c r="D21" s="58"/>
      <c r="E21" s="56"/>
      <c r="F21" s="89">
        <v>78292</v>
      </c>
      <c r="G21" s="90">
        <f t="shared" si="0"/>
        <v>17.009239806991662</v>
      </c>
      <c r="H21" s="89">
        <v>74018</v>
      </c>
      <c r="I21" s="279">
        <f t="shared" si="1"/>
        <v>5.774271123240293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8" customHeight="1">
      <c r="A22" s="299"/>
      <c r="B22" s="300"/>
      <c r="C22" s="59" t="s">
        <v>9</v>
      </c>
      <c r="D22" s="37"/>
      <c r="E22" s="60"/>
      <c r="F22" s="92">
        <f>SUM(F9,F14:F21)</f>
        <v>460291</v>
      </c>
      <c r="G22" s="93">
        <f t="shared" si="0"/>
        <v>100</v>
      </c>
      <c r="H22" s="92">
        <f>SUM(H9,H14:H21)</f>
        <v>464259</v>
      </c>
      <c r="I22" s="280">
        <f t="shared" si="1"/>
        <v>-0.8546953317006278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8" customHeight="1">
      <c r="A23" s="299"/>
      <c r="B23" s="298" t="s">
        <v>82</v>
      </c>
      <c r="C23" s="4" t="s">
        <v>10</v>
      </c>
      <c r="D23" s="5"/>
      <c r="E23" s="23"/>
      <c r="F23" s="77">
        <v>233150</v>
      </c>
      <c r="G23" s="78">
        <f aca="true" t="shared" si="2" ref="G23:G40">F23/$F$40*100</f>
        <v>51.876590896954376</v>
      </c>
      <c r="H23" s="77">
        <v>228678</v>
      </c>
      <c r="I23" s="281">
        <f t="shared" si="1"/>
        <v>1.955588206998482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8" customHeight="1">
      <c r="A24" s="299"/>
      <c r="B24" s="299"/>
      <c r="C24" s="8"/>
      <c r="D24" s="10" t="s">
        <v>11</v>
      </c>
      <c r="E24" s="38"/>
      <c r="F24" s="83">
        <v>75080</v>
      </c>
      <c r="G24" s="84">
        <f t="shared" si="2"/>
        <v>16.7055305363214</v>
      </c>
      <c r="H24" s="83">
        <v>72939</v>
      </c>
      <c r="I24" s="277">
        <f t="shared" si="1"/>
        <v>2.935329521929275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18" customHeight="1">
      <c r="A25" s="299"/>
      <c r="B25" s="299"/>
      <c r="C25" s="8"/>
      <c r="D25" s="10" t="s">
        <v>29</v>
      </c>
      <c r="E25" s="38"/>
      <c r="F25" s="83">
        <v>111259</v>
      </c>
      <c r="G25" s="84">
        <f t="shared" si="2"/>
        <v>24.75546912547393</v>
      </c>
      <c r="H25" s="83">
        <v>106395</v>
      </c>
      <c r="I25" s="277">
        <f t="shared" si="1"/>
        <v>4.5716434042953225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8" customHeight="1">
      <c r="A26" s="299"/>
      <c r="B26" s="299"/>
      <c r="C26" s="11"/>
      <c r="D26" s="10" t="s">
        <v>12</v>
      </c>
      <c r="E26" s="38"/>
      <c r="F26" s="83">
        <v>46811</v>
      </c>
      <c r="G26" s="84">
        <f t="shared" si="2"/>
        <v>10.415591235159045</v>
      </c>
      <c r="H26" s="83">
        <v>49344</v>
      </c>
      <c r="I26" s="277">
        <f t="shared" si="1"/>
        <v>-5.133349546044097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ht="18" customHeight="1">
      <c r="A27" s="299"/>
      <c r="B27" s="299"/>
      <c r="C27" s="8" t="s">
        <v>13</v>
      </c>
      <c r="D27" s="14"/>
      <c r="E27" s="25"/>
      <c r="F27" s="77">
        <v>151818</v>
      </c>
      <c r="G27" s="78">
        <f t="shared" si="2"/>
        <v>33.779971163602056</v>
      </c>
      <c r="H27" s="77">
        <v>150639</v>
      </c>
      <c r="I27" s="281">
        <f t="shared" si="1"/>
        <v>0.782665843506658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8" customHeight="1">
      <c r="A28" s="299"/>
      <c r="B28" s="299"/>
      <c r="C28" s="8"/>
      <c r="D28" s="10" t="s">
        <v>14</v>
      </c>
      <c r="E28" s="38"/>
      <c r="F28" s="83">
        <v>64582</v>
      </c>
      <c r="G28" s="84">
        <f t="shared" si="2"/>
        <v>14.369693301767564</v>
      </c>
      <c r="H28" s="83">
        <v>64611</v>
      </c>
      <c r="I28" s="277">
        <f t="shared" si="1"/>
        <v>-0.04488399808082466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ht="18" customHeight="1">
      <c r="A29" s="299"/>
      <c r="B29" s="299"/>
      <c r="C29" s="8"/>
      <c r="D29" s="10" t="s">
        <v>30</v>
      </c>
      <c r="E29" s="38"/>
      <c r="F29" s="83">
        <v>7515</v>
      </c>
      <c r="G29" s="84">
        <f t="shared" si="2"/>
        <v>1.6721105751259366</v>
      </c>
      <c r="H29" s="83">
        <v>7411</v>
      </c>
      <c r="I29" s="277">
        <f t="shared" si="1"/>
        <v>1.403319390095814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18" customHeight="1">
      <c r="A30" s="299"/>
      <c r="B30" s="299"/>
      <c r="C30" s="8"/>
      <c r="D30" s="10" t="s">
        <v>31</v>
      </c>
      <c r="E30" s="38"/>
      <c r="F30" s="83">
        <v>22248</v>
      </c>
      <c r="G30" s="84">
        <f t="shared" si="2"/>
        <v>4.950248313426725</v>
      </c>
      <c r="H30" s="83">
        <v>22423</v>
      </c>
      <c r="I30" s="277">
        <f t="shared" si="1"/>
        <v>-0.7804486464790594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" customHeight="1">
      <c r="A31" s="299"/>
      <c r="B31" s="299"/>
      <c r="C31" s="8"/>
      <c r="D31" s="10" t="s">
        <v>32</v>
      </c>
      <c r="E31" s="38"/>
      <c r="F31" s="83">
        <v>34224</v>
      </c>
      <c r="G31" s="84">
        <f t="shared" si="2"/>
        <v>7.614945086242191</v>
      </c>
      <c r="H31" s="83">
        <v>30293</v>
      </c>
      <c r="I31" s="277">
        <f t="shared" si="1"/>
        <v>12.976595253028744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ht="18" customHeight="1">
      <c r="A32" s="299"/>
      <c r="B32" s="299"/>
      <c r="C32" s="8"/>
      <c r="D32" s="10" t="s">
        <v>15</v>
      </c>
      <c r="E32" s="38"/>
      <c r="F32" s="83">
        <v>835</v>
      </c>
      <c r="G32" s="84">
        <f t="shared" si="2"/>
        <v>0.18579006390288186</v>
      </c>
      <c r="H32" s="83">
        <v>3415</v>
      </c>
      <c r="I32" s="277">
        <f t="shared" si="1"/>
        <v>-75.54904831625183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ht="18" customHeight="1">
      <c r="A33" s="299"/>
      <c r="B33" s="299"/>
      <c r="C33" s="11"/>
      <c r="D33" s="10" t="s">
        <v>33</v>
      </c>
      <c r="E33" s="38"/>
      <c r="F33" s="83">
        <v>22414</v>
      </c>
      <c r="G33" s="84">
        <f t="shared" si="2"/>
        <v>4.98718382313676</v>
      </c>
      <c r="H33" s="83">
        <v>22486</v>
      </c>
      <c r="I33" s="277">
        <f t="shared" si="1"/>
        <v>-0.3201992350796101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299"/>
      <c r="B34" s="299"/>
      <c r="C34" s="8" t="s">
        <v>16</v>
      </c>
      <c r="D34" s="14"/>
      <c r="E34" s="25"/>
      <c r="F34" s="77">
        <v>64464</v>
      </c>
      <c r="G34" s="78">
        <f t="shared" si="2"/>
        <v>14.343437939443564</v>
      </c>
      <c r="H34" s="77">
        <v>73100</v>
      </c>
      <c r="I34" s="281">
        <f t="shared" si="1"/>
        <v>-11.813953488372098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299"/>
      <c r="B35" s="299"/>
      <c r="C35" s="8"/>
      <c r="D35" s="39" t="s">
        <v>17</v>
      </c>
      <c r="E35" s="40"/>
      <c r="F35" s="80">
        <v>64464</v>
      </c>
      <c r="G35" s="81">
        <f t="shared" si="2"/>
        <v>14.343437939443564</v>
      </c>
      <c r="H35" s="80">
        <v>73100</v>
      </c>
      <c r="I35" s="276">
        <f t="shared" si="1"/>
        <v>-11.813953488372098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299"/>
      <c r="B36" s="299"/>
      <c r="C36" s="8"/>
      <c r="D36" s="41"/>
      <c r="E36" s="153" t="s">
        <v>103</v>
      </c>
      <c r="F36" s="83">
        <v>25381</v>
      </c>
      <c r="G36" s="84">
        <f t="shared" si="2"/>
        <v>5.647350433435981</v>
      </c>
      <c r="H36" s="83">
        <v>38159</v>
      </c>
      <c r="I36" s="277">
        <f t="shared" si="1"/>
        <v>-33.48620246861815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299"/>
      <c r="B37" s="299"/>
      <c r="C37" s="8"/>
      <c r="D37" s="12"/>
      <c r="E37" s="33" t="s">
        <v>34</v>
      </c>
      <c r="F37" s="83">
        <v>39083</v>
      </c>
      <c r="G37" s="84">
        <f t="shared" si="2"/>
        <v>8.696087506007583</v>
      </c>
      <c r="H37" s="83">
        <v>34941</v>
      </c>
      <c r="I37" s="277">
        <f t="shared" si="1"/>
        <v>11.854268624252317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299"/>
      <c r="B38" s="299"/>
      <c r="C38" s="8"/>
      <c r="D38" s="61" t="s">
        <v>35</v>
      </c>
      <c r="E38" s="54"/>
      <c r="F38" s="83">
        <v>0</v>
      </c>
      <c r="G38" s="84">
        <f t="shared" si="2"/>
        <v>0</v>
      </c>
      <c r="H38" s="83">
        <v>0</v>
      </c>
      <c r="I38" s="277" t="e">
        <f t="shared" si="1"/>
        <v>#DIV/0!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299"/>
      <c r="B39" s="299"/>
      <c r="C39" s="6"/>
      <c r="D39" s="55" t="s">
        <v>36</v>
      </c>
      <c r="E39" s="56"/>
      <c r="F39" s="89">
        <v>0</v>
      </c>
      <c r="G39" s="90">
        <f t="shared" si="2"/>
        <v>0</v>
      </c>
      <c r="H39" s="89">
        <v>0</v>
      </c>
      <c r="I39" s="279" t="e">
        <f t="shared" si="1"/>
        <v>#DIV/0!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300"/>
      <c r="B40" s="300"/>
      <c r="C40" s="6" t="s">
        <v>18</v>
      </c>
      <c r="D40" s="7"/>
      <c r="E40" s="24"/>
      <c r="F40" s="92">
        <f>SUM(F23,F27,F34)</f>
        <v>449432</v>
      </c>
      <c r="G40" s="93">
        <f t="shared" si="2"/>
        <v>100</v>
      </c>
      <c r="H40" s="92">
        <f>SUM(H23,H27,H34)</f>
        <v>452417</v>
      </c>
      <c r="I40" s="280">
        <f t="shared" si="1"/>
        <v>-0.6597895304553125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ht="18" customHeight="1">
      <c r="A41" s="151" t="s">
        <v>19</v>
      </c>
    </row>
    <row r="42" ht="18" customHeight="1">
      <c r="A42" s="152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3"/>
  <headerFooter alignWithMargins="0">
    <oddHeader>&amp;R&amp;"明朝,斜体"&amp;9指定都市－3-1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1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79" t="s">
        <v>0</v>
      </c>
      <c r="B1" s="179"/>
      <c r="C1" s="76" t="s">
        <v>301</v>
      </c>
      <c r="D1" s="180"/>
      <c r="E1" s="180"/>
      <c r="AA1" s="1" t="str">
        <f>C1</f>
        <v>さいたま市</v>
      </c>
      <c r="AB1" s="1" t="s">
        <v>134</v>
      </c>
      <c r="AC1" s="1" t="s">
        <v>135</v>
      </c>
      <c r="AD1" s="181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4.25">
      <c r="AA2" s="1" t="s">
        <v>151</v>
      </c>
      <c r="AB2" s="182">
        <f>I7</f>
        <v>460291</v>
      </c>
      <c r="AC2" s="182">
        <f>I9</f>
        <v>449432</v>
      </c>
      <c r="AD2" s="182">
        <f>I10</f>
        <v>10859</v>
      </c>
      <c r="AE2" s="182">
        <f>I11</f>
        <v>5899</v>
      </c>
      <c r="AF2" s="182">
        <f>I12</f>
        <v>4960</v>
      </c>
      <c r="AG2" s="182">
        <f>I13</f>
        <v>-879</v>
      </c>
      <c r="AH2" s="1">
        <f>I14</f>
        <v>0</v>
      </c>
      <c r="AI2" s="182">
        <f>I15</f>
        <v>-858</v>
      </c>
      <c r="AJ2" s="182">
        <f>I25</f>
        <v>250687</v>
      </c>
      <c r="AK2" s="183">
        <f>I26</f>
        <v>0.976</v>
      </c>
      <c r="AL2" s="184">
        <f>I27</f>
        <v>2</v>
      </c>
      <c r="AM2" s="184">
        <f>I28</f>
        <v>99.6</v>
      </c>
      <c r="AN2" s="184">
        <f>I29</f>
        <v>61.1</v>
      </c>
      <c r="AO2" s="184">
        <f>I33</f>
        <v>9.7</v>
      </c>
      <c r="AP2" s="182">
        <f>I16</f>
        <v>43690</v>
      </c>
      <c r="AQ2" s="182">
        <f>I17</f>
        <v>89925</v>
      </c>
      <c r="AR2" s="182">
        <f>I18</f>
        <v>435171</v>
      </c>
      <c r="AS2" s="185">
        <f>I21</f>
        <v>1.6327758539406252</v>
      </c>
    </row>
    <row r="3" spans="27:45" ht="14.25">
      <c r="AA3" s="1" t="s">
        <v>152</v>
      </c>
      <c r="AB3" s="182">
        <f>H7</f>
        <v>464259</v>
      </c>
      <c r="AC3" s="182">
        <f>H9</f>
        <v>452417</v>
      </c>
      <c r="AD3" s="182">
        <f>H10</f>
        <v>11842</v>
      </c>
      <c r="AE3" s="182">
        <f>H11</f>
        <v>6002</v>
      </c>
      <c r="AF3" s="182">
        <f>H12</f>
        <v>5839</v>
      </c>
      <c r="AG3" s="182">
        <f>H13</f>
        <v>-250</v>
      </c>
      <c r="AH3" s="1">
        <f>H14</f>
        <v>548</v>
      </c>
      <c r="AI3" s="182">
        <f>H15</f>
        <v>320</v>
      </c>
      <c r="AJ3" s="182">
        <f>H25</f>
        <v>249296</v>
      </c>
      <c r="AK3" s="183">
        <f>H26</f>
        <v>0.972</v>
      </c>
      <c r="AL3" s="184">
        <f>H27</f>
        <v>2.3</v>
      </c>
      <c r="AM3" s="184">
        <f>H28</f>
        <v>96.7</v>
      </c>
      <c r="AN3" s="184">
        <f>H29</f>
        <v>61.3</v>
      </c>
      <c r="AO3" s="184">
        <f>H33</f>
        <v>26.9</v>
      </c>
      <c r="AP3" s="182">
        <f>H16</f>
        <v>42913</v>
      </c>
      <c r="AQ3" s="182">
        <f>H17</f>
        <v>85584</v>
      </c>
      <c r="AR3" s="182">
        <f>H18</f>
        <v>434978</v>
      </c>
      <c r="AS3" s="185">
        <f>H21</f>
        <v>1.6328317289285128</v>
      </c>
    </row>
    <row r="4" spans="1:44" ht="14.25">
      <c r="A4" s="21" t="s">
        <v>153</v>
      </c>
      <c r="AP4" s="182"/>
      <c r="AQ4" s="182"/>
      <c r="AR4" s="182"/>
    </row>
    <row r="5" ht="14.25">
      <c r="I5" s="186" t="s">
        <v>154</v>
      </c>
    </row>
    <row r="6" spans="1:9" s="173" customFormat="1" ht="29.25" customHeight="1">
      <c r="A6" s="187" t="s">
        <v>155</v>
      </c>
      <c r="B6" s="188"/>
      <c r="C6" s="188"/>
      <c r="D6" s="189"/>
      <c r="E6" s="164" t="s">
        <v>272</v>
      </c>
      <c r="F6" s="164" t="s">
        <v>273</v>
      </c>
      <c r="G6" s="164" t="s">
        <v>274</v>
      </c>
      <c r="H6" s="164" t="s">
        <v>275</v>
      </c>
      <c r="I6" s="164" t="s">
        <v>284</v>
      </c>
    </row>
    <row r="7" spans="1:9" ht="27" customHeight="1">
      <c r="A7" s="298" t="s">
        <v>156</v>
      </c>
      <c r="B7" s="47" t="s">
        <v>157</v>
      </c>
      <c r="C7" s="48"/>
      <c r="D7" s="95" t="s">
        <v>158</v>
      </c>
      <c r="E7" s="190">
        <v>447097</v>
      </c>
      <c r="F7" s="190">
        <v>439927</v>
      </c>
      <c r="G7" s="190">
        <v>448841</v>
      </c>
      <c r="H7" s="190">
        <v>464259</v>
      </c>
      <c r="I7" s="190">
        <v>460291</v>
      </c>
    </row>
    <row r="8" spans="1:9" ht="27" customHeight="1">
      <c r="A8" s="299"/>
      <c r="B8" s="26"/>
      <c r="C8" s="61" t="s">
        <v>159</v>
      </c>
      <c r="D8" s="96" t="s">
        <v>38</v>
      </c>
      <c r="E8" s="191">
        <v>292330</v>
      </c>
      <c r="F8" s="191">
        <v>290959</v>
      </c>
      <c r="G8" s="192">
        <v>293917</v>
      </c>
      <c r="H8" s="192">
        <v>292528</v>
      </c>
      <c r="I8" s="192">
        <v>294839</v>
      </c>
    </row>
    <row r="9" spans="1:9" ht="27" customHeight="1">
      <c r="A9" s="299"/>
      <c r="B9" s="52" t="s">
        <v>160</v>
      </c>
      <c r="C9" s="53"/>
      <c r="D9" s="97"/>
      <c r="E9" s="193">
        <v>434232</v>
      </c>
      <c r="F9" s="193">
        <v>427807</v>
      </c>
      <c r="G9" s="194">
        <v>433500</v>
      </c>
      <c r="H9" s="194">
        <v>452417</v>
      </c>
      <c r="I9" s="194">
        <v>449432</v>
      </c>
    </row>
    <row r="10" spans="1:9" ht="27" customHeight="1">
      <c r="A10" s="299"/>
      <c r="B10" s="52" t="s">
        <v>161</v>
      </c>
      <c r="C10" s="53"/>
      <c r="D10" s="97"/>
      <c r="E10" s="193">
        <v>12866</v>
      </c>
      <c r="F10" s="193">
        <v>12120</v>
      </c>
      <c r="G10" s="194">
        <v>15341</v>
      </c>
      <c r="H10" s="194">
        <v>11842</v>
      </c>
      <c r="I10" s="194">
        <v>10859</v>
      </c>
    </row>
    <row r="11" spans="1:9" ht="27" customHeight="1">
      <c r="A11" s="299"/>
      <c r="B11" s="52" t="s">
        <v>162</v>
      </c>
      <c r="C11" s="53"/>
      <c r="D11" s="97"/>
      <c r="E11" s="193">
        <v>6334</v>
      </c>
      <c r="F11" s="193">
        <v>7631</v>
      </c>
      <c r="G11" s="194">
        <v>9252</v>
      </c>
      <c r="H11" s="194">
        <v>6002</v>
      </c>
      <c r="I11" s="194">
        <v>5899</v>
      </c>
    </row>
    <row r="12" spans="1:9" ht="27" customHeight="1">
      <c r="A12" s="299"/>
      <c r="B12" s="52" t="s">
        <v>163</v>
      </c>
      <c r="C12" s="53"/>
      <c r="D12" s="97"/>
      <c r="E12" s="193">
        <v>6532</v>
      </c>
      <c r="F12" s="193">
        <v>4489</v>
      </c>
      <c r="G12" s="194">
        <v>6089</v>
      </c>
      <c r="H12" s="194">
        <v>5839</v>
      </c>
      <c r="I12" s="194">
        <v>4960</v>
      </c>
    </row>
    <row r="13" spans="1:9" ht="27" customHeight="1">
      <c r="A13" s="299"/>
      <c r="B13" s="52" t="s">
        <v>164</v>
      </c>
      <c r="C13" s="53"/>
      <c r="D13" s="103"/>
      <c r="E13" s="195">
        <v>1623</v>
      </c>
      <c r="F13" s="195">
        <v>-2043</v>
      </c>
      <c r="G13" s="196">
        <v>1600</v>
      </c>
      <c r="H13" s="196">
        <v>-250</v>
      </c>
      <c r="I13" s="196">
        <v>-879</v>
      </c>
    </row>
    <row r="14" spans="1:9" ht="27" customHeight="1">
      <c r="A14" s="299"/>
      <c r="B14" s="107" t="s">
        <v>165</v>
      </c>
      <c r="C14" s="68"/>
      <c r="D14" s="103"/>
      <c r="E14" s="195">
        <v>310</v>
      </c>
      <c r="F14" s="195">
        <v>0</v>
      </c>
      <c r="G14" s="196">
        <v>920</v>
      </c>
      <c r="H14" s="196">
        <v>548</v>
      </c>
      <c r="I14" s="196">
        <v>0</v>
      </c>
    </row>
    <row r="15" spans="1:9" ht="27" customHeight="1">
      <c r="A15" s="299"/>
      <c r="B15" s="57" t="s">
        <v>166</v>
      </c>
      <c r="C15" s="58"/>
      <c r="D15" s="197"/>
      <c r="E15" s="198">
        <v>1945</v>
      </c>
      <c r="F15" s="198">
        <v>-2033</v>
      </c>
      <c r="G15" s="199">
        <v>6542</v>
      </c>
      <c r="H15" s="199">
        <v>320</v>
      </c>
      <c r="I15" s="199">
        <v>-858</v>
      </c>
    </row>
    <row r="16" spans="1:9" ht="27" customHeight="1">
      <c r="A16" s="299"/>
      <c r="B16" s="200" t="s">
        <v>167</v>
      </c>
      <c r="C16" s="201"/>
      <c r="D16" s="202" t="s">
        <v>39</v>
      </c>
      <c r="E16" s="203">
        <v>35134</v>
      </c>
      <c r="F16" s="203">
        <v>35670</v>
      </c>
      <c r="G16" s="204">
        <v>40217</v>
      </c>
      <c r="H16" s="204">
        <v>42913</v>
      </c>
      <c r="I16" s="204">
        <v>43690</v>
      </c>
    </row>
    <row r="17" spans="1:9" ht="27" customHeight="1">
      <c r="A17" s="299"/>
      <c r="B17" s="52" t="s">
        <v>168</v>
      </c>
      <c r="C17" s="53"/>
      <c r="D17" s="96" t="s">
        <v>40</v>
      </c>
      <c r="E17" s="193">
        <v>114088</v>
      </c>
      <c r="F17" s="193">
        <v>97491</v>
      </c>
      <c r="G17" s="194">
        <v>101945</v>
      </c>
      <c r="H17" s="194">
        <v>85584</v>
      </c>
      <c r="I17" s="194">
        <v>89925</v>
      </c>
    </row>
    <row r="18" spans="1:9" ht="27" customHeight="1">
      <c r="A18" s="299"/>
      <c r="B18" s="52" t="s">
        <v>169</v>
      </c>
      <c r="C18" s="53"/>
      <c r="D18" s="96" t="s">
        <v>41</v>
      </c>
      <c r="E18" s="193">
        <v>411035</v>
      </c>
      <c r="F18" s="193">
        <v>418671</v>
      </c>
      <c r="G18" s="194">
        <v>424585</v>
      </c>
      <c r="H18" s="194">
        <v>434978</v>
      </c>
      <c r="I18" s="194">
        <v>435171</v>
      </c>
    </row>
    <row r="19" spans="1:9" ht="27" customHeight="1">
      <c r="A19" s="299"/>
      <c r="B19" s="52" t="s">
        <v>170</v>
      </c>
      <c r="C19" s="53"/>
      <c r="D19" s="96" t="s">
        <v>171</v>
      </c>
      <c r="E19" s="193">
        <f>E17+E18-E16</f>
        <v>489989</v>
      </c>
      <c r="F19" s="193">
        <f>F17+F18-F16</f>
        <v>480492</v>
      </c>
      <c r="G19" s="193">
        <f>G17+G18-G16</f>
        <v>486313</v>
      </c>
      <c r="H19" s="193">
        <f>H17+H18-H16</f>
        <v>477649</v>
      </c>
      <c r="I19" s="193">
        <f>I17+I18-I16</f>
        <v>481406</v>
      </c>
    </row>
    <row r="20" spans="1:9" ht="27" customHeight="1">
      <c r="A20" s="299"/>
      <c r="B20" s="52" t="s">
        <v>172</v>
      </c>
      <c r="C20" s="53"/>
      <c r="D20" s="97" t="s">
        <v>173</v>
      </c>
      <c r="E20" s="205">
        <f>E18/E8</f>
        <v>1.4060650634556837</v>
      </c>
      <c r="F20" s="205">
        <f>F18/F8</f>
        <v>1.4389346952663433</v>
      </c>
      <c r="G20" s="205">
        <f>G18/G8</f>
        <v>1.4445744887162022</v>
      </c>
      <c r="H20" s="205">
        <f>H18/H8</f>
        <v>1.4869619318492588</v>
      </c>
      <c r="I20" s="205">
        <f>I18/I8</f>
        <v>1.4759614569307318</v>
      </c>
    </row>
    <row r="21" spans="1:9" ht="27" customHeight="1">
      <c r="A21" s="299"/>
      <c r="B21" s="52" t="s">
        <v>174</v>
      </c>
      <c r="C21" s="53"/>
      <c r="D21" s="97" t="s">
        <v>175</v>
      </c>
      <c r="E21" s="205">
        <f>E19/E8</f>
        <v>1.6761502411658058</v>
      </c>
      <c r="F21" s="205">
        <f>F19/F8</f>
        <v>1.6514079303269533</v>
      </c>
      <c r="G21" s="205">
        <f>G19/G8</f>
        <v>1.6545929633195766</v>
      </c>
      <c r="H21" s="205">
        <f>H19/H8</f>
        <v>1.6328317289285128</v>
      </c>
      <c r="I21" s="205">
        <f>I19/I8</f>
        <v>1.6327758539406252</v>
      </c>
    </row>
    <row r="22" spans="1:9" ht="27" customHeight="1">
      <c r="A22" s="299"/>
      <c r="B22" s="52" t="s">
        <v>176</v>
      </c>
      <c r="C22" s="53"/>
      <c r="D22" s="97" t="s">
        <v>177</v>
      </c>
      <c r="E22" s="193">
        <f>E18/E24*1000000</f>
        <v>336243.10187707475</v>
      </c>
      <c r="F22" s="193">
        <f>F18/F24*1000000</f>
        <v>342489.6558832624</v>
      </c>
      <c r="G22" s="193">
        <f>G18/G24*1000000</f>
        <v>347327.54488176864</v>
      </c>
      <c r="H22" s="193">
        <f>H18/H24*1000000</f>
        <v>355829.43537238</v>
      </c>
      <c r="I22" s="193">
        <f>I18/I24*1000000</f>
        <v>344286.5743813782</v>
      </c>
    </row>
    <row r="23" spans="1:9" ht="27" customHeight="1">
      <c r="A23" s="299"/>
      <c r="B23" s="52" t="s">
        <v>178</v>
      </c>
      <c r="C23" s="53"/>
      <c r="D23" s="97" t="s">
        <v>179</v>
      </c>
      <c r="E23" s="193">
        <f>E19/E24*1000000</f>
        <v>400830.637891289</v>
      </c>
      <c r="F23" s="193">
        <f>F19/F24*1000000</f>
        <v>393061.7113071135</v>
      </c>
      <c r="G23" s="193">
        <f>G19/G24*1000000</f>
        <v>397823.52257872414</v>
      </c>
      <c r="H23" s="193">
        <f>H19/H24*1000000</f>
        <v>390736.02337631315</v>
      </c>
      <c r="I23" s="193">
        <f>I19/I24*1000000</f>
        <v>380865.50488576153</v>
      </c>
    </row>
    <row r="24" spans="1:9" ht="27" customHeight="1">
      <c r="A24" s="299"/>
      <c r="B24" s="206" t="s">
        <v>180</v>
      </c>
      <c r="C24" s="207"/>
      <c r="D24" s="208" t="s">
        <v>181</v>
      </c>
      <c r="E24" s="198">
        <v>1222434</v>
      </c>
      <c r="F24" s="198">
        <v>1222434</v>
      </c>
      <c r="G24" s="198">
        <f>F24</f>
        <v>1222434</v>
      </c>
      <c r="H24" s="199">
        <f>G24</f>
        <v>1222434</v>
      </c>
      <c r="I24" s="199">
        <v>1263979</v>
      </c>
    </row>
    <row r="25" spans="1:9" ht="27" customHeight="1">
      <c r="A25" s="299"/>
      <c r="B25" s="11" t="s">
        <v>182</v>
      </c>
      <c r="C25" s="209"/>
      <c r="D25" s="210"/>
      <c r="E25" s="191">
        <v>247727</v>
      </c>
      <c r="F25" s="191">
        <v>249129</v>
      </c>
      <c r="G25" s="211">
        <v>249057</v>
      </c>
      <c r="H25" s="211">
        <v>249296</v>
      </c>
      <c r="I25" s="211">
        <v>250687</v>
      </c>
    </row>
    <row r="26" spans="1:9" ht="27" customHeight="1">
      <c r="A26" s="299"/>
      <c r="B26" s="212" t="s">
        <v>183</v>
      </c>
      <c r="C26" s="213"/>
      <c r="D26" s="214"/>
      <c r="E26" s="215">
        <v>0.995</v>
      </c>
      <c r="F26" s="215">
        <v>0.973</v>
      </c>
      <c r="G26" s="216">
        <v>0.971</v>
      </c>
      <c r="H26" s="216">
        <v>0.972</v>
      </c>
      <c r="I26" s="216">
        <v>0.976</v>
      </c>
    </row>
    <row r="27" spans="1:9" ht="27" customHeight="1">
      <c r="A27" s="299"/>
      <c r="B27" s="212" t="s">
        <v>184</v>
      </c>
      <c r="C27" s="213"/>
      <c r="D27" s="214"/>
      <c r="E27" s="217">
        <v>2.6</v>
      </c>
      <c r="F27" s="217">
        <v>1.8</v>
      </c>
      <c r="G27" s="218">
        <v>2.4</v>
      </c>
      <c r="H27" s="218">
        <v>2.3</v>
      </c>
      <c r="I27" s="218">
        <v>2</v>
      </c>
    </row>
    <row r="28" spans="1:9" ht="27" customHeight="1">
      <c r="A28" s="299"/>
      <c r="B28" s="212" t="s">
        <v>185</v>
      </c>
      <c r="C28" s="213"/>
      <c r="D28" s="214"/>
      <c r="E28" s="217">
        <v>92.3</v>
      </c>
      <c r="F28" s="217">
        <v>92.8</v>
      </c>
      <c r="G28" s="218">
        <v>94.5</v>
      </c>
      <c r="H28" s="218">
        <v>96.7</v>
      </c>
      <c r="I28" s="218">
        <v>99.6</v>
      </c>
    </row>
    <row r="29" spans="1:9" ht="27" customHeight="1">
      <c r="A29" s="299"/>
      <c r="B29" s="219" t="s">
        <v>186</v>
      </c>
      <c r="C29" s="220"/>
      <c r="D29" s="221"/>
      <c r="E29" s="222">
        <v>61.9</v>
      </c>
      <c r="F29" s="222">
        <v>62.2</v>
      </c>
      <c r="G29" s="223">
        <v>62.2</v>
      </c>
      <c r="H29" s="223">
        <v>61.3</v>
      </c>
      <c r="I29" s="223">
        <v>61.1</v>
      </c>
    </row>
    <row r="30" spans="1:9" ht="27" customHeight="1">
      <c r="A30" s="299"/>
      <c r="B30" s="298" t="s">
        <v>187</v>
      </c>
      <c r="C30" s="20" t="s">
        <v>188</v>
      </c>
      <c r="D30" s="224"/>
      <c r="E30" s="225">
        <v>0</v>
      </c>
      <c r="F30" s="225">
        <v>0</v>
      </c>
      <c r="G30" s="226">
        <v>0</v>
      </c>
      <c r="H30" s="226">
        <v>0</v>
      </c>
      <c r="I30" s="226">
        <v>0</v>
      </c>
    </row>
    <row r="31" spans="1:9" ht="27" customHeight="1">
      <c r="A31" s="299"/>
      <c r="B31" s="299"/>
      <c r="C31" s="212" t="s">
        <v>189</v>
      </c>
      <c r="D31" s="214"/>
      <c r="E31" s="217">
        <v>0</v>
      </c>
      <c r="F31" s="217">
        <v>0</v>
      </c>
      <c r="G31" s="218">
        <v>0</v>
      </c>
      <c r="H31" s="218">
        <v>0</v>
      </c>
      <c r="I31" s="218">
        <v>0</v>
      </c>
    </row>
    <row r="32" spans="1:9" ht="27" customHeight="1">
      <c r="A32" s="299"/>
      <c r="B32" s="299"/>
      <c r="C32" s="212" t="s">
        <v>190</v>
      </c>
      <c r="D32" s="214"/>
      <c r="E32" s="217">
        <v>5.4</v>
      </c>
      <c r="F32" s="217">
        <v>5.4</v>
      </c>
      <c r="G32" s="218">
        <v>5.5</v>
      </c>
      <c r="H32" s="218">
        <v>5.2</v>
      </c>
      <c r="I32" s="218">
        <v>5</v>
      </c>
    </row>
    <row r="33" spans="1:9" ht="27" customHeight="1">
      <c r="A33" s="300"/>
      <c r="B33" s="300"/>
      <c r="C33" s="219" t="s">
        <v>191</v>
      </c>
      <c r="D33" s="221"/>
      <c r="E33" s="222">
        <v>43.1</v>
      </c>
      <c r="F33" s="222">
        <v>34.1</v>
      </c>
      <c r="G33" s="227">
        <v>25.7</v>
      </c>
      <c r="H33" s="227">
        <v>26.9</v>
      </c>
      <c r="I33" s="227">
        <v>9.7</v>
      </c>
    </row>
    <row r="34" spans="1:9" ht="27" customHeight="1">
      <c r="A34" s="1" t="s">
        <v>283</v>
      </c>
      <c r="B34" s="14"/>
      <c r="C34" s="14"/>
      <c r="D34" s="14"/>
      <c r="E34" s="228"/>
      <c r="F34" s="228"/>
      <c r="G34" s="228"/>
      <c r="H34" s="228"/>
      <c r="I34" s="229"/>
    </row>
    <row r="35" ht="27" customHeight="1">
      <c r="A35" s="27" t="s">
        <v>192</v>
      </c>
    </row>
    <row r="36" ht="13.5">
      <c r="A36" s="23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3"/>
  <headerFooter alignWithMargins="0">
    <oddHeader>&amp;R&amp;"明朝,斜体"&amp;9指定都市－3-2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301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07" t="s">
        <v>45</v>
      </c>
      <c r="B6" s="308"/>
      <c r="C6" s="308"/>
      <c r="D6" s="308"/>
      <c r="E6" s="309"/>
      <c r="F6" s="337" t="s">
        <v>290</v>
      </c>
      <c r="G6" s="338"/>
      <c r="H6" s="337" t="s">
        <v>291</v>
      </c>
      <c r="I6" s="338"/>
      <c r="J6" s="337" t="s">
        <v>292</v>
      </c>
      <c r="K6" s="338"/>
      <c r="L6" s="337"/>
      <c r="M6" s="338"/>
      <c r="N6" s="337"/>
      <c r="O6" s="338"/>
    </row>
    <row r="7" spans="1:15" ht="15.75" customHeight="1">
      <c r="A7" s="310"/>
      <c r="B7" s="311"/>
      <c r="C7" s="311"/>
      <c r="D7" s="311"/>
      <c r="E7" s="312"/>
      <c r="F7" s="172" t="s">
        <v>287</v>
      </c>
      <c r="G7" s="51" t="s">
        <v>1</v>
      </c>
      <c r="H7" s="172" t="s">
        <v>286</v>
      </c>
      <c r="I7" s="51" t="s">
        <v>1</v>
      </c>
      <c r="J7" s="172" t="s">
        <v>286</v>
      </c>
      <c r="K7" s="51" t="s">
        <v>1</v>
      </c>
      <c r="L7" s="172" t="s">
        <v>286</v>
      </c>
      <c r="M7" s="51" t="s">
        <v>1</v>
      </c>
      <c r="N7" s="172" t="s">
        <v>286</v>
      </c>
      <c r="O7" s="282" t="s">
        <v>1</v>
      </c>
    </row>
    <row r="8" spans="1:25" ht="15.75" customHeight="1">
      <c r="A8" s="313" t="s">
        <v>84</v>
      </c>
      <c r="B8" s="47" t="s">
        <v>46</v>
      </c>
      <c r="C8" s="48"/>
      <c r="D8" s="48"/>
      <c r="E8" s="95" t="s">
        <v>37</v>
      </c>
      <c r="F8" s="108">
        <v>30219</v>
      </c>
      <c r="G8" s="109">
        <v>31894</v>
      </c>
      <c r="H8" s="108">
        <v>14953</v>
      </c>
      <c r="I8" s="110">
        <v>14638</v>
      </c>
      <c r="J8" s="108">
        <v>23749</v>
      </c>
      <c r="K8" s="111">
        <v>22692</v>
      </c>
      <c r="L8" s="108"/>
      <c r="M8" s="110"/>
      <c r="N8" s="108"/>
      <c r="O8" s="11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14"/>
      <c r="B9" s="14"/>
      <c r="C9" s="61" t="s">
        <v>47</v>
      </c>
      <c r="D9" s="53"/>
      <c r="E9" s="96" t="s">
        <v>38</v>
      </c>
      <c r="F9" s="112">
        <v>30218</v>
      </c>
      <c r="G9" s="113">
        <v>30374</v>
      </c>
      <c r="H9" s="112">
        <v>14953</v>
      </c>
      <c r="I9" s="114">
        <v>14638</v>
      </c>
      <c r="J9" s="112">
        <v>23741</v>
      </c>
      <c r="K9" s="115">
        <v>22691</v>
      </c>
      <c r="L9" s="112"/>
      <c r="M9" s="114"/>
      <c r="N9" s="112"/>
      <c r="O9" s="11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14"/>
      <c r="B10" s="11"/>
      <c r="C10" s="61" t="s">
        <v>48</v>
      </c>
      <c r="D10" s="53"/>
      <c r="E10" s="96" t="s">
        <v>39</v>
      </c>
      <c r="F10" s="112">
        <v>1</v>
      </c>
      <c r="G10" s="113">
        <v>1520</v>
      </c>
      <c r="H10" s="116">
        <v>0</v>
      </c>
      <c r="I10" s="114">
        <v>0</v>
      </c>
      <c r="J10" s="116">
        <v>8</v>
      </c>
      <c r="K10" s="117">
        <v>1</v>
      </c>
      <c r="L10" s="112"/>
      <c r="M10" s="114"/>
      <c r="N10" s="112"/>
      <c r="O10" s="11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14"/>
      <c r="B11" s="66" t="s">
        <v>49</v>
      </c>
      <c r="C11" s="67"/>
      <c r="D11" s="67"/>
      <c r="E11" s="98" t="s">
        <v>40</v>
      </c>
      <c r="F11" s="118">
        <v>24481</v>
      </c>
      <c r="G11" s="119">
        <v>26746</v>
      </c>
      <c r="H11" s="118">
        <v>14482</v>
      </c>
      <c r="I11" s="120">
        <v>17116</v>
      </c>
      <c r="J11" s="118">
        <v>23147</v>
      </c>
      <c r="K11" s="121">
        <v>22532</v>
      </c>
      <c r="L11" s="118"/>
      <c r="M11" s="120"/>
      <c r="N11" s="118"/>
      <c r="O11" s="12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14"/>
      <c r="B12" s="8"/>
      <c r="C12" s="61" t="s">
        <v>50</v>
      </c>
      <c r="D12" s="53"/>
      <c r="E12" s="96" t="s">
        <v>41</v>
      </c>
      <c r="F12" s="112">
        <v>24479</v>
      </c>
      <c r="G12" s="113">
        <v>24759</v>
      </c>
      <c r="H12" s="118">
        <v>14482</v>
      </c>
      <c r="I12" s="114">
        <v>14209</v>
      </c>
      <c r="J12" s="118">
        <v>23118</v>
      </c>
      <c r="K12" s="115">
        <v>22404</v>
      </c>
      <c r="L12" s="112"/>
      <c r="M12" s="114"/>
      <c r="N12" s="112"/>
      <c r="O12" s="11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14"/>
      <c r="B13" s="14"/>
      <c r="C13" s="50" t="s">
        <v>51</v>
      </c>
      <c r="D13" s="68"/>
      <c r="E13" s="99" t="s">
        <v>42</v>
      </c>
      <c r="F13" s="122">
        <v>2</v>
      </c>
      <c r="G13" s="123">
        <v>1987</v>
      </c>
      <c r="H13" s="116">
        <v>0</v>
      </c>
      <c r="I13" s="117">
        <v>2907</v>
      </c>
      <c r="J13" s="116">
        <v>29</v>
      </c>
      <c r="K13" s="117">
        <v>128</v>
      </c>
      <c r="L13" s="122"/>
      <c r="M13" s="124"/>
      <c r="N13" s="122"/>
      <c r="O13" s="125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14"/>
      <c r="B14" s="52" t="s">
        <v>52</v>
      </c>
      <c r="C14" s="53"/>
      <c r="D14" s="53"/>
      <c r="E14" s="96" t="s">
        <v>194</v>
      </c>
      <c r="F14" s="155">
        <f>F9-F12</f>
        <v>5739</v>
      </c>
      <c r="G14" s="145">
        <f aca="true" t="shared" si="0" ref="F14:O15">G9-G12</f>
        <v>5615</v>
      </c>
      <c r="H14" s="155">
        <f>H9-H12</f>
        <v>471</v>
      </c>
      <c r="I14" s="145">
        <f t="shared" si="0"/>
        <v>429</v>
      </c>
      <c r="J14" s="155">
        <f t="shared" si="0"/>
        <v>623</v>
      </c>
      <c r="K14" s="145">
        <f t="shared" si="0"/>
        <v>287</v>
      </c>
      <c r="L14" s="155">
        <f t="shared" si="0"/>
        <v>0</v>
      </c>
      <c r="M14" s="145">
        <f t="shared" si="0"/>
        <v>0</v>
      </c>
      <c r="N14" s="155">
        <f t="shared" si="0"/>
        <v>0</v>
      </c>
      <c r="O14" s="14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14"/>
      <c r="B15" s="52" t="s">
        <v>53</v>
      </c>
      <c r="C15" s="53"/>
      <c r="D15" s="53"/>
      <c r="E15" s="96" t="s">
        <v>195</v>
      </c>
      <c r="F15" s="155">
        <f t="shared" si="0"/>
        <v>-1</v>
      </c>
      <c r="G15" s="145">
        <f t="shared" si="0"/>
        <v>-467</v>
      </c>
      <c r="H15" s="155">
        <f>H10-H13</f>
        <v>0</v>
      </c>
      <c r="I15" s="145">
        <f t="shared" si="0"/>
        <v>-2907</v>
      </c>
      <c r="J15" s="155">
        <f t="shared" si="0"/>
        <v>-21</v>
      </c>
      <c r="K15" s="145">
        <f t="shared" si="0"/>
        <v>-127</v>
      </c>
      <c r="L15" s="155">
        <f t="shared" si="0"/>
        <v>0</v>
      </c>
      <c r="M15" s="145">
        <f t="shared" si="0"/>
        <v>0</v>
      </c>
      <c r="N15" s="155">
        <f t="shared" si="0"/>
        <v>0</v>
      </c>
      <c r="O15" s="14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14"/>
      <c r="B16" s="52" t="s">
        <v>54</v>
      </c>
      <c r="C16" s="53"/>
      <c r="D16" s="53"/>
      <c r="E16" s="96" t="s">
        <v>196</v>
      </c>
      <c r="F16" s="155">
        <f>F8-F11</f>
        <v>5738</v>
      </c>
      <c r="G16" s="145">
        <f aca="true" t="shared" si="1" ref="G16:O16">G8-G11</f>
        <v>5148</v>
      </c>
      <c r="H16" s="155">
        <f>H8-H11</f>
        <v>471</v>
      </c>
      <c r="I16" s="145">
        <f t="shared" si="1"/>
        <v>-2478</v>
      </c>
      <c r="J16" s="155">
        <f t="shared" si="1"/>
        <v>602</v>
      </c>
      <c r="K16" s="145">
        <f t="shared" si="1"/>
        <v>160</v>
      </c>
      <c r="L16" s="155">
        <f t="shared" si="1"/>
        <v>0</v>
      </c>
      <c r="M16" s="145">
        <f t="shared" si="1"/>
        <v>0</v>
      </c>
      <c r="N16" s="155">
        <f t="shared" si="1"/>
        <v>0</v>
      </c>
      <c r="O16" s="145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14"/>
      <c r="B17" s="52" t="s">
        <v>55</v>
      </c>
      <c r="C17" s="53"/>
      <c r="D17" s="53"/>
      <c r="E17" s="43"/>
      <c r="F17" s="232">
        <v>0</v>
      </c>
      <c r="G17" s="233">
        <v>0</v>
      </c>
      <c r="H17" s="112">
        <v>0</v>
      </c>
      <c r="I17" s="117">
        <v>0</v>
      </c>
      <c r="J17" s="112">
        <v>0</v>
      </c>
      <c r="K17" s="115">
        <v>0</v>
      </c>
      <c r="L17" s="112"/>
      <c r="M17" s="114"/>
      <c r="N17" s="116"/>
      <c r="O17" s="126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15"/>
      <c r="B18" s="59" t="s">
        <v>56</v>
      </c>
      <c r="C18" s="37"/>
      <c r="D18" s="37"/>
      <c r="E18" s="15"/>
      <c r="F18" s="156">
        <v>0</v>
      </c>
      <c r="G18" s="160">
        <v>0</v>
      </c>
      <c r="H18" s="127">
        <v>0</v>
      </c>
      <c r="I18" s="128">
        <v>0</v>
      </c>
      <c r="J18" s="127">
        <v>0</v>
      </c>
      <c r="K18" s="128">
        <v>0</v>
      </c>
      <c r="L18" s="127"/>
      <c r="M18" s="128"/>
      <c r="N18" s="127"/>
      <c r="O18" s="129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14" t="s">
        <v>85</v>
      </c>
      <c r="B19" s="66" t="s">
        <v>57</v>
      </c>
      <c r="C19" s="69"/>
      <c r="D19" s="69"/>
      <c r="E19" s="100"/>
      <c r="F19" s="157">
        <v>2537</v>
      </c>
      <c r="G19" s="150">
        <v>2632</v>
      </c>
      <c r="H19" s="130">
        <v>851</v>
      </c>
      <c r="I19" s="132">
        <v>294</v>
      </c>
      <c r="J19" s="130">
        <v>20689</v>
      </c>
      <c r="K19" s="133">
        <v>14933</v>
      </c>
      <c r="L19" s="130"/>
      <c r="M19" s="132"/>
      <c r="N19" s="130"/>
      <c r="O19" s="133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14"/>
      <c r="B20" s="13"/>
      <c r="C20" s="61" t="s">
        <v>58</v>
      </c>
      <c r="D20" s="53"/>
      <c r="E20" s="96"/>
      <c r="F20" s="155">
        <v>1429</v>
      </c>
      <c r="G20" s="145">
        <v>1855</v>
      </c>
      <c r="H20" s="112">
        <v>289</v>
      </c>
      <c r="I20" s="114">
        <v>73</v>
      </c>
      <c r="J20" s="112">
        <v>16661</v>
      </c>
      <c r="K20" s="117">
        <v>10606</v>
      </c>
      <c r="L20" s="112"/>
      <c r="M20" s="114"/>
      <c r="N20" s="112"/>
      <c r="O20" s="11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14"/>
      <c r="B21" s="26" t="s">
        <v>59</v>
      </c>
      <c r="C21" s="67"/>
      <c r="D21" s="67"/>
      <c r="E21" s="98" t="s">
        <v>197</v>
      </c>
      <c r="F21" s="158">
        <v>2537</v>
      </c>
      <c r="G21" s="144">
        <v>2632</v>
      </c>
      <c r="H21" s="118">
        <v>410</v>
      </c>
      <c r="I21" s="120">
        <v>217</v>
      </c>
      <c r="J21" s="118">
        <v>17830</v>
      </c>
      <c r="K21" s="121">
        <v>14048</v>
      </c>
      <c r="L21" s="118"/>
      <c r="M21" s="120"/>
      <c r="N21" s="118"/>
      <c r="O21" s="12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14"/>
      <c r="B22" s="66" t="s">
        <v>60</v>
      </c>
      <c r="C22" s="69"/>
      <c r="D22" s="69"/>
      <c r="E22" s="100" t="s">
        <v>198</v>
      </c>
      <c r="F22" s="157">
        <v>14173</v>
      </c>
      <c r="G22" s="150">
        <v>14969</v>
      </c>
      <c r="H22" s="130">
        <v>1522</v>
      </c>
      <c r="I22" s="132">
        <v>1005</v>
      </c>
      <c r="J22" s="130">
        <v>28472</v>
      </c>
      <c r="K22" s="133">
        <v>24600</v>
      </c>
      <c r="L22" s="130"/>
      <c r="M22" s="132"/>
      <c r="N22" s="130"/>
      <c r="O22" s="133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14"/>
      <c r="B23" s="8" t="s">
        <v>61</v>
      </c>
      <c r="C23" s="50" t="s">
        <v>62</v>
      </c>
      <c r="D23" s="68"/>
      <c r="E23" s="99"/>
      <c r="F23" s="154">
        <v>4686</v>
      </c>
      <c r="G23" s="134">
        <v>4703</v>
      </c>
      <c r="H23" s="122">
        <v>214</v>
      </c>
      <c r="I23" s="124">
        <v>226</v>
      </c>
      <c r="J23" s="122">
        <v>13316</v>
      </c>
      <c r="K23" s="125">
        <v>11331</v>
      </c>
      <c r="L23" s="122"/>
      <c r="M23" s="124"/>
      <c r="N23" s="122"/>
      <c r="O23" s="125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14"/>
      <c r="B24" s="52" t="s">
        <v>199</v>
      </c>
      <c r="C24" s="53"/>
      <c r="D24" s="53"/>
      <c r="E24" s="96" t="s">
        <v>200</v>
      </c>
      <c r="F24" s="155">
        <f>F21-F22</f>
        <v>-11636</v>
      </c>
      <c r="G24" s="145">
        <f aca="true" t="shared" si="2" ref="G24:O24">G21-G22</f>
        <v>-12337</v>
      </c>
      <c r="H24" s="155">
        <f t="shared" si="2"/>
        <v>-1112</v>
      </c>
      <c r="I24" s="145">
        <f t="shared" si="2"/>
        <v>-788</v>
      </c>
      <c r="J24" s="155">
        <f t="shared" si="2"/>
        <v>-10642</v>
      </c>
      <c r="K24" s="145">
        <f t="shared" si="2"/>
        <v>-10552</v>
      </c>
      <c r="L24" s="155">
        <f t="shared" si="2"/>
        <v>0</v>
      </c>
      <c r="M24" s="145">
        <f t="shared" si="2"/>
        <v>0</v>
      </c>
      <c r="N24" s="155">
        <f t="shared" si="2"/>
        <v>0</v>
      </c>
      <c r="O24" s="14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14"/>
      <c r="B25" s="107" t="s">
        <v>63</v>
      </c>
      <c r="C25" s="68"/>
      <c r="D25" s="68"/>
      <c r="E25" s="316" t="s">
        <v>201</v>
      </c>
      <c r="F25" s="322">
        <v>11636</v>
      </c>
      <c r="G25" s="329">
        <v>12337</v>
      </c>
      <c r="H25" s="322">
        <v>1112</v>
      </c>
      <c r="I25" s="329">
        <v>788</v>
      </c>
      <c r="J25" s="322">
        <v>10642</v>
      </c>
      <c r="K25" s="329">
        <v>10552</v>
      </c>
      <c r="L25" s="322"/>
      <c r="M25" s="329"/>
      <c r="N25" s="322"/>
      <c r="O25" s="329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14"/>
      <c r="B26" s="26" t="s">
        <v>64</v>
      </c>
      <c r="C26" s="67"/>
      <c r="D26" s="67"/>
      <c r="E26" s="317"/>
      <c r="F26" s="341"/>
      <c r="G26" s="342">
        <v>0</v>
      </c>
      <c r="H26" s="323"/>
      <c r="I26" s="330">
        <v>0</v>
      </c>
      <c r="J26" s="323"/>
      <c r="K26" s="330">
        <v>0</v>
      </c>
      <c r="L26" s="323"/>
      <c r="M26" s="330"/>
      <c r="N26" s="323"/>
      <c r="O26" s="33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15"/>
      <c r="B27" s="59" t="s">
        <v>202</v>
      </c>
      <c r="C27" s="37"/>
      <c r="D27" s="37"/>
      <c r="E27" s="101" t="s">
        <v>203</v>
      </c>
      <c r="F27" s="159">
        <f aca="true" t="shared" si="3" ref="F27:O27">F24+F25</f>
        <v>0</v>
      </c>
      <c r="G27" s="146">
        <f t="shared" si="3"/>
        <v>0</v>
      </c>
      <c r="H27" s="159">
        <f t="shared" si="3"/>
        <v>0</v>
      </c>
      <c r="I27" s="146">
        <f t="shared" si="3"/>
        <v>0</v>
      </c>
      <c r="J27" s="159">
        <f t="shared" si="3"/>
        <v>0</v>
      </c>
      <c r="K27" s="146">
        <f t="shared" si="3"/>
        <v>0</v>
      </c>
      <c r="L27" s="159">
        <f t="shared" si="3"/>
        <v>0</v>
      </c>
      <c r="M27" s="146">
        <f t="shared" si="3"/>
        <v>0</v>
      </c>
      <c r="N27" s="159">
        <f t="shared" si="3"/>
        <v>0</v>
      </c>
      <c r="O27" s="14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1" t="s">
        <v>65</v>
      </c>
      <c r="B30" s="332"/>
      <c r="C30" s="332"/>
      <c r="D30" s="332"/>
      <c r="E30" s="333"/>
      <c r="F30" s="339" t="s">
        <v>293</v>
      </c>
      <c r="G30" s="340"/>
      <c r="H30" s="339" t="s">
        <v>294</v>
      </c>
      <c r="I30" s="340"/>
      <c r="J30" s="339" t="s">
        <v>295</v>
      </c>
      <c r="K30" s="340"/>
      <c r="L30" s="339" t="s">
        <v>296</v>
      </c>
      <c r="M30" s="340"/>
      <c r="N30" s="339"/>
      <c r="O30" s="340"/>
      <c r="P30" s="143"/>
      <c r="Q30" s="72"/>
      <c r="R30" s="143"/>
      <c r="S30" s="72"/>
      <c r="T30" s="143"/>
      <c r="U30" s="72"/>
      <c r="V30" s="143"/>
      <c r="W30" s="72"/>
      <c r="X30" s="143"/>
      <c r="Y30" s="72"/>
    </row>
    <row r="31" spans="1:25" ht="15.75" customHeight="1">
      <c r="A31" s="334"/>
      <c r="B31" s="335"/>
      <c r="C31" s="335"/>
      <c r="D31" s="335"/>
      <c r="E31" s="336"/>
      <c r="F31" s="172" t="s">
        <v>286</v>
      </c>
      <c r="G31" s="51" t="s">
        <v>1</v>
      </c>
      <c r="H31" s="172" t="s">
        <v>286</v>
      </c>
      <c r="I31" s="51" t="s">
        <v>1</v>
      </c>
      <c r="J31" s="172" t="s">
        <v>286</v>
      </c>
      <c r="K31" s="51" t="s">
        <v>1</v>
      </c>
      <c r="L31" s="172" t="s">
        <v>286</v>
      </c>
      <c r="M31" s="51" t="s">
        <v>1</v>
      </c>
      <c r="N31" s="172" t="s">
        <v>286</v>
      </c>
      <c r="O31" s="231" t="s">
        <v>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.75" customHeight="1">
      <c r="A32" s="313" t="s">
        <v>86</v>
      </c>
      <c r="B32" s="47" t="s">
        <v>46</v>
      </c>
      <c r="C32" s="48"/>
      <c r="D32" s="48"/>
      <c r="E32" s="16" t="s">
        <v>37</v>
      </c>
      <c r="F32" s="130">
        <v>888</v>
      </c>
      <c r="G32" s="131">
        <v>157</v>
      </c>
      <c r="H32" s="108">
        <v>204</v>
      </c>
      <c r="I32" s="110">
        <v>218</v>
      </c>
      <c r="J32" s="108">
        <v>88</v>
      </c>
      <c r="K32" s="111">
        <v>163</v>
      </c>
      <c r="L32" s="130">
        <v>185</v>
      </c>
      <c r="M32" s="131">
        <v>192</v>
      </c>
      <c r="N32" s="108"/>
      <c r="O32" s="149"/>
      <c r="P32" s="131"/>
      <c r="Q32" s="131"/>
      <c r="R32" s="131"/>
      <c r="S32" s="131"/>
      <c r="T32" s="142"/>
      <c r="U32" s="142"/>
      <c r="V32" s="131"/>
      <c r="W32" s="131"/>
      <c r="X32" s="142"/>
      <c r="Y32" s="142"/>
    </row>
    <row r="33" spans="1:25" ht="15.75" customHeight="1">
      <c r="A33" s="320"/>
      <c r="B33" s="14"/>
      <c r="C33" s="50" t="s">
        <v>66</v>
      </c>
      <c r="D33" s="68"/>
      <c r="E33" s="103"/>
      <c r="F33" s="122">
        <v>796</v>
      </c>
      <c r="G33" s="123">
        <v>58</v>
      </c>
      <c r="H33" s="122">
        <v>106</v>
      </c>
      <c r="I33" s="124">
        <v>117</v>
      </c>
      <c r="J33" s="122">
        <v>46</v>
      </c>
      <c r="K33" s="125">
        <v>51</v>
      </c>
      <c r="L33" s="122">
        <v>0</v>
      </c>
      <c r="M33" s="123">
        <v>0</v>
      </c>
      <c r="N33" s="122"/>
      <c r="O33" s="134"/>
      <c r="P33" s="131"/>
      <c r="Q33" s="131"/>
      <c r="R33" s="131"/>
      <c r="S33" s="131"/>
      <c r="T33" s="142"/>
      <c r="U33" s="142"/>
      <c r="V33" s="131"/>
      <c r="W33" s="131"/>
      <c r="X33" s="142"/>
      <c r="Y33" s="142"/>
    </row>
    <row r="34" spans="1:25" ht="15.75" customHeight="1">
      <c r="A34" s="320"/>
      <c r="B34" s="14"/>
      <c r="C34" s="12"/>
      <c r="D34" s="61" t="s">
        <v>67</v>
      </c>
      <c r="E34" s="97"/>
      <c r="F34" s="112">
        <v>794</v>
      </c>
      <c r="G34" s="113">
        <v>53</v>
      </c>
      <c r="H34" s="112">
        <v>98</v>
      </c>
      <c r="I34" s="114">
        <v>108</v>
      </c>
      <c r="J34" s="112">
        <v>19</v>
      </c>
      <c r="K34" s="115">
        <v>20</v>
      </c>
      <c r="L34" s="112">
        <v>0</v>
      </c>
      <c r="M34" s="113">
        <v>0</v>
      </c>
      <c r="N34" s="112"/>
      <c r="O34" s="145"/>
      <c r="P34" s="131"/>
      <c r="Q34" s="131"/>
      <c r="R34" s="131"/>
      <c r="S34" s="131"/>
      <c r="T34" s="142"/>
      <c r="U34" s="142"/>
      <c r="V34" s="131"/>
      <c r="W34" s="131"/>
      <c r="X34" s="142"/>
      <c r="Y34" s="142"/>
    </row>
    <row r="35" spans="1:25" ht="15.75" customHeight="1">
      <c r="A35" s="320"/>
      <c r="B35" s="11"/>
      <c r="C35" s="31" t="s">
        <v>68</v>
      </c>
      <c r="D35" s="67"/>
      <c r="E35" s="104"/>
      <c r="F35" s="118">
        <v>92</v>
      </c>
      <c r="G35" s="119">
        <v>99</v>
      </c>
      <c r="H35" s="118">
        <v>98</v>
      </c>
      <c r="I35" s="120">
        <v>101</v>
      </c>
      <c r="J35" s="139">
        <v>42</v>
      </c>
      <c r="K35" s="140">
        <v>112</v>
      </c>
      <c r="L35" s="118">
        <v>185</v>
      </c>
      <c r="M35" s="119">
        <v>192</v>
      </c>
      <c r="N35" s="118"/>
      <c r="O35" s="144"/>
      <c r="P35" s="131"/>
      <c r="Q35" s="131"/>
      <c r="R35" s="131"/>
      <c r="S35" s="131"/>
      <c r="T35" s="142"/>
      <c r="U35" s="142"/>
      <c r="V35" s="131"/>
      <c r="W35" s="131"/>
      <c r="X35" s="142"/>
      <c r="Y35" s="142"/>
    </row>
    <row r="36" spans="1:25" ht="15.75" customHeight="1">
      <c r="A36" s="320"/>
      <c r="B36" s="66" t="s">
        <v>49</v>
      </c>
      <c r="C36" s="69"/>
      <c r="D36" s="69"/>
      <c r="E36" s="16" t="s">
        <v>38</v>
      </c>
      <c r="F36" s="130">
        <v>96</v>
      </c>
      <c r="G36" s="131">
        <v>109</v>
      </c>
      <c r="H36" s="130">
        <v>204</v>
      </c>
      <c r="I36" s="132">
        <v>218</v>
      </c>
      <c r="J36" s="130">
        <v>144</v>
      </c>
      <c r="K36" s="133">
        <v>163</v>
      </c>
      <c r="L36" s="130">
        <v>185</v>
      </c>
      <c r="M36" s="131">
        <v>192</v>
      </c>
      <c r="N36" s="130"/>
      <c r="O36" s="150"/>
      <c r="P36" s="131"/>
      <c r="Q36" s="131"/>
      <c r="R36" s="131"/>
      <c r="S36" s="131"/>
      <c r="T36" s="131"/>
      <c r="U36" s="131"/>
      <c r="V36" s="131"/>
      <c r="W36" s="131"/>
      <c r="X36" s="142"/>
      <c r="Y36" s="142"/>
    </row>
    <row r="37" spans="1:25" ht="15.75" customHeight="1">
      <c r="A37" s="320"/>
      <c r="B37" s="14"/>
      <c r="C37" s="61" t="s">
        <v>69</v>
      </c>
      <c r="D37" s="53"/>
      <c r="E37" s="97"/>
      <c r="F37" s="112">
        <v>49</v>
      </c>
      <c r="G37" s="113">
        <v>50</v>
      </c>
      <c r="H37" s="112">
        <v>204</v>
      </c>
      <c r="I37" s="114">
        <v>218</v>
      </c>
      <c r="J37" s="112">
        <v>144</v>
      </c>
      <c r="K37" s="115">
        <v>163</v>
      </c>
      <c r="L37" s="112">
        <v>185</v>
      </c>
      <c r="M37" s="113">
        <v>192</v>
      </c>
      <c r="N37" s="112"/>
      <c r="O37" s="145"/>
      <c r="P37" s="131"/>
      <c r="Q37" s="131"/>
      <c r="R37" s="131"/>
      <c r="S37" s="131"/>
      <c r="T37" s="131"/>
      <c r="U37" s="131"/>
      <c r="V37" s="131"/>
      <c r="W37" s="131"/>
      <c r="X37" s="142"/>
      <c r="Y37" s="142"/>
    </row>
    <row r="38" spans="1:25" ht="15.75" customHeight="1">
      <c r="A38" s="320"/>
      <c r="B38" s="11"/>
      <c r="C38" s="61" t="s">
        <v>70</v>
      </c>
      <c r="D38" s="53"/>
      <c r="E38" s="97"/>
      <c r="F38" s="155">
        <v>47</v>
      </c>
      <c r="G38" s="145">
        <v>59</v>
      </c>
      <c r="H38" s="112">
        <v>0</v>
      </c>
      <c r="I38" s="114">
        <v>0</v>
      </c>
      <c r="J38" s="112">
        <v>0</v>
      </c>
      <c r="K38" s="140">
        <v>0</v>
      </c>
      <c r="L38" s="112">
        <v>0</v>
      </c>
      <c r="M38" s="113">
        <v>0</v>
      </c>
      <c r="N38" s="112"/>
      <c r="O38" s="145"/>
      <c r="P38" s="131"/>
      <c r="Q38" s="131"/>
      <c r="R38" s="142"/>
      <c r="S38" s="142"/>
      <c r="T38" s="131"/>
      <c r="U38" s="131"/>
      <c r="V38" s="131"/>
      <c r="W38" s="131"/>
      <c r="X38" s="142"/>
      <c r="Y38" s="142"/>
    </row>
    <row r="39" spans="1:25" ht="15.75" customHeight="1">
      <c r="A39" s="321"/>
      <c r="B39" s="6" t="s">
        <v>71</v>
      </c>
      <c r="C39" s="7"/>
      <c r="D39" s="7"/>
      <c r="E39" s="105" t="s">
        <v>205</v>
      </c>
      <c r="F39" s="159">
        <f aca="true" t="shared" si="4" ref="F39:O39">F32-F36</f>
        <v>792</v>
      </c>
      <c r="G39" s="146">
        <f t="shared" si="4"/>
        <v>48</v>
      </c>
      <c r="H39" s="159">
        <f t="shared" si="4"/>
        <v>0</v>
      </c>
      <c r="I39" s="146">
        <f t="shared" si="4"/>
        <v>0</v>
      </c>
      <c r="J39" s="159">
        <f t="shared" si="4"/>
        <v>-56</v>
      </c>
      <c r="K39" s="146">
        <f t="shared" si="4"/>
        <v>0</v>
      </c>
      <c r="L39" s="159">
        <f t="shared" si="4"/>
        <v>0</v>
      </c>
      <c r="M39" s="146">
        <f t="shared" si="4"/>
        <v>0</v>
      </c>
      <c r="N39" s="159">
        <f t="shared" si="4"/>
        <v>0</v>
      </c>
      <c r="O39" s="146">
        <f t="shared" si="4"/>
        <v>0</v>
      </c>
      <c r="P39" s="131"/>
      <c r="Q39" s="131"/>
      <c r="R39" s="131"/>
      <c r="S39" s="131"/>
      <c r="T39" s="131"/>
      <c r="U39" s="131"/>
      <c r="V39" s="131"/>
      <c r="W39" s="131"/>
      <c r="X39" s="142"/>
      <c r="Y39" s="142"/>
    </row>
    <row r="40" spans="1:25" ht="15.75" customHeight="1">
      <c r="A40" s="313" t="s">
        <v>87</v>
      </c>
      <c r="B40" s="66" t="s">
        <v>72</v>
      </c>
      <c r="C40" s="69"/>
      <c r="D40" s="69"/>
      <c r="E40" s="16" t="s">
        <v>40</v>
      </c>
      <c r="F40" s="157">
        <v>1932</v>
      </c>
      <c r="G40" s="150">
        <v>2953</v>
      </c>
      <c r="H40" s="130">
        <v>0</v>
      </c>
      <c r="I40" s="132">
        <v>0</v>
      </c>
      <c r="J40" s="130">
        <v>0</v>
      </c>
      <c r="K40" s="133">
        <v>0</v>
      </c>
      <c r="L40" s="130">
        <v>0</v>
      </c>
      <c r="M40" s="131">
        <v>0</v>
      </c>
      <c r="N40" s="130"/>
      <c r="O40" s="150"/>
      <c r="P40" s="131"/>
      <c r="Q40" s="131"/>
      <c r="R40" s="131"/>
      <c r="S40" s="131"/>
      <c r="T40" s="142"/>
      <c r="U40" s="142"/>
      <c r="V40" s="142"/>
      <c r="W40" s="142"/>
      <c r="X40" s="131"/>
      <c r="Y40" s="131"/>
    </row>
    <row r="41" spans="1:25" ht="15.75" customHeight="1">
      <c r="A41" s="324"/>
      <c r="B41" s="11"/>
      <c r="C41" s="61" t="s">
        <v>73</v>
      </c>
      <c r="D41" s="53"/>
      <c r="E41" s="97"/>
      <c r="F41" s="161">
        <v>77</v>
      </c>
      <c r="G41" s="163">
        <v>352</v>
      </c>
      <c r="H41" s="139">
        <v>0</v>
      </c>
      <c r="I41" s="140">
        <v>0</v>
      </c>
      <c r="J41" s="112">
        <v>0</v>
      </c>
      <c r="K41" s="115">
        <v>0</v>
      </c>
      <c r="L41" s="112">
        <v>0</v>
      </c>
      <c r="M41" s="113">
        <v>0</v>
      </c>
      <c r="N41" s="112"/>
      <c r="O41" s="145"/>
      <c r="P41" s="142"/>
      <c r="Q41" s="142"/>
      <c r="R41" s="142"/>
      <c r="S41" s="142"/>
      <c r="T41" s="142"/>
      <c r="U41" s="142"/>
      <c r="V41" s="142"/>
      <c r="W41" s="142"/>
      <c r="X41" s="131"/>
      <c r="Y41" s="131"/>
    </row>
    <row r="42" spans="1:25" ht="15.75" customHeight="1">
      <c r="A42" s="324"/>
      <c r="B42" s="66" t="s">
        <v>60</v>
      </c>
      <c r="C42" s="69"/>
      <c r="D42" s="69"/>
      <c r="E42" s="16" t="s">
        <v>41</v>
      </c>
      <c r="F42" s="157">
        <v>2571</v>
      </c>
      <c r="G42" s="150">
        <v>2907</v>
      </c>
      <c r="H42" s="130">
        <v>0</v>
      </c>
      <c r="I42" s="132">
        <v>0</v>
      </c>
      <c r="J42" s="130">
        <v>0</v>
      </c>
      <c r="K42" s="133">
        <v>0</v>
      </c>
      <c r="L42" s="130">
        <v>0</v>
      </c>
      <c r="M42" s="131">
        <v>0</v>
      </c>
      <c r="N42" s="130"/>
      <c r="O42" s="150"/>
      <c r="P42" s="131"/>
      <c r="Q42" s="131"/>
      <c r="R42" s="131"/>
      <c r="S42" s="131"/>
      <c r="T42" s="142"/>
      <c r="U42" s="142"/>
      <c r="V42" s="131"/>
      <c r="W42" s="131"/>
      <c r="X42" s="131"/>
      <c r="Y42" s="131"/>
    </row>
    <row r="43" spans="1:25" ht="15.75" customHeight="1">
      <c r="A43" s="324"/>
      <c r="B43" s="11"/>
      <c r="C43" s="61" t="s">
        <v>74</v>
      </c>
      <c r="D43" s="53"/>
      <c r="E43" s="97"/>
      <c r="F43" s="155">
        <v>1599</v>
      </c>
      <c r="G43" s="145">
        <v>1558</v>
      </c>
      <c r="H43" s="112">
        <v>0</v>
      </c>
      <c r="I43" s="114">
        <v>0</v>
      </c>
      <c r="J43" s="139">
        <v>0</v>
      </c>
      <c r="K43" s="140">
        <v>0</v>
      </c>
      <c r="L43" s="112">
        <v>0</v>
      </c>
      <c r="M43" s="113">
        <v>0</v>
      </c>
      <c r="N43" s="112"/>
      <c r="O43" s="145"/>
      <c r="P43" s="131"/>
      <c r="Q43" s="131"/>
      <c r="R43" s="142"/>
      <c r="S43" s="131"/>
      <c r="T43" s="142"/>
      <c r="U43" s="142"/>
      <c r="V43" s="131"/>
      <c r="W43" s="131"/>
      <c r="X43" s="142"/>
      <c r="Y43" s="142"/>
    </row>
    <row r="44" spans="1:25" ht="15.75" customHeight="1">
      <c r="A44" s="325"/>
      <c r="B44" s="59" t="s">
        <v>71</v>
      </c>
      <c r="C44" s="37"/>
      <c r="D44" s="37"/>
      <c r="E44" s="105" t="s">
        <v>206</v>
      </c>
      <c r="F44" s="156">
        <f aca="true" t="shared" si="5" ref="F44:O44">F40-F42</f>
        <v>-639</v>
      </c>
      <c r="G44" s="160">
        <f t="shared" si="5"/>
        <v>46</v>
      </c>
      <c r="H44" s="156">
        <f t="shared" si="5"/>
        <v>0</v>
      </c>
      <c r="I44" s="160">
        <f t="shared" si="5"/>
        <v>0</v>
      </c>
      <c r="J44" s="156">
        <f t="shared" si="5"/>
        <v>0</v>
      </c>
      <c r="K44" s="160">
        <f t="shared" si="5"/>
        <v>0</v>
      </c>
      <c r="L44" s="156">
        <f t="shared" si="5"/>
        <v>0</v>
      </c>
      <c r="M44" s="160">
        <f t="shared" si="5"/>
        <v>0</v>
      </c>
      <c r="N44" s="156">
        <f t="shared" si="5"/>
        <v>0</v>
      </c>
      <c r="O44" s="160">
        <f t="shared" si="5"/>
        <v>0</v>
      </c>
      <c r="P44" s="142"/>
      <c r="Q44" s="142"/>
      <c r="R44" s="131"/>
      <c r="S44" s="131"/>
      <c r="T44" s="142"/>
      <c r="U44" s="142"/>
      <c r="V44" s="131"/>
      <c r="W44" s="131"/>
      <c r="X44" s="131"/>
      <c r="Y44" s="131"/>
    </row>
    <row r="45" spans="1:25" ht="15.75" customHeight="1">
      <c r="A45" s="326" t="s">
        <v>79</v>
      </c>
      <c r="B45" s="20" t="s">
        <v>75</v>
      </c>
      <c r="C45" s="9"/>
      <c r="D45" s="9"/>
      <c r="E45" s="106" t="s">
        <v>207</v>
      </c>
      <c r="F45" s="162">
        <f aca="true" t="shared" si="6" ref="F45:O45">F39+F44</f>
        <v>153</v>
      </c>
      <c r="G45" s="147">
        <f t="shared" si="6"/>
        <v>94</v>
      </c>
      <c r="H45" s="162">
        <f t="shared" si="6"/>
        <v>0</v>
      </c>
      <c r="I45" s="147">
        <f t="shared" si="6"/>
        <v>0</v>
      </c>
      <c r="J45" s="162">
        <f t="shared" si="6"/>
        <v>-56</v>
      </c>
      <c r="K45" s="147">
        <f t="shared" si="6"/>
        <v>0</v>
      </c>
      <c r="L45" s="162">
        <f>L39+L44</f>
        <v>0</v>
      </c>
      <c r="M45" s="147">
        <f t="shared" si="6"/>
        <v>0</v>
      </c>
      <c r="N45" s="162">
        <f t="shared" si="6"/>
        <v>0</v>
      </c>
      <c r="O45" s="147">
        <f t="shared" si="6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75" customHeight="1">
      <c r="A46" s="327"/>
      <c r="B46" s="52" t="s">
        <v>76</v>
      </c>
      <c r="C46" s="53"/>
      <c r="D46" s="53"/>
      <c r="E46" s="53"/>
      <c r="F46" s="161">
        <v>0</v>
      </c>
      <c r="G46" s="163">
        <v>0</v>
      </c>
      <c r="H46" s="139">
        <v>0</v>
      </c>
      <c r="I46" s="140">
        <v>0</v>
      </c>
      <c r="J46" s="139">
        <v>0</v>
      </c>
      <c r="K46" s="140">
        <v>0</v>
      </c>
      <c r="L46" s="112">
        <v>0</v>
      </c>
      <c r="M46" s="113">
        <v>0</v>
      </c>
      <c r="N46" s="139"/>
      <c r="O46" s="126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327"/>
      <c r="B47" s="52" t="s">
        <v>77</v>
      </c>
      <c r="C47" s="53"/>
      <c r="D47" s="53"/>
      <c r="E47" s="53"/>
      <c r="F47" s="112">
        <v>392</v>
      </c>
      <c r="G47" s="113">
        <v>227</v>
      </c>
      <c r="H47" s="112">
        <v>0</v>
      </c>
      <c r="I47" s="114">
        <v>0</v>
      </c>
      <c r="J47" s="112">
        <v>0</v>
      </c>
      <c r="K47" s="115">
        <v>0</v>
      </c>
      <c r="L47" s="112">
        <v>0</v>
      </c>
      <c r="M47" s="113">
        <v>0</v>
      </c>
      <c r="N47" s="112"/>
      <c r="O47" s="145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75" customHeight="1">
      <c r="A48" s="328"/>
      <c r="B48" s="59" t="s">
        <v>78</v>
      </c>
      <c r="C48" s="37"/>
      <c r="D48" s="37"/>
      <c r="E48" s="37"/>
      <c r="F48" s="135">
        <v>0</v>
      </c>
      <c r="G48" s="136">
        <v>0</v>
      </c>
      <c r="H48" s="135">
        <v>0</v>
      </c>
      <c r="I48" s="137">
        <v>0</v>
      </c>
      <c r="J48" s="135">
        <v>0</v>
      </c>
      <c r="K48" s="138">
        <v>0</v>
      </c>
      <c r="L48" s="135">
        <v>0</v>
      </c>
      <c r="M48" s="136">
        <v>0</v>
      </c>
      <c r="N48" s="135"/>
      <c r="O48" s="146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3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3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50" sqref="G50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79" t="s">
        <v>0</v>
      </c>
      <c r="B1" s="179"/>
      <c r="C1" s="234" t="s">
        <v>301</v>
      </c>
      <c r="D1" s="235"/>
    </row>
    <row r="2" ht="14.25"/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6"/>
      <c r="B5" s="236" t="s">
        <v>289</v>
      </c>
      <c r="C5" s="236"/>
      <c r="D5" s="236"/>
      <c r="H5" s="46"/>
      <c r="L5" s="46"/>
      <c r="N5" s="46" t="s">
        <v>210</v>
      </c>
    </row>
    <row r="6" spans="1:14" ht="15" customHeight="1">
      <c r="A6" s="237"/>
      <c r="B6" s="238"/>
      <c r="C6" s="238"/>
      <c r="D6" s="238"/>
      <c r="E6" s="343" t="s">
        <v>297</v>
      </c>
      <c r="F6" s="344"/>
      <c r="G6" s="343" t="s">
        <v>298</v>
      </c>
      <c r="H6" s="344"/>
      <c r="I6" s="343" t="s">
        <v>299</v>
      </c>
      <c r="J6" s="344"/>
      <c r="K6" s="343"/>
      <c r="L6" s="344"/>
      <c r="M6" s="343"/>
      <c r="N6" s="344"/>
    </row>
    <row r="7" spans="1:14" ht="15" customHeight="1">
      <c r="A7" s="239"/>
      <c r="B7" s="240"/>
      <c r="C7" s="240"/>
      <c r="D7" s="240"/>
      <c r="E7" s="241" t="s">
        <v>288</v>
      </c>
      <c r="F7" s="35" t="s">
        <v>1</v>
      </c>
      <c r="G7" s="241" t="s">
        <v>286</v>
      </c>
      <c r="H7" s="35" t="s">
        <v>1</v>
      </c>
      <c r="I7" s="241" t="s">
        <v>286</v>
      </c>
      <c r="J7" s="35" t="s">
        <v>1</v>
      </c>
      <c r="K7" s="241" t="s">
        <v>286</v>
      </c>
      <c r="L7" s="35" t="s">
        <v>1</v>
      </c>
      <c r="M7" s="241" t="s">
        <v>286</v>
      </c>
      <c r="N7" s="283" t="s">
        <v>1</v>
      </c>
    </row>
    <row r="8" spans="1:14" ht="18" customHeight="1">
      <c r="A8" s="345" t="s">
        <v>211</v>
      </c>
      <c r="B8" s="242" t="s">
        <v>212</v>
      </c>
      <c r="C8" s="243"/>
      <c r="D8" s="243"/>
      <c r="E8" s="244">
        <v>7</v>
      </c>
      <c r="F8" s="245">
        <v>7</v>
      </c>
      <c r="G8" s="244">
        <v>1</v>
      </c>
      <c r="H8" s="246">
        <v>1</v>
      </c>
      <c r="I8" s="244">
        <v>1</v>
      </c>
      <c r="J8" s="245">
        <v>1</v>
      </c>
      <c r="K8" s="244"/>
      <c r="L8" s="246"/>
      <c r="M8" s="244"/>
      <c r="N8" s="246"/>
    </row>
    <row r="9" spans="1:14" ht="18" customHeight="1">
      <c r="A9" s="299"/>
      <c r="B9" s="345" t="s">
        <v>213</v>
      </c>
      <c r="C9" s="200" t="s">
        <v>214</v>
      </c>
      <c r="D9" s="201"/>
      <c r="E9" s="247">
        <v>80</v>
      </c>
      <c r="F9" s="248">
        <v>80</v>
      </c>
      <c r="G9" s="247">
        <v>500</v>
      </c>
      <c r="H9" s="249">
        <v>500</v>
      </c>
      <c r="I9" s="247">
        <v>500</v>
      </c>
      <c r="J9" s="248">
        <v>500</v>
      </c>
      <c r="K9" s="247"/>
      <c r="L9" s="249"/>
      <c r="M9" s="247"/>
      <c r="N9" s="249"/>
    </row>
    <row r="10" spans="1:14" ht="18" customHeight="1">
      <c r="A10" s="299"/>
      <c r="B10" s="299"/>
      <c r="C10" s="52" t="s">
        <v>215</v>
      </c>
      <c r="D10" s="53"/>
      <c r="E10" s="250">
        <v>67</v>
      </c>
      <c r="F10" s="251">
        <v>67</v>
      </c>
      <c r="G10" s="250">
        <v>500</v>
      </c>
      <c r="H10" s="252">
        <v>500</v>
      </c>
      <c r="I10" s="250">
        <v>500</v>
      </c>
      <c r="J10" s="251">
        <v>500</v>
      </c>
      <c r="K10" s="250"/>
      <c r="L10" s="252"/>
      <c r="M10" s="250"/>
      <c r="N10" s="252"/>
    </row>
    <row r="11" spans="1:14" ht="18" customHeight="1">
      <c r="A11" s="299"/>
      <c r="B11" s="299"/>
      <c r="C11" s="52" t="s">
        <v>216</v>
      </c>
      <c r="D11" s="53"/>
      <c r="E11" s="250">
        <v>0</v>
      </c>
      <c r="F11" s="251">
        <v>0</v>
      </c>
      <c r="G11" s="250">
        <v>0</v>
      </c>
      <c r="H11" s="252">
        <v>0</v>
      </c>
      <c r="I11" s="250">
        <v>0</v>
      </c>
      <c r="J11" s="251">
        <v>0</v>
      </c>
      <c r="K11" s="250"/>
      <c r="L11" s="252"/>
      <c r="M11" s="250"/>
      <c r="N11" s="252"/>
    </row>
    <row r="12" spans="1:14" ht="18" customHeight="1">
      <c r="A12" s="299"/>
      <c r="B12" s="299"/>
      <c r="C12" s="52" t="s">
        <v>217</v>
      </c>
      <c r="D12" s="53"/>
      <c r="E12" s="250">
        <v>13</v>
      </c>
      <c r="F12" s="251">
        <v>13</v>
      </c>
      <c r="G12" s="250">
        <v>0</v>
      </c>
      <c r="H12" s="252">
        <v>0</v>
      </c>
      <c r="I12" s="250">
        <v>0</v>
      </c>
      <c r="J12" s="251">
        <v>0</v>
      </c>
      <c r="K12" s="250"/>
      <c r="L12" s="252"/>
      <c r="M12" s="250"/>
      <c r="N12" s="252"/>
    </row>
    <row r="13" spans="1:14" ht="18" customHeight="1">
      <c r="A13" s="299"/>
      <c r="B13" s="299"/>
      <c r="C13" s="52" t="s">
        <v>218</v>
      </c>
      <c r="D13" s="53"/>
      <c r="E13" s="250">
        <v>0</v>
      </c>
      <c r="F13" s="251">
        <v>0</v>
      </c>
      <c r="G13" s="250">
        <v>0</v>
      </c>
      <c r="H13" s="252">
        <v>0</v>
      </c>
      <c r="I13" s="250">
        <v>0</v>
      </c>
      <c r="J13" s="251">
        <v>0</v>
      </c>
      <c r="K13" s="250"/>
      <c r="L13" s="252"/>
      <c r="M13" s="250"/>
      <c r="N13" s="252"/>
    </row>
    <row r="14" spans="1:14" ht="18" customHeight="1">
      <c r="A14" s="300"/>
      <c r="B14" s="300"/>
      <c r="C14" s="59" t="s">
        <v>79</v>
      </c>
      <c r="D14" s="37"/>
      <c r="E14" s="253">
        <v>0</v>
      </c>
      <c r="F14" s="254">
        <v>0</v>
      </c>
      <c r="G14" s="253">
        <v>0</v>
      </c>
      <c r="H14" s="255">
        <v>0</v>
      </c>
      <c r="I14" s="253">
        <v>0</v>
      </c>
      <c r="J14" s="254">
        <v>0</v>
      </c>
      <c r="K14" s="253"/>
      <c r="L14" s="255"/>
      <c r="M14" s="253"/>
      <c r="N14" s="255"/>
    </row>
    <row r="15" spans="1:14" ht="18" customHeight="1">
      <c r="A15" s="298" t="s">
        <v>219</v>
      </c>
      <c r="B15" s="345" t="s">
        <v>220</v>
      </c>
      <c r="C15" s="200" t="s">
        <v>221</v>
      </c>
      <c r="D15" s="201"/>
      <c r="E15" s="256">
        <v>291</v>
      </c>
      <c r="F15" s="257">
        <v>288</v>
      </c>
      <c r="G15" s="256">
        <v>558</v>
      </c>
      <c r="H15" s="147">
        <v>573</v>
      </c>
      <c r="I15" s="256">
        <v>394</v>
      </c>
      <c r="J15" s="257">
        <v>358</v>
      </c>
      <c r="K15" s="256"/>
      <c r="L15" s="147"/>
      <c r="M15" s="256"/>
      <c r="N15" s="147"/>
    </row>
    <row r="16" spans="1:14" ht="18" customHeight="1">
      <c r="A16" s="299"/>
      <c r="B16" s="299"/>
      <c r="C16" s="52" t="s">
        <v>222</v>
      </c>
      <c r="D16" s="53"/>
      <c r="E16" s="112">
        <v>647</v>
      </c>
      <c r="F16" s="114">
        <v>665</v>
      </c>
      <c r="G16" s="112">
        <v>2339</v>
      </c>
      <c r="H16" s="145">
        <v>2419</v>
      </c>
      <c r="I16" s="112">
        <v>984</v>
      </c>
      <c r="J16" s="114">
        <v>1071</v>
      </c>
      <c r="K16" s="112"/>
      <c r="L16" s="145"/>
      <c r="M16" s="112"/>
      <c r="N16" s="145"/>
    </row>
    <row r="17" spans="1:14" ht="18" customHeight="1">
      <c r="A17" s="299"/>
      <c r="B17" s="299"/>
      <c r="C17" s="52" t="s">
        <v>223</v>
      </c>
      <c r="D17" s="53"/>
      <c r="E17" s="112">
        <v>0</v>
      </c>
      <c r="F17" s="114">
        <v>0</v>
      </c>
      <c r="G17" s="112">
        <v>0</v>
      </c>
      <c r="H17" s="145">
        <v>0</v>
      </c>
      <c r="I17" s="112">
        <v>0</v>
      </c>
      <c r="J17" s="114">
        <v>0</v>
      </c>
      <c r="K17" s="112"/>
      <c r="L17" s="145"/>
      <c r="M17" s="112"/>
      <c r="N17" s="145"/>
    </row>
    <row r="18" spans="1:14" ht="18" customHeight="1">
      <c r="A18" s="299"/>
      <c r="B18" s="300"/>
      <c r="C18" s="59" t="s">
        <v>224</v>
      </c>
      <c r="D18" s="37"/>
      <c r="E18" s="159">
        <v>938</v>
      </c>
      <c r="F18" s="258">
        <v>953</v>
      </c>
      <c r="G18" s="159">
        <v>2897</v>
      </c>
      <c r="H18" s="258">
        <v>2992</v>
      </c>
      <c r="I18" s="159">
        <v>1378</v>
      </c>
      <c r="J18" s="258">
        <v>1430</v>
      </c>
      <c r="K18" s="159"/>
      <c r="L18" s="258"/>
      <c r="M18" s="159"/>
      <c r="N18" s="258"/>
    </row>
    <row r="19" spans="1:14" ht="18" customHeight="1">
      <c r="A19" s="299"/>
      <c r="B19" s="345" t="s">
        <v>225</v>
      </c>
      <c r="C19" s="200" t="s">
        <v>226</v>
      </c>
      <c r="D19" s="201"/>
      <c r="E19" s="162">
        <v>28</v>
      </c>
      <c r="F19" s="147">
        <v>27</v>
      </c>
      <c r="G19" s="162">
        <v>213</v>
      </c>
      <c r="H19" s="147">
        <v>233</v>
      </c>
      <c r="I19" s="162">
        <v>57</v>
      </c>
      <c r="J19" s="147">
        <v>52</v>
      </c>
      <c r="K19" s="162"/>
      <c r="L19" s="147"/>
      <c r="M19" s="162"/>
      <c r="N19" s="147"/>
    </row>
    <row r="20" spans="1:14" ht="18" customHeight="1">
      <c r="A20" s="299"/>
      <c r="B20" s="299"/>
      <c r="C20" s="52" t="s">
        <v>227</v>
      </c>
      <c r="D20" s="53"/>
      <c r="E20" s="155">
        <v>428</v>
      </c>
      <c r="F20" s="145">
        <v>467</v>
      </c>
      <c r="G20" s="155">
        <v>2292</v>
      </c>
      <c r="H20" s="145">
        <v>2440</v>
      </c>
      <c r="I20" s="155">
        <v>773</v>
      </c>
      <c r="J20" s="145">
        <v>910</v>
      </c>
      <c r="K20" s="155"/>
      <c r="L20" s="145"/>
      <c r="M20" s="155"/>
      <c r="N20" s="145"/>
    </row>
    <row r="21" spans="1:14" s="263" customFormat="1" ht="18" customHeight="1">
      <c r="A21" s="299"/>
      <c r="B21" s="299"/>
      <c r="C21" s="259" t="s">
        <v>228</v>
      </c>
      <c r="D21" s="260"/>
      <c r="E21" s="261">
        <v>0</v>
      </c>
      <c r="F21" s="262">
        <v>0</v>
      </c>
      <c r="G21" s="261">
        <v>0</v>
      </c>
      <c r="H21" s="262">
        <v>0</v>
      </c>
      <c r="I21" s="261">
        <v>0</v>
      </c>
      <c r="J21" s="262">
        <v>0</v>
      </c>
      <c r="K21" s="261"/>
      <c r="L21" s="262"/>
      <c r="M21" s="261"/>
      <c r="N21" s="262"/>
    </row>
    <row r="22" spans="1:14" ht="18" customHeight="1">
      <c r="A22" s="299"/>
      <c r="B22" s="300"/>
      <c r="C22" s="6" t="s">
        <v>229</v>
      </c>
      <c r="D22" s="7"/>
      <c r="E22" s="159">
        <v>456</v>
      </c>
      <c r="F22" s="146">
        <v>494</v>
      </c>
      <c r="G22" s="159">
        <v>2505</v>
      </c>
      <c r="H22" s="146">
        <v>2672</v>
      </c>
      <c r="I22" s="159">
        <v>830</v>
      </c>
      <c r="J22" s="146">
        <v>962</v>
      </c>
      <c r="K22" s="159"/>
      <c r="L22" s="146"/>
      <c r="M22" s="159"/>
      <c r="N22" s="146"/>
    </row>
    <row r="23" spans="1:14" ht="18" customHeight="1">
      <c r="A23" s="299"/>
      <c r="B23" s="345" t="s">
        <v>230</v>
      </c>
      <c r="C23" s="200" t="s">
        <v>231</v>
      </c>
      <c r="D23" s="201"/>
      <c r="E23" s="162">
        <v>80</v>
      </c>
      <c r="F23" s="147">
        <v>80</v>
      </c>
      <c r="G23" s="162">
        <v>250</v>
      </c>
      <c r="H23" s="147">
        <v>250</v>
      </c>
      <c r="I23" s="162">
        <v>250</v>
      </c>
      <c r="J23" s="147">
        <v>250</v>
      </c>
      <c r="K23" s="162"/>
      <c r="L23" s="147"/>
      <c r="M23" s="162"/>
      <c r="N23" s="147"/>
    </row>
    <row r="24" spans="1:14" ht="18" customHeight="1">
      <c r="A24" s="299"/>
      <c r="B24" s="299"/>
      <c r="C24" s="52" t="s">
        <v>232</v>
      </c>
      <c r="D24" s="53"/>
      <c r="E24" s="155">
        <v>402</v>
      </c>
      <c r="F24" s="145">
        <v>379</v>
      </c>
      <c r="G24" s="155">
        <v>142</v>
      </c>
      <c r="H24" s="145">
        <v>69</v>
      </c>
      <c r="I24" s="155">
        <v>298</v>
      </c>
      <c r="J24" s="145">
        <v>218</v>
      </c>
      <c r="K24" s="155"/>
      <c r="L24" s="145"/>
      <c r="M24" s="155"/>
      <c r="N24" s="145"/>
    </row>
    <row r="25" spans="1:14" ht="18" customHeight="1">
      <c r="A25" s="299"/>
      <c r="B25" s="299"/>
      <c r="C25" s="52" t="s">
        <v>233</v>
      </c>
      <c r="D25" s="53"/>
      <c r="E25" s="155">
        <v>0</v>
      </c>
      <c r="F25" s="145">
        <v>0</v>
      </c>
      <c r="G25" s="155">
        <v>0</v>
      </c>
      <c r="H25" s="145">
        <v>0</v>
      </c>
      <c r="I25" s="155">
        <v>0</v>
      </c>
      <c r="J25" s="145">
        <v>0</v>
      </c>
      <c r="K25" s="155"/>
      <c r="L25" s="145"/>
      <c r="M25" s="155"/>
      <c r="N25" s="145"/>
    </row>
    <row r="26" spans="1:14" ht="18" customHeight="1">
      <c r="A26" s="299"/>
      <c r="B26" s="300"/>
      <c r="C26" s="57" t="s">
        <v>234</v>
      </c>
      <c r="D26" s="58"/>
      <c r="E26" s="264">
        <v>482</v>
      </c>
      <c r="F26" s="146">
        <v>459</v>
      </c>
      <c r="G26" s="264">
        <v>392</v>
      </c>
      <c r="H26" s="146">
        <v>319</v>
      </c>
      <c r="I26" s="137">
        <v>548</v>
      </c>
      <c r="J26" s="146">
        <v>468</v>
      </c>
      <c r="K26" s="264"/>
      <c r="L26" s="146"/>
      <c r="M26" s="264"/>
      <c r="N26" s="146"/>
    </row>
    <row r="27" spans="1:14" ht="18" customHeight="1">
      <c r="A27" s="300"/>
      <c r="B27" s="59" t="s">
        <v>235</v>
      </c>
      <c r="C27" s="37"/>
      <c r="D27" s="37"/>
      <c r="E27" s="265">
        <v>938</v>
      </c>
      <c r="F27" s="146">
        <v>953</v>
      </c>
      <c r="G27" s="159">
        <v>2897</v>
      </c>
      <c r="H27" s="146">
        <v>2992</v>
      </c>
      <c r="I27" s="265">
        <v>1378</v>
      </c>
      <c r="J27" s="146">
        <v>1430</v>
      </c>
      <c r="K27" s="159"/>
      <c r="L27" s="146"/>
      <c r="M27" s="159"/>
      <c r="N27" s="146"/>
    </row>
    <row r="28" spans="1:14" ht="18" customHeight="1">
      <c r="A28" s="345" t="s">
        <v>236</v>
      </c>
      <c r="B28" s="345" t="s">
        <v>237</v>
      </c>
      <c r="C28" s="200" t="s">
        <v>238</v>
      </c>
      <c r="D28" s="266" t="s">
        <v>37</v>
      </c>
      <c r="E28" s="162">
        <v>229</v>
      </c>
      <c r="F28" s="147">
        <v>236</v>
      </c>
      <c r="G28" s="162">
        <v>441</v>
      </c>
      <c r="H28" s="147">
        <v>452</v>
      </c>
      <c r="I28" s="162">
        <v>422</v>
      </c>
      <c r="J28" s="147">
        <v>422</v>
      </c>
      <c r="K28" s="162"/>
      <c r="L28" s="147"/>
      <c r="M28" s="162"/>
      <c r="N28" s="147"/>
    </row>
    <row r="29" spans="1:14" ht="18" customHeight="1">
      <c r="A29" s="299"/>
      <c r="B29" s="299"/>
      <c r="C29" s="52" t="s">
        <v>239</v>
      </c>
      <c r="D29" s="267" t="s">
        <v>38</v>
      </c>
      <c r="E29" s="155">
        <v>191</v>
      </c>
      <c r="F29" s="145">
        <v>197</v>
      </c>
      <c r="G29" s="155">
        <v>260</v>
      </c>
      <c r="H29" s="145">
        <v>274</v>
      </c>
      <c r="I29" s="155">
        <v>325</v>
      </c>
      <c r="J29" s="145">
        <v>331</v>
      </c>
      <c r="K29" s="155"/>
      <c r="L29" s="145"/>
      <c r="M29" s="155"/>
      <c r="N29" s="145"/>
    </row>
    <row r="30" spans="1:14" ht="18" customHeight="1">
      <c r="A30" s="299"/>
      <c r="B30" s="299"/>
      <c r="C30" s="52" t="s">
        <v>240</v>
      </c>
      <c r="D30" s="267" t="s">
        <v>241</v>
      </c>
      <c r="E30" s="155">
        <v>0</v>
      </c>
      <c r="F30" s="145">
        <v>0</v>
      </c>
      <c r="G30" s="112">
        <v>62</v>
      </c>
      <c r="H30" s="145">
        <v>69</v>
      </c>
      <c r="I30" s="155">
        <v>0</v>
      </c>
      <c r="J30" s="145">
        <v>0</v>
      </c>
      <c r="K30" s="155"/>
      <c r="L30" s="145"/>
      <c r="M30" s="155"/>
      <c r="N30" s="145"/>
    </row>
    <row r="31" spans="1:15" ht="18" customHeight="1">
      <c r="A31" s="299"/>
      <c r="B31" s="299"/>
      <c r="C31" s="6" t="s">
        <v>242</v>
      </c>
      <c r="D31" s="268" t="s">
        <v>243</v>
      </c>
      <c r="E31" s="159">
        <f aca="true" t="shared" si="0" ref="E31:N31">E28-E29-E30</f>
        <v>38</v>
      </c>
      <c r="F31" s="258">
        <v>39</v>
      </c>
      <c r="G31" s="159">
        <f t="shared" si="0"/>
        <v>119</v>
      </c>
      <c r="H31" s="258">
        <v>109</v>
      </c>
      <c r="I31" s="159">
        <f t="shared" si="0"/>
        <v>97</v>
      </c>
      <c r="J31" s="269">
        <v>91</v>
      </c>
      <c r="K31" s="159">
        <f t="shared" si="0"/>
        <v>0</v>
      </c>
      <c r="L31" s="269">
        <f t="shared" si="0"/>
        <v>0</v>
      </c>
      <c r="M31" s="159">
        <f t="shared" si="0"/>
        <v>0</v>
      </c>
      <c r="N31" s="258">
        <f t="shared" si="0"/>
        <v>0</v>
      </c>
      <c r="O31" s="8"/>
    </row>
    <row r="32" spans="1:14" ht="18" customHeight="1">
      <c r="A32" s="299"/>
      <c r="B32" s="299"/>
      <c r="C32" s="200" t="s">
        <v>244</v>
      </c>
      <c r="D32" s="266" t="s">
        <v>245</v>
      </c>
      <c r="E32" s="162">
        <v>0</v>
      </c>
      <c r="F32" s="147">
        <v>0.2</v>
      </c>
      <c r="G32" s="162">
        <v>2</v>
      </c>
      <c r="H32" s="147">
        <v>2</v>
      </c>
      <c r="I32" s="162">
        <v>1</v>
      </c>
      <c r="J32" s="147">
        <v>3</v>
      </c>
      <c r="K32" s="162"/>
      <c r="L32" s="147"/>
      <c r="M32" s="162"/>
      <c r="N32" s="147"/>
    </row>
    <row r="33" spans="1:14" ht="18" customHeight="1">
      <c r="A33" s="299"/>
      <c r="B33" s="299"/>
      <c r="C33" s="52" t="s">
        <v>246</v>
      </c>
      <c r="D33" s="267" t="s">
        <v>247</v>
      </c>
      <c r="E33" s="155">
        <v>2</v>
      </c>
      <c r="F33" s="145">
        <v>2</v>
      </c>
      <c r="G33" s="155">
        <v>12</v>
      </c>
      <c r="H33" s="145">
        <v>15</v>
      </c>
      <c r="I33" s="155">
        <v>1</v>
      </c>
      <c r="J33" s="145">
        <v>2</v>
      </c>
      <c r="K33" s="155"/>
      <c r="L33" s="145"/>
      <c r="M33" s="155"/>
      <c r="N33" s="145"/>
    </row>
    <row r="34" spans="1:14" ht="18" customHeight="1">
      <c r="A34" s="299"/>
      <c r="B34" s="300"/>
      <c r="C34" s="6" t="s">
        <v>248</v>
      </c>
      <c r="D34" s="268" t="s">
        <v>249</v>
      </c>
      <c r="E34" s="159">
        <f aca="true" t="shared" si="1" ref="E34:N34">E31+E32-E33</f>
        <v>36</v>
      </c>
      <c r="F34" s="146">
        <v>37.2</v>
      </c>
      <c r="G34" s="159">
        <f t="shared" si="1"/>
        <v>109</v>
      </c>
      <c r="H34" s="146">
        <v>97</v>
      </c>
      <c r="I34" s="159">
        <f t="shared" si="1"/>
        <v>97</v>
      </c>
      <c r="J34" s="146">
        <v>92</v>
      </c>
      <c r="K34" s="159">
        <f t="shared" si="1"/>
        <v>0</v>
      </c>
      <c r="L34" s="146">
        <f t="shared" si="1"/>
        <v>0</v>
      </c>
      <c r="M34" s="159">
        <f t="shared" si="1"/>
        <v>0</v>
      </c>
      <c r="N34" s="146">
        <f t="shared" si="1"/>
        <v>0</v>
      </c>
    </row>
    <row r="35" spans="1:14" ht="18" customHeight="1">
      <c r="A35" s="299"/>
      <c r="B35" s="345" t="s">
        <v>250</v>
      </c>
      <c r="C35" s="200" t="s">
        <v>251</v>
      </c>
      <c r="D35" s="266" t="s">
        <v>252</v>
      </c>
      <c r="E35" s="162">
        <v>0</v>
      </c>
      <c r="F35" s="147">
        <v>0</v>
      </c>
      <c r="G35" s="162">
        <v>0</v>
      </c>
      <c r="H35" s="147">
        <v>0</v>
      </c>
      <c r="I35" s="162">
        <v>0</v>
      </c>
      <c r="J35" s="147">
        <v>0</v>
      </c>
      <c r="K35" s="162"/>
      <c r="L35" s="147"/>
      <c r="M35" s="162"/>
      <c r="N35" s="147"/>
    </row>
    <row r="36" spans="1:14" ht="18" customHeight="1">
      <c r="A36" s="299"/>
      <c r="B36" s="299"/>
      <c r="C36" s="52" t="s">
        <v>253</v>
      </c>
      <c r="D36" s="267" t="s">
        <v>254</v>
      </c>
      <c r="E36" s="155">
        <v>0</v>
      </c>
      <c r="F36" s="145">
        <v>0</v>
      </c>
      <c r="G36" s="155">
        <v>0</v>
      </c>
      <c r="H36" s="145">
        <v>0</v>
      </c>
      <c r="I36" s="155">
        <v>0</v>
      </c>
      <c r="J36" s="145">
        <v>0</v>
      </c>
      <c r="K36" s="155"/>
      <c r="L36" s="145"/>
      <c r="M36" s="155"/>
      <c r="N36" s="145"/>
    </row>
    <row r="37" spans="1:14" ht="18" customHeight="1">
      <c r="A37" s="299"/>
      <c r="B37" s="299"/>
      <c r="C37" s="52" t="s">
        <v>255</v>
      </c>
      <c r="D37" s="267" t="s">
        <v>256</v>
      </c>
      <c r="E37" s="155">
        <f aca="true" t="shared" si="2" ref="E37:N37">E34+E35-E36</f>
        <v>36</v>
      </c>
      <c r="F37" s="145">
        <v>37.2</v>
      </c>
      <c r="G37" s="155">
        <f t="shared" si="2"/>
        <v>109</v>
      </c>
      <c r="H37" s="145">
        <v>97</v>
      </c>
      <c r="I37" s="155">
        <f t="shared" si="2"/>
        <v>97</v>
      </c>
      <c r="J37" s="145">
        <v>92</v>
      </c>
      <c r="K37" s="155">
        <f t="shared" si="2"/>
        <v>0</v>
      </c>
      <c r="L37" s="145">
        <f t="shared" si="2"/>
        <v>0</v>
      </c>
      <c r="M37" s="155">
        <f t="shared" si="2"/>
        <v>0</v>
      </c>
      <c r="N37" s="145">
        <f t="shared" si="2"/>
        <v>0</v>
      </c>
    </row>
    <row r="38" spans="1:14" ht="18" customHeight="1">
      <c r="A38" s="299"/>
      <c r="B38" s="299"/>
      <c r="C38" s="52" t="s">
        <v>257</v>
      </c>
      <c r="D38" s="267" t="s">
        <v>258</v>
      </c>
      <c r="E38" s="155">
        <v>0</v>
      </c>
      <c r="F38" s="145">
        <v>0</v>
      </c>
      <c r="G38" s="155">
        <v>0</v>
      </c>
      <c r="H38" s="145">
        <v>0</v>
      </c>
      <c r="I38" s="155">
        <v>0</v>
      </c>
      <c r="J38" s="145">
        <v>0</v>
      </c>
      <c r="K38" s="155"/>
      <c r="L38" s="145"/>
      <c r="M38" s="155"/>
      <c r="N38" s="145"/>
    </row>
    <row r="39" spans="1:14" ht="18" customHeight="1">
      <c r="A39" s="299"/>
      <c r="B39" s="299"/>
      <c r="C39" s="52" t="s">
        <v>259</v>
      </c>
      <c r="D39" s="267" t="s">
        <v>260</v>
      </c>
      <c r="E39" s="155">
        <v>0</v>
      </c>
      <c r="F39" s="145">
        <v>0</v>
      </c>
      <c r="G39" s="155">
        <v>0</v>
      </c>
      <c r="H39" s="145">
        <v>0</v>
      </c>
      <c r="I39" s="155">
        <v>0</v>
      </c>
      <c r="J39" s="145">
        <v>0</v>
      </c>
      <c r="K39" s="155"/>
      <c r="L39" s="145"/>
      <c r="M39" s="155"/>
      <c r="N39" s="145"/>
    </row>
    <row r="40" spans="1:14" ht="18" customHeight="1">
      <c r="A40" s="299"/>
      <c r="B40" s="299"/>
      <c r="C40" s="52" t="s">
        <v>261</v>
      </c>
      <c r="D40" s="267" t="s">
        <v>262</v>
      </c>
      <c r="E40" s="155">
        <v>12</v>
      </c>
      <c r="F40" s="145">
        <v>13</v>
      </c>
      <c r="G40" s="155">
        <v>36</v>
      </c>
      <c r="H40" s="145">
        <v>30</v>
      </c>
      <c r="I40" s="155">
        <v>17</v>
      </c>
      <c r="J40" s="145">
        <v>11</v>
      </c>
      <c r="K40" s="155"/>
      <c r="L40" s="145"/>
      <c r="M40" s="155"/>
      <c r="N40" s="145"/>
    </row>
    <row r="41" spans="1:14" ht="18" customHeight="1">
      <c r="A41" s="299"/>
      <c r="B41" s="299"/>
      <c r="C41" s="212" t="s">
        <v>263</v>
      </c>
      <c r="D41" s="267" t="s">
        <v>264</v>
      </c>
      <c r="E41" s="155">
        <f aca="true" t="shared" si="3" ref="E41:N41">E34+E35-E36-E40</f>
        <v>24</v>
      </c>
      <c r="F41" s="145">
        <v>24.200000000000003</v>
      </c>
      <c r="G41" s="155">
        <f t="shared" si="3"/>
        <v>73</v>
      </c>
      <c r="H41" s="145">
        <v>67</v>
      </c>
      <c r="I41" s="155">
        <f t="shared" si="3"/>
        <v>80</v>
      </c>
      <c r="J41" s="145">
        <v>81</v>
      </c>
      <c r="K41" s="155">
        <f t="shared" si="3"/>
        <v>0</v>
      </c>
      <c r="L41" s="145">
        <f t="shared" si="3"/>
        <v>0</v>
      </c>
      <c r="M41" s="155">
        <f t="shared" si="3"/>
        <v>0</v>
      </c>
      <c r="N41" s="145">
        <f t="shared" si="3"/>
        <v>0</v>
      </c>
    </row>
    <row r="42" spans="1:14" ht="18" customHeight="1">
      <c r="A42" s="299"/>
      <c r="B42" s="299"/>
      <c r="C42" s="346" t="s">
        <v>265</v>
      </c>
      <c r="D42" s="347"/>
      <c r="E42" s="112">
        <f aca="true" t="shared" si="4" ref="E42:N42">E37+E38-E39-E40</f>
        <v>24</v>
      </c>
      <c r="F42" s="113">
        <v>24.200000000000003</v>
      </c>
      <c r="G42" s="112">
        <f t="shared" si="4"/>
        <v>73</v>
      </c>
      <c r="H42" s="113">
        <v>67</v>
      </c>
      <c r="I42" s="112">
        <f t="shared" si="4"/>
        <v>80</v>
      </c>
      <c r="J42" s="113">
        <v>81</v>
      </c>
      <c r="K42" s="112">
        <f t="shared" si="4"/>
        <v>0</v>
      </c>
      <c r="L42" s="113">
        <f t="shared" si="4"/>
        <v>0</v>
      </c>
      <c r="M42" s="112">
        <f t="shared" si="4"/>
        <v>0</v>
      </c>
      <c r="N42" s="145">
        <f t="shared" si="4"/>
        <v>0</v>
      </c>
    </row>
    <row r="43" spans="1:14" ht="18" customHeight="1">
      <c r="A43" s="299"/>
      <c r="B43" s="299"/>
      <c r="C43" s="52" t="s">
        <v>266</v>
      </c>
      <c r="D43" s="267" t="s">
        <v>267</v>
      </c>
      <c r="E43" s="155">
        <v>0</v>
      </c>
      <c r="F43" s="145">
        <v>0</v>
      </c>
      <c r="G43" s="155">
        <v>0</v>
      </c>
      <c r="H43" s="145">
        <v>0</v>
      </c>
      <c r="I43" s="155"/>
      <c r="J43" s="145">
        <v>0</v>
      </c>
      <c r="K43" s="155"/>
      <c r="L43" s="145"/>
      <c r="M43" s="155"/>
      <c r="N43" s="145"/>
    </row>
    <row r="44" spans="1:14" ht="18" customHeight="1">
      <c r="A44" s="300"/>
      <c r="B44" s="300"/>
      <c r="C44" s="6" t="s">
        <v>268</v>
      </c>
      <c r="D44" s="105" t="s">
        <v>269</v>
      </c>
      <c r="E44" s="159">
        <f aca="true" t="shared" si="5" ref="E44:N44">E41+E43</f>
        <v>24</v>
      </c>
      <c r="F44" s="146">
        <v>24.200000000000003</v>
      </c>
      <c r="G44" s="159">
        <f t="shared" si="5"/>
        <v>73</v>
      </c>
      <c r="H44" s="146">
        <v>67</v>
      </c>
      <c r="I44" s="159">
        <f t="shared" si="5"/>
        <v>80</v>
      </c>
      <c r="J44" s="146">
        <v>81</v>
      </c>
      <c r="K44" s="159">
        <f t="shared" si="5"/>
        <v>0</v>
      </c>
      <c r="L44" s="146">
        <f t="shared" si="5"/>
        <v>0</v>
      </c>
      <c r="M44" s="159">
        <f t="shared" si="5"/>
        <v>0</v>
      </c>
      <c r="N44" s="146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0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3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2017-08-07T00:23:50Z</cp:lastPrinted>
  <dcterms:created xsi:type="dcterms:W3CDTF">1999-07-06T05:17:05Z</dcterms:created>
  <dcterms:modified xsi:type="dcterms:W3CDTF">2017-10-31T02:34:37Z</dcterms:modified>
  <cp:category/>
  <cp:version/>
  <cp:contentType/>
  <cp:contentStatus/>
</cp:coreProperties>
</file>