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<sst xmlns="http://schemas.openxmlformats.org/spreadsheetml/2006/main" count="524" uniqueCount="313">
  <si>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</si>
  <si>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</si>
  <si>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</si>
  <si>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</si>
  <si>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</si>
  <si>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</si>
  <si>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</si>
  <si>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</si>
  <si>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</si>
  <si>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</si>
  <si>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</si>
  <si>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</si>
  <si>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</si>
  <si>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</si>
  <si>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</si>
  <si>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</si>
  <si>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</si>
  <si>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</si>
  <si>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</si>
  <si>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</si>
  <si>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</si>
  <si>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</si>
  <si>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</si>
  <si>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</si>
  <si>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</si>
  <si>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</si>
  <si>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</si>
  <si>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</si>
  <si>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</si>
  <si>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</si>
  <si>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</si>
  <si>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</si>
  <si>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</si>
  <si>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</si>
  <si>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</si>
  <si>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</si>
  <si>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</si>
  <si>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</si>
  <si>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</si>
  <si>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</si>
  <si>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</si>
  <si>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</si>
  <si>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</si>
  <si>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</si>
  <si>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</si>
  <si>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</si>
  <si>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</si>
  <si>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</si>
  <si>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</si>
  <si>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</si>
  <si>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</si>
  <si>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</si>
  <si>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</si>
  <si>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</si>
  <si>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</si>
  <si>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</si>
  <si>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</si>
  <si>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</si>
  <si>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</si>
  <si>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</si>
  <si>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</si>
  <si>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</si>
  <si>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</si>
  <si>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</si>
  <si>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</si>
  <si>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</si>
  <si>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</si>
  <si>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</si>
  <si>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</si>
  <si>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</si>
  <si>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</si>
  <si>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</si>
  <si>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</si>
  <si>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</si>
  <si>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</si>
  <si>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</si>
  <si>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</si>
  <si>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</si>
  <si>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</si>
  <si>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</si>
  <si>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</si>
  <si>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</si>
  <si>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</si>
  <si>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</si>
  <si>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</si>
  <si>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</si>
  <si>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</si>
  <si>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</si>
  <si>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</si>
  <si>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</si>
  <si>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</si>
  <si>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</si>
  <si>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</si>
  <si>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</si>
  <si>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</si>
  <si>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</si>
  <si>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</si>
  <si>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</si>
  <si>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</si>
  <si>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</si>
  <si>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</si>
  <si>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</si>
  <si>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</si>
  <si>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</si>
  <si>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</si>
  <si>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</si>
  <si>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</si>
  <si>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</si>
  <si>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</si>
  <si>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</si>
  <si>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</si>
  <si>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</si>
  <si>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</si>
  <si>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</si>
  <si>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</si>
  <si>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</si>
  <si>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</si>
  <si>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</si>
  <si>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</si>
  <si>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</si>
  <si>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</si>
  <si>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</si>
  <si>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</si>
  <si>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</si>
  <si>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</si>
  <si>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</si>
  <si>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</si>
  <si>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</si>
  <si>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</si>
  <si>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</si>
  <si>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</si>
  <si>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</si>
  <si>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</si>
  <si>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</si>
  <si>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</si>
  <si>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</si>
  <si>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</si>
  <si>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</si>
  <si>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</si>
  <si>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</si>
  <si>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</si>
  <si>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</si>
  <si>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</si>
  <si>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</si>
  <si>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</si>
  <si>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</si>
  <si>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</si>
  <si>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</si>
  <si>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</si>
  <si>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</si>
  <si>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</si>
  <si>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</si>
  <si>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</si>
  <si>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</si>
  <si>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</si>
  <si>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</si>
  <si>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</si>
  <si>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</si>
  <si>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</si>
  <si>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</si>
  <si>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</si>
  <si>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</si>
  <si>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</si>
  <si>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</si>
  <si>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</si>
  <si>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</si>
  <si>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</si>
  <si>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</si>
  <si>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</si>
  <si>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</si>
  <si>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</si>
  <si>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</si>
  <si>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</si>
  <si>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</si>
  <si>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</si>
  <si>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</si>
  <si>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</si>
  <si>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</si>
  <si>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</si>
  <si>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</si>
  <si>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</si>
  <si>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</si>
  <si>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</si>
  <si>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</si>
  <si>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</si>
  <si>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</si>
  <si>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</si>
  <si>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</si>
  <si>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</si>
  <si>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</si>
  <si>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</si>
  <si>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</si>
  <si>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</si>
  <si>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</si>
  <si>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</si>
  <si>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</si>
  <si>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</si>
  <si>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</si>
  <si>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</si>
  <si>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</si>
  <si>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</si>
  <si>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</si>
  <si>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</si>
  <si>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</si>
  <si>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</si>
  <si>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</si>
  <si>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</si>
  <si>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</si>
  <si>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</si>
  <si>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</si>
  <si>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</si>
  <si>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</si>
  <si>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</si>
  <si>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</si>
  <si>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</si>
  <si>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</si>
  <si>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</si>
  <si>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</si>
  <si>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</si>
  <si>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</si>
  <si>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</si>
  <si>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</si>
  <si>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</si>
  <si>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</si>
  <si>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</si>
  <si>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</si>
  <si>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</si>
  <si>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</si>
  <si>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</si>
  <si>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</si>
  <si>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</si>
  <si>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</si>
  <si>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</si>
  <si>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</si>
  <si>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</si>
  <si>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</si>
  <si>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</si>
  <si>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</si>
  <si>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</si>
  <si>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</si>
  <si>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</si>
  <si>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</si>
  <si>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</si>
  <si>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</si>
  <si>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</si>
  <si>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</si>
  <si>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</si>
  <si>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</si>
  <si>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</si>
  <si>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</si>
  <si>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</si>
  <si>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</si>
  <si>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</si>
  <si>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</si>
  <si>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</si>
  <si>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</si>
  <si>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</si>
  <si>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</si>
  <si>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</si>
  <si>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</si>
  <si>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</si>
  <si>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</si>
  <si>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</si>
  <si>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</si>
  <si>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</si>
  <si>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</si>
  <si>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</si>
  <si>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</si>
  <si>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</si>
  <si>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</si>
  <si>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</si>
  <si>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</si>
  <si>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</si>
  <si>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</si>
  <si>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</si>
  <si>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</si>
  <si>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</si>
  <si>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</si>
  <si>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</si>
  <si>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</si>
  <si>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</si>
  <si>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</si>
  <si>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</si>
  <si>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</si>
  <si>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</si>
  <si>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</si>
  <si>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</si>
  <si>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</si>
  <si>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27年度</t>
  </si>
  <si>
    <t>(平成27年度決算額）</t>
  </si>
  <si>
    <t>29年度</t>
  </si>
  <si>
    <t>下水道事業</t>
  </si>
  <si>
    <t>自動車運送事業</t>
  </si>
  <si>
    <t>高速鉄道事業</t>
  </si>
  <si>
    <t>水道事業</t>
  </si>
  <si>
    <t>ガス事業</t>
  </si>
  <si>
    <t>病院事業</t>
  </si>
  <si>
    <t xml:space="preserve">                －</t>
  </si>
  <si>
    <t xml:space="preserve">        ▲ 1,161</t>
  </si>
  <si>
    <t xml:space="preserve">        ▲ 1,263</t>
  </si>
  <si>
    <t xml:space="preserve">        ▲ 1,531</t>
  </si>
  <si>
    <t xml:space="preserve">        ▲ 3,596</t>
  </si>
  <si>
    <t xml:space="preserve">           ▲ 462</t>
  </si>
  <si>
    <t xml:space="preserve">           ▲ 275</t>
  </si>
  <si>
    <t xml:space="preserve">        ▲ 1,638</t>
  </si>
  <si>
    <t xml:space="preserve">        ▲ 1,540</t>
  </si>
  <si>
    <t>仙台市土地開発公社</t>
  </si>
  <si>
    <t>株式会社仙台市環境整備公社</t>
  </si>
  <si>
    <t>仙台交通株式会社</t>
  </si>
  <si>
    <t>仙台ガスサービス株式会社</t>
  </si>
  <si>
    <t>仙台ガスエンジニアリング株式会社</t>
  </si>
  <si>
    <t>仙台市</t>
  </si>
  <si>
    <t>仙台市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</si>
</sst>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);[Red]\(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214" fontId="0" fillId="0" borderId="63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5" xfId="48" applyNumberFormat="1" applyFont="1" applyBorder="1" applyAlignment="1" quotePrefix="1">
      <alignment horizontal="right" vertical="center"/>
    </xf>
    <xf numFmtId="41" fontId="0" fillId="0" borderId="68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68" xfId="0" applyNumberFormat="1" applyBorder="1" applyAlignment="1">
      <alignment vertical="center"/>
    </xf>
    <xf numFmtId="38" fontId="0" fillId="0" borderId="68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8" xfId="0" applyNumberFormat="1" applyBorder="1" applyAlignment="1">
      <alignment vertical="center"/>
    </xf>
    <xf numFmtId="41" fontId="0" fillId="0" borderId="68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3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0" xfId="0" applyNumberFormat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41" fontId="0" fillId="0" borderId="73" xfId="0" applyNumberFormat="1" applyBorder="1" applyAlignment="1">
      <alignment horizontal="center" vertical="center" shrinkToFit="1"/>
    </xf>
    <xf numFmtId="41" fontId="0" fillId="0" borderId="73" xfId="0" applyNumberFormat="1" applyBorder="1" applyAlignment="1">
      <alignment horizontal="center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Fill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8" xfId="0" applyNumberFormat="1" applyBorder="1" applyAlignment="1">
      <alignment horizontal="right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Border="1" applyAlignment="1">
      <alignment horizontal="right" vertical="center"/>
    </xf>
    <xf numFmtId="218" fontId="0" fillId="0" borderId="75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4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5" xfId="0" applyNumberFormat="1" applyBorder="1" applyAlignment="1">
      <alignment vertical="center"/>
    </xf>
    <xf numFmtId="219" fontId="0" fillId="0" borderId="75" xfId="48" applyNumberFormat="1" applyBorder="1" applyAlignment="1">
      <alignment vertical="center"/>
    </xf>
    <xf numFmtId="215" fontId="0" fillId="0" borderId="75" xfId="0" applyNumberFormat="1" applyBorder="1" applyAlignment="1">
      <alignment vertical="center"/>
    </xf>
    <xf numFmtId="215" fontId="0" fillId="0" borderId="75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7" xfId="0" applyNumberFormat="1" applyBorder="1" applyAlignment="1">
      <alignment vertical="center"/>
    </xf>
    <xf numFmtId="215" fontId="0" fillId="0" borderId="77" xfId="48" applyNumberFormat="1" applyBorder="1" applyAlignment="1">
      <alignment vertical="center"/>
    </xf>
    <xf numFmtId="41" fontId="0" fillId="0" borderId="78" xfId="0" applyNumberFormat="1" applyBorder="1" applyAlignment="1">
      <alignment vertical="center"/>
    </xf>
    <xf numFmtId="215" fontId="0" fillId="0" borderId="73" xfId="0" applyNumberFormat="1" applyBorder="1" applyAlignment="1">
      <alignment vertical="center"/>
    </xf>
    <xf numFmtId="215" fontId="0" fillId="0" borderId="73" xfId="48" applyNumberFormat="1" applyBorder="1" applyAlignment="1">
      <alignment vertical="center"/>
    </xf>
    <xf numFmtId="215" fontId="0" fillId="0" borderId="77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79" xfId="0" applyNumberFormat="1" applyFont="1" applyBorder="1" applyAlignment="1">
      <alignment horizontal="center" vertical="center"/>
    </xf>
    <xf numFmtId="214" fontId="0" fillId="0" borderId="65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1" xfId="0" applyNumberFormat="1" applyBorder="1" applyAlignment="1">
      <alignment horizontal="center" vertical="center"/>
    </xf>
    <xf numFmtId="41" fontId="0" fillId="0" borderId="70" xfId="0" applyNumberFormat="1" applyFont="1" applyBorder="1" applyAlignment="1">
      <alignment vertical="center"/>
    </xf>
    <xf numFmtId="0" fontId="0" fillId="0" borderId="71" xfId="0" applyBorder="1" applyAlignment="1">
      <alignment horizontal="distributed" vertical="center"/>
    </xf>
    <xf numFmtId="214" fontId="0" fillId="0" borderId="79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79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7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52" xfId="48" applyNumberFormat="1" applyBorder="1" applyAlignment="1">
      <alignment vertical="center"/>
    </xf>
    <xf numFmtId="214" fontId="0" fillId="0" borderId="63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32" xfId="48" applyNumberForma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horizontal="center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4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63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4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0" xfId="48" applyNumberFormat="1" applyBorder="1" applyAlignment="1">
      <alignment vertical="center"/>
    </xf>
    <xf numFmtId="41" fontId="0" fillId="0" borderId="23" xfId="0" applyNumberFormat="1" applyFill="1" applyBorder="1" applyAlignment="1">
      <alignment horizontal="centerContinuous" vertical="center" shrinkToFit="1"/>
    </xf>
    <xf numFmtId="41" fontId="0" fillId="0" borderId="15" xfId="0" applyNumberFormat="1" applyFill="1" applyBorder="1" applyAlignment="1">
      <alignment horizontal="centerContinuous" vertical="center" shrinkToFit="1"/>
    </xf>
    <xf numFmtId="214" fontId="0" fillId="0" borderId="36" xfId="0" applyNumberFormat="1" applyBorder="1" applyAlignment="1" quotePrefix="1">
      <alignment horizontal="right" vertical="center"/>
    </xf>
    <xf numFmtId="214" fontId="0" fillId="0" borderId="37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54" xfId="48" applyNumberFormat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214" fontId="0" fillId="0" borderId="60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62" xfId="48" applyNumberFormat="1" applyBorder="1" applyAlignment="1">
      <alignment horizontal="center" vertical="center"/>
    </xf>
    <xf numFmtId="214" fontId="0" fillId="0" borderId="64" xfId="48" applyNumberFormat="1" applyBorder="1" applyAlignment="1">
      <alignment horizontal="center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214" fontId="0" fillId="0" borderId="64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8" xfId="0" applyNumberFormat="1" applyFont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 textRotation="255"/>
      <protection/>
    </xf>
    <xf numFmtId="0" fontId="13" fillId="0" borderId="69" xfId="61" applyFont="1" applyBorder="1" applyAlignment="1">
      <alignment vertical="center" textRotation="255"/>
      <protection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13" fillId="0" borderId="86" xfId="61" applyFont="1" applyBorder="1" applyAlignment="1">
      <alignment vertical="center"/>
      <protection/>
    </xf>
    <xf numFmtId="0" fontId="13" fillId="0" borderId="69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69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0" xfId="48" applyNumberFormat="1" applyBorder="1" applyAlignment="1">
      <alignment horizontal="center" vertical="center" wrapText="1"/>
    </xf>
    <xf numFmtId="214" fontId="0" fillId="0" borderId="19" xfId="48" applyNumberFormat="1" applyBorder="1" applyAlignment="1">
      <alignment horizontal="center" vertical="center" wrapText="1"/>
    </xf>
    <xf numFmtId="214" fontId="0" fillId="0" borderId="60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 shrinkToFit="1"/>
    </xf>
    <xf numFmtId="41" fontId="0" fillId="0" borderId="78" xfId="0" applyNumberFormat="1" applyFill="1" applyBorder="1" applyAlignment="1">
      <alignment horizontal="center" vertical="center" shrinkToFit="1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E6" sqref="E6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99" t="s">
        <v>0</v>
      </c>
      <c r="B1" s="299"/>
      <c r="C1" s="299"/>
      <c r="D1" s="299"/>
      <c r="E1" s="76" t="s">
        <v>311</v>
      </c>
      <c r="F1" s="2"/>
      <c r="AA1" s="315" t="s">
        <v>105</v>
      </c>
      <c r="AB1" s="315"/>
    </row>
    <row r="2" spans="27:37" ht="13.5">
      <c r="AA2" s="314" t="s">
        <v>106</v>
      </c>
      <c r="AB2" s="314"/>
      <c r="AC2" s="308" t="s">
        <v>107</v>
      </c>
      <c r="AD2" s="305" t="s">
        <v>108</v>
      </c>
      <c r="AE2" s="316"/>
      <c r="AF2" s="317"/>
      <c r="AG2" s="314" t="s">
        <v>109</v>
      </c>
      <c r="AH2" s="314" t="s">
        <v>110</v>
      </c>
      <c r="AI2" s="314" t="s">
        <v>111</v>
      </c>
      <c r="AJ2" s="314" t="s">
        <v>112</v>
      </c>
      <c r="AK2" s="314" t="s">
        <v>113</v>
      </c>
    </row>
    <row r="3" spans="1:37" ht="14.25">
      <c r="A3" s="22" t="s">
        <v>104</v>
      </c>
      <c r="AA3" s="314"/>
      <c r="AB3" s="314"/>
      <c r="AC3" s="310"/>
      <c r="AD3" s="165"/>
      <c r="AE3" s="164" t="s">
        <v>126</v>
      </c>
      <c r="AF3" s="164" t="s">
        <v>127</v>
      </c>
      <c r="AG3" s="314"/>
      <c r="AH3" s="314"/>
      <c r="AI3" s="314"/>
      <c r="AJ3" s="314"/>
      <c r="AK3" s="314"/>
    </row>
    <row r="4" spans="27:38" ht="13.5">
      <c r="AA4" s="308" t="str">
        <f>E1</f>
        <v>仙台市</v>
      </c>
      <c r="AB4" s="166" t="s">
        <v>114</v>
      </c>
      <c r="AC4" s="167">
        <f>F22</f>
        <v>545927</v>
      </c>
      <c r="AD4" s="167">
        <f>F9</f>
        <v>188921</v>
      </c>
      <c r="AE4" s="167">
        <f>F10</f>
        <v>89678</v>
      </c>
      <c r="AF4" s="167">
        <f>F13</f>
        <v>69920</v>
      </c>
      <c r="AG4" s="167">
        <f>F14</f>
        <v>2852</v>
      </c>
      <c r="AH4" s="167">
        <f>F15</f>
        <v>29207</v>
      </c>
      <c r="AI4" s="167">
        <f>F17</f>
        <v>83792</v>
      </c>
      <c r="AJ4" s="167">
        <f>F20</f>
        <v>58145</v>
      </c>
      <c r="AK4" s="167">
        <f>F21</f>
        <v>139325</v>
      </c>
      <c r="AL4" s="168"/>
    </row>
    <row r="5" spans="1:37" ht="13.5">
      <c r="A5" s="21" t="s">
        <v>276</v>
      </c>
      <c r="AA5" s="309"/>
      <c r="AB5" s="166" t="s">
        <v>115</v>
      </c>
      <c r="AC5" s="169"/>
      <c r="AD5" s="169">
        <f>G9</f>
        <v>34.60554249927188</v>
      </c>
      <c r="AE5" s="169">
        <f>G10</f>
        <v>16.426738373445534</v>
      </c>
      <c r="AF5" s="169">
        <f>G13</f>
        <v>12.80757317370271</v>
      </c>
      <c r="AG5" s="169">
        <f>G14</f>
        <v>0.5224141689273474</v>
      </c>
      <c r="AH5" s="169">
        <f>G15</f>
        <v>5.349982689993351</v>
      </c>
      <c r="AI5" s="169">
        <f>G17</f>
        <v>15.348572245007116</v>
      </c>
      <c r="AJ5" s="169">
        <f>G20</f>
        <v>10.650691392805266</v>
      </c>
      <c r="AK5" s="169">
        <f>G21</f>
        <v>25.520811390533897</v>
      </c>
    </row>
    <row r="6" spans="1:37" ht="14.25">
      <c r="A6" s="3"/>
      <c r="G6" s="303" t="s">
        <v>128</v>
      </c>
      <c r="H6" s="304"/>
      <c r="I6" s="304"/>
      <c r="AA6" s="310"/>
      <c r="AB6" s="166" t="s">
        <v>116</v>
      </c>
      <c r="AC6" s="169">
        <f>I22</f>
        <v>7.3431764065114535</v>
      </c>
      <c r="AD6" s="169">
        <f>I9</f>
        <v>1.102423726727353</v>
      </c>
      <c r="AE6" s="169">
        <f>I10</f>
        <v>-1.269390406359061</v>
      </c>
      <c r="AF6" s="169">
        <f>I13</f>
        <v>4.384694624009078</v>
      </c>
      <c r="AG6" s="169">
        <f>I14</f>
        <v>1.7844396859386213</v>
      </c>
      <c r="AH6" s="169">
        <f>I15</f>
        <v>20.05508056560341</v>
      </c>
      <c r="AI6" s="169">
        <f>I17</f>
        <v>10.565415319654292</v>
      </c>
      <c r="AJ6" s="169">
        <f>I20</f>
        <v>22.720557197129597</v>
      </c>
      <c r="AK6" s="169">
        <f>I21</f>
        <v>11.77834472577901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00" t="s">
        <v>80</v>
      </c>
      <c r="B9" s="300" t="s">
        <v>81</v>
      </c>
      <c r="C9" s="47" t="s">
        <v>3</v>
      </c>
      <c r="D9" s="48"/>
      <c r="E9" s="49"/>
      <c r="F9" s="77">
        <v>188921</v>
      </c>
      <c r="G9" s="78">
        <f aca="true" t="shared" si="0" ref="G9:G22">F9/$F$22*100</f>
        <v>34.60554249927188</v>
      </c>
      <c r="H9" s="79">
        <v>186861</v>
      </c>
      <c r="I9" s="80">
        <f aca="true" t="shared" si="1" ref="I9:I21">(F9/H9-1)*100</f>
        <v>1.102423726727353</v>
      </c>
      <c r="AA9" s="311" t="s">
        <v>105</v>
      </c>
      <c r="AB9" s="312"/>
      <c r="AC9" s="313" t="s">
        <v>117</v>
      </c>
    </row>
    <row r="10" spans="1:37" ht="18" customHeight="1">
      <c r="A10" s="301"/>
      <c r="B10" s="301"/>
      <c r="C10" s="8"/>
      <c r="D10" s="50" t="s">
        <v>22</v>
      </c>
      <c r="E10" s="30"/>
      <c r="F10" s="81">
        <v>89678</v>
      </c>
      <c r="G10" s="82">
        <f t="shared" si="0"/>
        <v>16.426738373445534</v>
      </c>
      <c r="H10" s="83">
        <v>90831</v>
      </c>
      <c r="I10" s="84">
        <f t="shared" si="1"/>
        <v>-1.269390406359061</v>
      </c>
      <c r="AA10" s="314" t="s">
        <v>106</v>
      </c>
      <c r="AB10" s="314"/>
      <c r="AC10" s="313"/>
      <c r="AD10" s="305" t="s">
        <v>118</v>
      </c>
      <c r="AE10" s="316"/>
      <c r="AF10" s="317"/>
      <c r="AG10" s="305" t="s">
        <v>119</v>
      </c>
      <c r="AH10" s="306"/>
      <c r="AI10" s="307"/>
      <c r="AJ10" s="305" t="s">
        <v>120</v>
      </c>
      <c r="AK10" s="307"/>
    </row>
    <row r="11" spans="1:37" ht="18" customHeight="1">
      <c r="A11" s="301"/>
      <c r="B11" s="301"/>
      <c r="C11" s="34"/>
      <c r="D11" s="35"/>
      <c r="E11" s="33" t="s">
        <v>23</v>
      </c>
      <c r="F11" s="85">
        <v>64470</v>
      </c>
      <c r="G11" s="86">
        <f t="shared" si="0"/>
        <v>11.809271202926398</v>
      </c>
      <c r="H11" s="87">
        <v>63276</v>
      </c>
      <c r="I11" s="88">
        <f t="shared" si="1"/>
        <v>1.8869713635501606</v>
      </c>
      <c r="AA11" s="314"/>
      <c r="AB11" s="314"/>
      <c r="AC11" s="311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301"/>
      <c r="B12" s="301"/>
      <c r="C12" s="34"/>
      <c r="D12" s="36"/>
      <c r="E12" s="33" t="s">
        <v>24</v>
      </c>
      <c r="F12" s="85">
        <v>18281</v>
      </c>
      <c r="G12" s="86">
        <f>F12/$F$22*100</f>
        <v>3.348616206928765</v>
      </c>
      <c r="H12" s="87">
        <v>20777</v>
      </c>
      <c r="I12" s="88">
        <f t="shared" si="1"/>
        <v>-12.01328391971892</v>
      </c>
      <c r="AA12" s="308" t="str">
        <f>E1</f>
        <v>仙台市</v>
      </c>
      <c r="AB12" s="166" t="s">
        <v>114</v>
      </c>
      <c r="AC12" s="167">
        <f>F40</f>
        <v>545927</v>
      </c>
      <c r="AD12" s="167">
        <f>F23</f>
        <v>282329</v>
      </c>
      <c r="AE12" s="167">
        <f>F24</f>
        <v>115569</v>
      </c>
      <c r="AF12" s="167">
        <f>F26</f>
        <v>58466</v>
      </c>
      <c r="AG12" s="167">
        <f>F27</f>
        <v>183317</v>
      </c>
      <c r="AH12" s="167">
        <f>F28</f>
        <v>66563</v>
      </c>
      <c r="AI12" s="167">
        <f>F32</f>
        <v>5624</v>
      </c>
      <c r="AJ12" s="167">
        <f>F34</f>
        <v>80281</v>
      </c>
      <c r="AK12" s="167">
        <f>F35</f>
        <v>78292</v>
      </c>
      <c r="AL12" s="171"/>
    </row>
    <row r="13" spans="1:37" ht="18" customHeight="1">
      <c r="A13" s="301"/>
      <c r="B13" s="301"/>
      <c r="C13" s="11"/>
      <c r="D13" s="31" t="s">
        <v>25</v>
      </c>
      <c r="E13" s="32"/>
      <c r="F13" s="89">
        <v>69920</v>
      </c>
      <c r="G13" s="90">
        <f t="shared" si="0"/>
        <v>12.80757317370271</v>
      </c>
      <c r="H13" s="91">
        <v>66983</v>
      </c>
      <c r="I13" s="92">
        <f t="shared" si="1"/>
        <v>4.384694624009078</v>
      </c>
      <c r="AA13" s="309"/>
      <c r="AB13" s="166" t="s">
        <v>115</v>
      </c>
      <c r="AC13" s="169"/>
      <c r="AD13" s="169">
        <f>G23</f>
        <v>51.7155224050102</v>
      </c>
      <c r="AE13" s="169">
        <f>G24</f>
        <v>21.1693138459904</v>
      </c>
      <c r="AF13" s="169">
        <f>G26</f>
        <v>10.709490463010622</v>
      </c>
      <c r="AG13" s="169">
        <f>G27</f>
        <v>33.57903162877088</v>
      </c>
      <c r="AH13" s="169">
        <f>G28</f>
        <v>12.19265579463921</v>
      </c>
      <c r="AI13" s="169">
        <f>G32</f>
        <v>1.0301743639717398</v>
      </c>
      <c r="AJ13" s="169">
        <f>G34</f>
        <v>14.705445966218928</v>
      </c>
      <c r="AK13" s="169">
        <f>G35</f>
        <v>14.341111540553959</v>
      </c>
    </row>
    <row r="14" spans="1:37" ht="18" customHeight="1">
      <c r="A14" s="301"/>
      <c r="B14" s="301"/>
      <c r="C14" s="52" t="s">
        <v>4</v>
      </c>
      <c r="D14" s="53"/>
      <c r="E14" s="54"/>
      <c r="F14" s="85">
        <v>2852</v>
      </c>
      <c r="G14" s="86">
        <f t="shared" si="0"/>
        <v>0.5224141689273474</v>
      </c>
      <c r="H14" s="87">
        <v>2802</v>
      </c>
      <c r="I14" s="88">
        <f t="shared" si="1"/>
        <v>1.7844396859386213</v>
      </c>
      <c r="AA14" s="310"/>
      <c r="AB14" s="166" t="s">
        <v>116</v>
      </c>
      <c r="AC14" s="169">
        <f>I40</f>
        <v>7.3431764065114535</v>
      </c>
      <c r="AD14" s="169">
        <f>I23</f>
        <v>20.75353070494341</v>
      </c>
      <c r="AE14" s="169">
        <f>I24</f>
        <v>70.02942474621156</v>
      </c>
      <c r="AF14" s="169">
        <f>I26</f>
        <v>-7.299825590613606</v>
      </c>
      <c r="AG14" s="169">
        <f>I27</f>
        <v>-4.0476315100759</v>
      </c>
      <c r="AH14" s="169">
        <f>I28</f>
        <v>1.3012114202228142</v>
      </c>
      <c r="AI14" s="169">
        <f>I32</f>
        <v>-5.66923851056692</v>
      </c>
      <c r="AJ14" s="169">
        <f>I34</f>
        <v>-4.113466706479551</v>
      </c>
      <c r="AK14" s="169">
        <f>I35</f>
        <v>-1.9081626260727957</v>
      </c>
    </row>
    <row r="15" spans="1:9" ht="18" customHeight="1">
      <c r="A15" s="301"/>
      <c r="B15" s="301"/>
      <c r="C15" s="52" t="s">
        <v>5</v>
      </c>
      <c r="D15" s="53"/>
      <c r="E15" s="54"/>
      <c r="F15" s="85">
        <v>29207</v>
      </c>
      <c r="G15" s="86">
        <f t="shared" si="0"/>
        <v>5.349982689993351</v>
      </c>
      <c r="H15" s="87">
        <v>24328</v>
      </c>
      <c r="I15" s="88">
        <f t="shared" si="1"/>
        <v>20.05508056560341</v>
      </c>
    </row>
    <row r="16" spans="1:9" ht="18" customHeight="1">
      <c r="A16" s="301"/>
      <c r="B16" s="301"/>
      <c r="C16" s="52" t="s">
        <v>26</v>
      </c>
      <c r="D16" s="53"/>
      <c r="E16" s="54"/>
      <c r="F16" s="85">
        <v>16075</v>
      </c>
      <c r="G16" s="86">
        <f t="shared" si="0"/>
        <v>2.9445328771062798</v>
      </c>
      <c r="H16" s="87">
        <v>16337</v>
      </c>
      <c r="I16" s="88">
        <f t="shared" si="1"/>
        <v>-1.6037216135153298</v>
      </c>
    </row>
    <row r="17" spans="1:9" ht="18" customHeight="1">
      <c r="A17" s="301"/>
      <c r="B17" s="301"/>
      <c r="C17" s="52" t="s">
        <v>6</v>
      </c>
      <c r="D17" s="53"/>
      <c r="E17" s="54"/>
      <c r="F17" s="85">
        <v>83792</v>
      </c>
      <c r="G17" s="86">
        <f t="shared" si="0"/>
        <v>15.348572245007116</v>
      </c>
      <c r="H17" s="87">
        <v>75785</v>
      </c>
      <c r="I17" s="88">
        <f t="shared" si="1"/>
        <v>10.565415319654292</v>
      </c>
    </row>
    <row r="18" spans="1:9" ht="18" customHeight="1">
      <c r="A18" s="301"/>
      <c r="B18" s="301"/>
      <c r="C18" s="52" t="s">
        <v>27</v>
      </c>
      <c r="D18" s="53"/>
      <c r="E18" s="54"/>
      <c r="F18" s="85">
        <v>23916</v>
      </c>
      <c r="G18" s="86">
        <f t="shared" si="0"/>
        <v>4.3808054923094115</v>
      </c>
      <c r="H18" s="87">
        <v>25613</v>
      </c>
      <c r="I18" s="88">
        <f t="shared" si="1"/>
        <v>-6.625541717096784</v>
      </c>
    </row>
    <row r="19" spans="1:9" ht="18" customHeight="1">
      <c r="A19" s="301"/>
      <c r="B19" s="301"/>
      <c r="C19" s="52" t="s">
        <v>28</v>
      </c>
      <c r="D19" s="53"/>
      <c r="E19" s="54"/>
      <c r="F19" s="85">
        <v>3694</v>
      </c>
      <c r="G19" s="86">
        <f t="shared" si="0"/>
        <v>0.6766472440454493</v>
      </c>
      <c r="H19" s="87">
        <v>4831</v>
      </c>
      <c r="I19" s="88">
        <f t="shared" si="1"/>
        <v>-23.535499896501754</v>
      </c>
    </row>
    <row r="20" spans="1:9" ht="18" customHeight="1">
      <c r="A20" s="301"/>
      <c r="B20" s="301"/>
      <c r="C20" s="52" t="s">
        <v>7</v>
      </c>
      <c r="D20" s="53"/>
      <c r="E20" s="54"/>
      <c r="F20" s="85">
        <v>58145</v>
      </c>
      <c r="G20" s="86">
        <f t="shared" si="0"/>
        <v>10.650691392805266</v>
      </c>
      <c r="H20" s="87">
        <v>47380</v>
      </c>
      <c r="I20" s="88">
        <f t="shared" si="1"/>
        <v>22.720557197129597</v>
      </c>
    </row>
    <row r="21" spans="1:9" ht="18" customHeight="1">
      <c r="A21" s="301"/>
      <c r="B21" s="301"/>
      <c r="C21" s="57" t="s">
        <v>8</v>
      </c>
      <c r="D21" s="58"/>
      <c r="E21" s="56"/>
      <c r="F21" s="93">
        <v>139325</v>
      </c>
      <c r="G21" s="94">
        <f>F21/$F$22*100</f>
        <v>25.520811390533897</v>
      </c>
      <c r="H21" s="95">
        <v>124644</v>
      </c>
      <c r="I21" s="96">
        <f t="shared" si="1"/>
        <v>11.77834472577901</v>
      </c>
    </row>
    <row r="22" spans="1:9" ht="18" customHeight="1">
      <c r="A22" s="301"/>
      <c r="B22" s="302"/>
      <c r="C22" s="59" t="s">
        <v>9</v>
      </c>
      <c r="D22" s="37"/>
      <c r="E22" s="60"/>
      <c r="F22" s="97">
        <f>SUM(F9,F14:F21)</f>
        <v>545927</v>
      </c>
      <c r="G22" s="98">
        <f t="shared" si="0"/>
        <v>100</v>
      </c>
      <c r="H22" s="97">
        <f>SUM(H9,H14:H21)</f>
        <v>508581</v>
      </c>
      <c r="I22" s="253">
        <f aca="true" t="shared" si="2" ref="I22:I40">(F22/H22-1)*100</f>
        <v>7.3431764065114535</v>
      </c>
    </row>
    <row r="23" spans="1:9" ht="18" customHeight="1">
      <c r="A23" s="301"/>
      <c r="B23" s="300" t="s">
        <v>82</v>
      </c>
      <c r="C23" s="4" t="s">
        <v>10</v>
      </c>
      <c r="D23" s="5"/>
      <c r="E23" s="23"/>
      <c r="F23" s="77">
        <v>282329</v>
      </c>
      <c r="G23" s="78">
        <f aca="true" t="shared" si="3" ref="G23:G37">F23/$F$40*100</f>
        <v>51.7155224050102</v>
      </c>
      <c r="H23" s="79">
        <v>233806</v>
      </c>
      <c r="I23" s="99">
        <f t="shared" si="2"/>
        <v>20.75353070494341</v>
      </c>
    </row>
    <row r="24" spans="1:9" ht="18" customHeight="1">
      <c r="A24" s="301"/>
      <c r="B24" s="301"/>
      <c r="C24" s="8"/>
      <c r="D24" s="10" t="s">
        <v>11</v>
      </c>
      <c r="E24" s="38"/>
      <c r="F24" s="85">
        <v>115569</v>
      </c>
      <c r="G24" s="86">
        <f t="shared" si="3"/>
        <v>21.1693138459904</v>
      </c>
      <c r="H24" s="87">
        <v>67970</v>
      </c>
      <c r="I24" s="88">
        <f t="shared" si="2"/>
        <v>70.02942474621156</v>
      </c>
    </row>
    <row r="25" spans="1:9" ht="18" customHeight="1">
      <c r="A25" s="301"/>
      <c r="B25" s="301"/>
      <c r="C25" s="8"/>
      <c r="D25" s="10" t="s">
        <v>29</v>
      </c>
      <c r="E25" s="38"/>
      <c r="F25" s="85">
        <v>108294</v>
      </c>
      <c r="G25" s="86">
        <f t="shared" si="3"/>
        <v>19.83671809600917</v>
      </c>
      <c r="H25" s="87">
        <v>102766</v>
      </c>
      <c r="I25" s="88">
        <f t="shared" si="2"/>
        <v>5.379211023101016</v>
      </c>
    </row>
    <row r="26" spans="1:9" ht="18" customHeight="1">
      <c r="A26" s="301"/>
      <c r="B26" s="301"/>
      <c r="C26" s="11"/>
      <c r="D26" s="10" t="s">
        <v>12</v>
      </c>
      <c r="E26" s="38"/>
      <c r="F26" s="85">
        <v>58466</v>
      </c>
      <c r="G26" s="86">
        <f t="shared" si="3"/>
        <v>10.709490463010622</v>
      </c>
      <c r="H26" s="87">
        <v>63070</v>
      </c>
      <c r="I26" s="88">
        <f t="shared" si="2"/>
        <v>-7.299825590613606</v>
      </c>
    </row>
    <row r="27" spans="1:9" ht="18" customHeight="1">
      <c r="A27" s="301"/>
      <c r="B27" s="301"/>
      <c r="C27" s="8" t="s">
        <v>13</v>
      </c>
      <c r="D27" s="14"/>
      <c r="E27" s="25"/>
      <c r="F27" s="77">
        <v>183317</v>
      </c>
      <c r="G27" s="78">
        <f t="shared" si="3"/>
        <v>33.57903162877088</v>
      </c>
      <c r="H27" s="79">
        <v>191050</v>
      </c>
      <c r="I27" s="99">
        <f t="shared" si="2"/>
        <v>-4.0476315100759</v>
      </c>
    </row>
    <row r="28" spans="1:9" ht="18" customHeight="1">
      <c r="A28" s="301"/>
      <c r="B28" s="301"/>
      <c r="C28" s="8"/>
      <c r="D28" s="10" t="s">
        <v>14</v>
      </c>
      <c r="E28" s="38"/>
      <c r="F28" s="85">
        <v>66563</v>
      </c>
      <c r="G28" s="86">
        <f t="shared" si="3"/>
        <v>12.19265579463921</v>
      </c>
      <c r="H28" s="87">
        <v>65708</v>
      </c>
      <c r="I28" s="88">
        <f t="shared" si="2"/>
        <v>1.3012114202228142</v>
      </c>
    </row>
    <row r="29" spans="1:9" ht="18" customHeight="1">
      <c r="A29" s="301"/>
      <c r="B29" s="301"/>
      <c r="C29" s="8"/>
      <c r="D29" s="10" t="s">
        <v>30</v>
      </c>
      <c r="E29" s="38"/>
      <c r="F29" s="85">
        <v>10687</v>
      </c>
      <c r="G29" s="86">
        <f t="shared" si="3"/>
        <v>1.9575877360892575</v>
      </c>
      <c r="H29" s="87">
        <v>10777</v>
      </c>
      <c r="I29" s="88">
        <f t="shared" si="2"/>
        <v>-0.8351118121926349</v>
      </c>
    </row>
    <row r="30" spans="1:9" ht="18" customHeight="1">
      <c r="A30" s="301"/>
      <c r="B30" s="301"/>
      <c r="C30" s="8"/>
      <c r="D30" s="10" t="s">
        <v>31</v>
      </c>
      <c r="E30" s="38"/>
      <c r="F30" s="85">
        <v>41594</v>
      </c>
      <c r="G30" s="86">
        <f t="shared" si="3"/>
        <v>7.618967371095403</v>
      </c>
      <c r="H30" s="87">
        <v>45792</v>
      </c>
      <c r="I30" s="88">
        <f t="shared" si="2"/>
        <v>-9.167540181691125</v>
      </c>
    </row>
    <row r="31" spans="1:9" ht="18" customHeight="1">
      <c r="A31" s="301"/>
      <c r="B31" s="301"/>
      <c r="C31" s="8"/>
      <c r="D31" s="10" t="s">
        <v>32</v>
      </c>
      <c r="E31" s="38"/>
      <c r="F31" s="85">
        <v>33679</v>
      </c>
      <c r="G31" s="86">
        <f t="shared" si="3"/>
        <v>6.169139830050538</v>
      </c>
      <c r="H31" s="87">
        <v>35122</v>
      </c>
      <c r="I31" s="88">
        <f t="shared" si="2"/>
        <v>-4.108535960366721</v>
      </c>
    </row>
    <row r="32" spans="1:9" ht="18" customHeight="1">
      <c r="A32" s="301"/>
      <c r="B32" s="301"/>
      <c r="C32" s="8"/>
      <c r="D32" s="10" t="s">
        <v>15</v>
      </c>
      <c r="E32" s="38"/>
      <c r="F32" s="85">
        <v>5624</v>
      </c>
      <c r="G32" s="86">
        <f t="shared" si="3"/>
        <v>1.0301743639717398</v>
      </c>
      <c r="H32" s="87">
        <v>5962</v>
      </c>
      <c r="I32" s="88">
        <f t="shared" si="2"/>
        <v>-5.66923851056692</v>
      </c>
    </row>
    <row r="33" spans="1:9" ht="18" customHeight="1">
      <c r="A33" s="301"/>
      <c r="B33" s="301"/>
      <c r="C33" s="11"/>
      <c r="D33" s="10" t="s">
        <v>33</v>
      </c>
      <c r="E33" s="38"/>
      <c r="F33" s="85">
        <v>24870</v>
      </c>
      <c r="G33" s="86">
        <f t="shared" si="3"/>
        <v>4.5555541308636505</v>
      </c>
      <c r="H33" s="87">
        <v>27391</v>
      </c>
      <c r="I33" s="88">
        <f t="shared" si="2"/>
        <v>-9.20375305757366</v>
      </c>
    </row>
    <row r="34" spans="1:9" ht="18" customHeight="1">
      <c r="A34" s="301"/>
      <c r="B34" s="301"/>
      <c r="C34" s="8" t="s">
        <v>16</v>
      </c>
      <c r="D34" s="14"/>
      <c r="E34" s="25"/>
      <c r="F34" s="77">
        <v>80281</v>
      </c>
      <c r="G34" s="78">
        <f t="shared" si="3"/>
        <v>14.705445966218928</v>
      </c>
      <c r="H34" s="79">
        <v>83725</v>
      </c>
      <c r="I34" s="99">
        <f t="shared" si="2"/>
        <v>-4.113466706479551</v>
      </c>
    </row>
    <row r="35" spans="1:9" ht="18" customHeight="1">
      <c r="A35" s="301"/>
      <c r="B35" s="301"/>
      <c r="C35" s="8"/>
      <c r="D35" s="39" t="s">
        <v>17</v>
      </c>
      <c r="E35" s="40"/>
      <c r="F35" s="81">
        <v>78292</v>
      </c>
      <c r="G35" s="82">
        <f t="shared" si="3"/>
        <v>14.341111540553959</v>
      </c>
      <c r="H35" s="83">
        <v>79815</v>
      </c>
      <c r="I35" s="84">
        <f t="shared" si="2"/>
        <v>-1.9081626260727957</v>
      </c>
    </row>
    <row r="36" spans="1:9" ht="18" customHeight="1">
      <c r="A36" s="301"/>
      <c r="B36" s="301"/>
      <c r="C36" s="8"/>
      <c r="D36" s="41"/>
      <c r="E36" s="153" t="s">
        <v>103</v>
      </c>
      <c r="F36" s="85">
        <v>39297</v>
      </c>
      <c r="G36" s="86">
        <f t="shared" si="3"/>
        <v>7.198215145981056</v>
      </c>
      <c r="H36" s="87">
        <v>45515</v>
      </c>
      <c r="I36" s="88">
        <f>(F36/H36-1)*100</f>
        <v>-13.661430297704058</v>
      </c>
    </row>
    <row r="37" spans="1:9" ht="18" customHeight="1">
      <c r="A37" s="301"/>
      <c r="B37" s="301"/>
      <c r="C37" s="8"/>
      <c r="D37" s="12"/>
      <c r="E37" s="33" t="s">
        <v>34</v>
      </c>
      <c r="F37" s="85">
        <v>38214</v>
      </c>
      <c r="G37" s="86">
        <f t="shared" si="3"/>
        <v>6.9998369745405515</v>
      </c>
      <c r="H37" s="87">
        <v>34300</v>
      </c>
      <c r="I37" s="88">
        <f t="shared" si="2"/>
        <v>11.411078717201173</v>
      </c>
    </row>
    <row r="38" spans="1:9" ht="18" customHeight="1">
      <c r="A38" s="301"/>
      <c r="B38" s="301"/>
      <c r="C38" s="8"/>
      <c r="D38" s="61" t="s">
        <v>35</v>
      </c>
      <c r="E38" s="54"/>
      <c r="F38" s="85">
        <v>1989</v>
      </c>
      <c r="G38" s="82">
        <f>F38/$F$40*100</f>
        <v>0.3643344256649699</v>
      </c>
      <c r="H38" s="87">
        <v>3910</v>
      </c>
      <c r="I38" s="88">
        <f t="shared" si="2"/>
        <v>-49.1304347826087</v>
      </c>
    </row>
    <row r="39" spans="1:9" ht="18" customHeight="1">
      <c r="A39" s="301"/>
      <c r="B39" s="301"/>
      <c r="C39" s="6"/>
      <c r="D39" s="55" t="s">
        <v>36</v>
      </c>
      <c r="E39" s="56"/>
      <c r="F39" s="93">
        <v>0</v>
      </c>
      <c r="G39" s="94">
        <f>F39/$F$40*100</f>
        <v>0</v>
      </c>
      <c r="H39" s="150">
        <v>0</v>
      </c>
      <c r="I39" s="96" t="e">
        <f t="shared" si="2"/>
        <v>#DIV/0!</v>
      </c>
    </row>
    <row r="40" spans="1:9" ht="18" customHeight="1">
      <c r="A40" s="302"/>
      <c r="B40" s="302"/>
      <c r="C40" s="6" t="s">
        <v>18</v>
      </c>
      <c r="D40" s="7"/>
      <c r="E40" s="24"/>
      <c r="F40" s="97">
        <f>SUM(F23,F27,F34)</f>
        <v>545927</v>
      </c>
      <c r="G40" s="254">
        <f>F40/$F$40*100</f>
        <v>100</v>
      </c>
      <c r="H40" s="97">
        <f>SUM(H23,H27,H34)</f>
        <v>508581</v>
      </c>
      <c r="I40" s="253">
        <f t="shared" si="2"/>
        <v>7.3431764065114535</v>
      </c>
    </row>
    <row r="41" spans="1:2" ht="18" customHeight="1">
      <c r="A41" s="151" t="s">
        <v>19</v>
      </c>
      <c r="B41" s="151"/>
    </row>
    <row r="42" spans="1:2" ht="18" customHeight="1">
      <c r="A42" s="152" t="s">
        <v>20</v>
      </c>
      <c r="B42" s="151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SheetLayoutView="100" zoomScalePageLayoutView="0" workbookViewId="0" topLeftCell="A1">
      <pane xSplit="5" ySplit="7" topLeftCell="K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:E7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3" width="13.59765625" style="1" customWidth="1"/>
    <col min="24" max="27" width="12" style="1" customWidth="1"/>
    <col min="28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311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278</v>
      </c>
      <c r="B5" s="37"/>
      <c r="C5" s="37"/>
      <c r="D5" s="37"/>
      <c r="K5" s="46"/>
      <c r="Q5" s="46" t="s">
        <v>44</v>
      </c>
    </row>
    <row r="6" spans="1:17" ht="15.75" customHeight="1">
      <c r="A6" s="344" t="s">
        <v>45</v>
      </c>
      <c r="B6" s="345"/>
      <c r="C6" s="345"/>
      <c r="D6" s="345"/>
      <c r="E6" s="346"/>
      <c r="F6" s="337" t="s">
        <v>291</v>
      </c>
      <c r="G6" s="338"/>
      <c r="H6" s="337" t="s">
        <v>292</v>
      </c>
      <c r="I6" s="338"/>
      <c r="J6" s="337" t="s">
        <v>293</v>
      </c>
      <c r="K6" s="338"/>
      <c r="L6" s="337" t="s">
        <v>294</v>
      </c>
      <c r="M6" s="338"/>
      <c r="N6" s="337" t="s">
        <v>295</v>
      </c>
      <c r="O6" s="338"/>
      <c r="P6" s="337" t="s">
        <v>296</v>
      </c>
      <c r="Q6" s="338"/>
    </row>
    <row r="7" spans="1:17" ht="15.75" customHeight="1">
      <c r="A7" s="347"/>
      <c r="B7" s="348"/>
      <c r="C7" s="348"/>
      <c r="D7" s="348"/>
      <c r="E7" s="349"/>
      <c r="F7" s="172" t="s">
        <v>280</v>
      </c>
      <c r="G7" s="269" t="s">
        <v>1</v>
      </c>
      <c r="H7" s="172" t="s">
        <v>280</v>
      </c>
      <c r="I7" s="51" t="s">
        <v>1</v>
      </c>
      <c r="J7" s="172" t="s">
        <v>279</v>
      </c>
      <c r="K7" s="51" t="s">
        <v>1</v>
      </c>
      <c r="L7" s="172" t="s">
        <v>279</v>
      </c>
      <c r="M7" s="51" t="s">
        <v>1</v>
      </c>
      <c r="N7" s="172" t="s">
        <v>279</v>
      </c>
      <c r="O7" s="51" t="s">
        <v>1</v>
      </c>
      <c r="P7" s="172" t="s">
        <v>279</v>
      </c>
      <c r="Q7" s="269" t="s">
        <v>1</v>
      </c>
    </row>
    <row r="8" spans="1:27" ht="15.75" customHeight="1">
      <c r="A8" s="334" t="s">
        <v>84</v>
      </c>
      <c r="B8" s="47" t="s">
        <v>46</v>
      </c>
      <c r="C8" s="48"/>
      <c r="D8" s="48"/>
      <c r="E8" s="100" t="s">
        <v>37</v>
      </c>
      <c r="F8" s="113">
        <v>37992</v>
      </c>
      <c r="G8" s="116">
        <v>38292</v>
      </c>
      <c r="H8" s="113">
        <v>10255</v>
      </c>
      <c r="I8" s="115">
        <v>10282</v>
      </c>
      <c r="J8" s="113">
        <v>23577</v>
      </c>
      <c r="K8" s="116">
        <v>23398</v>
      </c>
      <c r="L8" s="113">
        <v>27458</v>
      </c>
      <c r="M8" s="116">
        <v>27431</v>
      </c>
      <c r="N8" s="113">
        <v>36653</v>
      </c>
      <c r="O8" s="114">
        <v>35718</v>
      </c>
      <c r="P8" s="113">
        <v>16178</v>
      </c>
      <c r="Q8" s="116">
        <v>15858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75" customHeight="1">
      <c r="A9" s="350"/>
      <c r="B9" s="14"/>
      <c r="C9" s="61" t="s">
        <v>47</v>
      </c>
      <c r="D9" s="53"/>
      <c r="E9" s="101" t="s">
        <v>38</v>
      </c>
      <c r="F9" s="117">
        <v>35285</v>
      </c>
      <c r="G9" s="120">
        <v>35163</v>
      </c>
      <c r="H9" s="117">
        <v>10255</v>
      </c>
      <c r="I9" s="119">
        <v>10282</v>
      </c>
      <c r="J9" s="117">
        <v>23577</v>
      </c>
      <c r="K9" s="120">
        <v>23398</v>
      </c>
      <c r="L9" s="117">
        <v>27456</v>
      </c>
      <c r="M9" s="120">
        <v>27428</v>
      </c>
      <c r="N9" s="117">
        <v>36650</v>
      </c>
      <c r="O9" s="118">
        <v>35495</v>
      </c>
      <c r="P9" s="117">
        <v>16099</v>
      </c>
      <c r="Q9" s="120">
        <v>15858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75" customHeight="1">
      <c r="A10" s="350"/>
      <c r="B10" s="11"/>
      <c r="C10" s="61" t="s">
        <v>48</v>
      </c>
      <c r="D10" s="53"/>
      <c r="E10" s="101" t="s">
        <v>39</v>
      </c>
      <c r="F10" s="117">
        <v>2707</v>
      </c>
      <c r="G10" s="120">
        <v>3129</v>
      </c>
      <c r="H10" s="117">
        <v>0</v>
      </c>
      <c r="I10" s="119">
        <v>0</v>
      </c>
      <c r="J10" s="271">
        <v>0</v>
      </c>
      <c r="K10" s="272">
        <v>0</v>
      </c>
      <c r="L10" s="271">
        <v>2</v>
      </c>
      <c r="M10" s="272">
        <v>3</v>
      </c>
      <c r="N10" s="117">
        <v>3</v>
      </c>
      <c r="O10" s="118">
        <v>223</v>
      </c>
      <c r="P10" s="117">
        <v>79</v>
      </c>
      <c r="Q10" s="120">
        <v>0.3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75" customHeight="1">
      <c r="A11" s="350"/>
      <c r="B11" s="66" t="s">
        <v>49</v>
      </c>
      <c r="C11" s="67"/>
      <c r="D11" s="67"/>
      <c r="E11" s="103" t="s">
        <v>40</v>
      </c>
      <c r="F11" s="121">
        <v>37654</v>
      </c>
      <c r="G11" s="273">
        <v>37875</v>
      </c>
      <c r="H11" s="121">
        <v>11177</v>
      </c>
      <c r="I11" s="123">
        <v>11745</v>
      </c>
      <c r="J11" s="121">
        <v>27823</v>
      </c>
      <c r="K11" s="273">
        <v>28035</v>
      </c>
      <c r="L11" s="121">
        <v>26555</v>
      </c>
      <c r="M11" s="273">
        <v>26613</v>
      </c>
      <c r="N11" s="121">
        <v>35217</v>
      </c>
      <c r="O11" s="122">
        <v>35631</v>
      </c>
      <c r="P11" s="121">
        <v>17722</v>
      </c>
      <c r="Q11" s="273">
        <v>17298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75" customHeight="1">
      <c r="A12" s="350"/>
      <c r="B12" s="8"/>
      <c r="C12" s="61" t="s">
        <v>50</v>
      </c>
      <c r="D12" s="53"/>
      <c r="E12" s="101" t="s">
        <v>41</v>
      </c>
      <c r="F12" s="117">
        <v>34265</v>
      </c>
      <c r="G12" s="120">
        <v>33794</v>
      </c>
      <c r="H12" s="121">
        <v>11127</v>
      </c>
      <c r="I12" s="119">
        <v>11695</v>
      </c>
      <c r="J12" s="121">
        <v>27773</v>
      </c>
      <c r="K12" s="120">
        <v>27985</v>
      </c>
      <c r="L12" s="121">
        <v>26481</v>
      </c>
      <c r="M12" s="120">
        <v>26537</v>
      </c>
      <c r="N12" s="117">
        <v>35089</v>
      </c>
      <c r="O12" s="276">
        <v>35580</v>
      </c>
      <c r="P12" s="117">
        <v>17622</v>
      </c>
      <c r="Q12" s="120">
        <v>17198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75" customHeight="1">
      <c r="A13" s="350"/>
      <c r="B13" s="14"/>
      <c r="C13" s="50" t="s">
        <v>51</v>
      </c>
      <c r="D13" s="68"/>
      <c r="E13" s="104" t="s">
        <v>42</v>
      </c>
      <c r="F13" s="154">
        <v>3339</v>
      </c>
      <c r="G13" s="133">
        <v>4031</v>
      </c>
      <c r="H13" s="271">
        <v>0</v>
      </c>
      <c r="I13" s="272">
        <v>0</v>
      </c>
      <c r="J13" s="271">
        <v>0</v>
      </c>
      <c r="K13" s="272">
        <v>0</v>
      </c>
      <c r="L13" s="271">
        <v>45</v>
      </c>
      <c r="M13" s="272">
        <v>46</v>
      </c>
      <c r="N13" s="124">
        <v>82</v>
      </c>
      <c r="O13" s="125">
        <v>5</v>
      </c>
      <c r="P13" s="154">
        <v>100</v>
      </c>
      <c r="Q13" s="133">
        <v>100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75" customHeight="1">
      <c r="A14" s="350"/>
      <c r="B14" s="52" t="s">
        <v>52</v>
      </c>
      <c r="C14" s="53"/>
      <c r="D14" s="53"/>
      <c r="E14" s="101" t="s">
        <v>88</v>
      </c>
      <c r="F14" s="155">
        <f aca="true" t="shared" si="0" ref="F14:Q14">F9-F12</f>
        <v>1020</v>
      </c>
      <c r="G14" s="144">
        <f t="shared" si="0"/>
        <v>1369</v>
      </c>
      <c r="H14" s="155">
        <f t="shared" si="0"/>
        <v>-872</v>
      </c>
      <c r="I14" s="144">
        <f t="shared" si="0"/>
        <v>-1413</v>
      </c>
      <c r="J14" s="155">
        <f t="shared" si="0"/>
        <v>-4196</v>
      </c>
      <c r="K14" s="144">
        <f t="shared" si="0"/>
        <v>-4587</v>
      </c>
      <c r="L14" s="155">
        <f t="shared" si="0"/>
        <v>975</v>
      </c>
      <c r="M14" s="144">
        <f t="shared" si="0"/>
        <v>891</v>
      </c>
      <c r="N14" s="155">
        <f t="shared" si="0"/>
        <v>1561</v>
      </c>
      <c r="O14" s="144">
        <f t="shared" si="0"/>
        <v>-85</v>
      </c>
      <c r="P14" s="155">
        <f t="shared" si="0"/>
        <v>-1523</v>
      </c>
      <c r="Q14" s="144">
        <f t="shared" si="0"/>
        <v>-1340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75" customHeight="1">
      <c r="A15" s="350"/>
      <c r="B15" s="52" t="s">
        <v>53</v>
      </c>
      <c r="C15" s="53"/>
      <c r="D15" s="53"/>
      <c r="E15" s="101" t="s">
        <v>89</v>
      </c>
      <c r="F15" s="155">
        <f aca="true" t="shared" si="1" ref="F15:Q15">F10-F13</f>
        <v>-632</v>
      </c>
      <c r="G15" s="144">
        <f t="shared" si="1"/>
        <v>-902</v>
      </c>
      <c r="H15" s="155">
        <f t="shared" si="1"/>
        <v>0</v>
      </c>
      <c r="I15" s="144">
        <f t="shared" si="1"/>
        <v>0</v>
      </c>
      <c r="J15" s="155">
        <f t="shared" si="1"/>
        <v>0</v>
      </c>
      <c r="K15" s="144">
        <f t="shared" si="1"/>
        <v>0</v>
      </c>
      <c r="L15" s="155">
        <f t="shared" si="1"/>
        <v>-43</v>
      </c>
      <c r="M15" s="144">
        <f t="shared" si="1"/>
        <v>-43</v>
      </c>
      <c r="N15" s="155">
        <f t="shared" si="1"/>
        <v>-79</v>
      </c>
      <c r="O15" s="144">
        <f t="shared" si="1"/>
        <v>218</v>
      </c>
      <c r="P15" s="155">
        <f t="shared" si="1"/>
        <v>-21</v>
      </c>
      <c r="Q15" s="144">
        <f t="shared" si="1"/>
        <v>-99.7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75" customHeight="1">
      <c r="A16" s="350"/>
      <c r="B16" s="52" t="s">
        <v>54</v>
      </c>
      <c r="C16" s="53"/>
      <c r="D16" s="53"/>
      <c r="E16" s="101" t="s">
        <v>90</v>
      </c>
      <c r="F16" s="154">
        <f aca="true" t="shared" si="2" ref="F16:Q16">F8-F11</f>
        <v>338</v>
      </c>
      <c r="G16" s="133">
        <f t="shared" si="2"/>
        <v>417</v>
      </c>
      <c r="H16" s="154">
        <f t="shared" si="2"/>
        <v>-922</v>
      </c>
      <c r="I16" s="133">
        <f t="shared" si="2"/>
        <v>-1463</v>
      </c>
      <c r="J16" s="154">
        <f t="shared" si="2"/>
        <v>-4246</v>
      </c>
      <c r="K16" s="133">
        <f t="shared" si="2"/>
        <v>-4637</v>
      </c>
      <c r="L16" s="154">
        <f t="shared" si="2"/>
        <v>903</v>
      </c>
      <c r="M16" s="133">
        <f t="shared" si="2"/>
        <v>818</v>
      </c>
      <c r="N16" s="154">
        <f t="shared" si="2"/>
        <v>1436</v>
      </c>
      <c r="O16" s="133">
        <f t="shared" si="2"/>
        <v>87</v>
      </c>
      <c r="P16" s="154">
        <f t="shared" si="2"/>
        <v>-1544</v>
      </c>
      <c r="Q16" s="133">
        <f t="shared" si="2"/>
        <v>-1440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75" customHeight="1">
      <c r="A17" s="350"/>
      <c r="B17" s="52" t="s">
        <v>55</v>
      </c>
      <c r="C17" s="53"/>
      <c r="D17" s="53"/>
      <c r="E17" s="43"/>
      <c r="F17" s="155">
        <v>0</v>
      </c>
      <c r="G17" s="144">
        <v>0</v>
      </c>
      <c r="H17" s="271">
        <v>6968</v>
      </c>
      <c r="I17" s="272">
        <v>6592</v>
      </c>
      <c r="J17" s="117">
        <v>96282</v>
      </c>
      <c r="K17" s="120">
        <v>93200</v>
      </c>
      <c r="L17" s="117">
        <v>0</v>
      </c>
      <c r="M17" s="120">
        <v>0</v>
      </c>
      <c r="N17" s="117">
        <v>9805</v>
      </c>
      <c r="O17" s="120">
        <v>13059</v>
      </c>
      <c r="P17" s="155">
        <v>7590</v>
      </c>
      <c r="Q17" s="144">
        <v>8911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75" customHeight="1">
      <c r="A18" s="351"/>
      <c r="B18" s="59" t="s">
        <v>56</v>
      </c>
      <c r="C18" s="37"/>
      <c r="D18" s="37"/>
      <c r="E18" s="15"/>
      <c r="F18" s="156">
        <v>0</v>
      </c>
      <c r="G18" s="160">
        <v>0</v>
      </c>
      <c r="H18" s="274" t="s">
        <v>298</v>
      </c>
      <c r="I18" s="275" t="s">
        <v>299</v>
      </c>
      <c r="J18" s="274" t="s">
        <v>300</v>
      </c>
      <c r="K18" s="275" t="s">
        <v>301</v>
      </c>
      <c r="L18" s="274">
        <v>0</v>
      </c>
      <c r="M18" s="275">
        <v>0</v>
      </c>
      <c r="N18" s="274" t="s">
        <v>297</v>
      </c>
      <c r="O18" s="275" t="s">
        <v>297</v>
      </c>
      <c r="P18" s="156">
        <v>0</v>
      </c>
      <c r="Q18" s="160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75" customHeight="1">
      <c r="A19" s="350" t="s">
        <v>85</v>
      </c>
      <c r="B19" s="66" t="s">
        <v>57</v>
      </c>
      <c r="C19" s="69"/>
      <c r="D19" s="69"/>
      <c r="E19" s="105"/>
      <c r="F19" s="157">
        <v>26989</v>
      </c>
      <c r="G19" s="149">
        <v>32506</v>
      </c>
      <c r="H19" s="129">
        <v>1124</v>
      </c>
      <c r="I19" s="131">
        <v>979</v>
      </c>
      <c r="J19" s="129">
        <v>4866</v>
      </c>
      <c r="K19" s="132">
        <v>4908</v>
      </c>
      <c r="L19" s="129">
        <v>7742</v>
      </c>
      <c r="M19" s="132">
        <v>7403</v>
      </c>
      <c r="N19" s="129">
        <v>3607</v>
      </c>
      <c r="O19" s="132">
        <v>3872</v>
      </c>
      <c r="P19" s="157">
        <v>1135</v>
      </c>
      <c r="Q19" s="149">
        <v>4538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75" customHeight="1">
      <c r="A20" s="350"/>
      <c r="B20" s="13"/>
      <c r="C20" s="61" t="s">
        <v>58</v>
      </c>
      <c r="D20" s="53"/>
      <c r="E20" s="101"/>
      <c r="F20" s="155">
        <v>16493</v>
      </c>
      <c r="G20" s="144">
        <v>17114</v>
      </c>
      <c r="H20" s="117">
        <v>683</v>
      </c>
      <c r="I20" s="119">
        <v>733</v>
      </c>
      <c r="J20" s="117">
        <v>2415</v>
      </c>
      <c r="K20" s="272">
        <v>2538</v>
      </c>
      <c r="L20" s="117">
        <v>5600</v>
      </c>
      <c r="M20" s="272">
        <v>5300</v>
      </c>
      <c r="N20" s="117">
        <v>3400</v>
      </c>
      <c r="O20" s="272">
        <v>3700</v>
      </c>
      <c r="P20" s="155">
        <v>300</v>
      </c>
      <c r="Q20" s="144">
        <v>3890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75" customHeight="1">
      <c r="A21" s="350"/>
      <c r="B21" s="26" t="s">
        <v>59</v>
      </c>
      <c r="C21" s="67"/>
      <c r="D21" s="67"/>
      <c r="E21" s="103" t="s">
        <v>91</v>
      </c>
      <c r="F21" s="158">
        <v>26989</v>
      </c>
      <c r="G21" s="143">
        <v>32506</v>
      </c>
      <c r="H21" s="121">
        <v>1124</v>
      </c>
      <c r="I21" s="123">
        <v>979</v>
      </c>
      <c r="J21" s="121">
        <v>4866</v>
      </c>
      <c r="K21" s="273">
        <v>4908</v>
      </c>
      <c r="L21" s="121">
        <v>7742</v>
      </c>
      <c r="M21" s="273">
        <v>7403</v>
      </c>
      <c r="N21" s="121">
        <v>3607</v>
      </c>
      <c r="O21" s="273">
        <v>3872</v>
      </c>
      <c r="P21" s="158">
        <v>1135</v>
      </c>
      <c r="Q21" s="143">
        <v>4538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75" customHeight="1">
      <c r="A22" s="350"/>
      <c r="B22" s="66" t="s">
        <v>60</v>
      </c>
      <c r="C22" s="69"/>
      <c r="D22" s="69"/>
      <c r="E22" s="105" t="s">
        <v>92</v>
      </c>
      <c r="F22" s="157">
        <v>40431</v>
      </c>
      <c r="G22" s="149">
        <v>45016</v>
      </c>
      <c r="H22" s="129">
        <v>1612</v>
      </c>
      <c r="I22" s="131">
        <v>1521</v>
      </c>
      <c r="J22" s="129">
        <v>10158</v>
      </c>
      <c r="K22" s="132">
        <v>12652</v>
      </c>
      <c r="L22" s="129">
        <v>18309</v>
      </c>
      <c r="M22" s="132">
        <v>17722</v>
      </c>
      <c r="N22" s="129">
        <v>8374</v>
      </c>
      <c r="O22" s="132">
        <v>8747</v>
      </c>
      <c r="P22" s="157">
        <v>1836</v>
      </c>
      <c r="Q22" s="149">
        <v>5187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75" customHeight="1">
      <c r="A23" s="350"/>
      <c r="B23" s="8" t="s">
        <v>61</v>
      </c>
      <c r="C23" s="50" t="s">
        <v>62</v>
      </c>
      <c r="D23" s="68"/>
      <c r="E23" s="104"/>
      <c r="F23" s="154">
        <v>19197</v>
      </c>
      <c r="G23" s="133">
        <v>19486</v>
      </c>
      <c r="H23" s="124">
        <v>823</v>
      </c>
      <c r="I23" s="126">
        <v>669</v>
      </c>
      <c r="J23" s="124">
        <v>6501</v>
      </c>
      <c r="K23" s="127">
        <v>8711</v>
      </c>
      <c r="L23" s="124">
        <v>5662</v>
      </c>
      <c r="M23" s="127">
        <v>5392</v>
      </c>
      <c r="N23" s="124">
        <v>4721</v>
      </c>
      <c r="O23" s="127">
        <v>4817</v>
      </c>
      <c r="P23" s="154">
        <v>1440</v>
      </c>
      <c r="Q23" s="133">
        <v>4764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75" customHeight="1">
      <c r="A24" s="350"/>
      <c r="B24" s="52" t="s">
        <v>93</v>
      </c>
      <c r="C24" s="53"/>
      <c r="D24" s="53"/>
      <c r="E24" s="101" t="s">
        <v>94</v>
      </c>
      <c r="F24" s="155">
        <f aca="true" t="shared" si="3" ref="F24:Q24">F21-F22</f>
        <v>-13442</v>
      </c>
      <c r="G24" s="144">
        <f t="shared" si="3"/>
        <v>-12510</v>
      </c>
      <c r="H24" s="155">
        <f t="shared" si="3"/>
        <v>-488</v>
      </c>
      <c r="I24" s="144">
        <f t="shared" si="3"/>
        <v>-542</v>
      </c>
      <c r="J24" s="155">
        <f t="shared" si="3"/>
        <v>-5292</v>
      </c>
      <c r="K24" s="144">
        <f t="shared" si="3"/>
        <v>-7744</v>
      </c>
      <c r="L24" s="155">
        <f t="shared" si="3"/>
        <v>-10567</v>
      </c>
      <c r="M24" s="144">
        <f t="shared" si="3"/>
        <v>-10319</v>
      </c>
      <c r="N24" s="155">
        <f t="shared" si="3"/>
        <v>-4767</v>
      </c>
      <c r="O24" s="144">
        <f t="shared" si="3"/>
        <v>-4875</v>
      </c>
      <c r="P24" s="155">
        <f t="shared" si="3"/>
        <v>-701</v>
      </c>
      <c r="Q24" s="144">
        <f t="shared" si="3"/>
        <v>-649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75" customHeight="1">
      <c r="A25" s="350"/>
      <c r="B25" s="112" t="s">
        <v>63</v>
      </c>
      <c r="C25" s="68"/>
      <c r="D25" s="68"/>
      <c r="E25" s="352" t="s">
        <v>95</v>
      </c>
      <c r="F25" s="318">
        <v>13442</v>
      </c>
      <c r="G25" s="320">
        <v>12510</v>
      </c>
      <c r="H25" s="318">
        <v>-673</v>
      </c>
      <c r="I25" s="320">
        <v>-721</v>
      </c>
      <c r="J25" s="318">
        <v>3761</v>
      </c>
      <c r="K25" s="320">
        <v>2540</v>
      </c>
      <c r="L25" s="318">
        <v>10567</v>
      </c>
      <c r="M25" s="320">
        <v>10319</v>
      </c>
      <c r="N25" s="318">
        <v>4767</v>
      </c>
      <c r="O25" s="320">
        <v>4875</v>
      </c>
      <c r="P25" s="322">
        <v>701</v>
      </c>
      <c r="Q25" s="324">
        <v>649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75" customHeight="1">
      <c r="A26" s="350"/>
      <c r="B26" s="26" t="s">
        <v>64</v>
      </c>
      <c r="C26" s="67"/>
      <c r="D26" s="67"/>
      <c r="E26" s="353"/>
      <c r="F26" s="319"/>
      <c r="G26" s="321"/>
      <c r="H26" s="319"/>
      <c r="I26" s="321"/>
      <c r="J26" s="319"/>
      <c r="K26" s="321"/>
      <c r="L26" s="319"/>
      <c r="M26" s="321"/>
      <c r="N26" s="319"/>
      <c r="O26" s="321"/>
      <c r="P26" s="323"/>
      <c r="Q26" s="325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75" customHeight="1">
      <c r="A27" s="351"/>
      <c r="B27" s="59" t="s">
        <v>96</v>
      </c>
      <c r="C27" s="37"/>
      <c r="D27" s="37"/>
      <c r="E27" s="106" t="s">
        <v>97</v>
      </c>
      <c r="F27" s="159">
        <f aca="true" t="shared" si="4" ref="F27:Q27">F24+F25</f>
        <v>0</v>
      </c>
      <c r="G27" s="145">
        <f t="shared" si="4"/>
        <v>0</v>
      </c>
      <c r="H27" s="159">
        <f t="shared" si="4"/>
        <v>-1161</v>
      </c>
      <c r="I27" s="145">
        <f t="shared" si="4"/>
        <v>-1263</v>
      </c>
      <c r="J27" s="159">
        <f t="shared" si="4"/>
        <v>-1531</v>
      </c>
      <c r="K27" s="145">
        <f t="shared" si="4"/>
        <v>-5204</v>
      </c>
      <c r="L27" s="159">
        <f t="shared" si="4"/>
        <v>0</v>
      </c>
      <c r="M27" s="145">
        <f t="shared" si="4"/>
        <v>0</v>
      </c>
      <c r="N27" s="159">
        <f t="shared" si="4"/>
        <v>0</v>
      </c>
      <c r="O27" s="145">
        <f t="shared" si="4"/>
        <v>0</v>
      </c>
      <c r="P27" s="159">
        <f t="shared" si="4"/>
        <v>0</v>
      </c>
      <c r="Q27" s="145">
        <f t="shared" si="4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1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75" customHeight="1">
      <c r="A30" s="326" t="s">
        <v>65</v>
      </c>
      <c r="B30" s="327"/>
      <c r="C30" s="327"/>
      <c r="D30" s="327"/>
      <c r="E30" s="328"/>
      <c r="F30" s="332"/>
      <c r="G30" s="333"/>
      <c r="H30" s="332"/>
      <c r="I30" s="333"/>
      <c r="J30" s="332"/>
      <c r="K30" s="333"/>
      <c r="L30" s="332"/>
      <c r="M30" s="333"/>
      <c r="N30" s="332"/>
      <c r="O30" s="333"/>
      <c r="P30" s="332"/>
      <c r="Q30" s="333"/>
      <c r="R30" s="142"/>
      <c r="S30" s="72"/>
      <c r="T30" s="142"/>
      <c r="U30" s="72"/>
      <c r="V30" s="142"/>
      <c r="W30" s="72"/>
      <c r="X30" s="142"/>
      <c r="Y30" s="72"/>
      <c r="Z30" s="142"/>
      <c r="AA30" s="72"/>
    </row>
    <row r="31" spans="1:27" ht="15.75" customHeight="1">
      <c r="A31" s="329"/>
      <c r="B31" s="330"/>
      <c r="C31" s="330"/>
      <c r="D31" s="330"/>
      <c r="E31" s="331"/>
      <c r="F31" s="172" t="s">
        <v>290</v>
      </c>
      <c r="G31" s="74" t="s">
        <v>1</v>
      </c>
      <c r="H31" s="172" t="s">
        <v>279</v>
      </c>
      <c r="I31" s="74" t="s">
        <v>1</v>
      </c>
      <c r="J31" s="172" t="s">
        <v>279</v>
      </c>
      <c r="K31" s="75" t="s">
        <v>1</v>
      </c>
      <c r="L31" s="172" t="s">
        <v>279</v>
      </c>
      <c r="M31" s="75" t="s">
        <v>1</v>
      </c>
      <c r="N31" s="172" t="s">
        <v>279</v>
      </c>
      <c r="O31" s="75" t="s">
        <v>1</v>
      </c>
      <c r="P31" s="172" t="s">
        <v>279</v>
      </c>
      <c r="Q31" s="147" t="s">
        <v>1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334" t="s">
        <v>86</v>
      </c>
      <c r="B32" s="47" t="s">
        <v>46</v>
      </c>
      <c r="C32" s="48"/>
      <c r="D32" s="48"/>
      <c r="E32" s="16" t="s">
        <v>37</v>
      </c>
      <c r="F32" s="129"/>
      <c r="G32" s="130"/>
      <c r="H32" s="113"/>
      <c r="I32" s="115"/>
      <c r="J32" s="113"/>
      <c r="K32" s="116"/>
      <c r="L32" s="113"/>
      <c r="M32" s="116"/>
      <c r="N32" s="113"/>
      <c r="O32" s="116"/>
      <c r="P32" s="113"/>
      <c r="Q32" s="148"/>
      <c r="R32" s="130"/>
      <c r="S32" s="130"/>
      <c r="T32" s="130"/>
      <c r="U32" s="130"/>
      <c r="V32" s="141"/>
      <c r="W32" s="141"/>
      <c r="X32" s="130"/>
      <c r="Y32" s="130"/>
      <c r="Z32" s="141"/>
      <c r="AA32" s="141"/>
    </row>
    <row r="33" spans="1:27" ht="15.75" customHeight="1">
      <c r="A33" s="335"/>
      <c r="B33" s="14"/>
      <c r="C33" s="50" t="s">
        <v>66</v>
      </c>
      <c r="D33" s="68"/>
      <c r="E33" s="108"/>
      <c r="F33" s="124"/>
      <c r="G33" s="125"/>
      <c r="H33" s="124"/>
      <c r="I33" s="126"/>
      <c r="J33" s="124"/>
      <c r="K33" s="127"/>
      <c r="L33" s="124"/>
      <c r="M33" s="127"/>
      <c r="N33" s="124"/>
      <c r="O33" s="127"/>
      <c r="P33" s="124"/>
      <c r="Q33" s="133"/>
      <c r="R33" s="130"/>
      <c r="S33" s="130"/>
      <c r="T33" s="130"/>
      <c r="U33" s="130"/>
      <c r="V33" s="141"/>
      <c r="W33" s="141"/>
      <c r="X33" s="130"/>
      <c r="Y33" s="130"/>
      <c r="Z33" s="141"/>
      <c r="AA33" s="141"/>
    </row>
    <row r="34" spans="1:27" ht="15.75" customHeight="1">
      <c r="A34" s="335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20"/>
      <c r="N34" s="117"/>
      <c r="O34" s="120"/>
      <c r="P34" s="117"/>
      <c r="Q34" s="144"/>
      <c r="R34" s="130"/>
      <c r="S34" s="130"/>
      <c r="T34" s="130"/>
      <c r="U34" s="130"/>
      <c r="V34" s="141"/>
      <c r="W34" s="141"/>
      <c r="X34" s="130"/>
      <c r="Y34" s="130"/>
      <c r="Z34" s="141"/>
      <c r="AA34" s="141"/>
    </row>
    <row r="35" spans="1:27" ht="15.75" customHeight="1">
      <c r="A35" s="335"/>
      <c r="B35" s="11"/>
      <c r="C35" s="31" t="s">
        <v>68</v>
      </c>
      <c r="D35" s="67"/>
      <c r="E35" s="109"/>
      <c r="F35" s="121"/>
      <c r="G35" s="122"/>
      <c r="H35" s="121"/>
      <c r="I35" s="123"/>
      <c r="J35" s="138"/>
      <c r="K35" s="139"/>
      <c r="L35" s="138"/>
      <c r="M35" s="139"/>
      <c r="N35" s="138"/>
      <c r="O35" s="139"/>
      <c r="P35" s="121"/>
      <c r="Q35" s="143"/>
      <c r="R35" s="130"/>
      <c r="S35" s="130"/>
      <c r="T35" s="130"/>
      <c r="U35" s="130"/>
      <c r="V35" s="141"/>
      <c r="W35" s="141"/>
      <c r="X35" s="130"/>
      <c r="Y35" s="130"/>
      <c r="Z35" s="141"/>
      <c r="AA35" s="141"/>
    </row>
    <row r="36" spans="1:27" ht="15.75" customHeight="1">
      <c r="A36" s="335"/>
      <c r="B36" s="66" t="s">
        <v>49</v>
      </c>
      <c r="C36" s="69"/>
      <c r="D36" s="69"/>
      <c r="E36" s="16" t="s">
        <v>38</v>
      </c>
      <c r="F36" s="157"/>
      <c r="G36" s="133"/>
      <c r="H36" s="129"/>
      <c r="I36" s="131"/>
      <c r="J36" s="129"/>
      <c r="K36" s="132"/>
      <c r="L36" s="129"/>
      <c r="M36" s="132"/>
      <c r="N36" s="129"/>
      <c r="O36" s="132"/>
      <c r="P36" s="129"/>
      <c r="Q36" s="149"/>
      <c r="R36" s="130"/>
      <c r="S36" s="130"/>
      <c r="T36" s="130"/>
      <c r="U36" s="130"/>
      <c r="V36" s="130"/>
      <c r="W36" s="130"/>
      <c r="X36" s="130"/>
      <c r="Y36" s="130"/>
      <c r="Z36" s="141"/>
      <c r="AA36" s="141"/>
    </row>
    <row r="37" spans="1:27" ht="15.75" customHeight="1">
      <c r="A37" s="335"/>
      <c r="B37" s="14"/>
      <c r="C37" s="61" t="s">
        <v>69</v>
      </c>
      <c r="D37" s="53"/>
      <c r="E37" s="102"/>
      <c r="F37" s="155"/>
      <c r="G37" s="144"/>
      <c r="H37" s="117"/>
      <c r="I37" s="119"/>
      <c r="J37" s="117"/>
      <c r="K37" s="120"/>
      <c r="L37" s="117"/>
      <c r="M37" s="120"/>
      <c r="N37" s="117"/>
      <c r="O37" s="120"/>
      <c r="P37" s="117"/>
      <c r="Q37" s="144"/>
      <c r="R37" s="130"/>
      <c r="S37" s="130"/>
      <c r="T37" s="130"/>
      <c r="U37" s="130"/>
      <c r="V37" s="130"/>
      <c r="W37" s="130"/>
      <c r="X37" s="130"/>
      <c r="Y37" s="130"/>
      <c r="Z37" s="141"/>
      <c r="AA37" s="141"/>
    </row>
    <row r="38" spans="1:27" ht="15.75" customHeight="1">
      <c r="A38" s="335"/>
      <c r="B38" s="11"/>
      <c r="C38" s="61" t="s">
        <v>70</v>
      </c>
      <c r="D38" s="53"/>
      <c r="E38" s="102"/>
      <c r="F38" s="155"/>
      <c r="G38" s="144"/>
      <c r="H38" s="117"/>
      <c r="I38" s="119"/>
      <c r="J38" s="117"/>
      <c r="K38" s="139"/>
      <c r="L38" s="117"/>
      <c r="M38" s="139"/>
      <c r="N38" s="117"/>
      <c r="O38" s="139"/>
      <c r="P38" s="117"/>
      <c r="Q38" s="144"/>
      <c r="R38" s="130"/>
      <c r="S38" s="130"/>
      <c r="T38" s="141"/>
      <c r="U38" s="141"/>
      <c r="V38" s="130"/>
      <c r="W38" s="130"/>
      <c r="X38" s="130"/>
      <c r="Y38" s="130"/>
      <c r="Z38" s="141"/>
      <c r="AA38" s="141"/>
    </row>
    <row r="39" spans="1:27" ht="15.75" customHeight="1">
      <c r="A39" s="336"/>
      <c r="B39" s="6" t="s">
        <v>71</v>
      </c>
      <c r="C39" s="7"/>
      <c r="D39" s="7"/>
      <c r="E39" s="110" t="s">
        <v>98</v>
      </c>
      <c r="F39" s="159">
        <f aca="true" t="shared" si="5" ref="F39:Q39">F32-F36</f>
        <v>0</v>
      </c>
      <c r="G39" s="145">
        <f t="shared" si="5"/>
        <v>0</v>
      </c>
      <c r="H39" s="159">
        <f t="shared" si="5"/>
        <v>0</v>
      </c>
      <c r="I39" s="145">
        <f t="shared" si="5"/>
        <v>0</v>
      </c>
      <c r="J39" s="159">
        <f t="shared" si="5"/>
        <v>0</v>
      </c>
      <c r="K39" s="145">
        <f t="shared" si="5"/>
        <v>0</v>
      </c>
      <c r="L39" s="159">
        <f t="shared" si="5"/>
        <v>0</v>
      </c>
      <c r="M39" s="145">
        <f t="shared" si="5"/>
        <v>0</v>
      </c>
      <c r="N39" s="159">
        <f t="shared" si="5"/>
        <v>0</v>
      </c>
      <c r="O39" s="145">
        <f t="shared" si="5"/>
        <v>0</v>
      </c>
      <c r="P39" s="159">
        <f t="shared" si="5"/>
        <v>0</v>
      </c>
      <c r="Q39" s="145">
        <f t="shared" si="5"/>
        <v>0</v>
      </c>
      <c r="R39" s="130"/>
      <c r="S39" s="130"/>
      <c r="T39" s="130"/>
      <c r="U39" s="130"/>
      <c r="V39" s="130"/>
      <c r="W39" s="130"/>
      <c r="X39" s="130"/>
      <c r="Y39" s="130"/>
      <c r="Z39" s="141"/>
      <c r="AA39" s="141"/>
    </row>
    <row r="40" spans="1:27" ht="15.75" customHeight="1">
      <c r="A40" s="334" t="s">
        <v>87</v>
      </c>
      <c r="B40" s="66" t="s">
        <v>72</v>
      </c>
      <c r="C40" s="69"/>
      <c r="D40" s="69"/>
      <c r="E40" s="16" t="s">
        <v>40</v>
      </c>
      <c r="F40" s="157"/>
      <c r="G40" s="149"/>
      <c r="H40" s="129"/>
      <c r="I40" s="131"/>
      <c r="J40" s="129"/>
      <c r="K40" s="132"/>
      <c r="L40" s="129"/>
      <c r="M40" s="132"/>
      <c r="N40" s="129"/>
      <c r="O40" s="132"/>
      <c r="P40" s="129"/>
      <c r="Q40" s="149"/>
      <c r="R40" s="130"/>
      <c r="S40" s="130"/>
      <c r="T40" s="130"/>
      <c r="U40" s="130"/>
      <c r="V40" s="141"/>
      <c r="W40" s="141"/>
      <c r="X40" s="141"/>
      <c r="Y40" s="141"/>
      <c r="Z40" s="130"/>
      <c r="AA40" s="130"/>
    </row>
    <row r="41" spans="1:27" ht="15.75" customHeight="1">
      <c r="A41" s="339"/>
      <c r="B41" s="11"/>
      <c r="C41" s="61" t="s">
        <v>73</v>
      </c>
      <c r="D41" s="53"/>
      <c r="E41" s="102"/>
      <c r="F41" s="161"/>
      <c r="G41" s="163"/>
      <c r="H41" s="138"/>
      <c r="I41" s="139"/>
      <c r="J41" s="117"/>
      <c r="K41" s="120"/>
      <c r="L41" s="117"/>
      <c r="M41" s="120"/>
      <c r="N41" s="117"/>
      <c r="O41" s="120"/>
      <c r="P41" s="117"/>
      <c r="Q41" s="144"/>
      <c r="R41" s="141"/>
      <c r="S41" s="141"/>
      <c r="T41" s="141"/>
      <c r="U41" s="141"/>
      <c r="V41" s="141"/>
      <c r="W41" s="141"/>
      <c r="X41" s="141"/>
      <c r="Y41" s="141"/>
      <c r="Z41" s="130"/>
      <c r="AA41" s="130"/>
    </row>
    <row r="42" spans="1:27" ht="15.75" customHeight="1">
      <c r="A42" s="339"/>
      <c r="B42" s="66" t="s">
        <v>60</v>
      </c>
      <c r="C42" s="69"/>
      <c r="D42" s="69"/>
      <c r="E42" s="16" t="s">
        <v>41</v>
      </c>
      <c r="F42" s="157"/>
      <c r="G42" s="149"/>
      <c r="H42" s="129"/>
      <c r="I42" s="131"/>
      <c r="J42" s="129"/>
      <c r="K42" s="132"/>
      <c r="L42" s="129"/>
      <c r="M42" s="132"/>
      <c r="N42" s="129"/>
      <c r="O42" s="132"/>
      <c r="P42" s="129"/>
      <c r="Q42" s="149"/>
      <c r="R42" s="130"/>
      <c r="S42" s="130"/>
      <c r="T42" s="130"/>
      <c r="U42" s="130"/>
      <c r="V42" s="141"/>
      <c r="W42" s="141"/>
      <c r="X42" s="130"/>
      <c r="Y42" s="130"/>
      <c r="Z42" s="130"/>
      <c r="AA42" s="130"/>
    </row>
    <row r="43" spans="1:27" ht="15.75" customHeight="1">
      <c r="A43" s="339"/>
      <c r="B43" s="11"/>
      <c r="C43" s="61" t="s">
        <v>74</v>
      </c>
      <c r="D43" s="53"/>
      <c r="E43" s="102"/>
      <c r="F43" s="155"/>
      <c r="G43" s="144"/>
      <c r="H43" s="117"/>
      <c r="I43" s="119"/>
      <c r="J43" s="138"/>
      <c r="K43" s="139"/>
      <c r="L43" s="138"/>
      <c r="M43" s="139"/>
      <c r="N43" s="138"/>
      <c r="O43" s="139"/>
      <c r="P43" s="117"/>
      <c r="Q43" s="144"/>
      <c r="R43" s="130"/>
      <c r="S43" s="130"/>
      <c r="T43" s="141"/>
      <c r="U43" s="130"/>
      <c r="V43" s="141"/>
      <c r="W43" s="141"/>
      <c r="X43" s="130"/>
      <c r="Y43" s="130"/>
      <c r="Z43" s="141"/>
      <c r="AA43" s="141"/>
    </row>
    <row r="44" spans="1:27" ht="15.75" customHeight="1">
      <c r="A44" s="340"/>
      <c r="B44" s="59" t="s">
        <v>71</v>
      </c>
      <c r="C44" s="37"/>
      <c r="D44" s="37"/>
      <c r="E44" s="110" t="s">
        <v>99</v>
      </c>
      <c r="F44" s="156">
        <f aca="true" t="shared" si="6" ref="F44:Q44">F40-F42</f>
        <v>0</v>
      </c>
      <c r="G44" s="160">
        <f t="shared" si="6"/>
        <v>0</v>
      </c>
      <c r="H44" s="156">
        <f t="shared" si="6"/>
        <v>0</v>
      </c>
      <c r="I44" s="160">
        <f t="shared" si="6"/>
        <v>0</v>
      </c>
      <c r="J44" s="156">
        <f t="shared" si="6"/>
        <v>0</v>
      </c>
      <c r="K44" s="160">
        <f t="shared" si="6"/>
        <v>0</v>
      </c>
      <c r="L44" s="156">
        <f t="shared" si="6"/>
        <v>0</v>
      </c>
      <c r="M44" s="160">
        <f t="shared" si="6"/>
        <v>0</v>
      </c>
      <c r="N44" s="156">
        <f t="shared" si="6"/>
        <v>0</v>
      </c>
      <c r="O44" s="160">
        <f t="shared" si="6"/>
        <v>0</v>
      </c>
      <c r="P44" s="156">
        <f t="shared" si="6"/>
        <v>0</v>
      </c>
      <c r="Q44" s="160">
        <f t="shared" si="6"/>
        <v>0</v>
      </c>
      <c r="R44" s="141"/>
      <c r="S44" s="141"/>
      <c r="T44" s="130"/>
      <c r="U44" s="130"/>
      <c r="V44" s="141"/>
      <c r="W44" s="141"/>
      <c r="X44" s="130"/>
      <c r="Y44" s="130"/>
      <c r="Z44" s="130"/>
      <c r="AA44" s="130"/>
    </row>
    <row r="45" spans="1:27" ht="15.75" customHeight="1">
      <c r="A45" s="341" t="s">
        <v>79</v>
      </c>
      <c r="B45" s="20" t="s">
        <v>75</v>
      </c>
      <c r="C45" s="9"/>
      <c r="D45" s="9"/>
      <c r="E45" s="111" t="s">
        <v>100</v>
      </c>
      <c r="F45" s="162">
        <f aca="true" t="shared" si="7" ref="F45:Q45">F39+F44</f>
        <v>0</v>
      </c>
      <c r="G45" s="146">
        <f t="shared" si="7"/>
        <v>0</v>
      </c>
      <c r="H45" s="162">
        <f t="shared" si="7"/>
        <v>0</v>
      </c>
      <c r="I45" s="146">
        <f t="shared" si="7"/>
        <v>0</v>
      </c>
      <c r="J45" s="162">
        <f t="shared" si="7"/>
        <v>0</v>
      </c>
      <c r="K45" s="146">
        <f t="shared" si="7"/>
        <v>0</v>
      </c>
      <c r="L45" s="162">
        <f t="shared" si="7"/>
        <v>0</v>
      </c>
      <c r="M45" s="146">
        <f t="shared" si="7"/>
        <v>0</v>
      </c>
      <c r="N45" s="162">
        <f t="shared" si="7"/>
        <v>0</v>
      </c>
      <c r="O45" s="146">
        <f t="shared" si="7"/>
        <v>0</v>
      </c>
      <c r="P45" s="162">
        <f t="shared" si="7"/>
        <v>0</v>
      </c>
      <c r="Q45" s="146">
        <f t="shared" si="7"/>
        <v>0</v>
      </c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15.75" customHeight="1">
      <c r="A46" s="342"/>
      <c r="B46" s="52" t="s">
        <v>76</v>
      </c>
      <c r="C46" s="53"/>
      <c r="D46" s="53"/>
      <c r="E46" s="53"/>
      <c r="F46" s="161"/>
      <c r="G46" s="163"/>
      <c r="H46" s="138"/>
      <c r="I46" s="139"/>
      <c r="J46" s="138"/>
      <c r="K46" s="139"/>
      <c r="L46" s="138"/>
      <c r="M46" s="139"/>
      <c r="N46" s="138"/>
      <c r="O46" s="139"/>
      <c r="P46" s="138"/>
      <c r="Q46" s="128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27" ht="15.75" customHeight="1">
      <c r="A47" s="342"/>
      <c r="B47" s="52" t="s">
        <v>77</v>
      </c>
      <c r="C47" s="53"/>
      <c r="D47" s="53"/>
      <c r="E47" s="53"/>
      <c r="F47" s="155"/>
      <c r="G47" s="144"/>
      <c r="H47" s="117"/>
      <c r="I47" s="119"/>
      <c r="J47" s="117"/>
      <c r="K47" s="120"/>
      <c r="L47" s="117"/>
      <c r="M47" s="120"/>
      <c r="N47" s="117"/>
      <c r="O47" s="120"/>
      <c r="P47" s="117"/>
      <c r="Q47" s="144"/>
      <c r="R47" s="130"/>
      <c r="S47" s="130"/>
      <c r="T47" s="130"/>
      <c r="U47" s="130"/>
      <c r="V47" s="130"/>
      <c r="W47" s="130"/>
      <c r="X47" s="130"/>
      <c r="Y47" s="130"/>
      <c r="Z47" s="130"/>
      <c r="AA47" s="130"/>
    </row>
    <row r="48" spans="1:27" ht="15.75" customHeight="1">
      <c r="A48" s="343"/>
      <c r="B48" s="59" t="s">
        <v>78</v>
      </c>
      <c r="C48" s="37"/>
      <c r="D48" s="37"/>
      <c r="E48" s="37"/>
      <c r="F48" s="134"/>
      <c r="G48" s="135"/>
      <c r="H48" s="134"/>
      <c r="I48" s="136"/>
      <c r="J48" s="134"/>
      <c r="K48" s="137"/>
      <c r="L48" s="134"/>
      <c r="M48" s="137"/>
      <c r="N48" s="134"/>
      <c r="O48" s="137"/>
      <c r="P48" s="134"/>
      <c r="Q48" s="145"/>
      <c r="R48" s="130"/>
      <c r="S48" s="130"/>
      <c r="T48" s="130"/>
      <c r="U48" s="130"/>
      <c r="V48" s="130"/>
      <c r="W48" s="130"/>
      <c r="X48" s="130"/>
      <c r="Y48" s="130"/>
      <c r="Z48" s="130"/>
      <c r="AA48" s="130"/>
    </row>
    <row r="49" spans="1:18" ht="15.75" customHeight="1">
      <c r="A49" s="27" t="s">
        <v>83</v>
      </c>
      <c r="Q49" s="14"/>
      <c r="R49" s="14"/>
    </row>
    <row r="50" spans="1:18" ht="15.75" customHeight="1">
      <c r="A50" s="27"/>
      <c r="Q50" s="14"/>
      <c r="R50" s="14"/>
    </row>
  </sheetData>
  <sheetProtection/>
  <mergeCells count="32">
    <mergeCell ref="P6:Q6"/>
    <mergeCell ref="J6:K6"/>
    <mergeCell ref="L6:M6"/>
    <mergeCell ref="N6:O6"/>
    <mergeCell ref="N30:O30"/>
    <mergeCell ref="A6:E7"/>
    <mergeCell ref="A8:A18"/>
    <mergeCell ref="A19:A27"/>
    <mergeCell ref="E25:E26"/>
    <mergeCell ref="I25:I26"/>
    <mergeCell ref="A32:A39"/>
    <mergeCell ref="H25:H26"/>
    <mergeCell ref="F6:G6"/>
    <mergeCell ref="H6:I6"/>
    <mergeCell ref="A40:A44"/>
    <mergeCell ref="A45:A48"/>
    <mergeCell ref="P25:P26"/>
    <mergeCell ref="Q25:Q26"/>
    <mergeCell ref="A30:E31"/>
    <mergeCell ref="F30:G30"/>
    <mergeCell ref="H30:I30"/>
    <mergeCell ref="J30:K30"/>
    <mergeCell ref="L30:M30"/>
    <mergeCell ref="P30:Q30"/>
    <mergeCell ref="F25:F26"/>
    <mergeCell ref="G25:G26"/>
    <mergeCell ref="J25:J26"/>
    <mergeCell ref="K25:K26"/>
    <mergeCell ref="L25:L26"/>
    <mergeCell ref="M25:M26"/>
    <mergeCell ref="N25:N26"/>
    <mergeCell ref="O25:O26"/>
  </mergeCells>
  <printOptions horizontalCentered="1"/>
  <pageMargins left="0.7874015748031497" right="0.36" top="0.28" bottom="0.23" header="0.1968503937007874" footer="0.1968503937007874"/>
  <pageSetup firstPageNumber="3" useFirstPageNumber="1" fitToHeight="0" fitToWidth="1" horizontalDpi="600" verticalDpi="600" orientation="landscape" paperSize="9" scale="67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3" sqref="E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99" t="s">
        <v>0</v>
      </c>
      <c r="B1" s="299"/>
      <c r="C1" s="299"/>
      <c r="D1" s="299"/>
      <c r="E1" s="76" t="s">
        <v>312</v>
      </c>
      <c r="F1" s="2"/>
      <c r="AA1" s="315" t="s">
        <v>129</v>
      </c>
      <c r="AB1" s="315"/>
    </row>
    <row r="2" spans="27:37" ht="13.5">
      <c r="AA2" s="314" t="s">
        <v>106</v>
      </c>
      <c r="AB2" s="314"/>
      <c r="AC2" s="308" t="s">
        <v>107</v>
      </c>
      <c r="AD2" s="305" t="s">
        <v>108</v>
      </c>
      <c r="AE2" s="316"/>
      <c r="AF2" s="317"/>
      <c r="AG2" s="314" t="s">
        <v>109</v>
      </c>
      <c r="AH2" s="314" t="s">
        <v>110</v>
      </c>
      <c r="AI2" s="314" t="s">
        <v>111</v>
      </c>
      <c r="AJ2" s="314" t="s">
        <v>112</v>
      </c>
      <c r="AK2" s="314" t="s">
        <v>113</v>
      </c>
    </row>
    <row r="3" spans="1:37" ht="14.25">
      <c r="A3" s="22" t="s">
        <v>130</v>
      </c>
      <c r="AA3" s="314"/>
      <c r="AB3" s="314"/>
      <c r="AC3" s="310"/>
      <c r="AD3" s="165"/>
      <c r="AE3" s="164" t="s">
        <v>126</v>
      </c>
      <c r="AF3" s="164" t="s">
        <v>127</v>
      </c>
      <c r="AG3" s="314"/>
      <c r="AH3" s="314"/>
      <c r="AI3" s="314"/>
      <c r="AJ3" s="314"/>
      <c r="AK3" s="314"/>
    </row>
    <row r="4" spans="27:38" ht="13.5">
      <c r="AA4" s="166" t="str">
        <f>E1</f>
        <v>仙台市</v>
      </c>
      <c r="AB4" s="166" t="s">
        <v>131</v>
      </c>
      <c r="AC4" s="167">
        <f>SUM(F22)</f>
        <v>539718</v>
      </c>
      <c r="AD4" s="167">
        <f>F9</f>
        <v>186442</v>
      </c>
      <c r="AE4" s="167">
        <f>F10</f>
        <v>91230</v>
      </c>
      <c r="AF4" s="167">
        <f>F13</f>
        <v>66228</v>
      </c>
      <c r="AG4" s="167">
        <f>F14</f>
        <v>2919</v>
      </c>
      <c r="AH4" s="167">
        <f>F15</f>
        <v>32283</v>
      </c>
      <c r="AI4" s="167">
        <f>F17</f>
        <v>83380</v>
      </c>
      <c r="AJ4" s="167">
        <f>F20</f>
        <v>58904</v>
      </c>
      <c r="AK4" s="167">
        <f>F21</f>
        <v>137127</v>
      </c>
      <c r="AL4" s="168"/>
    </row>
    <row r="5" spans="1:37" ht="14.25">
      <c r="A5" s="21" t="s">
        <v>281</v>
      </c>
      <c r="E5" s="3"/>
      <c r="AA5" s="166" t="str">
        <f>E1</f>
        <v>仙台市</v>
      </c>
      <c r="AB5" s="166" t="s">
        <v>115</v>
      </c>
      <c r="AC5" s="169"/>
      <c r="AD5" s="169">
        <f>G9</f>
        <v>34.54433611626813</v>
      </c>
      <c r="AE5" s="169">
        <f>G10</f>
        <v>16.903271708558915</v>
      </c>
      <c r="AF5" s="169">
        <f>G13</f>
        <v>12.270852556334976</v>
      </c>
      <c r="AG5" s="169">
        <f>G14</f>
        <v>0.5408379931742132</v>
      </c>
      <c r="AH5" s="169">
        <f>G15</f>
        <v>5.98145698309117</v>
      </c>
      <c r="AI5" s="169">
        <f>G17</f>
        <v>15.448808451821137</v>
      </c>
      <c r="AJ5" s="169">
        <f>G20</f>
        <v>10.913847601895805</v>
      </c>
      <c r="AK5" s="169">
        <f>G21</f>
        <v>25.40715707091481</v>
      </c>
    </row>
    <row r="6" spans="1:37" ht="14.25">
      <c r="A6" s="3"/>
      <c r="G6" s="303" t="s">
        <v>132</v>
      </c>
      <c r="H6" s="304"/>
      <c r="I6" s="30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AA6" s="166" t="str">
        <f>E1</f>
        <v>仙台市</v>
      </c>
      <c r="AB6" s="166" t="s">
        <v>116</v>
      </c>
      <c r="AC6" s="169">
        <f>SUM(I22)</f>
        <v>-5.271083808688026</v>
      </c>
      <c r="AD6" s="169">
        <f>I9</f>
        <v>2.364729458917836</v>
      </c>
      <c r="AE6" s="169">
        <f>I10</f>
        <v>1.9830978358075457</v>
      </c>
      <c r="AF6" s="169">
        <f>I13</f>
        <v>3.0385064177362864</v>
      </c>
      <c r="AG6" s="169">
        <f>I14</f>
        <v>5.531453362255956</v>
      </c>
      <c r="AH6" s="169">
        <f>I15</f>
        <v>12.245749452383436</v>
      </c>
      <c r="AI6" s="169">
        <f>I17</f>
        <v>-10.380704658311657</v>
      </c>
      <c r="AJ6" s="169">
        <f>I20</f>
        <v>-7.18956308002584</v>
      </c>
      <c r="AK6" s="169">
        <f>I21</f>
        <v>-13.883882312305706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55" t="s">
        <v>1</v>
      </c>
      <c r="I7" s="175" t="s">
        <v>21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56"/>
      <c r="I8" s="18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9" ht="18" customHeight="1">
      <c r="A9" s="300" t="s">
        <v>80</v>
      </c>
      <c r="B9" s="300" t="s">
        <v>81</v>
      </c>
      <c r="C9" s="47" t="s">
        <v>3</v>
      </c>
      <c r="D9" s="48"/>
      <c r="E9" s="49"/>
      <c r="F9" s="77">
        <v>186442</v>
      </c>
      <c r="G9" s="78">
        <f aca="true" t="shared" si="0" ref="G9:G22">F9/$F$22*100</f>
        <v>34.54433611626813</v>
      </c>
      <c r="H9" s="257">
        <v>182135</v>
      </c>
      <c r="I9" s="262">
        <f aca="true" t="shared" si="1" ref="I9:I40">(F9/H9-1)*100</f>
        <v>2.364729458917836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AA9" s="311" t="s">
        <v>129</v>
      </c>
      <c r="AB9" s="312"/>
      <c r="AC9" s="313" t="s">
        <v>117</v>
      </c>
    </row>
    <row r="10" spans="1:37" ht="18" customHeight="1">
      <c r="A10" s="301"/>
      <c r="B10" s="301"/>
      <c r="C10" s="8"/>
      <c r="D10" s="50" t="s">
        <v>22</v>
      </c>
      <c r="E10" s="30"/>
      <c r="F10" s="81">
        <v>91230</v>
      </c>
      <c r="G10" s="82">
        <f t="shared" si="0"/>
        <v>16.903271708558915</v>
      </c>
      <c r="H10" s="258">
        <v>89456</v>
      </c>
      <c r="I10" s="263">
        <f t="shared" si="1"/>
        <v>1.9830978358075457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AA10" s="314" t="s">
        <v>106</v>
      </c>
      <c r="AB10" s="314"/>
      <c r="AC10" s="313"/>
      <c r="AD10" s="305" t="s">
        <v>118</v>
      </c>
      <c r="AE10" s="316"/>
      <c r="AF10" s="317"/>
      <c r="AG10" s="305" t="s">
        <v>119</v>
      </c>
      <c r="AH10" s="306"/>
      <c r="AI10" s="307"/>
      <c r="AJ10" s="305" t="s">
        <v>120</v>
      </c>
      <c r="AK10" s="307"/>
    </row>
    <row r="11" spans="1:37" ht="18" customHeight="1">
      <c r="A11" s="301"/>
      <c r="B11" s="301"/>
      <c r="C11" s="34"/>
      <c r="D11" s="35"/>
      <c r="E11" s="33" t="s">
        <v>23</v>
      </c>
      <c r="F11" s="85">
        <v>61979</v>
      </c>
      <c r="G11" s="86">
        <f t="shared" si="0"/>
        <v>11.48358957826124</v>
      </c>
      <c r="H11" s="259">
        <v>59845</v>
      </c>
      <c r="I11" s="264">
        <f t="shared" si="1"/>
        <v>3.565878519508736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AA11" s="314"/>
      <c r="AB11" s="314"/>
      <c r="AC11" s="311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301"/>
      <c r="B12" s="301"/>
      <c r="C12" s="34"/>
      <c r="D12" s="36"/>
      <c r="E12" s="33" t="s">
        <v>24</v>
      </c>
      <c r="F12" s="85">
        <v>22375</v>
      </c>
      <c r="G12" s="86">
        <f t="shared" si="0"/>
        <v>4.1456834865615</v>
      </c>
      <c r="H12" s="259">
        <v>22861</v>
      </c>
      <c r="I12" s="264">
        <f t="shared" si="1"/>
        <v>-2.125891255850576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AA12" s="166" t="str">
        <f>E1</f>
        <v>仙台市</v>
      </c>
      <c r="AB12" s="166" t="s">
        <v>131</v>
      </c>
      <c r="AC12" s="167">
        <f>F40</f>
        <v>520717</v>
      </c>
      <c r="AD12" s="167">
        <f>F23</f>
        <v>220231</v>
      </c>
      <c r="AE12" s="167">
        <f>F24</f>
        <v>65714</v>
      </c>
      <c r="AF12" s="167">
        <f>F26</f>
        <v>60606</v>
      </c>
      <c r="AG12" s="167">
        <f>F27</f>
        <v>199788</v>
      </c>
      <c r="AH12" s="167">
        <f>F28</f>
        <v>59258</v>
      </c>
      <c r="AI12" s="167">
        <f>F32</f>
        <v>28496</v>
      </c>
      <c r="AJ12" s="167">
        <f>F34</f>
        <v>100698</v>
      </c>
      <c r="AK12" s="167">
        <f>F35</f>
        <v>94367</v>
      </c>
      <c r="AL12" s="171"/>
    </row>
    <row r="13" spans="1:37" ht="18" customHeight="1">
      <c r="A13" s="301"/>
      <c r="B13" s="301"/>
      <c r="C13" s="11"/>
      <c r="D13" s="31" t="s">
        <v>25</v>
      </c>
      <c r="E13" s="32"/>
      <c r="F13" s="89">
        <v>66228</v>
      </c>
      <c r="G13" s="90">
        <f t="shared" si="0"/>
        <v>12.270852556334976</v>
      </c>
      <c r="H13" s="260">
        <v>64275</v>
      </c>
      <c r="I13" s="265">
        <f t="shared" si="1"/>
        <v>3.0385064177362864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AA13" s="166" t="str">
        <f>E1</f>
        <v>仙台市</v>
      </c>
      <c r="AB13" s="166" t="s">
        <v>115</v>
      </c>
      <c r="AC13" s="169"/>
      <c r="AD13" s="169">
        <f>G23</f>
        <v>42.29379874288721</v>
      </c>
      <c r="AE13" s="169">
        <f>G24</f>
        <v>12.619906782378912</v>
      </c>
      <c r="AF13" s="169">
        <f>G26</f>
        <v>11.638951676246407</v>
      </c>
      <c r="AG13" s="169">
        <f>G27</f>
        <v>38.36786584651548</v>
      </c>
      <c r="AH13" s="169">
        <f>G28</f>
        <v>11.380077854189512</v>
      </c>
      <c r="AI13" s="169">
        <f>G32</f>
        <v>5.472454327398568</v>
      </c>
      <c r="AJ13" s="169">
        <f>G34</f>
        <v>19.33833541059731</v>
      </c>
      <c r="AK13" s="169">
        <f>G35</f>
        <v>18.12251184424553</v>
      </c>
    </row>
    <row r="14" spans="1:37" ht="18" customHeight="1">
      <c r="A14" s="301"/>
      <c r="B14" s="301"/>
      <c r="C14" s="52" t="s">
        <v>4</v>
      </c>
      <c r="D14" s="53"/>
      <c r="E14" s="54"/>
      <c r="F14" s="85">
        <v>2919</v>
      </c>
      <c r="G14" s="86">
        <f t="shared" si="0"/>
        <v>0.5408379931742132</v>
      </c>
      <c r="H14" s="259">
        <v>2766</v>
      </c>
      <c r="I14" s="264">
        <f t="shared" si="1"/>
        <v>5.531453362255956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AA14" s="166" t="str">
        <f>E1</f>
        <v>仙台市</v>
      </c>
      <c r="AB14" s="166" t="s">
        <v>116</v>
      </c>
      <c r="AC14" s="169">
        <f>I40</f>
        <v>-3.9871593702117347</v>
      </c>
      <c r="AD14" s="169">
        <f>I23</f>
        <v>2.2110114309847884</v>
      </c>
      <c r="AE14" s="169">
        <f>I24</f>
        <v>921.99066874028</v>
      </c>
      <c r="AF14" s="169">
        <f>I26</f>
        <v>0.3593369653413614</v>
      </c>
      <c r="AG14" s="169">
        <f>I27</f>
        <v>-4.551057263250424</v>
      </c>
      <c r="AH14" s="169">
        <f>I28</f>
        <v>-0.8250907934595264</v>
      </c>
      <c r="AI14" s="169">
        <f>I32</f>
        <v>-20.745376164650253</v>
      </c>
      <c r="AJ14" s="169">
        <f>I34</f>
        <v>-14.343314052398771</v>
      </c>
      <c r="AK14" s="169">
        <f>I35</f>
        <v>-14.730412310583818</v>
      </c>
    </row>
    <row r="15" spans="1:25" ht="18" customHeight="1">
      <c r="A15" s="301"/>
      <c r="B15" s="301"/>
      <c r="C15" s="52" t="s">
        <v>5</v>
      </c>
      <c r="D15" s="53"/>
      <c r="E15" s="54"/>
      <c r="F15" s="85">
        <v>32283</v>
      </c>
      <c r="G15" s="86">
        <f t="shared" si="0"/>
        <v>5.98145698309117</v>
      </c>
      <c r="H15" s="259">
        <v>28761</v>
      </c>
      <c r="I15" s="264">
        <f t="shared" si="1"/>
        <v>12.245749452383436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ht="18" customHeight="1">
      <c r="A16" s="301"/>
      <c r="B16" s="301"/>
      <c r="C16" s="52" t="s">
        <v>26</v>
      </c>
      <c r="D16" s="53"/>
      <c r="E16" s="54"/>
      <c r="F16" s="85">
        <v>12270</v>
      </c>
      <c r="G16" s="86">
        <f t="shared" si="0"/>
        <v>2.273409447155737</v>
      </c>
      <c r="H16" s="259">
        <v>11797</v>
      </c>
      <c r="I16" s="264">
        <f t="shared" si="1"/>
        <v>4.0094939391370765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ht="18" customHeight="1">
      <c r="A17" s="301"/>
      <c r="B17" s="301"/>
      <c r="C17" s="52" t="s">
        <v>6</v>
      </c>
      <c r="D17" s="53"/>
      <c r="E17" s="54"/>
      <c r="F17" s="85">
        <v>83380</v>
      </c>
      <c r="G17" s="86">
        <f t="shared" si="0"/>
        <v>15.448808451821137</v>
      </c>
      <c r="H17" s="259">
        <v>93038</v>
      </c>
      <c r="I17" s="264">
        <f t="shared" si="1"/>
        <v>-10.380704658311657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ht="18" customHeight="1">
      <c r="A18" s="301"/>
      <c r="B18" s="301"/>
      <c r="C18" s="52" t="s">
        <v>27</v>
      </c>
      <c r="D18" s="53"/>
      <c r="E18" s="54"/>
      <c r="F18" s="85">
        <v>22005</v>
      </c>
      <c r="G18" s="86">
        <f t="shared" si="0"/>
        <v>4.077129167454115</v>
      </c>
      <c r="H18" s="259">
        <v>24571</v>
      </c>
      <c r="I18" s="264">
        <f t="shared" si="1"/>
        <v>-10.443205404745438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18" customHeight="1">
      <c r="A19" s="301"/>
      <c r="B19" s="301"/>
      <c r="C19" s="52" t="s">
        <v>28</v>
      </c>
      <c r="D19" s="53"/>
      <c r="E19" s="54"/>
      <c r="F19" s="85">
        <v>4388</v>
      </c>
      <c r="G19" s="86">
        <f t="shared" si="0"/>
        <v>0.8130171682248878</v>
      </c>
      <c r="H19" s="259">
        <v>3980</v>
      </c>
      <c r="I19" s="264">
        <f t="shared" si="1"/>
        <v>10.25125628140704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ht="18" customHeight="1">
      <c r="A20" s="301"/>
      <c r="B20" s="301"/>
      <c r="C20" s="52" t="s">
        <v>7</v>
      </c>
      <c r="D20" s="53"/>
      <c r="E20" s="54"/>
      <c r="F20" s="85">
        <v>58904</v>
      </c>
      <c r="G20" s="86">
        <f t="shared" si="0"/>
        <v>10.913847601895805</v>
      </c>
      <c r="H20" s="259">
        <v>63467</v>
      </c>
      <c r="I20" s="264">
        <f t="shared" si="1"/>
        <v>-7.18956308002584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ht="18" customHeight="1">
      <c r="A21" s="301"/>
      <c r="B21" s="301"/>
      <c r="C21" s="57" t="s">
        <v>8</v>
      </c>
      <c r="D21" s="58"/>
      <c r="E21" s="56"/>
      <c r="F21" s="93">
        <v>137127</v>
      </c>
      <c r="G21" s="94">
        <f t="shared" si="0"/>
        <v>25.40715707091481</v>
      </c>
      <c r="H21" s="261">
        <v>159235</v>
      </c>
      <c r="I21" s="266">
        <f t="shared" si="1"/>
        <v>-13.883882312305706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ht="18" customHeight="1">
      <c r="A22" s="301"/>
      <c r="B22" s="302"/>
      <c r="C22" s="59" t="s">
        <v>9</v>
      </c>
      <c r="D22" s="37"/>
      <c r="E22" s="60"/>
      <c r="F22" s="97">
        <f>SUM(F9,F14:F21)</f>
        <v>539718</v>
      </c>
      <c r="G22" s="98">
        <f t="shared" si="0"/>
        <v>100</v>
      </c>
      <c r="H22" s="97">
        <f>SUM(H9,H14:H21)</f>
        <v>569750</v>
      </c>
      <c r="I22" s="267">
        <f t="shared" si="1"/>
        <v>-5.271083808688026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ht="18" customHeight="1">
      <c r="A23" s="301"/>
      <c r="B23" s="300" t="s">
        <v>82</v>
      </c>
      <c r="C23" s="4" t="s">
        <v>10</v>
      </c>
      <c r="D23" s="5"/>
      <c r="E23" s="23"/>
      <c r="F23" s="77">
        <v>220231</v>
      </c>
      <c r="G23" s="78">
        <f aca="true" t="shared" si="2" ref="G23:G40">F23/$F$40*100</f>
        <v>42.29379874288721</v>
      </c>
      <c r="H23" s="257">
        <v>215467</v>
      </c>
      <c r="I23" s="268">
        <f t="shared" si="1"/>
        <v>2.2110114309847884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8" customHeight="1">
      <c r="A24" s="301"/>
      <c r="B24" s="301"/>
      <c r="C24" s="8"/>
      <c r="D24" s="10" t="s">
        <v>11</v>
      </c>
      <c r="E24" s="38"/>
      <c r="F24" s="85">
        <v>65714</v>
      </c>
      <c r="G24" s="86">
        <f t="shared" si="2"/>
        <v>12.619906782378912</v>
      </c>
      <c r="H24" s="259">
        <v>6430</v>
      </c>
      <c r="I24" s="264">
        <f t="shared" si="1"/>
        <v>921.99066874028</v>
      </c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18" customHeight="1">
      <c r="A25" s="301"/>
      <c r="B25" s="301"/>
      <c r="C25" s="8"/>
      <c r="D25" s="10" t="s">
        <v>29</v>
      </c>
      <c r="E25" s="38"/>
      <c r="F25" s="85">
        <v>93911</v>
      </c>
      <c r="G25" s="86">
        <f t="shared" si="2"/>
        <v>18.034940284261893</v>
      </c>
      <c r="H25" s="259">
        <v>90769</v>
      </c>
      <c r="I25" s="264">
        <f t="shared" si="1"/>
        <v>3.4615342242395597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8" customHeight="1">
      <c r="A26" s="301"/>
      <c r="B26" s="301"/>
      <c r="C26" s="11"/>
      <c r="D26" s="10" t="s">
        <v>12</v>
      </c>
      <c r="E26" s="38"/>
      <c r="F26" s="85">
        <v>60606</v>
      </c>
      <c r="G26" s="86">
        <f t="shared" si="2"/>
        <v>11.638951676246407</v>
      </c>
      <c r="H26" s="259">
        <v>60389</v>
      </c>
      <c r="I26" s="264">
        <f t="shared" si="1"/>
        <v>0.3593369653413614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ht="18" customHeight="1">
      <c r="A27" s="301"/>
      <c r="B27" s="301"/>
      <c r="C27" s="8" t="s">
        <v>13</v>
      </c>
      <c r="D27" s="14"/>
      <c r="E27" s="25"/>
      <c r="F27" s="77">
        <v>199788</v>
      </c>
      <c r="G27" s="78">
        <f t="shared" si="2"/>
        <v>38.36786584651548</v>
      </c>
      <c r="H27" s="257">
        <v>209314</v>
      </c>
      <c r="I27" s="268">
        <f t="shared" si="1"/>
        <v>-4.551057263250424</v>
      </c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8" customHeight="1">
      <c r="A28" s="301"/>
      <c r="B28" s="301"/>
      <c r="C28" s="8"/>
      <c r="D28" s="10" t="s">
        <v>14</v>
      </c>
      <c r="E28" s="38"/>
      <c r="F28" s="85">
        <v>59258</v>
      </c>
      <c r="G28" s="86">
        <f t="shared" si="2"/>
        <v>11.380077854189512</v>
      </c>
      <c r="H28" s="259">
        <v>59751</v>
      </c>
      <c r="I28" s="264">
        <f t="shared" si="1"/>
        <v>-0.8250907934595264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ht="18" customHeight="1">
      <c r="A29" s="301"/>
      <c r="B29" s="301"/>
      <c r="C29" s="8"/>
      <c r="D29" s="10" t="s">
        <v>30</v>
      </c>
      <c r="E29" s="38"/>
      <c r="F29" s="85">
        <v>8272</v>
      </c>
      <c r="G29" s="86">
        <f t="shared" si="2"/>
        <v>1.5885788249663444</v>
      </c>
      <c r="H29" s="259">
        <v>8604</v>
      </c>
      <c r="I29" s="264">
        <f t="shared" si="1"/>
        <v>-3.8586703858670357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18" customHeight="1">
      <c r="A30" s="301"/>
      <c r="B30" s="301"/>
      <c r="C30" s="8"/>
      <c r="D30" s="10" t="s">
        <v>31</v>
      </c>
      <c r="E30" s="38"/>
      <c r="F30" s="85">
        <v>46249</v>
      </c>
      <c r="G30" s="86">
        <f t="shared" si="2"/>
        <v>8.881791837024718</v>
      </c>
      <c r="H30" s="259">
        <v>47535</v>
      </c>
      <c r="I30" s="264">
        <f t="shared" si="1"/>
        <v>-2.705374986851794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ht="18" customHeight="1">
      <c r="A31" s="301"/>
      <c r="B31" s="301"/>
      <c r="C31" s="8"/>
      <c r="D31" s="10" t="s">
        <v>32</v>
      </c>
      <c r="E31" s="38"/>
      <c r="F31" s="85">
        <v>29657</v>
      </c>
      <c r="G31" s="86">
        <f t="shared" si="2"/>
        <v>5.695416128146383</v>
      </c>
      <c r="H31" s="259">
        <v>27540</v>
      </c>
      <c r="I31" s="264">
        <f t="shared" si="1"/>
        <v>7.68700072621642</v>
      </c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ht="18" customHeight="1">
      <c r="A32" s="301"/>
      <c r="B32" s="301"/>
      <c r="C32" s="8"/>
      <c r="D32" s="10" t="s">
        <v>15</v>
      </c>
      <c r="E32" s="38"/>
      <c r="F32" s="85">
        <v>28496</v>
      </c>
      <c r="G32" s="86">
        <f t="shared" si="2"/>
        <v>5.472454327398568</v>
      </c>
      <c r="H32" s="259">
        <v>35955</v>
      </c>
      <c r="I32" s="264">
        <f t="shared" si="1"/>
        <v>-20.745376164650253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ht="18" customHeight="1">
      <c r="A33" s="301"/>
      <c r="B33" s="301"/>
      <c r="C33" s="11"/>
      <c r="D33" s="10" t="s">
        <v>33</v>
      </c>
      <c r="E33" s="38"/>
      <c r="F33" s="85">
        <v>27856</v>
      </c>
      <c r="G33" s="86">
        <f t="shared" si="2"/>
        <v>5.3495468747899535</v>
      </c>
      <c r="H33" s="259">
        <v>29929</v>
      </c>
      <c r="I33" s="264">
        <f t="shared" si="1"/>
        <v>-6.926392462160447</v>
      </c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ht="18" customHeight="1">
      <c r="A34" s="301"/>
      <c r="B34" s="301"/>
      <c r="C34" s="8" t="s">
        <v>16</v>
      </c>
      <c r="D34" s="14"/>
      <c r="E34" s="25"/>
      <c r="F34" s="77">
        <v>100698</v>
      </c>
      <c r="G34" s="78">
        <f t="shared" si="2"/>
        <v>19.33833541059731</v>
      </c>
      <c r="H34" s="257">
        <v>117560</v>
      </c>
      <c r="I34" s="268">
        <f t="shared" si="1"/>
        <v>-14.343314052398771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ht="18" customHeight="1">
      <c r="A35" s="301"/>
      <c r="B35" s="301"/>
      <c r="C35" s="8"/>
      <c r="D35" s="39" t="s">
        <v>17</v>
      </c>
      <c r="E35" s="40"/>
      <c r="F35" s="81">
        <v>94367</v>
      </c>
      <c r="G35" s="82">
        <f t="shared" si="2"/>
        <v>18.12251184424553</v>
      </c>
      <c r="H35" s="258">
        <v>110669</v>
      </c>
      <c r="I35" s="263">
        <f t="shared" si="1"/>
        <v>-14.730412310583818</v>
      </c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ht="18" customHeight="1">
      <c r="A36" s="301"/>
      <c r="B36" s="301"/>
      <c r="C36" s="8"/>
      <c r="D36" s="41"/>
      <c r="E36" s="153" t="s">
        <v>103</v>
      </c>
      <c r="F36" s="85">
        <v>63691</v>
      </c>
      <c r="G36" s="86">
        <f t="shared" si="2"/>
        <v>12.231404006398868</v>
      </c>
      <c r="H36" s="259">
        <v>84182</v>
      </c>
      <c r="I36" s="264">
        <f t="shared" si="1"/>
        <v>-24.341308118125017</v>
      </c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ht="18" customHeight="1">
      <c r="A37" s="301"/>
      <c r="B37" s="301"/>
      <c r="C37" s="8"/>
      <c r="D37" s="12"/>
      <c r="E37" s="33" t="s">
        <v>34</v>
      </c>
      <c r="F37" s="85">
        <v>29781</v>
      </c>
      <c r="G37" s="86">
        <f t="shared" si="2"/>
        <v>5.719229447089302</v>
      </c>
      <c r="H37" s="259">
        <v>26487</v>
      </c>
      <c r="I37" s="264">
        <f t="shared" si="1"/>
        <v>12.436289500509679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ht="18" customHeight="1">
      <c r="A38" s="301"/>
      <c r="B38" s="301"/>
      <c r="C38" s="8"/>
      <c r="D38" s="61" t="s">
        <v>35</v>
      </c>
      <c r="E38" s="54"/>
      <c r="F38" s="85">
        <v>6331</v>
      </c>
      <c r="G38" s="86">
        <f t="shared" si="2"/>
        <v>1.2158235663517802</v>
      </c>
      <c r="H38" s="259">
        <v>6891</v>
      </c>
      <c r="I38" s="264">
        <f t="shared" si="1"/>
        <v>-8.126541866202297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ht="18" customHeight="1">
      <c r="A39" s="301"/>
      <c r="B39" s="301"/>
      <c r="C39" s="6"/>
      <c r="D39" s="55" t="s">
        <v>36</v>
      </c>
      <c r="E39" s="56"/>
      <c r="F39" s="93">
        <v>0</v>
      </c>
      <c r="G39" s="94">
        <f t="shared" si="2"/>
        <v>0</v>
      </c>
      <c r="H39" s="261">
        <v>0</v>
      </c>
      <c r="I39" s="266" t="e">
        <f t="shared" si="1"/>
        <v>#DIV/0!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18" customHeight="1">
      <c r="A40" s="302"/>
      <c r="B40" s="302"/>
      <c r="C40" s="6" t="s">
        <v>18</v>
      </c>
      <c r="D40" s="7"/>
      <c r="E40" s="24"/>
      <c r="F40" s="97">
        <f>SUM(F23,F27,F34)</f>
        <v>520717</v>
      </c>
      <c r="G40" s="98">
        <f t="shared" si="2"/>
        <v>100</v>
      </c>
      <c r="H40" s="97">
        <f>SUM(H23,H27,H34)</f>
        <v>542341</v>
      </c>
      <c r="I40" s="267">
        <f t="shared" si="1"/>
        <v>-3.9871593702117347</v>
      </c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ht="18" customHeight="1">
      <c r="A41" s="151" t="s">
        <v>19</v>
      </c>
    </row>
    <row r="42" ht="18" customHeight="1">
      <c r="A42" s="152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2" sqref="C2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79" t="s">
        <v>0</v>
      </c>
      <c r="B1" s="179"/>
      <c r="C1" s="76" t="s">
        <v>312</v>
      </c>
      <c r="D1" s="180"/>
      <c r="E1" s="180"/>
      <c r="AA1" s="1" t="str">
        <f>C1</f>
        <v>仙台市</v>
      </c>
      <c r="AB1" s="1" t="s">
        <v>134</v>
      </c>
      <c r="AC1" s="1" t="s">
        <v>135</v>
      </c>
      <c r="AD1" s="181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2">
        <f>I7</f>
        <v>539718</v>
      </c>
      <c r="AC2" s="182">
        <f>I9</f>
        <v>520717</v>
      </c>
      <c r="AD2" s="182">
        <f>I10</f>
        <v>19001</v>
      </c>
      <c r="AE2" s="182">
        <f>I11</f>
        <v>15787</v>
      </c>
      <c r="AF2" s="182">
        <f>I12</f>
        <v>3214</v>
      </c>
      <c r="AG2" s="182">
        <f>I13</f>
        <v>343</v>
      </c>
      <c r="AH2" s="1">
        <f>I14</f>
        <v>11</v>
      </c>
      <c r="AI2" s="182">
        <f>I15</f>
        <v>1550</v>
      </c>
      <c r="AJ2" s="182">
        <f>I25</f>
        <v>236961</v>
      </c>
      <c r="AK2" s="183">
        <f>I26</f>
        <v>0.894</v>
      </c>
      <c r="AL2" s="184">
        <f>I27</f>
        <v>1.4</v>
      </c>
      <c r="AM2" s="184">
        <f>I28</f>
        <v>96.2</v>
      </c>
      <c r="AN2" s="184">
        <f>I29</f>
        <v>57</v>
      </c>
      <c r="AO2" s="184">
        <f>I33</f>
        <v>122.8</v>
      </c>
      <c r="AP2" s="182">
        <f>I16</f>
        <v>167487</v>
      </c>
      <c r="AQ2" s="182">
        <f>I17</f>
        <v>159261</v>
      </c>
      <c r="AR2" s="182">
        <f>I18</f>
        <v>783603</v>
      </c>
      <c r="AS2" s="185">
        <f>I21</f>
        <v>3.531520001457467</v>
      </c>
    </row>
    <row r="3" spans="27:45" ht="13.5">
      <c r="AA3" s="1" t="s">
        <v>152</v>
      </c>
      <c r="AB3" s="182">
        <f>H7</f>
        <v>569750</v>
      </c>
      <c r="AC3" s="182">
        <f>H9</f>
        <v>542341</v>
      </c>
      <c r="AD3" s="182">
        <f>H10</f>
        <v>27409</v>
      </c>
      <c r="AE3" s="182">
        <f>H11</f>
        <v>24538</v>
      </c>
      <c r="AF3" s="182">
        <f>H12</f>
        <v>2871</v>
      </c>
      <c r="AG3" s="182">
        <f>H13</f>
        <v>-3074</v>
      </c>
      <c r="AH3" s="1">
        <f>H14</f>
        <v>83</v>
      </c>
      <c r="AI3" s="182">
        <f>H15</f>
        <v>-8098</v>
      </c>
      <c r="AJ3" s="182">
        <f>H25</f>
        <v>263229</v>
      </c>
      <c r="AK3" s="183">
        <f>H26</f>
        <v>0.869</v>
      </c>
      <c r="AL3" s="184">
        <f>H27</f>
        <v>1.2</v>
      </c>
      <c r="AM3" s="184">
        <f>H28</f>
        <v>98.2</v>
      </c>
      <c r="AN3" s="184">
        <f>H29</f>
        <v>58.4</v>
      </c>
      <c r="AO3" s="184">
        <f>H33</f>
        <v>133.2</v>
      </c>
      <c r="AP3" s="182">
        <f>H16</f>
        <v>180909</v>
      </c>
      <c r="AQ3" s="182">
        <f>H17</f>
        <v>161396</v>
      </c>
      <c r="AR3" s="182">
        <f>H18</f>
        <v>775536</v>
      </c>
      <c r="AS3" s="185">
        <f>H21</f>
        <v>3.6139457733417464</v>
      </c>
    </row>
    <row r="4" spans="1:44" ht="13.5">
      <c r="A4" s="21" t="s">
        <v>153</v>
      </c>
      <c r="AP4" s="182"/>
      <c r="AQ4" s="182"/>
      <c r="AR4" s="182"/>
    </row>
    <row r="5" ht="13.5">
      <c r="I5" s="186" t="s">
        <v>154</v>
      </c>
    </row>
    <row r="6" spans="1:9" s="173" customFormat="1" ht="29.25" customHeight="1">
      <c r="A6" s="187" t="s">
        <v>155</v>
      </c>
      <c r="B6" s="188"/>
      <c r="C6" s="188"/>
      <c r="D6" s="189"/>
      <c r="E6" s="164" t="s">
        <v>272</v>
      </c>
      <c r="F6" s="164" t="s">
        <v>273</v>
      </c>
      <c r="G6" s="164" t="s">
        <v>274</v>
      </c>
      <c r="H6" s="164" t="s">
        <v>275</v>
      </c>
      <c r="I6" s="164" t="s">
        <v>284</v>
      </c>
    </row>
    <row r="7" spans="1:9" ht="27" customHeight="1">
      <c r="A7" s="300" t="s">
        <v>156</v>
      </c>
      <c r="B7" s="47" t="s">
        <v>157</v>
      </c>
      <c r="C7" s="48"/>
      <c r="D7" s="100" t="s">
        <v>158</v>
      </c>
      <c r="E7" s="190">
        <v>591223</v>
      </c>
      <c r="F7" s="191">
        <v>624414</v>
      </c>
      <c r="G7" s="191">
        <v>577187</v>
      </c>
      <c r="H7" s="191">
        <v>569750</v>
      </c>
      <c r="I7" s="191">
        <v>539718</v>
      </c>
    </row>
    <row r="8" spans="1:9" ht="27" customHeight="1">
      <c r="A8" s="301"/>
      <c r="B8" s="26"/>
      <c r="C8" s="61" t="s">
        <v>159</v>
      </c>
      <c r="D8" s="101" t="s">
        <v>38</v>
      </c>
      <c r="E8" s="192">
        <v>270723</v>
      </c>
      <c r="F8" s="192">
        <v>245767</v>
      </c>
      <c r="G8" s="192">
        <v>241341</v>
      </c>
      <c r="H8" s="192">
        <v>209196</v>
      </c>
      <c r="I8" s="193">
        <v>219559</v>
      </c>
    </row>
    <row r="9" spans="1:9" ht="27" customHeight="1">
      <c r="A9" s="301"/>
      <c r="B9" s="52" t="s">
        <v>160</v>
      </c>
      <c r="C9" s="53"/>
      <c r="D9" s="102"/>
      <c r="E9" s="194">
        <v>572186</v>
      </c>
      <c r="F9" s="194">
        <v>598931</v>
      </c>
      <c r="G9" s="194">
        <v>539894</v>
      </c>
      <c r="H9" s="194">
        <v>542341</v>
      </c>
      <c r="I9" s="195">
        <v>520717</v>
      </c>
    </row>
    <row r="10" spans="1:9" ht="27" customHeight="1">
      <c r="A10" s="301"/>
      <c r="B10" s="52" t="s">
        <v>161</v>
      </c>
      <c r="C10" s="53"/>
      <c r="D10" s="102"/>
      <c r="E10" s="194">
        <v>19036</v>
      </c>
      <c r="F10" s="194">
        <v>25483</v>
      </c>
      <c r="G10" s="194">
        <v>37293</v>
      </c>
      <c r="H10" s="194">
        <v>27409</v>
      </c>
      <c r="I10" s="195">
        <v>19001</v>
      </c>
    </row>
    <row r="11" spans="1:9" ht="27" customHeight="1">
      <c r="A11" s="301"/>
      <c r="B11" s="52" t="s">
        <v>162</v>
      </c>
      <c r="C11" s="53"/>
      <c r="D11" s="102"/>
      <c r="E11" s="194">
        <v>17807</v>
      </c>
      <c r="F11" s="194">
        <v>21091</v>
      </c>
      <c r="G11" s="194">
        <v>31348</v>
      </c>
      <c r="H11" s="194">
        <v>24538</v>
      </c>
      <c r="I11" s="195">
        <v>15787</v>
      </c>
    </row>
    <row r="12" spans="1:9" ht="27" customHeight="1">
      <c r="A12" s="301"/>
      <c r="B12" s="52" t="s">
        <v>163</v>
      </c>
      <c r="C12" s="53"/>
      <c r="D12" s="102"/>
      <c r="E12" s="194">
        <v>1229</v>
      </c>
      <c r="F12" s="194">
        <v>4392</v>
      </c>
      <c r="G12" s="194">
        <v>5945</v>
      </c>
      <c r="H12" s="194">
        <v>2871</v>
      </c>
      <c r="I12" s="195">
        <v>3214</v>
      </c>
    </row>
    <row r="13" spans="1:9" ht="27" customHeight="1">
      <c r="A13" s="301"/>
      <c r="B13" s="52" t="s">
        <v>164</v>
      </c>
      <c r="C13" s="53"/>
      <c r="D13" s="108"/>
      <c r="E13" s="196">
        <v>-18</v>
      </c>
      <c r="F13" s="196">
        <v>3163</v>
      </c>
      <c r="G13" s="196">
        <v>1553</v>
      </c>
      <c r="H13" s="196">
        <v>-3074</v>
      </c>
      <c r="I13" s="197">
        <v>343</v>
      </c>
    </row>
    <row r="14" spans="1:9" ht="27" customHeight="1">
      <c r="A14" s="301"/>
      <c r="B14" s="112" t="s">
        <v>165</v>
      </c>
      <c r="C14" s="68"/>
      <c r="D14" s="108"/>
      <c r="E14" s="196">
        <v>2347</v>
      </c>
      <c r="F14" s="196">
        <v>116</v>
      </c>
      <c r="G14" s="196">
        <v>2449</v>
      </c>
      <c r="H14" s="196">
        <v>83</v>
      </c>
      <c r="I14" s="197">
        <v>11</v>
      </c>
    </row>
    <row r="15" spans="1:9" ht="27" customHeight="1">
      <c r="A15" s="301"/>
      <c r="B15" s="57" t="s">
        <v>166</v>
      </c>
      <c r="C15" s="58"/>
      <c r="D15" s="198"/>
      <c r="E15" s="199">
        <v>7433</v>
      </c>
      <c r="F15" s="199">
        <v>3312</v>
      </c>
      <c r="G15" s="199">
        <v>4039</v>
      </c>
      <c r="H15" s="199">
        <v>-8098</v>
      </c>
      <c r="I15" s="200">
        <v>1550</v>
      </c>
    </row>
    <row r="16" spans="1:9" ht="27" customHeight="1">
      <c r="A16" s="301"/>
      <c r="B16" s="201" t="s">
        <v>167</v>
      </c>
      <c r="C16" s="202"/>
      <c r="D16" s="203" t="s">
        <v>39</v>
      </c>
      <c r="E16" s="204">
        <v>155226</v>
      </c>
      <c r="F16" s="204">
        <v>222301</v>
      </c>
      <c r="G16" s="204">
        <v>208244</v>
      </c>
      <c r="H16" s="204">
        <v>180909</v>
      </c>
      <c r="I16" s="205">
        <v>167487</v>
      </c>
    </row>
    <row r="17" spans="1:9" ht="27" customHeight="1">
      <c r="A17" s="301"/>
      <c r="B17" s="52" t="s">
        <v>168</v>
      </c>
      <c r="C17" s="53"/>
      <c r="D17" s="101" t="s">
        <v>40</v>
      </c>
      <c r="E17" s="194">
        <v>127083</v>
      </c>
      <c r="F17" s="194">
        <v>191135</v>
      </c>
      <c r="G17" s="194">
        <v>174286</v>
      </c>
      <c r="H17" s="194">
        <v>161396</v>
      </c>
      <c r="I17" s="195">
        <v>159261</v>
      </c>
    </row>
    <row r="18" spans="1:9" ht="27" customHeight="1">
      <c r="A18" s="301"/>
      <c r="B18" s="52" t="s">
        <v>169</v>
      </c>
      <c r="C18" s="53"/>
      <c r="D18" s="101" t="s">
        <v>41</v>
      </c>
      <c r="E18" s="194">
        <v>735386</v>
      </c>
      <c r="F18" s="194">
        <v>760475</v>
      </c>
      <c r="G18" s="194">
        <v>761931</v>
      </c>
      <c r="H18" s="194">
        <v>775536</v>
      </c>
      <c r="I18" s="195">
        <v>783603</v>
      </c>
    </row>
    <row r="19" spans="1:9" ht="27" customHeight="1">
      <c r="A19" s="301"/>
      <c r="B19" s="52" t="s">
        <v>170</v>
      </c>
      <c r="C19" s="53"/>
      <c r="D19" s="101" t="s">
        <v>171</v>
      </c>
      <c r="E19" s="194">
        <f>E17+E18-E16</f>
        <v>707243</v>
      </c>
      <c r="F19" s="194">
        <f>F17+F18-F16</f>
        <v>729309</v>
      </c>
      <c r="G19" s="194">
        <f>G17+G18-G16</f>
        <v>727973</v>
      </c>
      <c r="H19" s="194">
        <f>H17+H18-H16</f>
        <v>756023</v>
      </c>
      <c r="I19" s="194">
        <f>I17+I18-I16</f>
        <v>775377</v>
      </c>
    </row>
    <row r="20" spans="1:9" ht="27" customHeight="1">
      <c r="A20" s="301"/>
      <c r="B20" s="52" t="s">
        <v>172</v>
      </c>
      <c r="C20" s="53"/>
      <c r="D20" s="102" t="s">
        <v>173</v>
      </c>
      <c r="E20" s="206">
        <f>E18/E8</f>
        <v>2.7163779952202067</v>
      </c>
      <c r="F20" s="206">
        <f>F18/F8</f>
        <v>3.094292561653924</v>
      </c>
      <c r="G20" s="206">
        <f>G18/G8</f>
        <v>3.1570723581985654</v>
      </c>
      <c r="H20" s="206">
        <f>H18/H8</f>
        <v>3.707221935409855</v>
      </c>
      <c r="I20" s="206">
        <f>I18/I8</f>
        <v>3.5689860128712554</v>
      </c>
    </row>
    <row r="21" spans="1:9" ht="27" customHeight="1">
      <c r="A21" s="301"/>
      <c r="B21" s="52" t="s">
        <v>174</v>
      </c>
      <c r="C21" s="53"/>
      <c r="D21" s="102" t="s">
        <v>175</v>
      </c>
      <c r="E21" s="206">
        <f>E19/E8</f>
        <v>2.612423030182142</v>
      </c>
      <c r="F21" s="206">
        <f>F19/F8</f>
        <v>2.967481394979798</v>
      </c>
      <c r="G21" s="206">
        <f>G19/G8</f>
        <v>3.0163668833724895</v>
      </c>
      <c r="H21" s="206">
        <f>H19/H8</f>
        <v>3.6139457733417464</v>
      </c>
      <c r="I21" s="206">
        <f>I19/I8</f>
        <v>3.531520001457467</v>
      </c>
    </row>
    <row r="22" spans="1:9" ht="27" customHeight="1">
      <c r="A22" s="301"/>
      <c r="B22" s="52" t="s">
        <v>176</v>
      </c>
      <c r="C22" s="53"/>
      <c r="D22" s="102" t="s">
        <v>177</v>
      </c>
      <c r="E22" s="194">
        <f>E18/E24*1000000</f>
        <v>703055.2990192985</v>
      </c>
      <c r="F22" s="194">
        <f>F18/F24*1000000</f>
        <v>727041.2797112007</v>
      </c>
      <c r="G22" s="194">
        <f>G18/G24*1000000</f>
        <v>728433.2677492815</v>
      </c>
      <c r="H22" s="194">
        <f>H18/H24*1000000</f>
        <v>741440.1339979693</v>
      </c>
      <c r="I22" s="194">
        <f>I18/I24*1000000</f>
        <v>749152.4743160999</v>
      </c>
    </row>
    <row r="23" spans="1:9" ht="27" customHeight="1">
      <c r="A23" s="301"/>
      <c r="B23" s="52" t="s">
        <v>178</v>
      </c>
      <c r="C23" s="53"/>
      <c r="D23" s="102" t="s">
        <v>179</v>
      </c>
      <c r="E23" s="194">
        <f>E19/E24*1000000</f>
        <v>676149.5851760922</v>
      </c>
      <c r="F23" s="194">
        <f>F19/F24*1000000</f>
        <v>697245.4698246439</v>
      </c>
      <c r="G23" s="194">
        <f>G19/G24*1000000</f>
        <v>695968.2060754158</v>
      </c>
      <c r="H23" s="194">
        <f>H19/H24*1000000</f>
        <v>722785.0085947614</v>
      </c>
      <c r="I23" s="194">
        <f>I19/I24*1000000</f>
        <v>741288.1243152394</v>
      </c>
    </row>
    <row r="24" spans="1:9" ht="27" customHeight="1">
      <c r="A24" s="301"/>
      <c r="B24" s="207" t="s">
        <v>180</v>
      </c>
      <c r="C24" s="208"/>
      <c r="D24" s="209" t="s">
        <v>181</v>
      </c>
      <c r="E24" s="199">
        <v>1045986</v>
      </c>
      <c r="F24" s="199">
        <v>1045986</v>
      </c>
      <c r="G24" s="199">
        <v>1045986</v>
      </c>
      <c r="H24" s="199">
        <v>1045986</v>
      </c>
      <c r="I24" s="200">
        <f>H24</f>
        <v>1045986</v>
      </c>
    </row>
    <row r="25" spans="1:9" ht="27" customHeight="1">
      <c r="A25" s="301"/>
      <c r="B25" s="11" t="s">
        <v>182</v>
      </c>
      <c r="C25" s="210"/>
      <c r="D25" s="211"/>
      <c r="E25" s="192">
        <v>231146</v>
      </c>
      <c r="F25" s="192">
        <v>228928</v>
      </c>
      <c r="G25" s="192">
        <v>232818</v>
      </c>
      <c r="H25" s="192">
        <v>263229</v>
      </c>
      <c r="I25" s="212">
        <v>236961</v>
      </c>
    </row>
    <row r="26" spans="1:9" ht="27" customHeight="1">
      <c r="A26" s="301"/>
      <c r="B26" s="213" t="s">
        <v>183</v>
      </c>
      <c r="C26" s="214"/>
      <c r="D26" s="215"/>
      <c r="E26" s="216">
        <v>0.852</v>
      </c>
      <c r="F26" s="216">
        <v>0.843</v>
      </c>
      <c r="G26" s="216">
        <v>0.851</v>
      </c>
      <c r="H26" s="216">
        <v>0.869</v>
      </c>
      <c r="I26" s="217">
        <v>0.894</v>
      </c>
    </row>
    <row r="27" spans="1:9" ht="27" customHeight="1">
      <c r="A27" s="301"/>
      <c r="B27" s="213" t="s">
        <v>184</v>
      </c>
      <c r="C27" s="214"/>
      <c r="D27" s="215"/>
      <c r="E27" s="218">
        <v>0.5</v>
      </c>
      <c r="F27" s="218">
        <v>1.9</v>
      </c>
      <c r="G27" s="218">
        <v>2.6</v>
      </c>
      <c r="H27" s="218">
        <v>1.2</v>
      </c>
      <c r="I27" s="219">
        <v>1.4</v>
      </c>
    </row>
    <row r="28" spans="1:9" ht="27" customHeight="1">
      <c r="A28" s="301"/>
      <c r="B28" s="213" t="s">
        <v>185</v>
      </c>
      <c r="C28" s="214"/>
      <c r="D28" s="215"/>
      <c r="E28" s="218">
        <v>101.6</v>
      </c>
      <c r="F28" s="218">
        <v>96.5</v>
      </c>
      <c r="G28" s="218">
        <v>97.3</v>
      </c>
      <c r="H28" s="218">
        <v>98.2</v>
      </c>
      <c r="I28" s="219">
        <v>96.2</v>
      </c>
    </row>
    <row r="29" spans="1:9" ht="27" customHeight="1">
      <c r="A29" s="301"/>
      <c r="B29" s="220" t="s">
        <v>186</v>
      </c>
      <c r="C29" s="221"/>
      <c r="D29" s="222"/>
      <c r="E29" s="223">
        <v>39.6</v>
      </c>
      <c r="F29" s="223">
        <v>42.7</v>
      </c>
      <c r="G29" s="223">
        <v>54.4</v>
      </c>
      <c r="H29" s="223">
        <v>58.4</v>
      </c>
      <c r="I29" s="224">
        <v>57</v>
      </c>
    </row>
    <row r="30" spans="1:9" ht="27" customHeight="1">
      <c r="A30" s="301"/>
      <c r="B30" s="300" t="s">
        <v>187</v>
      </c>
      <c r="C30" s="20" t="s">
        <v>188</v>
      </c>
      <c r="D30" s="225"/>
      <c r="E30" s="226">
        <v>0</v>
      </c>
      <c r="F30" s="226">
        <v>0</v>
      </c>
      <c r="G30" s="226">
        <v>0</v>
      </c>
      <c r="H30" s="226">
        <v>0</v>
      </c>
      <c r="I30" s="227">
        <v>0</v>
      </c>
    </row>
    <row r="31" spans="1:9" ht="27" customHeight="1">
      <c r="A31" s="301"/>
      <c r="B31" s="301"/>
      <c r="C31" s="213" t="s">
        <v>189</v>
      </c>
      <c r="D31" s="215"/>
      <c r="E31" s="218">
        <v>0</v>
      </c>
      <c r="F31" s="218">
        <v>0</v>
      </c>
      <c r="G31" s="218">
        <v>0</v>
      </c>
      <c r="H31" s="218">
        <v>0</v>
      </c>
      <c r="I31" s="219">
        <v>0</v>
      </c>
    </row>
    <row r="32" spans="1:9" ht="27" customHeight="1">
      <c r="A32" s="301"/>
      <c r="B32" s="301"/>
      <c r="C32" s="213" t="s">
        <v>190</v>
      </c>
      <c r="D32" s="215"/>
      <c r="E32" s="218">
        <v>11.6</v>
      </c>
      <c r="F32" s="218">
        <v>11.3</v>
      </c>
      <c r="G32" s="218">
        <v>11.3</v>
      </c>
      <c r="H32" s="218">
        <v>10.8</v>
      </c>
      <c r="I32" s="219">
        <v>9.8</v>
      </c>
    </row>
    <row r="33" spans="1:9" ht="27" customHeight="1">
      <c r="A33" s="302"/>
      <c r="B33" s="302"/>
      <c r="C33" s="220" t="s">
        <v>191</v>
      </c>
      <c r="D33" s="222"/>
      <c r="E33" s="223">
        <v>147.8</v>
      </c>
      <c r="F33" s="223">
        <v>141.2</v>
      </c>
      <c r="G33" s="223">
        <v>134.6</v>
      </c>
      <c r="H33" s="223">
        <v>133.2</v>
      </c>
      <c r="I33" s="228">
        <v>122.8</v>
      </c>
    </row>
    <row r="34" spans="1:9" ht="27" customHeight="1">
      <c r="A34" s="1" t="s">
        <v>283</v>
      </c>
      <c r="B34" s="14"/>
      <c r="C34" s="14"/>
      <c r="D34" s="14"/>
      <c r="E34" s="229"/>
      <c r="F34" s="229"/>
      <c r="G34" s="229"/>
      <c r="H34" s="229"/>
      <c r="I34" s="230"/>
    </row>
    <row r="35" ht="27" customHeight="1">
      <c r="A35" s="27" t="s">
        <v>192</v>
      </c>
    </row>
    <row r="36" ht="13.5">
      <c r="A36" s="23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5" zoomScaleSheetLayoutView="85" zoomScalePageLayoutView="0" workbookViewId="0" topLeftCell="A1">
      <pane xSplit="5" ySplit="7" topLeftCell="L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Q42" sqref="Q4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3" width="13.59765625" style="1" customWidth="1"/>
    <col min="24" max="27" width="12" style="1" customWidth="1"/>
    <col min="28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312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285</v>
      </c>
      <c r="B5" s="37"/>
      <c r="C5" s="37"/>
      <c r="D5" s="37"/>
      <c r="K5" s="46"/>
      <c r="Q5" s="46" t="s">
        <v>44</v>
      </c>
    </row>
    <row r="6" spans="1:17" ht="15.75" customHeight="1">
      <c r="A6" s="344" t="s">
        <v>45</v>
      </c>
      <c r="B6" s="345"/>
      <c r="C6" s="345"/>
      <c r="D6" s="345"/>
      <c r="E6" s="346"/>
      <c r="F6" s="337" t="s">
        <v>291</v>
      </c>
      <c r="G6" s="338"/>
      <c r="H6" s="337" t="s">
        <v>292</v>
      </c>
      <c r="I6" s="338"/>
      <c r="J6" s="337" t="s">
        <v>293</v>
      </c>
      <c r="K6" s="338"/>
      <c r="L6" s="337" t="s">
        <v>294</v>
      </c>
      <c r="M6" s="338"/>
      <c r="N6" s="337" t="s">
        <v>295</v>
      </c>
      <c r="O6" s="338"/>
      <c r="P6" s="337" t="s">
        <v>296</v>
      </c>
      <c r="Q6" s="338"/>
    </row>
    <row r="7" spans="1:17" ht="15.75" customHeight="1">
      <c r="A7" s="347"/>
      <c r="B7" s="348"/>
      <c r="C7" s="348"/>
      <c r="D7" s="348"/>
      <c r="E7" s="349"/>
      <c r="F7" s="172" t="s">
        <v>287</v>
      </c>
      <c r="G7" s="269" t="s">
        <v>1</v>
      </c>
      <c r="H7" s="172" t="s">
        <v>286</v>
      </c>
      <c r="I7" s="51" t="s">
        <v>1</v>
      </c>
      <c r="J7" s="172" t="s">
        <v>286</v>
      </c>
      <c r="K7" s="51" t="s">
        <v>1</v>
      </c>
      <c r="L7" s="172" t="s">
        <v>286</v>
      </c>
      <c r="M7" s="51" t="s">
        <v>1</v>
      </c>
      <c r="N7" s="172" t="s">
        <v>286</v>
      </c>
      <c r="O7" s="51" t="s">
        <v>1</v>
      </c>
      <c r="P7" s="172" t="s">
        <v>286</v>
      </c>
      <c r="Q7" s="269" t="s">
        <v>1</v>
      </c>
    </row>
    <row r="8" spans="1:27" ht="15.75" customHeight="1">
      <c r="A8" s="334" t="s">
        <v>84</v>
      </c>
      <c r="B8" s="47" t="s">
        <v>46</v>
      </c>
      <c r="C8" s="48"/>
      <c r="D8" s="48"/>
      <c r="E8" s="100" t="s">
        <v>37</v>
      </c>
      <c r="F8" s="113">
        <v>33921</v>
      </c>
      <c r="G8" s="116">
        <v>34309</v>
      </c>
      <c r="H8" s="113">
        <v>9840</v>
      </c>
      <c r="I8" s="115">
        <v>10395</v>
      </c>
      <c r="J8" s="113">
        <v>18056</v>
      </c>
      <c r="K8" s="116">
        <v>16507</v>
      </c>
      <c r="L8" s="113">
        <v>27671</v>
      </c>
      <c r="M8" s="116">
        <v>27885</v>
      </c>
      <c r="N8" s="113">
        <v>39484</v>
      </c>
      <c r="O8" s="116">
        <v>43865</v>
      </c>
      <c r="P8" s="113">
        <v>15269</v>
      </c>
      <c r="Q8" s="116">
        <v>14557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75" customHeight="1">
      <c r="A9" s="350"/>
      <c r="B9" s="14"/>
      <c r="C9" s="61" t="s">
        <v>47</v>
      </c>
      <c r="D9" s="53"/>
      <c r="E9" s="101" t="s">
        <v>38</v>
      </c>
      <c r="F9" s="117">
        <v>33534</v>
      </c>
      <c r="G9" s="120">
        <v>33740</v>
      </c>
      <c r="H9" s="117">
        <v>9839</v>
      </c>
      <c r="I9" s="119">
        <v>10395</v>
      </c>
      <c r="J9" s="117">
        <v>18056</v>
      </c>
      <c r="K9" s="120">
        <v>16507</v>
      </c>
      <c r="L9" s="117">
        <v>27667</v>
      </c>
      <c r="M9" s="120">
        <v>27840</v>
      </c>
      <c r="N9" s="117">
        <v>38290</v>
      </c>
      <c r="O9" s="120">
        <v>42816</v>
      </c>
      <c r="P9" s="117">
        <v>15268</v>
      </c>
      <c r="Q9" s="120">
        <v>13563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75" customHeight="1">
      <c r="A10" s="350"/>
      <c r="B10" s="11"/>
      <c r="C10" s="61" t="s">
        <v>48</v>
      </c>
      <c r="D10" s="53"/>
      <c r="E10" s="101" t="s">
        <v>39</v>
      </c>
      <c r="F10" s="117">
        <v>387</v>
      </c>
      <c r="G10" s="120">
        <v>569</v>
      </c>
      <c r="H10" s="117">
        <v>1</v>
      </c>
      <c r="I10" s="119">
        <v>0</v>
      </c>
      <c r="J10" s="271">
        <v>0</v>
      </c>
      <c r="K10" s="272">
        <v>0</v>
      </c>
      <c r="L10" s="271">
        <v>4</v>
      </c>
      <c r="M10" s="272">
        <v>45</v>
      </c>
      <c r="N10" s="271">
        <v>1194</v>
      </c>
      <c r="O10" s="272">
        <v>1049</v>
      </c>
      <c r="P10" s="117">
        <v>1</v>
      </c>
      <c r="Q10" s="120">
        <v>994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75" customHeight="1">
      <c r="A11" s="350"/>
      <c r="B11" s="66" t="s">
        <v>49</v>
      </c>
      <c r="C11" s="67"/>
      <c r="D11" s="67"/>
      <c r="E11" s="103" t="s">
        <v>40</v>
      </c>
      <c r="F11" s="121">
        <v>30676</v>
      </c>
      <c r="G11" s="273">
        <v>31922</v>
      </c>
      <c r="H11" s="121">
        <v>10342</v>
      </c>
      <c r="I11" s="123">
        <v>10844</v>
      </c>
      <c r="J11" s="121">
        <v>16211</v>
      </c>
      <c r="K11" s="273">
        <v>13197</v>
      </c>
      <c r="L11" s="121">
        <v>24638</v>
      </c>
      <c r="M11" s="273">
        <v>28715</v>
      </c>
      <c r="N11" s="121">
        <v>36217</v>
      </c>
      <c r="O11" s="273">
        <v>42461</v>
      </c>
      <c r="P11" s="121">
        <v>15966</v>
      </c>
      <c r="Q11" s="273">
        <v>18294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75" customHeight="1">
      <c r="A12" s="350"/>
      <c r="B12" s="8"/>
      <c r="C12" s="61" t="s">
        <v>50</v>
      </c>
      <c r="D12" s="53"/>
      <c r="E12" s="101" t="s">
        <v>41</v>
      </c>
      <c r="F12" s="117">
        <v>30005</v>
      </c>
      <c r="G12" s="120">
        <v>30489</v>
      </c>
      <c r="H12" s="121">
        <v>10340</v>
      </c>
      <c r="I12" s="119">
        <v>10565</v>
      </c>
      <c r="J12" s="121">
        <v>16211</v>
      </c>
      <c r="K12" s="120">
        <v>13037</v>
      </c>
      <c r="L12" s="121">
        <v>24595</v>
      </c>
      <c r="M12" s="120">
        <v>24579</v>
      </c>
      <c r="N12" s="121">
        <v>36204</v>
      </c>
      <c r="O12" s="120">
        <v>42042</v>
      </c>
      <c r="P12" s="117">
        <v>15842</v>
      </c>
      <c r="Q12" s="120">
        <v>14109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75" customHeight="1">
      <c r="A13" s="350"/>
      <c r="B13" s="14"/>
      <c r="C13" s="50" t="s">
        <v>51</v>
      </c>
      <c r="D13" s="68"/>
      <c r="E13" s="104" t="s">
        <v>42</v>
      </c>
      <c r="F13" s="124">
        <v>671</v>
      </c>
      <c r="G13" s="127">
        <v>1433</v>
      </c>
      <c r="H13" s="271">
        <v>2</v>
      </c>
      <c r="I13" s="272">
        <v>279</v>
      </c>
      <c r="J13" s="271">
        <v>0</v>
      </c>
      <c r="K13" s="272">
        <v>160</v>
      </c>
      <c r="L13" s="271">
        <v>43</v>
      </c>
      <c r="M13" s="272">
        <v>4136</v>
      </c>
      <c r="N13" s="271">
        <v>13</v>
      </c>
      <c r="O13" s="272">
        <v>419</v>
      </c>
      <c r="P13" s="124">
        <v>124</v>
      </c>
      <c r="Q13" s="127">
        <v>4185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75" customHeight="1">
      <c r="A14" s="350"/>
      <c r="B14" s="52" t="s">
        <v>52</v>
      </c>
      <c r="C14" s="53"/>
      <c r="D14" s="53"/>
      <c r="E14" s="101" t="s">
        <v>194</v>
      </c>
      <c r="F14" s="155">
        <f>F9-F12</f>
        <v>3529</v>
      </c>
      <c r="G14" s="144">
        <f aca="true" t="shared" si="0" ref="F14:K15">G9-G12</f>
        <v>3251</v>
      </c>
      <c r="H14" s="155">
        <f t="shared" si="0"/>
        <v>-501</v>
      </c>
      <c r="I14" s="144">
        <f t="shared" si="0"/>
        <v>-170</v>
      </c>
      <c r="J14" s="155">
        <f t="shared" si="0"/>
        <v>1845</v>
      </c>
      <c r="K14" s="144">
        <f t="shared" si="0"/>
        <v>3470</v>
      </c>
      <c r="L14" s="155">
        <f aca="true" t="shared" si="1" ref="L14:Q15">L9-L12</f>
        <v>3072</v>
      </c>
      <c r="M14" s="144">
        <f t="shared" si="1"/>
        <v>3261</v>
      </c>
      <c r="N14" s="155">
        <f t="shared" si="1"/>
        <v>2086</v>
      </c>
      <c r="O14" s="144">
        <f t="shared" si="1"/>
        <v>774</v>
      </c>
      <c r="P14" s="155">
        <f t="shared" si="1"/>
        <v>-574</v>
      </c>
      <c r="Q14" s="144">
        <f t="shared" si="1"/>
        <v>-546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75" customHeight="1">
      <c r="A15" s="350"/>
      <c r="B15" s="52" t="s">
        <v>53</v>
      </c>
      <c r="C15" s="53"/>
      <c r="D15" s="53"/>
      <c r="E15" s="101" t="s">
        <v>195</v>
      </c>
      <c r="F15" s="155">
        <f t="shared" si="0"/>
        <v>-284</v>
      </c>
      <c r="G15" s="144">
        <f t="shared" si="0"/>
        <v>-864</v>
      </c>
      <c r="H15" s="155">
        <f t="shared" si="0"/>
        <v>-1</v>
      </c>
      <c r="I15" s="144">
        <f t="shared" si="0"/>
        <v>-279</v>
      </c>
      <c r="J15" s="155">
        <f t="shared" si="0"/>
        <v>0</v>
      </c>
      <c r="K15" s="144">
        <f t="shared" si="0"/>
        <v>-160</v>
      </c>
      <c r="L15" s="155">
        <f t="shared" si="1"/>
        <v>-39</v>
      </c>
      <c r="M15" s="144">
        <f t="shared" si="1"/>
        <v>-4091</v>
      </c>
      <c r="N15" s="155">
        <f t="shared" si="1"/>
        <v>1181</v>
      </c>
      <c r="O15" s="144">
        <f t="shared" si="1"/>
        <v>630</v>
      </c>
      <c r="P15" s="155">
        <f t="shared" si="1"/>
        <v>-123</v>
      </c>
      <c r="Q15" s="144">
        <f t="shared" si="1"/>
        <v>-3191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75" customHeight="1">
      <c r="A16" s="350"/>
      <c r="B16" s="52" t="s">
        <v>54</v>
      </c>
      <c r="C16" s="53"/>
      <c r="D16" s="53"/>
      <c r="E16" s="101" t="s">
        <v>196</v>
      </c>
      <c r="F16" s="155">
        <f aca="true" t="shared" si="2" ref="F16:Q16">F8-F11</f>
        <v>3245</v>
      </c>
      <c r="G16" s="144">
        <f t="shared" si="2"/>
        <v>2387</v>
      </c>
      <c r="H16" s="155">
        <f t="shared" si="2"/>
        <v>-502</v>
      </c>
      <c r="I16" s="144">
        <f t="shared" si="2"/>
        <v>-449</v>
      </c>
      <c r="J16" s="155">
        <f t="shared" si="2"/>
        <v>1845</v>
      </c>
      <c r="K16" s="144">
        <f t="shared" si="2"/>
        <v>3310</v>
      </c>
      <c r="L16" s="155">
        <f>L8-L11</f>
        <v>3033</v>
      </c>
      <c r="M16" s="144">
        <f>M8-M11</f>
        <v>-830</v>
      </c>
      <c r="N16" s="155">
        <f>N8-N11</f>
        <v>3267</v>
      </c>
      <c r="O16" s="144">
        <f>O8-O11</f>
        <v>1404</v>
      </c>
      <c r="P16" s="155">
        <f t="shared" si="2"/>
        <v>-697</v>
      </c>
      <c r="Q16" s="144">
        <f t="shared" si="2"/>
        <v>-3737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75" customHeight="1">
      <c r="A17" s="350"/>
      <c r="B17" s="52" t="s">
        <v>55</v>
      </c>
      <c r="C17" s="53"/>
      <c r="D17" s="53"/>
      <c r="E17" s="43"/>
      <c r="F17" s="295">
        <v>0</v>
      </c>
      <c r="G17" s="233">
        <v>619</v>
      </c>
      <c r="H17" s="271">
        <v>4821</v>
      </c>
      <c r="I17" s="272">
        <v>6249</v>
      </c>
      <c r="J17" s="117">
        <v>87724</v>
      </c>
      <c r="K17" s="120">
        <v>89572</v>
      </c>
      <c r="L17" s="117">
        <v>0</v>
      </c>
      <c r="M17" s="120">
        <v>0</v>
      </c>
      <c r="N17" s="117">
        <v>12547</v>
      </c>
      <c r="O17" s="120">
        <v>21199</v>
      </c>
      <c r="P17" s="295">
        <v>7104</v>
      </c>
      <c r="Q17" s="233">
        <v>6896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75" customHeight="1">
      <c r="A18" s="351"/>
      <c r="B18" s="59" t="s">
        <v>56</v>
      </c>
      <c r="C18" s="37"/>
      <c r="D18" s="37"/>
      <c r="E18" s="15"/>
      <c r="F18" s="156">
        <v>0</v>
      </c>
      <c r="G18" s="160">
        <v>0</v>
      </c>
      <c r="H18" s="274" t="s">
        <v>302</v>
      </c>
      <c r="I18" s="275" t="s">
        <v>303</v>
      </c>
      <c r="J18" s="274" t="s">
        <v>304</v>
      </c>
      <c r="K18" s="275" t="s">
        <v>305</v>
      </c>
      <c r="L18" s="274">
        <v>0</v>
      </c>
      <c r="M18" s="275">
        <v>0</v>
      </c>
      <c r="N18" s="274" t="s">
        <v>297</v>
      </c>
      <c r="O18" s="275" t="s">
        <v>297</v>
      </c>
      <c r="P18" s="156">
        <v>0</v>
      </c>
      <c r="Q18" s="160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75" customHeight="1">
      <c r="A19" s="350" t="s">
        <v>85</v>
      </c>
      <c r="B19" s="66" t="s">
        <v>57</v>
      </c>
      <c r="C19" s="69"/>
      <c r="D19" s="69"/>
      <c r="E19" s="105"/>
      <c r="F19" s="157">
        <v>37970</v>
      </c>
      <c r="G19" s="149">
        <v>31662</v>
      </c>
      <c r="H19" s="129">
        <v>1515</v>
      </c>
      <c r="I19" s="131">
        <v>1403</v>
      </c>
      <c r="J19" s="129">
        <v>35602</v>
      </c>
      <c r="K19" s="132">
        <v>36831</v>
      </c>
      <c r="L19" s="129">
        <v>5560</v>
      </c>
      <c r="M19" s="132">
        <v>4155</v>
      </c>
      <c r="N19" s="129">
        <v>2834</v>
      </c>
      <c r="O19" s="132">
        <v>3065</v>
      </c>
      <c r="P19" s="157">
        <v>4136</v>
      </c>
      <c r="Q19" s="149">
        <v>13692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75" customHeight="1">
      <c r="A20" s="350"/>
      <c r="B20" s="13"/>
      <c r="C20" s="61" t="s">
        <v>58</v>
      </c>
      <c r="D20" s="53"/>
      <c r="E20" s="101"/>
      <c r="F20" s="155">
        <v>14471</v>
      </c>
      <c r="G20" s="144">
        <v>11808</v>
      </c>
      <c r="H20" s="117">
        <v>1118</v>
      </c>
      <c r="I20" s="119">
        <v>899</v>
      </c>
      <c r="J20" s="117">
        <v>16495</v>
      </c>
      <c r="K20" s="272">
        <v>10684</v>
      </c>
      <c r="L20" s="117">
        <v>4135</v>
      </c>
      <c r="M20" s="272">
        <v>3020</v>
      </c>
      <c r="N20" s="117">
        <v>2112</v>
      </c>
      <c r="O20" s="272">
        <v>2581</v>
      </c>
      <c r="P20" s="155">
        <v>3778</v>
      </c>
      <c r="Q20" s="144">
        <v>12610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75" customHeight="1">
      <c r="A21" s="350"/>
      <c r="B21" s="26" t="s">
        <v>59</v>
      </c>
      <c r="C21" s="67"/>
      <c r="D21" s="67"/>
      <c r="E21" s="103" t="s">
        <v>197</v>
      </c>
      <c r="F21" s="158">
        <v>37785</v>
      </c>
      <c r="G21" s="143">
        <v>31660</v>
      </c>
      <c r="H21" s="121">
        <v>1515</v>
      </c>
      <c r="I21" s="123">
        <v>1403</v>
      </c>
      <c r="J21" s="121">
        <v>35602</v>
      </c>
      <c r="K21" s="273">
        <v>36831</v>
      </c>
      <c r="L21" s="121">
        <v>5560</v>
      </c>
      <c r="M21" s="273">
        <v>4155</v>
      </c>
      <c r="N21" s="121">
        <v>2834</v>
      </c>
      <c r="O21" s="273">
        <v>3065</v>
      </c>
      <c r="P21" s="158">
        <v>4136</v>
      </c>
      <c r="Q21" s="143">
        <v>13692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75" customHeight="1">
      <c r="A22" s="350"/>
      <c r="B22" s="66" t="s">
        <v>60</v>
      </c>
      <c r="C22" s="69"/>
      <c r="D22" s="69"/>
      <c r="E22" s="105" t="s">
        <v>198</v>
      </c>
      <c r="F22" s="157">
        <v>49236</v>
      </c>
      <c r="G22" s="149">
        <v>43142</v>
      </c>
      <c r="H22" s="129">
        <v>1961</v>
      </c>
      <c r="I22" s="131">
        <v>1809</v>
      </c>
      <c r="J22" s="129">
        <v>44897</v>
      </c>
      <c r="K22" s="132">
        <v>46054</v>
      </c>
      <c r="L22" s="129">
        <v>13731</v>
      </c>
      <c r="M22" s="132">
        <v>13091</v>
      </c>
      <c r="N22" s="129">
        <v>9621</v>
      </c>
      <c r="O22" s="132">
        <v>8697</v>
      </c>
      <c r="P22" s="157">
        <v>4511</v>
      </c>
      <c r="Q22" s="149">
        <v>13967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75" customHeight="1">
      <c r="A23" s="350"/>
      <c r="B23" s="8" t="s">
        <v>61</v>
      </c>
      <c r="C23" s="50" t="s">
        <v>62</v>
      </c>
      <c r="D23" s="68"/>
      <c r="E23" s="104"/>
      <c r="F23" s="154">
        <v>18073</v>
      </c>
      <c r="G23" s="133">
        <v>17208</v>
      </c>
      <c r="H23" s="124">
        <v>566</v>
      </c>
      <c r="I23" s="126">
        <v>472</v>
      </c>
      <c r="J23" s="124">
        <v>10507</v>
      </c>
      <c r="K23" s="127">
        <v>12846</v>
      </c>
      <c r="L23" s="124">
        <v>4837</v>
      </c>
      <c r="M23" s="127">
        <v>5078</v>
      </c>
      <c r="N23" s="124">
        <v>4495</v>
      </c>
      <c r="O23" s="127">
        <v>5533</v>
      </c>
      <c r="P23" s="154">
        <v>4244</v>
      </c>
      <c r="Q23" s="133">
        <v>240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75" customHeight="1">
      <c r="A24" s="350"/>
      <c r="B24" s="52" t="s">
        <v>199</v>
      </c>
      <c r="C24" s="53"/>
      <c r="D24" s="53"/>
      <c r="E24" s="101" t="s">
        <v>200</v>
      </c>
      <c r="F24" s="155">
        <f aca="true" t="shared" si="3" ref="F24:Q24">F21-F22</f>
        <v>-11451</v>
      </c>
      <c r="G24" s="144">
        <f t="shared" si="3"/>
        <v>-11482</v>
      </c>
      <c r="H24" s="155">
        <f t="shared" si="3"/>
        <v>-446</v>
      </c>
      <c r="I24" s="144">
        <f t="shared" si="3"/>
        <v>-406</v>
      </c>
      <c r="J24" s="155">
        <f t="shared" si="3"/>
        <v>-9295</v>
      </c>
      <c r="K24" s="144">
        <f t="shared" si="3"/>
        <v>-9223</v>
      </c>
      <c r="L24" s="155">
        <f t="shared" si="3"/>
        <v>-8171</v>
      </c>
      <c r="M24" s="144">
        <f t="shared" si="3"/>
        <v>-8936</v>
      </c>
      <c r="N24" s="155">
        <f t="shared" si="3"/>
        <v>-6787</v>
      </c>
      <c r="O24" s="144">
        <f t="shared" si="3"/>
        <v>-5632</v>
      </c>
      <c r="P24" s="155">
        <f t="shared" si="3"/>
        <v>-375</v>
      </c>
      <c r="Q24" s="144">
        <f t="shared" si="3"/>
        <v>-275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75" customHeight="1">
      <c r="A25" s="350"/>
      <c r="B25" s="112" t="s">
        <v>63</v>
      </c>
      <c r="C25" s="68"/>
      <c r="D25" s="68"/>
      <c r="E25" s="352" t="s">
        <v>201</v>
      </c>
      <c r="F25" s="318">
        <v>11451</v>
      </c>
      <c r="G25" s="320">
        <v>11482</v>
      </c>
      <c r="H25" s="356">
        <v>-16</v>
      </c>
      <c r="I25" s="320">
        <v>131</v>
      </c>
      <c r="J25" s="318">
        <v>6830</v>
      </c>
      <c r="K25" s="320">
        <v>6947</v>
      </c>
      <c r="L25" s="318">
        <v>8171</v>
      </c>
      <c r="M25" s="320">
        <v>8936</v>
      </c>
      <c r="N25" s="354">
        <v>6787</v>
      </c>
      <c r="O25" s="320">
        <v>5632</v>
      </c>
      <c r="P25" s="318">
        <v>375</v>
      </c>
      <c r="Q25" s="320">
        <v>275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75" customHeight="1">
      <c r="A26" s="350"/>
      <c r="B26" s="26" t="s">
        <v>64</v>
      </c>
      <c r="C26" s="67"/>
      <c r="D26" s="67"/>
      <c r="E26" s="353"/>
      <c r="F26" s="319"/>
      <c r="G26" s="321"/>
      <c r="H26" s="357"/>
      <c r="I26" s="321"/>
      <c r="J26" s="319"/>
      <c r="K26" s="321"/>
      <c r="L26" s="319"/>
      <c r="M26" s="321"/>
      <c r="N26" s="355"/>
      <c r="O26" s="321"/>
      <c r="P26" s="319"/>
      <c r="Q26" s="32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75" customHeight="1">
      <c r="A27" s="351"/>
      <c r="B27" s="59" t="s">
        <v>202</v>
      </c>
      <c r="C27" s="37"/>
      <c r="D27" s="37"/>
      <c r="E27" s="106" t="s">
        <v>203</v>
      </c>
      <c r="F27" s="159">
        <f aca="true" t="shared" si="4" ref="F27:Q27">F24+F25</f>
        <v>0</v>
      </c>
      <c r="G27" s="145">
        <f t="shared" si="4"/>
        <v>0</v>
      </c>
      <c r="H27" s="159">
        <f t="shared" si="4"/>
        <v>-462</v>
      </c>
      <c r="I27" s="145">
        <f t="shared" si="4"/>
        <v>-275</v>
      </c>
      <c r="J27" s="159">
        <f t="shared" si="4"/>
        <v>-2465</v>
      </c>
      <c r="K27" s="145">
        <f t="shared" si="4"/>
        <v>-2276</v>
      </c>
      <c r="L27" s="159">
        <f>L24+L25</f>
        <v>0</v>
      </c>
      <c r="M27" s="145">
        <f>M24+M25</f>
        <v>0</v>
      </c>
      <c r="N27" s="159">
        <f>N24+N25</f>
        <v>0</v>
      </c>
      <c r="O27" s="145">
        <f>O24+O25</f>
        <v>0</v>
      </c>
      <c r="P27" s="159">
        <f t="shared" si="4"/>
        <v>0</v>
      </c>
      <c r="Q27" s="145">
        <f t="shared" si="4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1"/>
      <c r="P29" s="71"/>
      <c r="Q29" s="73" t="s">
        <v>204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75" customHeight="1">
      <c r="A30" s="326" t="s">
        <v>65</v>
      </c>
      <c r="B30" s="327"/>
      <c r="C30" s="327"/>
      <c r="D30" s="327"/>
      <c r="E30" s="328"/>
      <c r="F30" s="332"/>
      <c r="G30" s="333"/>
      <c r="H30" s="332"/>
      <c r="I30" s="333"/>
      <c r="J30" s="332"/>
      <c r="K30" s="333"/>
      <c r="L30" s="332"/>
      <c r="M30" s="333"/>
      <c r="N30" s="332"/>
      <c r="O30" s="333"/>
      <c r="P30" s="332"/>
      <c r="Q30" s="333"/>
      <c r="R30" s="142"/>
      <c r="S30" s="72"/>
      <c r="T30" s="142"/>
      <c r="U30" s="72"/>
      <c r="V30" s="142"/>
      <c r="W30" s="72"/>
      <c r="X30" s="142"/>
      <c r="Y30" s="72"/>
      <c r="Z30" s="142"/>
      <c r="AA30" s="72"/>
    </row>
    <row r="31" spans="1:27" ht="15.75" customHeight="1">
      <c r="A31" s="329"/>
      <c r="B31" s="330"/>
      <c r="C31" s="330"/>
      <c r="D31" s="330"/>
      <c r="E31" s="331"/>
      <c r="F31" s="172" t="s">
        <v>286</v>
      </c>
      <c r="G31" s="51" t="s">
        <v>1</v>
      </c>
      <c r="H31" s="172" t="s">
        <v>286</v>
      </c>
      <c r="I31" s="51" t="s">
        <v>1</v>
      </c>
      <c r="J31" s="172" t="s">
        <v>286</v>
      </c>
      <c r="K31" s="51" t="s">
        <v>1</v>
      </c>
      <c r="L31" s="172" t="s">
        <v>286</v>
      </c>
      <c r="M31" s="51" t="s">
        <v>1</v>
      </c>
      <c r="N31" s="172" t="s">
        <v>286</v>
      </c>
      <c r="O31" s="51" t="s">
        <v>1</v>
      </c>
      <c r="P31" s="172" t="s">
        <v>286</v>
      </c>
      <c r="Q31" s="232" t="s">
        <v>1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334" t="s">
        <v>86</v>
      </c>
      <c r="B32" s="47" t="s">
        <v>46</v>
      </c>
      <c r="C32" s="48"/>
      <c r="D32" s="48"/>
      <c r="E32" s="16" t="s">
        <v>37</v>
      </c>
      <c r="F32" s="129"/>
      <c r="G32" s="130"/>
      <c r="H32" s="113"/>
      <c r="I32" s="115"/>
      <c r="J32" s="113"/>
      <c r="K32" s="116"/>
      <c r="L32" s="113"/>
      <c r="M32" s="116"/>
      <c r="N32" s="113"/>
      <c r="O32" s="116"/>
      <c r="P32" s="113"/>
      <c r="Q32" s="148"/>
      <c r="R32" s="130"/>
      <c r="S32" s="130"/>
      <c r="T32" s="130"/>
      <c r="U32" s="130"/>
      <c r="V32" s="141"/>
      <c r="W32" s="141"/>
      <c r="X32" s="130"/>
      <c r="Y32" s="130"/>
      <c r="Z32" s="141"/>
      <c r="AA32" s="141"/>
    </row>
    <row r="33" spans="1:27" ht="15.75" customHeight="1">
      <c r="A33" s="335"/>
      <c r="B33" s="14"/>
      <c r="C33" s="50" t="s">
        <v>66</v>
      </c>
      <c r="D33" s="68"/>
      <c r="E33" s="108"/>
      <c r="F33" s="124"/>
      <c r="G33" s="125"/>
      <c r="H33" s="124"/>
      <c r="I33" s="126"/>
      <c r="J33" s="124"/>
      <c r="K33" s="127"/>
      <c r="L33" s="124"/>
      <c r="M33" s="127"/>
      <c r="N33" s="124"/>
      <c r="O33" s="127"/>
      <c r="P33" s="124"/>
      <c r="Q33" s="133"/>
      <c r="R33" s="130"/>
      <c r="S33" s="130"/>
      <c r="T33" s="130"/>
      <c r="U33" s="130"/>
      <c r="V33" s="141"/>
      <c r="W33" s="141"/>
      <c r="X33" s="130"/>
      <c r="Y33" s="130"/>
      <c r="Z33" s="141"/>
      <c r="AA33" s="141"/>
    </row>
    <row r="34" spans="1:27" ht="15.75" customHeight="1">
      <c r="A34" s="335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20"/>
      <c r="N34" s="117"/>
      <c r="O34" s="120"/>
      <c r="P34" s="117"/>
      <c r="Q34" s="144"/>
      <c r="R34" s="130"/>
      <c r="S34" s="130"/>
      <c r="T34" s="130"/>
      <c r="U34" s="130"/>
      <c r="V34" s="141"/>
      <c r="W34" s="141"/>
      <c r="X34" s="130"/>
      <c r="Y34" s="130"/>
      <c r="Z34" s="141"/>
      <c r="AA34" s="141"/>
    </row>
    <row r="35" spans="1:27" ht="15.75" customHeight="1">
      <c r="A35" s="335"/>
      <c r="B35" s="11"/>
      <c r="C35" s="31" t="s">
        <v>68</v>
      </c>
      <c r="D35" s="67"/>
      <c r="E35" s="109"/>
      <c r="F35" s="121"/>
      <c r="G35" s="122"/>
      <c r="H35" s="121"/>
      <c r="I35" s="123"/>
      <c r="J35" s="138"/>
      <c r="K35" s="139"/>
      <c r="L35" s="138"/>
      <c r="M35" s="139"/>
      <c r="N35" s="138"/>
      <c r="O35" s="139"/>
      <c r="P35" s="121"/>
      <c r="Q35" s="143"/>
      <c r="R35" s="130"/>
      <c r="S35" s="130"/>
      <c r="T35" s="130"/>
      <c r="U35" s="130"/>
      <c r="V35" s="141"/>
      <c r="W35" s="141"/>
      <c r="X35" s="130"/>
      <c r="Y35" s="130"/>
      <c r="Z35" s="141"/>
      <c r="AA35" s="141"/>
    </row>
    <row r="36" spans="1:27" ht="15.75" customHeight="1">
      <c r="A36" s="335"/>
      <c r="B36" s="66" t="s">
        <v>49</v>
      </c>
      <c r="C36" s="69"/>
      <c r="D36" s="69"/>
      <c r="E36" s="16" t="s">
        <v>38</v>
      </c>
      <c r="F36" s="129"/>
      <c r="G36" s="130"/>
      <c r="H36" s="129"/>
      <c r="I36" s="131"/>
      <c r="J36" s="129"/>
      <c r="K36" s="132"/>
      <c r="L36" s="129"/>
      <c r="M36" s="132"/>
      <c r="N36" s="129"/>
      <c r="O36" s="132"/>
      <c r="P36" s="129"/>
      <c r="Q36" s="149"/>
      <c r="R36" s="130"/>
      <c r="S36" s="130"/>
      <c r="T36" s="130"/>
      <c r="U36" s="130"/>
      <c r="V36" s="130"/>
      <c r="W36" s="130"/>
      <c r="X36" s="130"/>
      <c r="Y36" s="130"/>
      <c r="Z36" s="141"/>
      <c r="AA36" s="141"/>
    </row>
    <row r="37" spans="1:27" ht="15.75" customHeight="1">
      <c r="A37" s="335"/>
      <c r="B37" s="14"/>
      <c r="C37" s="61" t="s">
        <v>69</v>
      </c>
      <c r="D37" s="53"/>
      <c r="E37" s="102"/>
      <c r="F37" s="117"/>
      <c r="G37" s="118"/>
      <c r="H37" s="117"/>
      <c r="I37" s="119"/>
      <c r="J37" s="117"/>
      <c r="K37" s="120"/>
      <c r="L37" s="117"/>
      <c r="M37" s="120"/>
      <c r="N37" s="117"/>
      <c r="O37" s="120"/>
      <c r="P37" s="117"/>
      <c r="Q37" s="144"/>
      <c r="R37" s="130"/>
      <c r="S37" s="130"/>
      <c r="T37" s="130"/>
      <c r="U37" s="130"/>
      <c r="V37" s="130"/>
      <c r="W37" s="130"/>
      <c r="X37" s="130"/>
      <c r="Y37" s="130"/>
      <c r="Z37" s="141"/>
      <c r="AA37" s="141"/>
    </row>
    <row r="38" spans="1:27" ht="15.75" customHeight="1">
      <c r="A38" s="335"/>
      <c r="B38" s="11"/>
      <c r="C38" s="61" t="s">
        <v>70</v>
      </c>
      <c r="D38" s="53"/>
      <c r="E38" s="102"/>
      <c r="F38" s="155"/>
      <c r="G38" s="144"/>
      <c r="H38" s="117"/>
      <c r="I38" s="119"/>
      <c r="J38" s="117"/>
      <c r="K38" s="139"/>
      <c r="L38" s="117"/>
      <c r="M38" s="139"/>
      <c r="N38" s="117"/>
      <c r="O38" s="139"/>
      <c r="P38" s="117"/>
      <c r="Q38" s="144"/>
      <c r="R38" s="130"/>
      <c r="S38" s="130"/>
      <c r="T38" s="141"/>
      <c r="U38" s="141"/>
      <c r="V38" s="130"/>
      <c r="W38" s="130"/>
      <c r="X38" s="130"/>
      <c r="Y38" s="130"/>
      <c r="Z38" s="141"/>
      <c r="AA38" s="141"/>
    </row>
    <row r="39" spans="1:27" ht="15.75" customHeight="1">
      <c r="A39" s="336"/>
      <c r="B39" s="6" t="s">
        <v>71</v>
      </c>
      <c r="C39" s="7"/>
      <c r="D39" s="7"/>
      <c r="E39" s="110" t="s">
        <v>205</v>
      </c>
      <c r="F39" s="159">
        <f aca="true" t="shared" si="5" ref="F39:Q39">F32-F36</f>
        <v>0</v>
      </c>
      <c r="G39" s="145">
        <f t="shared" si="5"/>
        <v>0</v>
      </c>
      <c r="H39" s="159">
        <f t="shared" si="5"/>
        <v>0</v>
      </c>
      <c r="I39" s="145">
        <f t="shared" si="5"/>
        <v>0</v>
      </c>
      <c r="J39" s="159">
        <f t="shared" si="5"/>
        <v>0</v>
      </c>
      <c r="K39" s="145">
        <f t="shared" si="5"/>
        <v>0</v>
      </c>
      <c r="L39" s="159">
        <f>L32-L36</f>
        <v>0</v>
      </c>
      <c r="M39" s="145">
        <f>M32-M36</f>
        <v>0</v>
      </c>
      <c r="N39" s="159">
        <f>N32-N36</f>
        <v>0</v>
      </c>
      <c r="O39" s="145">
        <f>O32-O36</f>
        <v>0</v>
      </c>
      <c r="P39" s="159">
        <f t="shared" si="5"/>
        <v>0</v>
      </c>
      <c r="Q39" s="145">
        <f t="shared" si="5"/>
        <v>0</v>
      </c>
      <c r="R39" s="130"/>
      <c r="S39" s="130"/>
      <c r="T39" s="130"/>
      <c r="U39" s="130"/>
      <c r="V39" s="130"/>
      <c r="W39" s="130"/>
      <c r="X39" s="130"/>
      <c r="Y39" s="130"/>
      <c r="Z39" s="141"/>
      <c r="AA39" s="141"/>
    </row>
    <row r="40" spans="1:27" ht="15.75" customHeight="1">
      <c r="A40" s="334" t="s">
        <v>87</v>
      </c>
      <c r="B40" s="66" t="s">
        <v>72</v>
      </c>
      <c r="C40" s="69"/>
      <c r="D40" s="69"/>
      <c r="E40" s="16" t="s">
        <v>40</v>
      </c>
      <c r="F40" s="157"/>
      <c r="G40" s="149"/>
      <c r="H40" s="129"/>
      <c r="I40" s="131"/>
      <c r="J40" s="129"/>
      <c r="K40" s="132"/>
      <c r="L40" s="129"/>
      <c r="M40" s="132"/>
      <c r="N40" s="129"/>
      <c r="O40" s="132"/>
      <c r="P40" s="129"/>
      <c r="Q40" s="149"/>
      <c r="R40" s="130"/>
      <c r="S40" s="130"/>
      <c r="T40" s="130"/>
      <c r="U40" s="130"/>
      <c r="V40" s="141"/>
      <c r="W40" s="141"/>
      <c r="X40" s="141"/>
      <c r="Y40" s="141"/>
      <c r="Z40" s="130"/>
      <c r="AA40" s="130"/>
    </row>
    <row r="41" spans="1:27" ht="15.75" customHeight="1">
      <c r="A41" s="339"/>
      <c r="B41" s="11"/>
      <c r="C41" s="61" t="s">
        <v>73</v>
      </c>
      <c r="D41" s="53"/>
      <c r="E41" s="102"/>
      <c r="F41" s="161"/>
      <c r="G41" s="163"/>
      <c r="H41" s="138"/>
      <c r="I41" s="139"/>
      <c r="J41" s="117"/>
      <c r="K41" s="120"/>
      <c r="L41" s="117"/>
      <c r="M41" s="120"/>
      <c r="N41" s="117"/>
      <c r="O41" s="120"/>
      <c r="P41" s="117"/>
      <c r="Q41" s="144"/>
      <c r="R41" s="141"/>
      <c r="S41" s="141"/>
      <c r="T41" s="141"/>
      <c r="U41" s="141"/>
      <c r="V41" s="141"/>
      <c r="W41" s="141"/>
      <c r="X41" s="141"/>
      <c r="Y41" s="141"/>
      <c r="Z41" s="130"/>
      <c r="AA41" s="130"/>
    </row>
    <row r="42" spans="1:27" ht="15.75" customHeight="1">
      <c r="A42" s="339"/>
      <c r="B42" s="66" t="s">
        <v>60</v>
      </c>
      <c r="C42" s="69"/>
      <c r="D42" s="69"/>
      <c r="E42" s="16" t="s">
        <v>41</v>
      </c>
      <c r="F42" s="157"/>
      <c r="G42" s="149"/>
      <c r="H42" s="129"/>
      <c r="I42" s="131"/>
      <c r="J42" s="129"/>
      <c r="K42" s="132"/>
      <c r="L42" s="129"/>
      <c r="M42" s="132"/>
      <c r="N42" s="129"/>
      <c r="O42" s="132"/>
      <c r="P42" s="129"/>
      <c r="Q42" s="149"/>
      <c r="R42" s="130"/>
      <c r="S42" s="130"/>
      <c r="T42" s="130"/>
      <c r="U42" s="130"/>
      <c r="V42" s="141"/>
      <c r="W42" s="141"/>
      <c r="X42" s="130"/>
      <c r="Y42" s="130"/>
      <c r="Z42" s="130"/>
      <c r="AA42" s="130"/>
    </row>
    <row r="43" spans="1:27" ht="15.75" customHeight="1">
      <c r="A43" s="339"/>
      <c r="B43" s="11"/>
      <c r="C43" s="61" t="s">
        <v>74</v>
      </c>
      <c r="D43" s="53"/>
      <c r="E43" s="102"/>
      <c r="F43" s="155"/>
      <c r="G43" s="144"/>
      <c r="H43" s="117"/>
      <c r="I43" s="119"/>
      <c r="J43" s="138"/>
      <c r="K43" s="139"/>
      <c r="L43" s="138"/>
      <c r="M43" s="139"/>
      <c r="N43" s="138"/>
      <c r="O43" s="139"/>
      <c r="P43" s="117"/>
      <c r="Q43" s="144"/>
      <c r="R43" s="130"/>
      <c r="S43" s="130"/>
      <c r="T43" s="141"/>
      <c r="U43" s="130"/>
      <c r="V43" s="141"/>
      <c r="W43" s="141"/>
      <c r="X43" s="130"/>
      <c r="Y43" s="130"/>
      <c r="Z43" s="141"/>
      <c r="AA43" s="141"/>
    </row>
    <row r="44" spans="1:27" ht="15.75" customHeight="1">
      <c r="A44" s="340"/>
      <c r="B44" s="59" t="s">
        <v>71</v>
      </c>
      <c r="C44" s="37"/>
      <c r="D44" s="37"/>
      <c r="E44" s="110" t="s">
        <v>206</v>
      </c>
      <c r="F44" s="156">
        <f aca="true" t="shared" si="6" ref="F44:Q44">F40-F42</f>
        <v>0</v>
      </c>
      <c r="G44" s="160">
        <f t="shared" si="6"/>
        <v>0</v>
      </c>
      <c r="H44" s="156">
        <f t="shared" si="6"/>
        <v>0</v>
      </c>
      <c r="I44" s="160">
        <f t="shared" si="6"/>
        <v>0</v>
      </c>
      <c r="J44" s="156">
        <f t="shared" si="6"/>
        <v>0</v>
      </c>
      <c r="K44" s="160">
        <f t="shared" si="6"/>
        <v>0</v>
      </c>
      <c r="L44" s="156">
        <f>L40-L42</f>
        <v>0</v>
      </c>
      <c r="M44" s="160">
        <f>M40-M42</f>
        <v>0</v>
      </c>
      <c r="N44" s="156">
        <f>N40-N42</f>
        <v>0</v>
      </c>
      <c r="O44" s="160">
        <f>O40-O42</f>
        <v>0</v>
      </c>
      <c r="P44" s="156">
        <f t="shared" si="6"/>
        <v>0</v>
      </c>
      <c r="Q44" s="160">
        <f t="shared" si="6"/>
        <v>0</v>
      </c>
      <c r="R44" s="141"/>
      <c r="S44" s="141"/>
      <c r="T44" s="130"/>
      <c r="U44" s="130"/>
      <c r="V44" s="141"/>
      <c r="W44" s="141"/>
      <c r="X44" s="130"/>
      <c r="Y44" s="130"/>
      <c r="Z44" s="130"/>
      <c r="AA44" s="130"/>
    </row>
    <row r="45" spans="1:27" ht="15.75" customHeight="1">
      <c r="A45" s="341" t="s">
        <v>79</v>
      </c>
      <c r="B45" s="20" t="s">
        <v>75</v>
      </c>
      <c r="C45" s="9"/>
      <c r="D45" s="9"/>
      <c r="E45" s="111" t="s">
        <v>207</v>
      </c>
      <c r="F45" s="162">
        <f aca="true" t="shared" si="7" ref="F45:Q45">F39+F44</f>
        <v>0</v>
      </c>
      <c r="G45" s="146">
        <f t="shared" si="7"/>
        <v>0</v>
      </c>
      <c r="H45" s="162">
        <f t="shared" si="7"/>
        <v>0</v>
      </c>
      <c r="I45" s="146">
        <f t="shared" si="7"/>
        <v>0</v>
      </c>
      <c r="J45" s="162">
        <f t="shared" si="7"/>
        <v>0</v>
      </c>
      <c r="K45" s="146">
        <f t="shared" si="7"/>
        <v>0</v>
      </c>
      <c r="L45" s="162">
        <f>L39+L44</f>
        <v>0</v>
      </c>
      <c r="M45" s="146">
        <f>M39+M44</f>
        <v>0</v>
      </c>
      <c r="N45" s="162">
        <f>N39+N44</f>
        <v>0</v>
      </c>
      <c r="O45" s="146">
        <f>O39+O44</f>
        <v>0</v>
      </c>
      <c r="P45" s="162">
        <f t="shared" si="7"/>
        <v>0</v>
      </c>
      <c r="Q45" s="146">
        <f t="shared" si="7"/>
        <v>0</v>
      </c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15.75" customHeight="1">
      <c r="A46" s="342"/>
      <c r="B46" s="52" t="s">
        <v>76</v>
      </c>
      <c r="C46" s="53"/>
      <c r="D46" s="53"/>
      <c r="E46" s="53"/>
      <c r="F46" s="161"/>
      <c r="G46" s="163"/>
      <c r="H46" s="138"/>
      <c r="I46" s="139"/>
      <c r="J46" s="138"/>
      <c r="K46" s="139"/>
      <c r="L46" s="138"/>
      <c r="M46" s="139"/>
      <c r="N46" s="138"/>
      <c r="O46" s="139"/>
      <c r="P46" s="138"/>
      <c r="Q46" s="128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27" ht="15.75" customHeight="1">
      <c r="A47" s="342"/>
      <c r="B47" s="52" t="s">
        <v>77</v>
      </c>
      <c r="C47" s="53"/>
      <c r="D47" s="53"/>
      <c r="E47" s="53"/>
      <c r="F47" s="117"/>
      <c r="G47" s="118"/>
      <c r="H47" s="117"/>
      <c r="I47" s="119"/>
      <c r="J47" s="117"/>
      <c r="K47" s="120"/>
      <c r="L47" s="117"/>
      <c r="M47" s="120"/>
      <c r="N47" s="117"/>
      <c r="O47" s="120"/>
      <c r="P47" s="117"/>
      <c r="Q47" s="144"/>
      <c r="R47" s="130"/>
      <c r="S47" s="130"/>
      <c r="T47" s="130"/>
      <c r="U47" s="130"/>
      <c r="V47" s="130"/>
      <c r="W47" s="130"/>
      <c r="X47" s="130"/>
      <c r="Y47" s="130"/>
      <c r="Z47" s="130"/>
      <c r="AA47" s="130"/>
    </row>
    <row r="48" spans="1:27" ht="15.75" customHeight="1">
      <c r="A48" s="343"/>
      <c r="B48" s="59" t="s">
        <v>78</v>
      </c>
      <c r="C48" s="37"/>
      <c r="D48" s="37"/>
      <c r="E48" s="37"/>
      <c r="F48" s="134"/>
      <c r="G48" s="135"/>
      <c r="H48" s="134"/>
      <c r="I48" s="136"/>
      <c r="J48" s="134"/>
      <c r="K48" s="137"/>
      <c r="L48" s="134"/>
      <c r="M48" s="137"/>
      <c r="N48" s="134"/>
      <c r="O48" s="137"/>
      <c r="P48" s="134"/>
      <c r="Q48" s="145"/>
      <c r="R48" s="130"/>
      <c r="S48" s="130"/>
      <c r="T48" s="130"/>
      <c r="U48" s="130"/>
      <c r="V48" s="130"/>
      <c r="W48" s="130"/>
      <c r="X48" s="130"/>
      <c r="Y48" s="130"/>
      <c r="Z48" s="130"/>
      <c r="AA48" s="130"/>
    </row>
    <row r="49" spans="1:17" ht="15.75" customHeight="1">
      <c r="A49" s="27" t="s">
        <v>208</v>
      </c>
      <c r="Q49" s="5"/>
    </row>
    <row r="50" spans="1:17" ht="15.75" customHeight="1">
      <c r="A50" s="27"/>
      <c r="Q50" s="14"/>
    </row>
  </sheetData>
  <sheetProtection/>
  <mergeCells count="32">
    <mergeCell ref="J25:J26"/>
    <mergeCell ref="K25:K26"/>
    <mergeCell ref="G25:G26"/>
    <mergeCell ref="H25:H26"/>
    <mergeCell ref="N30:O30"/>
    <mergeCell ref="N6:O6"/>
    <mergeCell ref="P6:Q6"/>
    <mergeCell ref="F6:G6"/>
    <mergeCell ref="H6:I6"/>
    <mergeCell ref="J6:K6"/>
    <mergeCell ref="L6:M6"/>
    <mergeCell ref="I25:I26"/>
    <mergeCell ref="L30:M30"/>
    <mergeCell ref="P30:Q30"/>
    <mergeCell ref="A6:E7"/>
    <mergeCell ref="A8:A18"/>
    <mergeCell ref="A19:A27"/>
    <mergeCell ref="E25:E26"/>
    <mergeCell ref="P25:P26"/>
    <mergeCell ref="N25:N26"/>
    <mergeCell ref="O25:O26"/>
    <mergeCell ref="F25:F26"/>
    <mergeCell ref="L25:L26"/>
    <mergeCell ref="M25:M26"/>
    <mergeCell ref="A32:A39"/>
    <mergeCell ref="A40:A44"/>
    <mergeCell ref="A45:A48"/>
    <mergeCell ref="Q25:Q26"/>
    <mergeCell ref="A30:E31"/>
    <mergeCell ref="F30:G30"/>
    <mergeCell ref="H30:I30"/>
    <mergeCell ref="J30:K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fitToHeight="0" fitToWidth="1" horizontalDpi="600" verticalDpi="6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21" sqref="G21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79" t="s">
        <v>0</v>
      </c>
      <c r="B1" s="179"/>
      <c r="C1" s="234" t="s">
        <v>312</v>
      </c>
      <c r="D1" s="235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6"/>
      <c r="B5" s="236" t="s">
        <v>289</v>
      </c>
      <c r="C5" s="236"/>
      <c r="D5" s="236"/>
      <c r="H5" s="46"/>
      <c r="L5" s="46"/>
      <c r="N5" s="46" t="s">
        <v>210</v>
      </c>
    </row>
    <row r="6" spans="1:14" ht="15" customHeight="1">
      <c r="A6" s="237"/>
      <c r="B6" s="238"/>
      <c r="C6" s="238"/>
      <c r="D6" s="238"/>
      <c r="E6" s="358" t="s">
        <v>306</v>
      </c>
      <c r="F6" s="359"/>
      <c r="G6" s="358" t="s">
        <v>307</v>
      </c>
      <c r="H6" s="359"/>
      <c r="I6" s="293" t="s">
        <v>308</v>
      </c>
      <c r="J6" s="294"/>
      <c r="K6" s="358" t="s">
        <v>309</v>
      </c>
      <c r="L6" s="359"/>
      <c r="M6" s="358" t="s">
        <v>310</v>
      </c>
      <c r="N6" s="359"/>
    </row>
    <row r="7" spans="1:14" ht="15" customHeight="1">
      <c r="A7" s="239"/>
      <c r="B7" s="240"/>
      <c r="C7" s="240"/>
      <c r="D7" s="240"/>
      <c r="E7" s="241" t="s">
        <v>288</v>
      </c>
      <c r="F7" s="270" t="s">
        <v>1</v>
      </c>
      <c r="G7" s="241" t="s">
        <v>286</v>
      </c>
      <c r="H7" s="35" t="s">
        <v>1</v>
      </c>
      <c r="I7" s="241" t="s">
        <v>286</v>
      </c>
      <c r="J7" s="35" t="s">
        <v>1</v>
      </c>
      <c r="K7" s="241" t="s">
        <v>286</v>
      </c>
      <c r="L7" s="35" t="s">
        <v>1</v>
      </c>
      <c r="M7" s="241" t="s">
        <v>286</v>
      </c>
      <c r="N7" s="270" t="s">
        <v>1</v>
      </c>
    </row>
    <row r="8" spans="1:14" ht="18" customHeight="1">
      <c r="A8" s="362" t="s">
        <v>211</v>
      </c>
      <c r="B8" s="242" t="s">
        <v>212</v>
      </c>
      <c r="C8" s="243"/>
      <c r="D8" s="243"/>
      <c r="E8" s="278">
        <v>1</v>
      </c>
      <c r="F8" s="280">
        <v>1</v>
      </c>
      <c r="G8" s="278">
        <v>3</v>
      </c>
      <c r="H8" s="280">
        <v>3</v>
      </c>
      <c r="I8" s="278">
        <v>1</v>
      </c>
      <c r="J8" s="279">
        <v>1</v>
      </c>
      <c r="K8" s="278">
        <v>1</v>
      </c>
      <c r="L8" s="280">
        <v>1</v>
      </c>
      <c r="M8" s="278">
        <v>1</v>
      </c>
      <c r="N8" s="280">
        <v>1</v>
      </c>
    </row>
    <row r="9" spans="1:14" ht="18" customHeight="1">
      <c r="A9" s="301"/>
      <c r="B9" s="362" t="s">
        <v>213</v>
      </c>
      <c r="C9" s="201" t="s">
        <v>214</v>
      </c>
      <c r="D9" s="202"/>
      <c r="E9" s="281">
        <v>20</v>
      </c>
      <c r="F9" s="283">
        <v>20</v>
      </c>
      <c r="G9" s="281">
        <v>100</v>
      </c>
      <c r="H9" s="283">
        <v>100</v>
      </c>
      <c r="I9" s="281">
        <v>75</v>
      </c>
      <c r="J9" s="282">
        <v>75</v>
      </c>
      <c r="K9" s="281">
        <v>10</v>
      </c>
      <c r="L9" s="283">
        <v>10</v>
      </c>
      <c r="M9" s="281">
        <v>250</v>
      </c>
      <c r="N9" s="283">
        <v>250</v>
      </c>
    </row>
    <row r="10" spans="1:14" ht="18" customHeight="1">
      <c r="A10" s="301"/>
      <c r="B10" s="301"/>
      <c r="C10" s="52" t="s">
        <v>215</v>
      </c>
      <c r="D10" s="53"/>
      <c r="E10" s="284">
        <v>20</v>
      </c>
      <c r="F10" s="286">
        <v>20</v>
      </c>
      <c r="G10" s="284">
        <v>50</v>
      </c>
      <c r="H10" s="286">
        <v>50</v>
      </c>
      <c r="I10" s="284">
        <v>75</v>
      </c>
      <c r="J10" s="285">
        <v>75</v>
      </c>
      <c r="K10" s="284">
        <v>10</v>
      </c>
      <c r="L10" s="286">
        <v>10</v>
      </c>
      <c r="M10" s="284">
        <v>250</v>
      </c>
      <c r="N10" s="286">
        <v>250</v>
      </c>
    </row>
    <row r="11" spans="1:14" ht="18" customHeight="1">
      <c r="A11" s="301"/>
      <c r="B11" s="301"/>
      <c r="C11" s="52" t="s">
        <v>216</v>
      </c>
      <c r="D11" s="53"/>
      <c r="E11" s="284">
        <v>0</v>
      </c>
      <c r="F11" s="286">
        <v>0</v>
      </c>
      <c r="G11" s="284">
        <v>0</v>
      </c>
      <c r="H11" s="286">
        <v>0</v>
      </c>
      <c r="I11" s="284">
        <v>0</v>
      </c>
      <c r="J11" s="285">
        <v>0</v>
      </c>
      <c r="K11" s="284">
        <v>0</v>
      </c>
      <c r="L11" s="286">
        <v>0</v>
      </c>
      <c r="M11" s="284">
        <v>0</v>
      </c>
      <c r="N11" s="286">
        <v>0</v>
      </c>
    </row>
    <row r="12" spans="1:14" ht="18" customHeight="1">
      <c r="A12" s="301"/>
      <c r="B12" s="301"/>
      <c r="C12" s="52" t="s">
        <v>217</v>
      </c>
      <c r="D12" s="53"/>
      <c r="E12" s="284">
        <v>0</v>
      </c>
      <c r="F12" s="286">
        <v>0</v>
      </c>
      <c r="G12" s="284">
        <v>50</v>
      </c>
      <c r="H12" s="286">
        <v>50</v>
      </c>
      <c r="I12" s="284">
        <v>0</v>
      </c>
      <c r="J12" s="285">
        <v>0</v>
      </c>
      <c r="K12" s="284">
        <v>0</v>
      </c>
      <c r="L12" s="286">
        <v>0</v>
      </c>
      <c r="M12" s="284">
        <v>0</v>
      </c>
      <c r="N12" s="286">
        <v>0</v>
      </c>
    </row>
    <row r="13" spans="1:14" ht="18" customHeight="1">
      <c r="A13" s="301"/>
      <c r="B13" s="301"/>
      <c r="C13" s="52" t="s">
        <v>218</v>
      </c>
      <c r="D13" s="53"/>
      <c r="E13" s="284">
        <v>0</v>
      </c>
      <c r="F13" s="286">
        <v>0</v>
      </c>
      <c r="G13" s="284">
        <v>0</v>
      </c>
      <c r="H13" s="286">
        <v>0</v>
      </c>
      <c r="I13" s="284">
        <v>0</v>
      </c>
      <c r="J13" s="285">
        <v>0</v>
      </c>
      <c r="K13" s="284">
        <v>0</v>
      </c>
      <c r="L13" s="286">
        <v>0</v>
      </c>
      <c r="M13" s="284">
        <v>0</v>
      </c>
      <c r="N13" s="286">
        <v>0</v>
      </c>
    </row>
    <row r="14" spans="1:14" ht="18" customHeight="1">
      <c r="A14" s="302"/>
      <c r="B14" s="302"/>
      <c r="C14" s="59" t="s">
        <v>79</v>
      </c>
      <c r="D14" s="37"/>
      <c r="E14" s="284">
        <v>0</v>
      </c>
      <c r="F14" s="286">
        <v>0</v>
      </c>
      <c r="G14" s="287">
        <v>0</v>
      </c>
      <c r="H14" s="288">
        <v>0</v>
      </c>
      <c r="I14" s="284">
        <v>0</v>
      </c>
      <c r="J14" s="285">
        <v>0</v>
      </c>
      <c r="K14" s="284">
        <v>0</v>
      </c>
      <c r="L14" s="286">
        <v>0</v>
      </c>
      <c r="M14" s="284">
        <v>0</v>
      </c>
      <c r="N14" s="286">
        <v>0</v>
      </c>
    </row>
    <row r="15" spans="1:14" ht="18" customHeight="1">
      <c r="A15" s="300" t="s">
        <v>219</v>
      </c>
      <c r="B15" s="362" t="s">
        <v>220</v>
      </c>
      <c r="C15" s="201" t="s">
        <v>221</v>
      </c>
      <c r="D15" s="202"/>
      <c r="E15" s="289">
        <v>5342</v>
      </c>
      <c r="F15" s="146">
        <v>5835</v>
      </c>
      <c r="G15" s="289">
        <v>563</v>
      </c>
      <c r="H15" s="146">
        <v>553</v>
      </c>
      <c r="I15" s="289">
        <v>417</v>
      </c>
      <c r="J15" s="290">
        <v>488</v>
      </c>
      <c r="K15" s="289">
        <v>602</v>
      </c>
      <c r="L15" s="146">
        <v>552</v>
      </c>
      <c r="M15" s="289">
        <v>363</v>
      </c>
      <c r="N15" s="146">
        <v>262</v>
      </c>
    </row>
    <row r="16" spans="1:14" ht="18" customHeight="1">
      <c r="A16" s="301"/>
      <c r="B16" s="301"/>
      <c r="C16" s="52" t="s">
        <v>222</v>
      </c>
      <c r="D16" s="53"/>
      <c r="E16" s="117">
        <v>0</v>
      </c>
      <c r="F16" s="120">
        <v>0</v>
      </c>
      <c r="G16" s="117">
        <v>61</v>
      </c>
      <c r="H16" s="120">
        <v>63</v>
      </c>
      <c r="I16" s="117">
        <v>431</v>
      </c>
      <c r="J16" s="118">
        <v>516</v>
      </c>
      <c r="K16" s="117">
        <v>441</v>
      </c>
      <c r="L16" s="120">
        <v>452</v>
      </c>
      <c r="M16" s="117">
        <v>1156</v>
      </c>
      <c r="N16" s="120">
        <v>1201</v>
      </c>
    </row>
    <row r="17" spans="1:14" ht="18" customHeight="1">
      <c r="A17" s="301"/>
      <c r="B17" s="301"/>
      <c r="C17" s="52" t="s">
        <v>223</v>
      </c>
      <c r="D17" s="53"/>
      <c r="E17" s="117">
        <v>0</v>
      </c>
      <c r="F17" s="276">
        <v>0</v>
      </c>
      <c r="G17" s="117">
        <v>0</v>
      </c>
      <c r="H17" s="276">
        <v>0</v>
      </c>
      <c r="I17" s="117">
        <v>0</v>
      </c>
      <c r="J17" s="276">
        <v>0</v>
      </c>
      <c r="K17" s="117">
        <v>0</v>
      </c>
      <c r="L17" s="276">
        <v>0</v>
      </c>
      <c r="M17" s="117">
        <v>0</v>
      </c>
      <c r="N17" s="276">
        <v>0</v>
      </c>
    </row>
    <row r="18" spans="1:14" ht="18" customHeight="1">
      <c r="A18" s="301"/>
      <c r="B18" s="302"/>
      <c r="C18" s="59" t="s">
        <v>224</v>
      </c>
      <c r="D18" s="37"/>
      <c r="E18" s="134">
        <v>5342</v>
      </c>
      <c r="F18" s="298">
        <v>5835</v>
      </c>
      <c r="G18" s="134">
        <v>624</v>
      </c>
      <c r="H18" s="298">
        <v>616</v>
      </c>
      <c r="I18" s="134">
        <v>848</v>
      </c>
      <c r="J18" s="298">
        <v>1004</v>
      </c>
      <c r="K18" s="134">
        <v>1043</v>
      </c>
      <c r="L18" s="298">
        <v>1004</v>
      </c>
      <c r="M18" s="134">
        <v>1519</v>
      </c>
      <c r="N18" s="298">
        <v>1463</v>
      </c>
    </row>
    <row r="19" spans="1:14" ht="18" customHeight="1">
      <c r="A19" s="301"/>
      <c r="B19" s="362" t="s">
        <v>225</v>
      </c>
      <c r="C19" s="201" t="s">
        <v>226</v>
      </c>
      <c r="D19" s="202"/>
      <c r="E19" s="162">
        <v>4768</v>
      </c>
      <c r="F19" s="146">
        <v>5291</v>
      </c>
      <c r="G19" s="162">
        <v>171</v>
      </c>
      <c r="H19" s="146">
        <v>189</v>
      </c>
      <c r="I19" s="162">
        <v>169</v>
      </c>
      <c r="J19" s="146">
        <v>325</v>
      </c>
      <c r="K19" s="162">
        <v>502</v>
      </c>
      <c r="L19" s="146">
        <v>460</v>
      </c>
      <c r="M19" s="162">
        <v>251</v>
      </c>
      <c r="N19" s="146">
        <v>251</v>
      </c>
    </row>
    <row r="20" spans="1:14" ht="18" customHeight="1">
      <c r="A20" s="301"/>
      <c r="B20" s="301"/>
      <c r="C20" s="52" t="s">
        <v>227</v>
      </c>
      <c r="D20" s="53"/>
      <c r="E20" s="117">
        <v>11</v>
      </c>
      <c r="F20" s="120">
        <v>10</v>
      </c>
      <c r="G20" s="155">
        <v>32</v>
      </c>
      <c r="H20" s="144">
        <v>47</v>
      </c>
      <c r="I20" s="117">
        <v>199</v>
      </c>
      <c r="J20" s="120">
        <v>202</v>
      </c>
      <c r="K20" s="117">
        <v>172</v>
      </c>
      <c r="L20" s="120">
        <v>177</v>
      </c>
      <c r="M20" s="117">
        <v>427</v>
      </c>
      <c r="N20" s="120">
        <v>427</v>
      </c>
    </row>
    <row r="21" spans="1:14" s="247" customFormat="1" ht="18" customHeight="1">
      <c r="A21" s="301"/>
      <c r="B21" s="301"/>
      <c r="C21" s="245" t="s">
        <v>228</v>
      </c>
      <c r="D21" s="246"/>
      <c r="E21" s="297">
        <v>0</v>
      </c>
      <c r="F21" s="296">
        <v>0</v>
      </c>
      <c r="G21" s="297">
        <v>0</v>
      </c>
      <c r="H21" s="296">
        <v>0</v>
      </c>
      <c r="I21" s="297">
        <v>0</v>
      </c>
      <c r="J21" s="296">
        <v>0</v>
      </c>
      <c r="K21" s="297">
        <v>0</v>
      </c>
      <c r="L21" s="296">
        <v>0</v>
      </c>
      <c r="M21" s="297">
        <v>0</v>
      </c>
      <c r="N21" s="296">
        <v>0</v>
      </c>
    </row>
    <row r="22" spans="1:14" ht="18" customHeight="1">
      <c r="A22" s="301"/>
      <c r="B22" s="302"/>
      <c r="C22" s="6" t="s">
        <v>229</v>
      </c>
      <c r="D22" s="7"/>
      <c r="E22" s="134">
        <v>4779</v>
      </c>
      <c r="F22" s="137">
        <v>5301</v>
      </c>
      <c r="G22" s="134">
        <v>203</v>
      </c>
      <c r="H22" s="137">
        <v>236</v>
      </c>
      <c r="I22" s="159">
        <v>368</v>
      </c>
      <c r="J22" s="145">
        <v>527</v>
      </c>
      <c r="K22" s="134">
        <v>675</v>
      </c>
      <c r="L22" s="137">
        <v>637</v>
      </c>
      <c r="M22" s="159">
        <v>678</v>
      </c>
      <c r="N22" s="145">
        <v>678</v>
      </c>
    </row>
    <row r="23" spans="1:14" ht="18" customHeight="1">
      <c r="A23" s="301"/>
      <c r="B23" s="362" t="s">
        <v>230</v>
      </c>
      <c r="C23" s="201" t="s">
        <v>231</v>
      </c>
      <c r="D23" s="202"/>
      <c r="E23" s="162">
        <v>20</v>
      </c>
      <c r="F23" s="146">
        <v>20</v>
      </c>
      <c r="G23" s="162">
        <v>100</v>
      </c>
      <c r="H23" s="146">
        <v>100</v>
      </c>
      <c r="I23" s="162">
        <v>75</v>
      </c>
      <c r="J23" s="146">
        <v>75</v>
      </c>
      <c r="K23" s="162">
        <v>10</v>
      </c>
      <c r="L23" s="146">
        <v>10</v>
      </c>
      <c r="M23" s="162">
        <v>250</v>
      </c>
      <c r="N23" s="146">
        <v>250</v>
      </c>
    </row>
    <row r="24" spans="1:14" ht="18" customHeight="1">
      <c r="A24" s="301"/>
      <c r="B24" s="301"/>
      <c r="C24" s="52" t="s">
        <v>232</v>
      </c>
      <c r="D24" s="53"/>
      <c r="E24" s="155">
        <v>0</v>
      </c>
      <c r="F24" s="144">
        <v>0</v>
      </c>
      <c r="G24" s="155">
        <v>297</v>
      </c>
      <c r="H24" s="144">
        <v>255</v>
      </c>
      <c r="I24" s="155">
        <v>392</v>
      </c>
      <c r="J24" s="144">
        <v>389</v>
      </c>
      <c r="K24" s="155">
        <v>355</v>
      </c>
      <c r="L24" s="144">
        <v>354</v>
      </c>
      <c r="M24" s="155">
        <v>506</v>
      </c>
      <c r="N24" s="144">
        <v>450</v>
      </c>
    </row>
    <row r="25" spans="1:14" ht="18" customHeight="1">
      <c r="A25" s="301"/>
      <c r="B25" s="301"/>
      <c r="C25" s="52" t="s">
        <v>233</v>
      </c>
      <c r="D25" s="53"/>
      <c r="E25" s="155">
        <v>544</v>
      </c>
      <c r="F25" s="144">
        <v>514</v>
      </c>
      <c r="G25" s="155">
        <v>25</v>
      </c>
      <c r="H25" s="144">
        <v>25</v>
      </c>
      <c r="I25" s="155">
        <v>13</v>
      </c>
      <c r="J25" s="144">
        <v>13</v>
      </c>
      <c r="K25" s="155">
        <v>3</v>
      </c>
      <c r="L25" s="144">
        <v>3</v>
      </c>
      <c r="M25" s="155">
        <v>85</v>
      </c>
      <c r="N25" s="144">
        <v>85</v>
      </c>
    </row>
    <row r="26" spans="1:14" ht="18" customHeight="1">
      <c r="A26" s="301"/>
      <c r="B26" s="302"/>
      <c r="C26" s="57" t="s">
        <v>234</v>
      </c>
      <c r="D26" s="58"/>
      <c r="E26" s="291">
        <v>563</v>
      </c>
      <c r="F26" s="145">
        <v>534</v>
      </c>
      <c r="G26" s="291">
        <v>422</v>
      </c>
      <c r="H26" s="145">
        <v>380</v>
      </c>
      <c r="I26" s="136">
        <v>480</v>
      </c>
      <c r="J26" s="145">
        <v>477</v>
      </c>
      <c r="K26" s="291">
        <v>368</v>
      </c>
      <c r="L26" s="145">
        <v>367</v>
      </c>
      <c r="M26" s="291">
        <v>841</v>
      </c>
      <c r="N26" s="145">
        <v>785</v>
      </c>
    </row>
    <row r="27" spans="1:14" ht="18" customHeight="1">
      <c r="A27" s="302"/>
      <c r="B27" s="59" t="s">
        <v>235</v>
      </c>
      <c r="C27" s="37"/>
      <c r="D27" s="37"/>
      <c r="E27" s="292">
        <v>5342</v>
      </c>
      <c r="F27" s="145">
        <v>5835</v>
      </c>
      <c r="G27" s="159">
        <v>624</v>
      </c>
      <c r="H27" s="145">
        <v>616</v>
      </c>
      <c r="I27" s="292">
        <v>848</v>
      </c>
      <c r="J27" s="145">
        <v>1004</v>
      </c>
      <c r="K27" s="159">
        <v>1043</v>
      </c>
      <c r="L27" s="145">
        <v>1004</v>
      </c>
      <c r="M27" s="159">
        <v>1519</v>
      </c>
      <c r="N27" s="145">
        <v>1463</v>
      </c>
    </row>
    <row r="28" spans="1:14" ht="18" customHeight="1">
      <c r="A28" s="362" t="s">
        <v>236</v>
      </c>
      <c r="B28" s="362" t="s">
        <v>237</v>
      </c>
      <c r="C28" s="201" t="s">
        <v>238</v>
      </c>
      <c r="D28" s="248" t="s">
        <v>37</v>
      </c>
      <c r="E28" s="162">
        <v>535</v>
      </c>
      <c r="F28" s="146">
        <v>569</v>
      </c>
      <c r="G28" s="162">
        <v>1276</v>
      </c>
      <c r="H28" s="146">
        <v>1264</v>
      </c>
      <c r="I28" s="162">
        <v>1255</v>
      </c>
      <c r="J28" s="146">
        <v>1852</v>
      </c>
      <c r="K28" s="162">
        <v>1713</v>
      </c>
      <c r="L28" s="146">
        <v>1671</v>
      </c>
      <c r="M28" s="162">
        <v>858</v>
      </c>
      <c r="N28" s="146">
        <v>829</v>
      </c>
    </row>
    <row r="29" spans="1:14" ht="18" customHeight="1">
      <c r="A29" s="301"/>
      <c r="B29" s="301"/>
      <c r="C29" s="52" t="s">
        <v>239</v>
      </c>
      <c r="D29" s="249" t="s">
        <v>38</v>
      </c>
      <c r="E29" s="155">
        <v>507</v>
      </c>
      <c r="F29" s="144">
        <v>822</v>
      </c>
      <c r="G29" s="155">
        <v>1115</v>
      </c>
      <c r="H29" s="144">
        <v>1128</v>
      </c>
      <c r="I29" s="155">
        <v>1173</v>
      </c>
      <c r="J29" s="144">
        <v>1837</v>
      </c>
      <c r="K29" s="155">
        <v>964</v>
      </c>
      <c r="L29" s="144">
        <v>1668</v>
      </c>
      <c r="M29" s="155">
        <v>658</v>
      </c>
      <c r="N29" s="144">
        <v>746</v>
      </c>
    </row>
    <row r="30" spans="1:14" ht="18" customHeight="1">
      <c r="A30" s="301"/>
      <c r="B30" s="301"/>
      <c r="C30" s="52" t="s">
        <v>240</v>
      </c>
      <c r="D30" s="249" t="s">
        <v>241</v>
      </c>
      <c r="E30" s="155">
        <v>15</v>
      </c>
      <c r="F30" s="144">
        <v>49</v>
      </c>
      <c r="G30" s="117">
        <v>104</v>
      </c>
      <c r="H30" s="144">
        <v>113</v>
      </c>
      <c r="I30" s="155">
        <v>83</v>
      </c>
      <c r="J30" s="144">
        <v>121</v>
      </c>
      <c r="K30" s="155">
        <v>745</v>
      </c>
      <c r="L30" s="144">
        <v>0</v>
      </c>
      <c r="M30" s="155">
        <v>87</v>
      </c>
      <c r="N30" s="144">
        <v>0</v>
      </c>
    </row>
    <row r="31" spans="1:15" ht="18" customHeight="1">
      <c r="A31" s="301"/>
      <c r="B31" s="301"/>
      <c r="C31" s="6" t="s">
        <v>242</v>
      </c>
      <c r="D31" s="250" t="s">
        <v>243</v>
      </c>
      <c r="E31" s="159">
        <f aca="true" t="shared" si="0" ref="E31:N31">E28-E29-E30</f>
        <v>13</v>
      </c>
      <c r="F31" s="244">
        <f t="shared" si="0"/>
        <v>-302</v>
      </c>
      <c r="G31" s="159">
        <f t="shared" si="0"/>
        <v>57</v>
      </c>
      <c r="H31" s="244">
        <f t="shared" si="0"/>
        <v>23</v>
      </c>
      <c r="I31" s="159">
        <f t="shared" si="0"/>
        <v>-1</v>
      </c>
      <c r="J31" s="251">
        <f t="shared" si="0"/>
        <v>-106</v>
      </c>
      <c r="K31" s="159">
        <f t="shared" si="0"/>
        <v>4</v>
      </c>
      <c r="L31" s="251">
        <f t="shared" si="0"/>
        <v>3</v>
      </c>
      <c r="M31" s="159">
        <f t="shared" si="0"/>
        <v>113</v>
      </c>
      <c r="N31" s="244">
        <f t="shared" si="0"/>
        <v>83</v>
      </c>
      <c r="O31" s="8"/>
    </row>
    <row r="32" spans="1:14" ht="18" customHeight="1">
      <c r="A32" s="301"/>
      <c r="B32" s="301"/>
      <c r="C32" s="201" t="s">
        <v>244</v>
      </c>
      <c r="D32" s="248" t="s">
        <v>245</v>
      </c>
      <c r="E32" s="162">
        <v>20</v>
      </c>
      <c r="F32" s="146">
        <v>51</v>
      </c>
      <c r="G32" s="162">
        <v>7</v>
      </c>
      <c r="H32" s="146">
        <v>8</v>
      </c>
      <c r="I32" s="162">
        <v>9</v>
      </c>
      <c r="J32" s="146">
        <v>10</v>
      </c>
      <c r="K32" s="162">
        <v>6</v>
      </c>
      <c r="L32" s="146">
        <v>6</v>
      </c>
      <c r="M32" s="162">
        <v>8</v>
      </c>
      <c r="N32" s="146">
        <v>7</v>
      </c>
    </row>
    <row r="33" spans="1:14" ht="18" customHeight="1">
      <c r="A33" s="301"/>
      <c r="B33" s="301"/>
      <c r="C33" s="52" t="s">
        <v>246</v>
      </c>
      <c r="D33" s="249" t="s">
        <v>247</v>
      </c>
      <c r="E33" s="155">
        <v>2</v>
      </c>
      <c r="F33" s="144">
        <v>6</v>
      </c>
      <c r="G33" s="155">
        <v>0</v>
      </c>
      <c r="H33" s="144">
        <v>0</v>
      </c>
      <c r="I33" s="155">
        <v>0</v>
      </c>
      <c r="J33" s="144">
        <v>0</v>
      </c>
      <c r="K33" s="155">
        <v>7</v>
      </c>
      <c r="L33" s="144">
        <v>6</v>
      </c>
      <c r="M33" s="155">
        <v>1</v>
      </c>
      <c r="N33" s="144">
        <v>0</v>
      </c>
    </row>
    <row r="34" spans="1:14" ht="18" customHeight="1">
      <c r="A34" s="301"/>
      <c r="B34" s="302"/>
      <c r="C34" s="6" t="s">
        <v>248</v>
      </c>
      <c r="D34" s="250" t="s">
        <v>249</v>
      </c>
      <c r="E34" s="159">
        <f aca="true" t="shared" si="1" ref="E34:N34">E31+E32-E33</f>
        <v>31</v>
      </c>
      <c r="F34" s="145">
        <f t="shared" si="1"/>
        <v>-257</v>
      </c>
      <c r="G34" s="159">
        <f t="shared" si="1"/>
        <v>64</v>
      </c>
      <c r="H34" s="145">
        <f t="shared" si="1"/>
        <v>31</v>
      </c>
      <c r="I34" s="159">
        <f t="shared" si="1"/>
        <v>8</v>
      </c>
      <c r="J34" s="145">
        <f t="shared" si="1"/>
        <v>-96</v>
      </c>
      <c r="K34" s="159">
        <f t="shared" si="1"/>
        <v>3</v>
      </c>
      <c r="L34" s="145">
        <f t="shared" si="1"/>
        <v>3</v>
      </c>
      <c r="M34" s="159">
        <f t="shared" si="1"/>
        <v>120</v>
      </c>
      <c r="N34" s="145">
        <f t="shared" si="1"/>
        <v>90</v>
      </c>
    </row>
    <row r="35" spans="1:14" ht="18" customHeight="1">
      <c r="A35" s="301"/>
      <c r="B35" s="362" t="s">
        <v>250</v>
      </c>
      <c r="C35" s="201" t="s">
        <v>251</v>
      </c>
      <c r="D35" s="248" t="s">
        <v>252</v>
      </c>
      <c r="E35" s="162">
        <v>0</v>
      </c>
      <c r="F35" s="146">
        <v>0</v>
      </c>
      <c r="G35" s="162">
        <v>0</v>
      </c>
      <c r="H35" s="146">
        <v>3</v>
      </c>
      <c r="I35" s="162">
        <v>0</v>
      </c>
      <c r="J35" s="146">
        <v>0</v>
      </c>
      <c r="K35" s="162">
        <v>70</v>
      </c>
      <c r="L35" s="146">
        <v>0</v>
      </c>
      <c r="M35" s="162">
        <v>1</v>
      </c>
      <c r="N35" s="146">
        <v>0</v>
      </c>
    </row>
    <row r="36" spans="1:14" ht="18" customHeight="1">
      <c r="A36" s="301"/>
      <c r="B36" s="301"/>
      <c r="C36" s="52" t="s">
        <v>253</v>
      </c>
      <c r="D36" s="249" t="s">
        <v>254</v>
      </c>
      <c r="E36" s="155">
        <v>1</v>
      </c>
      <c r="F36" s="144">
        <v>10</v>
      </c>
      <c r="G36" s="155">
        <v>8</v>
      </c>
      <c r="H36" s="144">
        <v>8</v>
      </c>
      <c r="I36" s="155">
        <v>0</v>
      </c>
      <c r="J36" s="144">
        <v>1</v>
      </c>
      <c r="K36" s="155">
        <v>72</v>
      </c>
      <c r="L36" s="144">
        <v>0</v>
      </c>
      <c r="M36" s="155">
        <v>0</v>
      </c>
      <c r="N36" s="144">
        <v>1</v>
      </c>
    </row>
    <row r="37" spans="1:14" ht="18" customHeight="1">
      <c r="A37" s="301"/>
      <c r="B37" s="301"/>
      <c r="C37" s="52" t="s">
        <v>255</v>
      </c>
      <c r="D37" s="249" t="s">
        <v>256</v>
      </c>
      <c r="E37" s="155">
        <f aca="true" t="shared" si="2" ref="E37:N37">E34+E35-E36</f>
        <v>30</v>
      </c>
      <c r="F37" s="144">
        <f t="shared" si="2"/>
        <v>-267</v>
      </c>
      <c r="G37" s="155">
        <f t="shared" si="2"/>
        <v>56</v>
      </c>
      <c r="H37" s="144">
        <f t="shared" si="2"/>
        <v>26</v>
      </c>
      <c r="I37" s="155">
        <f t="shared" si="2"/>
        <v>8</v>
      </c>
      <c r="J37" s="144">
        <f t="shared" si="2"/>
        <v>-97</v>
      </c>
      <c r="K37" s="155">
        <f t="shared" si="2"/>
        <v>1</v>
      </c>
      <c r="L37" s="144">
        <f t="shared" si="2"/>
        <v>3</v>
      </c>
      <c r="M37" s="155">
        <f t="shared" si="2"/>
        <v>121</v>
      </c>
      <c r="N37" s="144">
        <f t="shared" si="2"/>
        <v>89</v>
      </c>
    </row>
    <row r="38" spans="1:14" ht="18" customHeight="1">
      <c r="A38" s="301"/>
      <c r="B38" s="301"/>
      <c r="C38" s="52" t="s">
        <v>257</v>
      </c>
      <c r="D38" s="249" t="s">
        <v>258</v>
      </c>
      <c r="E38" s="155">
        <v>0</v>
      </c>
      <c r="F38" s="144">
        <v>0</v>
      </c>
      <c r="G38" s="155">
        <v>0</v>
      </c>
      <c r="H38" s="144">
        <v>0</v>
      </c>
      <c r="I38" s="155">
        <v>0</v>
      </c>
      <c r="J38" s="144">
        <v>0</v>
      </c>
      <c r="K38" s="155">
        <v>0</v>
      </c>
      <c r="L38" s="144">
        <v>0</v>
      </c>
      <c r="M38" s="155">
        <v>0</v>
      </c>
      <c r="N38" s="144">
        <v>0</v>
      </c>
    </row>
    <row r="39" spans="1:14" ht="18" customHeight="1">
      <c r="A39" s="301"/>
      <c r="B39" s="301"/>
      <c r="C39" s="52" t="s">
        <v>259</v>
      </c>
      <c r="D39" s="249" t="s">
        <v>260</v>
      </c>
      <c r="E39" s="155">
        <v>0</v>
      </c>
      <c r="F39" s="144">
        <v>0</v>
      </c>
      <c r="G39" s="155">
        <v>0</v>
      </c>
      <c r="H39" s="144">
        <v>0</v>
      </c>
      <c r="I39" s="155">
        <v>0</v>
      </c>
      <c r="J39" s="144">
        <v>0</v>
      </c>
      <c r="K39" s="155">
        <v>0</v>
      </c>
      <c r="L39" s="144">
        <v>0</v>
      </c>
      <c r="M39" s="155">
        <v>0</v>
      </c>
      <c r="N39" s="144">
        <v>0</v>
      </c>
    </row>
    <row r="40" spans="1:14" ht="18" customHeight="1">
      <c r="A40" s="301"/>
      <c r="B40" s="301"/>
      <c r="C40" s="52" t="s">
        <v>261</v>
      </c>
      <c r="D40" s="249" t="s">
        <v>262</v>
      </c>
      <c r="E40" s="155">
        <v>0</v>
      </c>
      <c r="F40" s="144">
        <v>0</v>
      </c>
      <c r="G40" s="155">
        <v>54</v>
      </c>
      <c r="H40" s="144">
        <v>6</v>
      </c>
      <c r="I40" s="155">
        <v>84</v>
      </c>
      <c r="J40" s="277">
        <v>-29</v>
      </c>
      <c r="K40" s="155">
        <v>12</v>
      </c>
      <c r="L40" s="144">
        <v>1</v>
      </c>
      <c r="M40" s="155">
        <v>867</v>
      </c>
      <c r="N40" s="144">
        <v>13</v>
      </c>
    </row>
    <row r="41" spans="1:14" ht="18" customHeight="1">
      <c r="A41" s="301"/>
      <c r="B41" s="301"/>
      <c r="C41" s="213" t="s">
        <v>263</v>
      </c>
      <c r="D41" s="249" t="s">
        <v>264</v>
      </c>
      <c r="E41" s="155">
        <f aca="true" t="shared" si="3" ref="E41:N41">E34+E35-E36-E40</f>
        <v>30</v>
      </c>
      <c r="F41" s="144">
        <f t="shared" si="3"/>
        <v>-267</v>
      </c>
      <c r="G41" s="155">
        <f t="shared" si="3"/>
        <v>2</v>
      </c>
      <c r="H41" s="144">
        <f t="shared" si="3"/>
        <v>20</v>
      </c>
      <c r="I41" s="155">
        <f t="shared" si="3"/>
        <v>-76</v>
      </c>
      <c r="J41" s="144">
        <f t="shared" si="3"/>
        <v>-68</v>
      </c>
      <c r="K41" s="155">
        <f t="shared" si="3"/>
        <v>-11</v>
      </c>
      <c r="L41" s="144">
        <f t="shared" si="3"/>
        <v>2</v>
      </c>
      <c r="M41" s="155">
        <f t="shared" si="3"/>
        <v>-746</v>
      </c>
      <c r="N41" s="144">
        <f t="shared" si="3"/>
        <v>76</v>
      </c>
    </row>
    <row r="42" spans="1:14" ht="18" customHeight="1">
      <c r="A42" s="301"/>
      <c r="B42" s="301"/>
      <c r="C42" s="360" t="s">
        <v>265</v>
      </c>
      <c r="D42" s="361"/>
      <c r="E42" s="117">
        <f aca="true" t="shared" si="4" ref="E42:N42">E37+E38-E39-E40</f>
        <v>30</v>
      </c>
      <c r="F42" s="120">
        <f t="shared" si="4"/>
        <v>-267</v>
      </c>
      <c r="G42" s="117">
        <f t="shared" si="4"/>
        <v>2</v>
      </c>
      <c r="H42" s="118">
        <f t="shared" si="4"/>
        <v>20</v>
      </c>
      <c r="I42" s="117">
        <f t="shared" si="4"/>
        <v>-76</v>
      </c>
      <c r="J42" s="118">
        <f t="shared" si="4"/>
        <v>-68</v>
      </c>
      <c r="K42" s="117">
        <f t="shared" si="4"/>
        <v>-11</v>
      </c>
      <c r="L42" s="118">
        <f t="shared" si="4"/>
        <v>2</v>
      </c>
      <c r="M42" s="117">
        <f t="shared" si="4"/>
        <v>-746</v>
      </c>
      <c r="N42" s="144">
        <f t="shared" si="4"/>
        <v>76</v>
      </c>
    </row>
    <row r="43" spans="1:14" ht="18" customHeight="1">
      <c r="A43" s="301"/>
      <c r="B43" s="301"/>
      <c r="C43" s="52" t="s">
        <v>266</v>
      </c>
      <c r="D43" s="249" t="s">
        <v>267</v>
      </c>
      <c r="E43" s="155">
        <v>514</v>
      </c>
      <c r="F43" s="144">
        <v>781</v>
      </c>
      <c r="G43" s="155">
        <v>72</v>
      </c>
      <c r="H43" s="144">
        <v>52</v>
      </c>
      <c r="I43" s="155">
        <v>27</v>
      </c>
      <c r="J43" s="144">
        <v>95</v>
      </c>
      <c r="K43" s="155">
        <v>187</v>
      </c>
      <c r="L43" s="144">
        <v>185</v>
      </c>
      <c r="M43" s="155">
        <v>951</v>
      </c>
      <c r="N43" s="144">
        <v>875</v>
      </c>
    </row>
    <row r="44" spans="1:14" ht="18" customHeight="1">
      <c r="A44" s="302"/>
      <c r="B44" s="302"/>
      <c r="C44" s="6" t="s">
        <v>268</v>
      </c>
      <c r="D44" s="110" t="s">
        <v>269</v>
      </c>
      <c r="E44" s="159">
        <f aca="true" t="shared" si="5" ref="E44:N44">E41+E43</f>
        <v>544</v>
      </c>
      <c r="F44" s="145">
        <f t="shared" si="5"/>
        <v>514</v>
      </c>
      <c r="G44" s="159">
        <f t="shared" si="5"/>
        <v>74</v>
      </c>
      <c r="H44" s="145">
        <f t="shared" si="5"/>
        <v>72</v>
      </c>
      <c r="I44" s="159">
        <f t="shared" si="5"/>
        <v>-49</v>
      </c>
      <c r="J44" s="145">
        <f t="shared" si="5"/>
        <v>27</v>
      </c>
      <c r="K44" s="159">
        <f t="shared" si="5"/>
        <v>176</v>
      </c>
      <c r="L44" s="145">
        <f t="shared" si="5"/>
        <v>187</v>
      </c>
      <c r="M44" s="159">
        <f t="shared" si="5"/>
        <v>205</v>
      </c>
      <c r="N44" s="145">
        <f t="shared" si="5"/>
        <v>951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52"/>
    </row>
  </sheetData>
  <sheetProtection/>
  <mergeCells count="14">
    <mergeCell ref="A8:A14"/>
    <mergeCell ref="B9:B14"/>
    <mergeCell ref="E6:F6"/>
    <mergeCell ref="G6:H6"/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2017-08-24T01:15:18Z</cp:lastPrinted>
  <dcterms:created xsi:type="dcterms:W3CDTF">1999-07-06T05:17:05Z</dcterms:created>
  <dcterms:modified xsi:type="dcterms:W3CDTF">2017-10-31T02:33:18Z</dcterms:modified>
  <cp:category/>
  <cp:version/>
  <cp:contentType/>
  <cp:contentStatus/>
</cp:coreProperties>
</file>