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Mode="manual" fullCalcOnLoad="1"/>
</workbook>
</file>

<file path=xl/sharedStrings.xml><?xml version="1.0" encoding="utf-8"?>
<sst xmlns="http://schemas.openxmlformats.org/spreadsheetml/2006/main" count="453" uniqueCount="265">
  <si>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</si>
  <si>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</si>
  <si>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</si>
  <si>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</si>
  <si>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</si>
  <si>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</si>
  <si>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</si>
  <si>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</si>
  <si>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</si>
  <si>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</si>
  <si>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</si>
  <si>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</si>
  <si>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</si>
  <si>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</si>
  <si>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</si>
  <si>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</si>
  <si>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</si>
  <si>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</si>
  <si>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</si>
  <si>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</si>
  <si>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</si>
  <si>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</si>
  <si>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</si>
  <si>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</si>
  <si>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</si>
  <si>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</si>
  <si>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</si>
  <si>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</si>
  <si>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</si>
  <si>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</si>
  <si>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</si>
  <si>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</si>
  <si>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</si>
  <si>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</si>
  <si>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</si>
  <si>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</si>
  <si>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</si>
  <si>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</si>
  <si>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</si>
  <si>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</si>
  <si>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</si>
  <si>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</si>
  <si>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</si>
  <si>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</si>
  <si>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</si>
  <si>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</si>
  <si>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</si>
  <si>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</si>
  <si>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</si>
  <si>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</si>
  <si>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</si>
  <si>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</si>
  <si>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</si>
  <si>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</si>
  <si>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</si>
  <si>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</si>
  <si>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</si>
  <si>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</si>
  <si>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</si>
  <si>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</si>
  <si>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</si>
  <si>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</si>
  <si>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</si>
  <si>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</si>
  <si>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</si>
  <si>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</si>
  <si>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</si>
  <si>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</si>
  <si>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</si>
  <si>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</si>
  <si>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</si>
  <si>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</si>
  <si>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</si>
  <si>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</si>
  <si>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</si>
  <si>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</si>
  <si>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</si>
  <si>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</si>
  <si>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</si>
  <si>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</si>
  <si>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</si>
  <si>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</si>
  <si>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</si>
  <si>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</si>
  <si>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</si>
  <si>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</si>
  <si>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</si>
  <si>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</si>
  <si>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</si>
  <si>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</si>
  <si>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</si>
  <si>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</si>
  <si>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</si>
  <si>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</si>
  <si>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</si>
  <si>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</si>
  <si>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</si>
  <si>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</si>
  <si>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</si>
  <si>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</si>
  <si>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</si>
  <si>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</si>
  <si>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</si>
  <si>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</si>
  <si>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</si>
  <si>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</si>
  <si>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</si>
  <si>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</si>
  <si>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</si>
  <si>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</si>
  <si>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</si>
  <si>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</si>
  <si>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</si>
  <si>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</si>
  <si>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</si>
  <si>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</si>
  <si>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</si>
  <si>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</si>
  <si>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</si>
  <si>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</si>
  <si>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</si>
  <si>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</si>
  <si>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</si>
  <si>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</si>
  <si>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</si>
  <si>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</si>
  <si>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</si>
  <si>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</si>
  <si>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</si>
  <si>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</si>
  <si>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</si>
  <si>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</si>
  <si>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</si>
  <si>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</si>
  <si>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</si>
  <si>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</si>
  <si>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</si>
  <si>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</si>
  <si>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</si>
  <si>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</si>
  <si>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</si>
  <si>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</si>
  <si>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</si>
  <si>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</si>
  <si>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</si>
  <si>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</si>
  <si>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</si>
  <si>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</si>
  <si>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</si>
  <si>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</si>
  <si>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</si>
  <si>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</si>
  <si>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</si>
  <si>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</si>
  <si>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</si>
  <si>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</si>
  <si>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</si>
  <si>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</si>
  <si>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</si>
  <si>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</si>
  <si>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</si>
  <si>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</si>
  <si>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</si>
  <si>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</si>
  <si>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</si>
  <si>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</si>
  <si>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</si>
  <si>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</si>
  <si>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</si>
  <si>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</si>
  <si>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</si>
  <si>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</si>
  <si>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</si>
  <si>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</si>
  <si>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</si>
  <si>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</si>
  <si>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</si>
  <si>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</si>
  <si>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</si>
  <si>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</si>
  <si>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</si>
  <si>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</si>
  <si>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</si>
  <si>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</si>
  <si>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</si>
  <si>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</si>
  <si>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</si>
  <si>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</si>
  <si>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</si>
  <si>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</si>
  <si>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</si>
  <si>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</si>
  <si>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</si>
  <si>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</si>
  <si>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</si>
  <si>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</si>
  <si>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</si>
  <si>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</si>
  <si>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</si>
  <si>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</si>
  <si>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</si>
  <si>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</si>
  <si>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</si>
  <si>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</si>
  <si>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</si>
  <si>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</si>
  <si>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</si>
  <si>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</si>
  <si>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</si>
  <si>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</si>
  <si>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</si>
  <si>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</si>
  <si>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</si>
  <si>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</si>
  <si>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</si>
  <si>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</si>
  <si>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</si>
  <si>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</si>
  <si>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</si>
  <si>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</si>
  <si>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</si>
  <si>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</si>
  <si>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</si>
  <si>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</si>
  <si>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</si>
  <si>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</si>
  <si>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</si>
  <si>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</si>
  <si>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</si>
  <si>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</si>
  <si>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</si>
  <si>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</si>
  <si>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</si>
  <si>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</si>
  <si>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</si>
  <si>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</si>
  <si>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</si>
  <si>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</si>
  <si>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</si>
  <si>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</si>
  <si>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</si>
  <si>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</si>
  <si>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</si>
  <si>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</si>
  <si>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</si>
  <si>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</si>
  <si>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</si>
  <si>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</si>
  <si>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</si>
  <si>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</si>
  <si>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</si>
  <si>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佐賀県</t>
  </si>
  <si>
    <t>佐賀県</t>
  </si>
  <si>
    <t xml:space="preserve">     ▲ 2,244</t>
  </si>
  <si>
    <t xml:space="preserve">        ▲ 105</t>
  </si>
  <si>
    <t xml:space="preserve">     ▲ 2,181</t>
  </si>
  <si>
    <t xml:space="preserve">     ▲ 1,623</t>
  </si>
  <si>
    <t>佐賀県土地開発公社</t>
  </si>
  <si>
    <t>佐賀県道路公社</t>
  </si>
  <si>
    <t>佐賀県医療センター好生館</t>
  </si>
  <si>
    <t>東部工業用水道事業</t>
  </si>
  <si>
    <t>産業用地造成事業</t>
  </si>
  <si>
    <t>港湾整備事業</t>
  </si>
  <si>
    <t xml:space="preserve">                －</t>
  </si>
  <si>
    <t>県立病院好生館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</si>
</sst>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42" xfId="48" applyNumberFormat="1" applyBorder="1" applyAlignment="1">
      <alignment horizontal="right" vertical="center"/>
    </xf>
    <xf numFmtId="217" fontId="0" fillId="0" borderId="41" xfId="48" applyNumberFormat="1" applyBorder="1" applyAlignment="1">
      <alignment horizontal="right" vertical="center"/>
    </xf>
    <xf numFmtId="217" fontId="0" fillId="0" borderId="33" xfId="48" applyNumberFormat="1" applyFon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218" fontId="0" fillId="0" borderId="60" xfId="48" applyNumberFormat="1" applyFont="1" applyBorder="1" applyAlignment="1">
      <alignment horizontal="right" vertical="center"/>
    </xf>
    <xf numFmtId="218" fontId="0" fillId="0" borderId="62" xfId="48" applyNumberFormat="1" applyFont="1" applyBorder="1" applyAlignment="1">
      <alignment horizontal="right" vertical="center"/>
    </xf>
    <xf numFmtId="217" fontId="0" fillId="0" borderId="14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13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18" xfId="0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F5" sqref="F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251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1" t="s">
        <v>88</v>
      </c>
      <c r="B9" s="261" t="s">
        <v>90</v>
      </c>
      <c r="C9" s="55" t="s">
        <v>4</v>
      </c>
      <c r="D9" s="56"/>
      <c r="E9" s="56"/>
      <c r="F9" s="65">
        <v>96398</v>
      </c>
      <c r="G9" s="75">
        <f>F9/$F$27*100</f>
        <v>22.716571894493</v>
      </c>
      <c r="H9" s="66">
        <v>97955</v>
      </c>
      <c r="I9" s="80">
        <f>(F9/H9-1)*100</f>
        <v>-1.5895053851258223</v>
      </c>
      <c r="K9" s="107"/>
    </row>
    <row r="10" spans="1:9" ht="18" customHeight="1">
      <c r="A10" s="262"/>
      <c r="B10" s="262"/>
      <c r="C10" s="7"/>
      <c r="D10" s="52" t="s">
        <v>23</v>
      </c>
      <c r="E10" s="53"/>
      <c r="F10" s="67">
        <v>26273</v>
      </c>
      <c r="G10" s="76">
        <f aca="true" t="shared" si="0" ref="G10:G27">F10/$F$27*100</f>
        <v>6.191336888566305</v>
      </c>
      <c r="H10" s="68">
        <v>26194</v>
      </c>
      <c r="I10" s="81">
        <f aca="true" t="shared" si="1" ref="I10:I27">(F10/H10-1)*100</f>
        <v>0.3015957852943396</v>
      </c>
    </row>
    <row r="11" spans="1:9" ht="18" customHeight="1">
      <c r="A11" s="262"/>
      <c r="B11" s="262"/>
      <c r="C11" s="7"/>
      <c r="D11" s="16"/>
      <c r="E11" s="23" t="s">
        <v>24</v>
      </c>
      <c r="F11" s="69">
        <v>21165</v>
      </c>
      <c r="G11" s="77">
        <f t="shared" si="0"/>
        <v>4.987616383606967</v>
      </c>
      <c r="H11" s="70">
        <v>20715</v>
      </c>
      <c r="I11" s="82">
        <f t="shared" si="1"/>
        <v>2.172338884866032</v>
      </c>
    </row>
    <row r="12" spans="1:9" ht="18" customHeight="1">
      <c r="A12" s="262"/>
      <c r="B12" s="262"/>
      <c r="C12" s="7"/>
      <c r="D12" s="16"/>
      <c r="E12" s="23" t="s">
        <v>25</v>
      </c>
      <c r="F12" s="69">
        <v>1886</v>
      </c>
      <c r="G12" s="77">
        <f t="shared" si="0"/>
        <v>0.4444433970934439</v>
      </c>
      <c r="H12" s="70">
        <v>1732</v>
      </c>
      <c r="I12" s="82">
        <f t="shared" si="1"/>
        <v>8.891454965357969</v>
      </c>
    </row>
    <row r="13" spans="1:9" ht="18" customHeight="1">
      <c r="A13" s="262"/>
      <c r="B13" s="262"/>
      <c r="C13" s="7"/>
      <c r="D13" s="33"/>
      <c r="E13" s="23" t="s">
        <v>26</v>
      </c>
      <c r="F13" s="69">
        <v>224</v>
      </c>
      <c r="G13" s="77">
        <f t="shared" si="0"/>
        <v>0.0527864904289138</v>
      </c>
      <c r="H13" s="70">
        <v>254</v>
      </c>
      <c r="I13" s="82">
        <f t="shared" si="1"/>
        <v>-11.811023622047244</v>
      </c>
    </row>
    <row r="14" spans="1:9" ht="18" customHeight="1">
      <c r="A14" s="262"/>
      <c r="B14" s="262"/>
      <c r="C14" s="7"/>
      <c r="D14" s="61" t="s">
        <v>27</v>
      </c>
      <c r="E14" s="51"/>
      <c r="F14" s="65">
        <v>15867</v>
      </c>
      <c r="G14" s="75">
        <f t="shared" si="0"/>
        <v>3.739121623373104</v>
      </c>
      <c r="H14" s="66">
        <v>17362</v>
      </c>
      <c r="I14" s="83">
        <f t="shared" si="1"/>
        <v>-8.610759129132584</v>
      </c>
    </row>
    <row r="15" spans="1:9" ht="18" customHeight="1">
      <c r="A15" s="262"/>
      <c r="B15" s="262"/>
      <c r="C15" s="7"/>
      <c r="D15" s="16"/>
      <c r="E15" s="23" t="s">
        <v>28</v>
      </c>
      <c r="F15" s="69">
        <v>887</v>
      </c>
      <c r="G15" s="77">
        <f t="shared" si="0"/>
        <v>0.20902507593949352</v>
      </c>
      <c r="H15" s="70">
        <v>864</v>
      </c>
      <c r="I15" s="82">
        <f t="shared" si="1"/>
        <v>2.662037037037046</v>
      </c>
    </row>
    <row r="16" spans="1:11" ht="18" customHeight="1">
      <c r="A16" s="262"/>
      <c r="B16" s="262"/>
      <c r="C16" s="7"/>
      <c r="D16" s="16"/>
      <c r="E16" s="29" t="s">
        <v>29</v>
      </c>
      <c r="F16" s="67">
        <v>14980</v>
      </c>
      <c r="G16" s="76">
        <f t="shared" si="0"/>
        <v>3.5300965474336103</v>
      </c>
      <c r="H16" s="68">
        <v>16498</v>
      </c>
      <c r="I16" s="81">
        <f t="shared" si="1"/>
        <v>-9.201115286701423</v>
      </c>
      <c r="K16" s="108"/>
    </row>
    <row r="17" spans="1:9" ht="18" customHeight="1">
      <c r="A17" s="262"/>
      <c r="B17" s="262"/>
      <c r="C17" s="7"/>
      <c r="D17" s="264" t="s">
        <v>30</v>
      </c>
      <c r="E17" s="265"/>
      <c r="F17" s="67">
        <v>29199</v>
      </c>
      <c r="G17" s="76">
        <f t="shared" si="0"/>
        <v>6.880860419793991</v>
      </c>
      <c r="H17" s="68">
        <v>29563</v>
      </c>
      <c r="I17" s="81">
        <f t="shared" si="1"/>
        <v>-1.23126881574942</v>
      </c>
    </row>
    <row r="18" spans="1:9" ht="18" customHeight="1">
      <c r="A18" s="262"/>
      <c r="B18" s="262"/>
      <c r="C18" s="7"/>
      <c r="D18" s="266" t="s">
        <v>94</v>
      </c>
      <c r="E18" s="267"/>
      <c r="F18" s="69">
        <v>1642</v>
      </c>
      <c r="G18" s="77">
        <f t="shared" si="0"/>
        <v>0.3869438271619485</v>
      </c>
      <c r="H18" s="70">
        <v>1772</v>
      </c>
      <c r="I18" s="82">
        <f t="shared" si="1"/>
        <v>-7.336343115124155</v>
      </c>
    </row>
    <row r="19" spans="1:26" ht="18" customHeight="1">
      <c r="A19" s="262"/>
      <c r="B19" s="262"/>
      <c r="C19" s="10"/>
      <c r="D19" s="266" t="s">
        <v>95</v>
      </c>
      <c r="E19" s="267"/>
      <c r="F19" s="258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62"/>
      <c r="B20" s="262"/>
      <c r="C20" s="44" t="s">
        <v>5</v>
      </c>
      <c r="D20" s="43"/>
      <c r="E20" s="43"/>
      <c r="F20" s="69">
        <v>14307</v>
      </c>
      <c r="G20" s="77">
        <f t="shared" si="0"/>
        <v>3.3715014221717396</v>
      </c>
      <c r="H20" s="70">
        <v>12942</v>
      </c>
      <c r="I20" s="82">
        <f t="shared" si="1"/>
        <v>10.547056096430229</v>
      </c>
    </row>
    <row r="21" spans="1:9" ht="18" customHeight="1">
      <c r="A21" s="262"/>
      <c r="B21" s="262"/>
      <c r="C21" s="44" t="s">
        <v>6</v>
      </c>
      <c r="D21" s="43"/>
      <c r="E21" s="43"/>
      <c r="F21" s="69">
        <v>143994</v>
      </c>
      <c r="G21" s="77">
        <f t="shared" si="0"/>
        <v>33.93275849473667</v>
      </c>
      <c r="H21" s="70">
        <v>143048</v>
      </c>
      <c r="I21" s="82">
        <f t="shared" si="1"/>
        <v>0.6613164811811512</v>
      </c>
    </row>
    <row r="22" spans="1:9" ht="18" customHeight="1">
      <c r="A22" s="262"/>
      <c r="B22" s="262"/>
      <c r="C22" s="44" t="s">
        <v>31</v>
      </c>
      <c r="D22" s="43"/>
      <c r="E22" s="43"/>
      <c r="F22" s="69">
        <v>6580</v>
      </c>
      <c r="G22" s="77">
        <f t="shared" si="0"/>
        <v>1.550603156349343</v>
      </c>
      <c r="H22" s="70">
        <v>6438</v>
      </c>
      <c r="I22" s="82">
        <f t="shared" si="1"/>
        <v>2.205653929791862</v>
      </c>
    </row>
    <row r="23" spans="1:9" ht="18" customHeight="1">
      <c r="A23" s="262"/>
      <c r="B23" s="262"/>
      <c r="C23" s="44" t="s">
        <v>7</v>
      </c>
      <c r="D23" s="43"/>
      <c r="E23" s="43"/>
      <c r="F23" s="69">
        <v>53017</v>
      </c>
      <c r="G23" s="77">
        <f t="shared" si="0"/>
        <v>12.493666799418406</v>
      </c>
      <c r="H23" s="70">
        <v>52591</v>
      </c>
      <c r="I23" s="82">
        <f t="shared" si="1"/>
        <v>0.8100245289117902</v>
      </c>
    </row>
    <row r="24" spans="1:9" ht="18" customHeight="1">
      <c r="A24" s="262"/>
      <c r="B24" s="262"/>
      <c r="C24" s="44" t="s">
        <v>32</v>
      </c>
      <c r="D24" s="43"/>
      <c r="E24" s="43"/>
      <c r="F24" s="69">
        <v>690</v>
      </c>
      <c r="G24" s="77">
        <f t="shared" si="0"/>
        <v>0.16260124283906482</v>
      </c>
      <c r="H24" s="70">
        <v>698</v>
      </c>
      <c r="I24" s="82">
        <f t="shared" si="1"/>
        <v>-1.1461318051575908</v>
      </c>
    </row>
    <row r="25" spans="1:9" ht="18" customHeight="1">
      <c r="A25" s="262"/>
      <c r="B25" s="262"/>
      <c r="C25" s="44" t="s">
        <v>8</v>
      </c>
      <c r="D25" s="43"/>
      <c r="E25" s="43"/>
      <c r="F25" s="69">
        <v>54418</v>
      </c>
      <c r="G25" s="77">
        <f t="shared" si="0"/>
        <v>12.823818018574245</v>
      </c>
      <c r="H25" s="70">
        <v>54118</v>
      </c>
      <c r="I25" s="82">
        <f t="shared" si="1"/>
        <v>0.5543442107986296</v>
      </c>
    </row>
    <row r="26" spans="1:9" ht="18" customHeight="1">
      <c r="A26" s="262"/>
      <c r="B26" s="262"/>
      <c r="C26" s="45" t="s">
        <v>9</v>
      </c>
      <c r="D26" s="46"/>
      <c r="E26" s="46"/>
      <c r="F26" s="71">
        <v>54947</v>
      </c>
      <c r="G26" s="78">
        <f t="shared" si="0"/>
        <v>12.94847897141753</v>
      </c>
      <c r="H26" s="72">
        <v>54844</v>
      </c>
      <c r="I26" s="84">
        <f t="shared" si="1"/>
        <v>0.18780541171321552</v>
      </c>
    </row>
    <row r="27" spans="1:9" ht="18" customHeight="1">
      <c r="A27" s="262"/>
      <c r="B27" s="263"/>
      <c r="C27" s="47" t="s">
        <v>10</v>
      </c>
      <c r="D27" s="31"/>
      <c r="E27" s="31"/>
      <c r="F27" s="73">
        <f>SUM(F9,F20:F26)</f>
        <v>424351</v>
      </c>
      <c r="G27" s="79">
        <f t="shared" si="0"/>
        <v>100</v>
      </c>
      <c r="H27" s="73">
        <f>SUM(H9,H20:H26)</f>
        <v>422634</v>
      </c>
      <c r="I27" s="85">
        <f t="shared" si="1"/>
        <v>0.4062616826852494</v>
      </c>
    </row>
    <row r="28" spans="1:9" ht="18" customHeight="1">
      <c r="A28" s="262"/>
      <c r="B28" s="261" t="s">
        <v>89</v>
      </c>
      <c r="C28" s="55" t="s">
        <v>11</v>
      </c>
      <c r="D28" s="56"/>
      <c r="E28" s="56"/>
      <c r="F28" s="65">
        <v>202708</v>
      </c>
      <c r="G28" s="75">
        <f>F28/$F$45*100</f>
        <v>47.76894599046544</v>
      </c>
      <c r="H28" s="65">
        <v>199487</v>
      </c>
      <c r="I28" s="86">
        <f>(F28/H28-1)*100</f>
        <v>1.6146415555900795</v>
      </c>
    </row>
    <row r="29" spans="1:9" ht="18" customHeight="1">
      <c r="A29" s="262"/>
      <c r="B29" s="262"/>
      <c r="C29" s="7"/>
      <c r="D29" s="30" t="s">
        <v>12</v>
      </c>
      <c r="E29" s="43"/>
      <c r="F29" s="69">
        <v>126298</v>
      </c>
      <c r="G29" s="77">
        <f aca="true" t="shared" si="2" ref="G29:G45">F29/$F$45*100</f>
        <v>29.76262575085248</v>
      </c>
      <c r="H29" s="69">
        <v>125664</v>
      </c>
      <c r="I29" s="87">
        <f aca="true" t="shared" si="3" ref="I29:I45">(F29/H29-1)*100</f>
        <v>0.5045199898141117</v>
      </c>
    </row>
    <row r="30" spans="1:9" ht="18" customHeight="1">
      <c r="A30" s="262"/>
      <c r="B30" s="262"/>
      <c r="C30" s="7"/>
      <c r="D30" s="30" t="s">
        <v>33</v>
      </c>
      <c r="E30" s="43"/>
      <c r="F30" s="69">
        <v>10921</v>
      </c>
      <c r="G30" s="77">
        <f t="shared" si="2"/>
        <v>2.5735770623846768</v>
      </c>
      <c r="H30" s="69">
        <v>10828</v>
      </c>
      <c r="I30" s="87">
        <f t="shared" si="3"/>
        <v>0.8588843738455809</v>
      </c>
    </row>
    <row r="31" spans="1:9" ht="18" customHeight="1">
      <c r="A31" s="262"/>
      <c r="B31" s="262"/>
      <c r="C31" s="19"/>
      <c r="D31" s="30" t="s">
        <v>13</v>
      </c>
      <c r="E31" s="43"/>
      <c r="F31" s="69">
        <v>65489</v>
      </c>
      <c r="G31" s="77">
        <f t="shared" si="2"/>
        <v>15.432743177228286</v>
      </c>
      <c r="H31" s="69">
        <v>62995</v>
      </c>
      <c r="I31" s="87">
        <f t="shared" si="3"/>
        <v>3.9590443686006838</v>
      </c>
    </row>
    <row r="32" spans="1:9" ht="18" customHeight="1">
      <c r="A32" s="262"/>
      <c r="B32" s="262"/>
      <c r="C32" s="50" t="s">
        <v>14</v>
      </c>
      <c r="D32" s="51"/>
      <c r="E32" s="51"/>
      <c r="F32" s="65">
        <f>143275+802</f>
        <v>144077</v>
      </c>
      <c r="G32" s="75">
        <f t="shared" si="2"/>
        <v>33.95231777467238</v>
      </c>
      <c r="H32" s="65">
        <v>143834</v>
      </c>
      <c r="I32" s="86">
        <f t="shared" si="3"/>
        <v>0.16894475576010315</v>
      </c>
    </row>
    <row r="33" spans="1:9" ht="18" customHeight="1">
      <c r="A33" s="262"/>
      <c r="B33" s="262"/>
      <c r="C33" s="7"/>
      <c r="D33" s="30" t="s">
        <v>15</v>
      </c>
      <c r="E33" s="43"/>
      <c r="F33" s="69">
        <v>19186</v>
      </c>
      <c r="G33" s="77">
        <f t="shared" si="2"/>
        <v>4.521257166826518</v>
      </c>
      <c r="H33" s="69">
        <v>18118</v>
      </c>
      <c r="I33" s="87">
        <f t="shared" si="3"/>
        <v>5.894690363174737</v>
      </c>
    </row>
    <row r="34" spans="1:9" ht="18" customHeight="1">
      <c r="A34" s="262"/>
      <c r="B34" s="262"/>
      <c r="C34" s="7"/>
      <c r="D34" s="30" t="s">
        <v>34</v>
      </c>
      <c r="E34" s="43"/>
      <c r="F34" s="69">
        <v>1994</v>
      </c>
      <c r="G34" s="77">
        <f t="shared" si="2"/>
        <v>0.4698940264073845</v>
      </c>
      <c r="H34" s="69">
        <v>1884</v>
      </c>
      <c r="I34" s="87">
        <f t="shared" si="3"/>
        <v>5.83864118895967</v>
      </c>
    </row>
    <row r="35" spans="1:9" ht="18" customHeight="1">
      <c r="A35" s="262"/>
      <c r="B35" s="262"/>
      <c r="C35" s="7"/>
      <c r="D35" s="30" t="s">
        <v>35</v>
      </c>
      <c r="E35" s="43"/>
      <c r="F35" s="69">
        <v>89357</v>
      </c>
      <c r="G35" s="77">
        <f t="shared" si="2"/>
        <v>21.057332255609154</v>
      </c>
      <c r="H35" s="69">
        <v>88401</v>
      </c>
      <c r="I35" s="87">
        <f t="shared" si="3"/>
        <v>1.0814357303650324</v>
      </c>
    </row>
    <row r="36" spans="1:9" ht="18" customHeight="1">
      <c r="A36" s="262"/>
      <c r="B36" s="262"/>
      <c r="C36" s="7"/>
      <c r="D36" s="30" t="s">
        <v>36</v>
      </c>
      <c r="E36" s="43"/>
      <c r="F36" s="69">
        <v>117</v>
      </c>
      <c r="G36" s="77">
        <f t="shared" si="2"/>
        <v>0.027571515090102295</v>
      </c>
      <c r="H36" s="69">
        <v>61</v>
      </c>
      <c r="I36" s="87">
        <f t="shared" si="3"/>
        <v>91.80327868852459</v>
      </c>
    </row>
    <row r="37" spans="1:9" ht="18" customHeight="1">
      <c r="A37" s="262"/>
      <c r="B37" s="262"/>
      <c r="C37" s="7"/>
      <c r="D37" s="30" t="s">
        <v>16</v>
      </c>
      <c r="E37" s="43"/>
      <c r="F37" s="69">
        <v>4803</v>
      </c>
      <c r="G37" s="77">
        <f t="shared" si="2"/>
        <v>1.1318460425449686</v>
      </c>
      <c r="H37" s="69">
        <v>2205</v>
      </c>
      <c r="I37" s="87">
        <f t="shared" si="3"/>
        <v>117.82312925170069</v>
      </c>
    </row>
    <row r="38" spans="1:9" ht="18" customHeight="1">
      <c r="A38" s="262"/>
      <c r="B38" s="262"/>
      <c r="C38" s="19"/>
      <c r="D38" s="30" t="s">
        <v>37</v>
      </c>
      <c r="E38" s="43"/>
      <c r="F38" s="69">
        <v>27818</v>
      </c>
      <c r="G38" s="77">
        <f t="shared" si="2"/>
        <v>6.555422280140732</v>
      </c>
      <c r="H38" s="69">
        <v>31949</v>
      </c>
      <c r="I38" s="87">
        <f t="shared" si="3"/>
        <v>-12.929982159066011</v>
      </c>
    </row>
    <row r="39" spans="1:9" ht="18" customHeight="1">
      <c r="A39" s="262"/>
      <c r="B39" s="262"/>
      <c r="C39" s="50" t="s">
        <v>17</v>
      </c>
      <c r="D39" s="51"/>
      <c r="E39" s="51"/>
      <c r="F39" s="65">
        <v>77566</v>
      </c>
      <c r="G39" s="75">
        <f t="shared" si="2"/>
        <v>18.278736234862176</v>
      </c>
      <c r="H39" s="65">
        <v>79313</v>
      </c>
      <c r="I39" s="86">
        <f t="shared" si="3"/>
        <v>-2.20266538902828</v>
      </c>
    </row>
    <row r="40" spans="1:9" ht="18" customHeight="1">
      <c r="A40" s="262"/>
      <c r="B40" s="262"/>
      <c r="C40" s="7"/>
      <c r="D40" s="52" t="s">
        <v>18</v>
      </c>
      <c r="E40" s="53"/>
      <c r="F40" s="67">
        <v>77055</v>
      </c>
      <c r="G40" s="76">
        <f t="shared" si="2"/>
        <v>18.158317053571217</v>
      </c>
      <c r="H40" s="67">
        <v>78841</v>
      </c>
      <c r="I40" s="88">
        <f t="shared" si="3"/>
        <v>-2.265318806204897</v>
      </c>
    </row>
    <row r="41" spans="1:9" ht="18" customHeight="1">
      <c r="A41" s="262"/>
      <c r="B41" s="262"/>
      <c r="C41" s="7"/>
      <c r="D41" s="16"/>
      <c r="E41" s="104" t="s">
        <v>92</v>
      </c>
      <c r="F41" s="69">
        <f>37108+6467</f>
        <v>43575</v>
      </c>
      <c r="G41" s="77">
        <f t="shared" si="2"/>
        <v>10.268621966249638</v>
      </c>
      <c r="H41" s="69">
        <v>45291</v>
      </c>
      <c r="I41" s="89">
        <f t="shared" si="3"/>
        <v>-3.788832218321525</v>
      </c>
    </row>
    <row r="42" spans="1:9" ht="18" customHeight="1">
      <c r="A42" s="262"/>
      <c r="B42" s="262"/>
      <c r="C42" s="7"/>
      <c r="D42" s="33"/>
      <c r="E42" s="32" t="s">
        <v>38</v>
      </c>
      <c r="F42" s="69">
        <v>33480</v>
      </c>
      <c r="G42" s="77">
        <f t="shared" si="2"/>
        <v>7.88969508732158</v>
      </c>
      <c r="H42" s="69">
        <v>33550</v>
      </c>
      <c r="I42" s="89">
        <f t="shared" si="3"/>
        <v>-0.20864381520119268</v>
      </c>
    </row>
    <row r="43" spans="1:9" ht="18" customHeight="1">
      <c r="A43" s="262"/>
      <c r="B43" s="262"/>
      <c r="C43" s="7"/>
      <c r="D43" s="30" t="s">
        <v>39</v>
      </c>
      <c r="E43" s="54"/>
      <c r="F43" s="69">
        <v>511</v>
      </c>
      <c r="G43" s="77">
        <f t="shared" si="2"/>
        <v>0.1204191812909596</v>
      </c>
      <c r="H43" s="69">
        <v>472</v>
      </c>
      <c r="I43" s="89">
        <f t="shared" si="3"/>
        <v>8.262711864406768</v>
      </c>
    </row>
    <row r="44" spans="1:9" ht="18" customHeight="1">
      <c r="A44" s="262"/>
      <c r="B44" s="262"/>
      <c r="C44" s="11"/>
      <c r="D44" s="48" t="s">
        <v>40</v>
      </c>
      <c r="E44" s="49"/>
      <c r="F44" s="257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3"/>
      <c r="B45" s="263"/>
      <c r="C45" s="11" t="s">
        <v>19</v>
      </c>
      <c r="D45" s="12"/>
      <c r="E45" s="12"/>
      <c r="F45" s="74">
        <f>SUM(F28,F32,F39)</f>
        <v>424351</v>
      </c>
      <c r="G45" s="85">
        <f t="shared" si="2"/>
        <v>100</v>
      </c>
      <c r="H45" s="74">
        <f>SUM(H28,H32,H39)</f>
        <v>422634</v>
      </c>
      <c r="I45" s="85">
        <f t="shared" si="3"/>
        <v>0.4062616826852494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251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83" t="s">
        <v>49</v>
      </c>
      <c r="B6" s="284"/>
      <c r="C6" s="284"/>
      <c r="D6" s="284"/>
      <c r="E6" s="285"/>
      <c r="F6" s="278" t="s">
        <v>259</v>
      </c>
      <c r="G6" s="273"/>
      <c r="H6" s="278" t="s">
        <v>260</v>
      </c>
      <c r="I6" s="273"/>
      <c r="J6" s="272"/>
      <c r="K6" s="273"/>
      <c r="L6" s="272"/>
      <c r="M6" s="273"/>
      <c r="N6" s="272"/>
      <c r="O6" s="273"/>
    </row>
    <row r="7" spans="1:15" ht="15.75" customHeight="1">
      <c r="A7" s="286"/>
      <c r="B7" s="287"/>
      <c r="C7" s="287"/>
      <c r="D7" s="287"/>
      <c r="E7" s="288"/>
      <c r="F7" s="109" t="s">
        <v>241</v>
      </c>
      <c r="G7" s="38" t="s">
        <v>2</v>
      </c>
      <c r="H7" s="109" t="s">
        <v>240</v>
      </c>
      <c r="I7" s="38" t="s">
        <v>2</v>
      </c>
      <c r="J7" s="109" t="s">
        <v>240</v>
      </c>
      <c r="K7" s="38" t="s">
        <v>2</v>
      </c>
      <c r="L7" s="109" t="s">
        <v>240</v>
      </c>
      <c r="M7" s="38" t="s">
        <v>2</v>
      </c>
      <c r="N7" s="109" t="s">
        <v>240</v>
      </c>
      <c r="O7" s="249" t="s">
        <v>2</v>
      </c>
    </row>
    <row r="8" spans="1:25" ht="15.75" customHeight="1">
      <c r="A8" s="295" t="s">
        <v>83</v>
      </c>
      <c r="B8" s="55" t="s">
        <v>50</v>
      </c>
      <c r="C8" s="56"/>
      <c r="D8" s="56"/>
      <c r="E8" s="93" t="s">
        <v>41</v>
      </c>
      <c r="F8" s="110">
        <v>209</v>
      </c>
      <c r="G8" s="260">
        <v>216</v>
      </c>
      <c r="H8" s="110">
        <v>425</v>
      </c>
      <c r="I8" s="111">
        <v>457</v>
      </c>
      <c r="J8" s="110"/>
      <c r="K8" s="112"/>
      <c r="L8" s="110"/>
      <c r="M8" s="111"/>
      <c r="N8" s="110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96"/>
      <c r="B9" s="8"/>
      <c r="C9" s="30" t="s">
        <v>51</v>
      </c>
      <c r="D9" s="43"/>
      <c r="E9" s="91" t="s">
        <v>42</v>
      </c>
      <c r="F9" s="70">
        <v>209</v>
      </c>
      <c r="G9" s="114">
        <v>216</v>
      </c>
      <c r="H9" s="70">
        <v>425</v>
      </c>
      <c r="I9" s="115">
        <v>457</v>
      </c>
      <c r="J9" s="70"/>
      <c r="K9" s="116"/>
      <c r="L9" s="70"/>
      <c r="M9" s="115"/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96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0</v>
      </c>
      <c r="I10" s="115">
        <v>0</v>
      </c>
      <c r="J10" s="117"/>
      <c r="K10" s="118"/>
      <c r="L10" s="70"/>
      <c r="M10" s="115"/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96"/>
      <c r="B11" s="50" t="s">
        <v>53</v>
      </c>
      <c r="C11" s="63"/>
      <c r="D11" s="63"/>
      <c r="E11" s="90" t="s">
        <v>44</v>
      </c>
      <c r="F11" s="119">
        <v>209</v>
      </c>
      <c r="G11" s="120">
        <v>216</v>
      </c>
      <c r="H11" s="119">
        <v>466</v>
      </c>
      <c r="I11" s="121">
        <v>479</v>
      </c>
      <c r="J11" s="119"/>
      <c r="K11" s="122"/>
      <c r="L11" s="119"/>
      <c r="M11" s="121"/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96"/>
      <c r="B12" s="7"/>
      <c r="C12" s="30" t="s">
        <v>54</v>
      </c>
      <c r="D12" s="43"/>
      <c r="E12" s="91" t="s">
        <v>45</v>
      </c>
      <c r="F12" s="70">
        <v>209</v>
      </c>
      <c r="G12" s="114">
        <v>216</v>
      </c>
      <c r="H12" s="119">
        <v>466</v>
      </c>
      <c r="I12" s="115">
        <v>471</v>
      </c>
      <c r="J12" s="119"/>
      <c r="K12" s="116"/>
      <c r="L12" s="70"/>
      <c r="M12" s="115"/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96"/>
      <c r="B13" s="8"/>
      <c r="C13" s="52" t="s">
        <v>55</v>
      </c>
      <c r="D13" s="53"/>
      <c r="E13" s="95" t="s">
        <v>46</v>
      </c>
      <c r="F13" s="67"/>
      <c r="G13" s="123"/>
      <c r="H13" s="117">
        <v>0</v>
      </c>
      <c r="I13" s="118">
        <v>8</v>
      </c>
      <c r="J13" s="117"/>
      <c r="K13" s="118"/>
      <c r="L13" s="68"/>
      <c r="M13" s="124"/>
      <c r="N13" s="68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96"/>
      <c r="B14" s="44" t="s">
        <v>56</v>
      </c>
      <c r="C14" s="43"/>
      <c r="D14" s="43"/>
      <c r="E14" s="91" t="s">
        <v>97</v>
      </c>
      <c r="F14" s="69">
        <f aca="true" t="shared" si="0" ref="F14:O14">F9-F12</f>
        <v>0</v>
      </c>
      <c r="G14" s="126">
        <f t="shared" si="0"/>
        <v>0</v>
      </c>
      <c r="H14" s="69">
        <f t="shared" si="0"/>
        <v>-41</v>
      </c>
      <c r="I14" s="126">
        <f t="shared" si="0"/>
        <v>-14</v>
      </c>
      <c r="J14" s="69">
        <f t="shared" si="0"/>
        <v>0</v>
      </c>
      <c r="K14" s="126">
        <f t="shared" si="0"/>
        <v>0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96"/>
      <c r="B15" s="44" t="s">
        <v>57</v>
      </c>
      <c r="C15" s="43"/>
      <c r="D15" s="43"/>
      <c r="E15" s="91" t="s">
        <v>98</v>
      </c>
      <c r="F15" s="69">
        <f aca="true" t="shared" si="1" ref="F15:O15">F10-F13</f>
        <v>0</v>
      </c>
      <c r="G15" s="126">
        <f t="shared" si="1"/>
        <v>0</v>
      </c>
      <c r="H15" s="69">
        <f t="shared" si="1"/>
        <v>0</v>
      </c>
      <c r="I15" s="126">
        <f t="shared" si="1"/>
        <v>-8</v>
      </c>
      <c r="J15" s="69">
        <f t="shared" si="1"/>
        <v>0</v>
      </c>
      <c r="K15" s="126">
        <f t="shared" si="1"/>
        <v>0</v>
      </c>
      <c r="L15" s="69">
        <f t="shared" si="1"/>
        <v>0</v>
      </c>
      <c r="M15" s="126">
        <f t="shared" si="1"/>
        <v>0</v>
      </c>
      <c r="N15" s="69">
        <f t="shared" si="1"/>
        <v>0</v>
      </c>
      <c r="O15" s="126">
        <f t="shared" si="1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96"/>
      <c r="B16" s="44" t="s">
        <v>58</v>
      </c>
      <c r="C16" s="43"/>
      <c r="D16" s="43"/>
      <c r="E16" s="91" t="s">
        <v>99</v>
      </c>
      <c r="F16" s="67">
        <f aca="true" t="shared" si="2" ref="F16:O16">F8-F11</f>
        <v>0</v>
      </c>
      <c r="G16" s="123">
        <f t="shared" si="2"/>
        <v>0</v>
      </c>
      <c r="H16" s="67">
        <f t="shared" si="2"/>
        <v>-41</v>
      </c>
      <c r="I16" s="123">
        <f t="shared" si="2"/>
        <v>-22</v>
      </c>
      <c r="J16" s="67">
        <f t="shared" si="2"/>
        <v>0</v>
      </c>
      <c r="K16" s="123">
        <f t="shared" si="2"/>
        <v>0</v>
      </c>
      <c r="L16" s="67">
        <f t="shared" si="2"/>
        <v>0</v>
      </c>
      <c r="M16" s="123">
        <f t="shared" si="2"/>
        <v>0</v>
      </c>
      <c r="N16" s="67">
        <f t="shared" si="2"/>
        <v>0</v>
      </c>
      <c r="O16" s="123">
        <f t="shared" si="2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96"/>
      <c r="B17" s="44" t="s">
        <v>59</v>
      </c>
      <c r="C17" s="43"/>
      <c r="D17" s="43"/>
      <c r="E17" s="34"/>
      <c r="F17" s="69"/>
      <c r="G17" s="126"/>
      <c r="H17" s="117"/>
      <c r="I17" s="118"/>
      <c r="J17" s="70"/>
      <c r="K17" s="116"/>
      <c r="L17" s="70"/>
      <c r="M17" s="115"/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97"/>
      <c r="B18" s="47" t="s">
        <v>60</v>
      </c>
      <c r="C18" s="31"/>
      <c r="D18" s="31"/>
      <c r="E18" s="17"/>
      <c r="F18" s="128"/>
      <c r="G18" s="129"/>
      <c r="H18" s="130"/>
      <c r="I18" s="131"/>
      <c r="J18" s="130"/>
      <c r="K18" s="131"/>
      <c r="L18" s="130"/>
      <c r="M18" s="131"/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96" t="s">
        <v>84</v>
      </c>
      <c r="B19" s="50" t="s">
        <v>61</v>
      </c>
      <c r="C19" s="51"/>
      <c r="D19" s="51"/>
      <c r="E19" s="96"/>
      <c r="F19" s="65">
        <v>1533</v>
      </c>
      <c r="G19" s="133">
        <v>1463</v>
      </c>
      <c r="H19" s="66"/>
      <c r="I19" s="134"/>
      <c r="J19" s="66"/>
      <c r="K19" s="135"/>
      <c r="L19" s="66"/>
      <c r="M19" s="134"/>
      <c r="N19" s="66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96"/>
      <c r="B20" s="19"/>
      <c r="C20" s="30" t="s">
        <v>62</v>
      </c>
      <c r="D20" s="43"/>
      <c r="E20" s="91"/>
      <c r="F20" s="69" t="s">
        <v>263</v>
      </c>
      <c r="G20" s="126" t="s">
        <v>263</v>
      </c>
      <c r="H20" s="70"/>
      <c r="I20" s="115"/>
      <c r="J20" s="70"/>
      <c r="K20" s="118"/>
      <c r="L20" s="70"/>
      <c r="M20" s="115"/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96"/>
      <c r="B21" s="9" t="s">
        <v>63</v>
      </c>
      <c r="C21" s="63"/>
      <c r="D21" s="63"/>
      <c r="E21" s="90" t="s">
        <v>100</v>
      </c>
      <c r="F21" s="259">
        <v>1533</v>
      </c>
      <c r="G21" s="136">
        <v>1463</v>
      </c>
      <c r="H21" s="119"/>
      <c r="I21" s="121"/>
      <c r="J21" s="119"/>
      <c r="K21" s="122"/>
      <c r="L21" s="119"/>
      <c r="M21" s="121"/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96"/>
      <c r="B22" s="50" t="s">
        <v>64</v>
      </c>
      <c r="C22" s="51"/>
      <c r="D22" s="51"/>
      <c r="E22" s="96" t="s">
        <v>101</v>
      </c>
      <c r="F22" s="65">
        <v>1533</v>
      </c>
      <c r="G22" s="133">
        <v>1463</v>
      </c>
      <c r="H22" s="66">
        <v>97</v>
      </c>
      <c r="I22" s="134">
        <v>27</v>
      </c>
      <c r="J22" s="66"/>
      <c r="K22" s="135"/>
      <c r="L22" s="66"/>
      <c r="M22" s="134"/>
      <c r="N22" s="66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96"/>
      <c r="B23" s="7" t="s">
        <v>65</v>
      </c>
      <c r="C23" s="52" t="s">
        <v>66</v>
      </c>
      <c r="D23" s="53"/>
      <c r="E23" s="95"/>
      <c r="F23" s="67">
        <v>1533</v>
      </c>
      <c r="G23" s="123">
        <v>1463</v>
      </c>
      <c r="H23" s="68"/>
      <c r="I23" s="124"/>
      <c r="J23" s="68"/>
      <c r="K23" s="125"/>
      <c r="L23" s="68"/>
      <c r="M23" s="124"/>
      <c r="N23" s="68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96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0</v>
      </c>
      <c r="G24" s="126">
        <f t="shared" si="3"/>
        <v>0</v>
      </c>
      <c r="H24" s="69">
        <f t="shared" si="3"/>
        <v>-97</v>
      </c>
      <c r="I24" s="126">
        <f t="shared" si="3"/>
        <v>-27</v>
      </c>
      <c r="J24" s="69">
        <f t="shared" si="3"/>
        <v>0</v>
      </c>
      <c r="K24" s="126">
        <f t="shared" si="3"/>
        <v>0</v>
      </c>
      <c r="L24" s="69">
        <f t="shared" si="3"/>
        <v>0</v>
      </c>
      <c r="M24" s="126">
        <f t="shared" si="3"/>
        <v>0</v>
      </c>
      <c r="N24" s="69">
        <f t="shared" si="3"/>
        <v>0</v>
      </c>
      <c r="O24" s="126">
        <f t="shared" si="3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96"/>
      <c r="B25" s="101" t="s">
        <v>67</v>
      </c>
      <c r="C25" s="53"/>
      <c r="D25" s="53"/>
      <c r="E25" s="298" t="s">
        <v>104</v>
      </c>
      <c r="F25" s="268"/>
      <c r="G25" s="270"/>
      <c r="H25" s="268">
        <v>97</v>
      </c>
      <c r="I25" s="270">
        <v>27</v>
      </c>
      <c r="J25" s="268"/>
      <c r="K25" s="270"/>
      <c r="L25" s="268"/>
      <c r="M25" s="270"/>
      <c r="N25" s="268"/>
      <c r="O25" s="270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96"/>
      <c r="B26" s="9" t="s">
        <v>68</v>
      </c>
      <c r="C26" s="63"/>
      <c r="D26" s="63"/>
      <c r="E26" s="299"/>
      <c r="F26" s="269"/>
      <c r="G26" s="271"/>
      <c r="H26" s="269"/>
      <c r="I26" s="271"/>
      <c r="J26" s="276"/>
      <c r="K26" s="277"/>
      <c r="L26" s="276"/>
      <c r="M26" s="277"/>
      <c r="N26" s="276"/>
      <c r="O26" s="277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97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37">
        <f t="shared" si="4"/>
        <v>0</v>
      </c>
      <c r="H27" s="73">
        <f t="shared" si="4"/>
        <v>0</v>
      </c>
      <c r="I27" s="137">
        <f t="shared" si="4"/>
        <v>0</v>
      </c>
      <c r="J27" s="73">
        <f t="shared" si="4"/>
        <v>0</v>
      </c>
      <c r="K27" s="137">
        <f t="shared" si="4"/>
        <v>0</v>
      </c>
      <c r="L27" s="73">
        <f t="shared" si="4"/>
        <v>0</v>
      </c>
      <c r="M27" s="137">
        <f t="shared" si="4"/>
        <v>0</v>
      </c>
      <c r="N27" s="73">
        <f t="shared" si="4"/>
        <v>0</v>
      </c>
      <c r="O27" s="137">
        <f t="shared" si="4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39"/>
      <c r="K29" s="139"/>
      <c r="L29" s="138"/>
      <c r="M29" s="113"/>
      <c r="N29" s="113"/>
      <c r="O29" s="139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39"/>
    </row>
    <row r="30" spans="1:25" ht="15.75" customHeight="1">
      <c r="A30" s="289" t="s">
        <v>69</v>
      </c>
      <c r="B30" s="290"/>
      <c r="C30" s="290"/>
      <c r="D30" s="290"/>
      <c r="E30" s="291"/>
      <c r="F30" s="279" t="s">
        <v>261</v>
      </c>
      <c r="G30" s="275"/>
      <c r="H30" s="279" t="s">
        <v>262</v>
      </c>
      <c r="I30" s="275"/>
      <c r="J30" s="274"/>
      <c r="K30" s="275"/>
      <c r="L30" s="274"/>
      <c r="M30" s="275"/>
      <c r="N30" s="274"/>
      <c r="O30" s="275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75" customHeight="1">
      <c r="A31" s="292"/>
      <c r="B31" s="293"/>
      <c r="C31" s="293"/>
      <c r="D31" s="293"/>
      <c r="E31" s="294"/>
      <c r="F31" s="109" t="s">
        <v>240</v>
      </c>
      <c r="G31" s="141" t="s">
        <v>2</v>
      </c>
      <c r="H31" s="109" t="s">
        <v>240</v>
      </c>
      <c r="I31" s="141" t="s">
        <v>2</v>
      </c>
      <c r="J31" s="109" t="s">
        <v>240</v>
      </c>
      <c r="K31" s="142" t="s">
        <v>2</v>
      </c>
      <c r="L31" s="109" t="s">
        <v>240</v>
      </c>
      <c r="M31" s="141" t="s">
        <v>2</v>
      </c>
      <c r="N31" s="109" t="s">
        <v>240</v>
      </c>
      <c r="O31" s="143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295" t="s">
        <v>85</v>
      </c>
      <c r="B32" s="55" t="s">
        <v>50</v>
      </c>
      <c r="C32" s="56"/>
      <c r="D32" s="56"/>
      <c r="E32" s="15" t="s">
        <v>41</v>
      </c>
      <c r="F32" s="66">
        <v>177</v>
      </c>
      <c r="G32" s="145">
        <v>122</v>
      </c>
      <c r="H32" s="110">
        <v>262</v>
      </c>
      <c r="I32" s="111">
        <v>250</v>
      </c>
      <c r="J32" s="110"/>
      <c r="K32" s="112"/>
      <c r="L32" s="66"/>
      <c r="M32" s="145"/>
      <c r="N32" s="110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75" customHeight="1">
      <c r="A33" s="300"/>
      <c r="B33" s="8"/>
      <c r="C33" s="52" t="s">
        <v>70</v>
      </c>
      <c r="D33" s="53"/>
      <c r="E33" s="99"/>
      <c r="F33" s="68">
        <v>143</v>
      </c>
      <c r="G33" s="148">
        <v>86</v>
      </c>
      <c r="H33" s="68">
        <v>260</v>
      </c>
      <c r="I33" s="124">
        <v>248</v>
      </c>
      <c r="J33" s="68"/>
      <c r="K33" s="125"/>
      <c r="L33" s="68"/>
      <c r="M33" s="148"/>
      <c r="N33" s="68"/>
      <c r="O33" s="123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75" customHeight="1">
      <c r="A34" s="300"/>
      <c r="B34" s="8"/>
      <c r="C34" s="24"/>
      <c r="D34" s="30" t="s">
        <v>71</v>
      </c>
      <c r="E34" s="94"/>
      <c r="F34" s="70"/>
      <c r="G34" s="114" t="s">
        <v>263</v>
      </c>
      <c r="H34" s="70">
        <v>260</v>
      </c>
      <c r="I34" s="115">
        <v>248</v>
      </c>
      <c r="J34" s="70"/>
      <c r="K34" s="116"/>
      <c r="L34" s="70"/>
      <c r="M34" s="114"/>
      <c r="N34" s="70"/>
      <c r="O34" s="126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75" customHeight="1">
      <c r="A35" s="300"/>
      <c r="B35" s="10"/>
      <c r="C35" s="62" t="s">
        <v>72</v>
      </c>
      <c r="D35" s="63"/>
      <c r="E35" s="100"/>
      <c r="F35" s="119">
        <v>34</v>
      </c>
      <c r="G35" s="120">
        <v>36</v>
      </c>
      <c r="H35" s="119">
        <v>2</v>
      </c>
      <c r="I35" s="121">
        <v>2</v>
      </c>
      <c r="J35" s="149"/>
      <c r="K35" s="150"/>
      <c r="L35" s="119"/>
      <c r="M35" s="120"/>
      <c r="N35" s="119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75" customHeight="1">
      <c r="A36" s="300"/>
      <c r="B36" s="50" t="s">
        <v>53</v>
      </c>
      <c r="C36" s="51"/>
      <c r="D36" s="51"/>
      <c r="E36" s="15" t="s">
        <v>42</v>
      </c>
      <c r="F36" s="65">
        <v>167</v>
      </c>
      <c r="G36" s="123">
        <v>111</v>
      </c>
      <c r="H36" s="66">
        <v>102</v>
      </c>
      <c r="I36" s="134">
        <v>56</v>
      </c>
      <c r="J36" s="66"/>
      <c r="K36" s="135"/>
      <c r="L36" s="66"/>
      <c r="M36" s="145"/>
      <c r="N36" s="66"/>
      <c r="O36" s="133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75" customHeight="1">
      <c r="A37" s="300"/>
      <c r="B37" s="8"/>
      <c r="C37" s="30" t="s">
        <v>73</v>
      </c>
      <c r="D37" s="43"/>
      <c r="E37" s="94"/>
      <c r="F37" s="69">
        <v>167</v>
      </c>
      <c r="G37" s="126">
        <v>111</v>
      </c>
      <c r="H37" s="70">
        <v>102</v>
      </c>
      <c r="I37" s="115">
        <v>56</v>
      </c>
      <c r="J37" s="70"/>
      <c r="K37" s="116"/>
      <c r="L37" s="70"/>
      <c r="M37" s="114"/>
      <c r="N37" s="70"/>
      <c r="O37" s="126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75" customHeight="1">
      <c r="A38" s="300"/>
      <c r="B38" s="10"/>
      <c r="C38" s="30" t="s">
        <v>74</v>
      </c>
      <c r="D38" s="43"/>
      <c r="E38" s="94"/>
      <c r="F38" s="69" t="s">
        <v>263</v>
      </c>
      <c r="G38" s="126" t="s">
        <v>263</v>
      </c>
      <c r="H38" s="70" t="s">
        <v>263</v>
      </c>
      <c r="I38" s="115" t="s">
        <v>263</v>
      </c>
      <c r="J38" s="70"/>
      <c r="K38" s="150"/>
      <c r="L38" s="70"/>
      <c r="M38" s="114"/>
      <c r="N38" s="70"/>
      <c r="O38" s="126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75" customHeight="1">
      <c r="A39" s="301"/>
      <c r="B39" s="11" t="s">
        <v>75</v>
      </c>
      <c r="C39" s="12"/>
      <c r="D39" s="12"/>
      <c r="E39" s="98" t="s">
        <v>108</v>
      </c>
      <c r="F39" s="73">
        <f>F32-F36</f>
        <v>10</v>
      </c>
      <c r="G39" s="137">
        <f aca="true" t="shared" si="5" ref="G39:O39">G32-G36</f>
        <v>11</v>
      </c>
      <c r="H39" s="73">
        <f t="shared" si="5"/>
        <v>160</v>
      </c>
      <c r="I39" s="137">
        <f t="shared" si="5"/>
        <v>194</v>
      </c>
      <c r="J39" s="73">
        <f t="shared" si="5"/>
        <v>0</v>
      </c>
      <c r="K39" s="137">
        <f t="shared" si="5"/>
        <v>0</v>
      </c>
      <c r="L39" s="73">
        <f t="shared" si="5"/>
        <v>0</v>
      </c>
      <c r="M39" s="137">
        <f t="shared" si="5"/>
        <v>0</v>
      </c>
      <c r="N39" s="73">
        <f t="shared" si="5"/>
        <v>0</v>
      </c>
      <c r="O39" s="137">
        <f t="shared" si="5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75" customHeight="1">
      <c r="A40" s="295" t="s">
        <v>86</v>
      </c>
      <c r="B40" s="50" t="s">
        <v>76</v>
      </c>
      <c r="C40" s="51"/>
      <c r="D40" s="51"/>
      <c r="E40" s="15" t="s">
        <v>44</v>
      </c>
      <c r="F40" s="65">
        <v>0</v>
      </c>
      <c r="G40" s="133">
        <v>0</v>
      </c>
      <c r="H40" s="66">
        <v>788</v>
      </c>
      <c r="I40" s="134">
        <v>928</v>
      </c>
      <c r="J40" s="66"/>
      <c r="K40" s="135"/>
      <c r="L40" s="66"/>
      <c r="M40" s="145"/>
      <c r="N40" s="66"/>
      <c r="O40" s="133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75" customHeight="1">
      <c r="A41" s="302"/>
      <c r="B41" s="10"/>
      <c r="C41" s="30" t="s">
        <v>77</v>
      </c>
      <c r="D41" s="43"/>
      <c r="E41" s="94"/>
      <c r="F41" s="151" t="s">
        <v>263</v>
      </c>
      <c r="G41" s="152" t="s">
        <v>263</v>
      </c>
      <c r="H41" s="149" t="s">
        <v>263</v>
      </c>
      <c r="I41" s="150">
        <v>267</v>
      </c>
      <c r="J41" s="70"/>
      <c r="K41" s="116"/>
      <c r="L41" s="70"/>
      <c r="M41" s="114"/>
      <c r="N41" s="70"/>
      <c r="O41" s="126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75" customHeight="1">
      <c r="A42" s="302"/>
      <c r="B42" s="50" t="s">
        <v>64</v>
      </c>
      <c r="C42" s="51"/>
      <c r="D42" s="51"/>
      <c r="E42" s="15" t="s">
        <v>45</v>
      </c>
      <c r="F42" s="65">
        <v>10</v>
      </c>
      <c r="G42" s="133">
        <v>11</v>
      </c>
      <c r="H42" s="66">
        <v>273</v>
      </c>
      <c r="I42" s="134">
        <v>425</v>
      </c>
      <c r="J42" s="66"/>
      <c r="K42" s="135"/>
      <c r="L42" s="66"/>
      <c r="M42" s="145"/>
      <c r="N42" s="66"/>
      <c r="O42" s="133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75" customHeight="1">
      <c r="A43" s="302"/>
      <c r="B43" s="10"/>
      <c r="C43" s="30" t="s">
        <v>78</v>
      </c>
      <c r="D43" s="43"/>
      <c r="E43" s="94"/>
      <c r="F43" s="69" t="s">
        <v>263</v>
      </c>
      <c r="G43" s="126" t="s">
        <v>263</v>
      </c>
      <c r="H43" s="70">
        <v>168</v>
      </c>
      <c r="I43" s="115">
        <v>130</v>
      </c>
      <c r="J43" s="149"/>
      <c r="K43" s="150"/>
      <c r="L43" s="70"/>
      <c r="M43" s="114"/>
      <c r="N43" s="70"/>
      <c r="O43" s="126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75" customHeight="1">
      <c r="A44" s="303"/>
      <c r="B44" s="47" t="s">
        <v>75</v>
      </c>
      <c r="C44" s="31"/>
      <c r="D44" s="31"/>
      <c r="E44" s="98" t="s">
        <v>109</v>
      </c>
      <c r="F44" s="128">
        <f>F40-F42</f>
        <v>-10</v>
      </c>
      <c r="G44" s="129">
        <f aca="true" t="shared" si="6" ref="G44:O44">G40-G42</f>
        <v>-11</v>
      </c>
      <c r="H44" s="128">
        <f t="shared" si="6"/>
        <v>515</v>
      </c>
      <c r="I44" s="129">
        <f t="shared" si="6"/>
        <v>503</v>
      </c>
      <c r="J44" s="128">
        <f t="shared" si="6"/>
        <v>0</v>
      </c>
      <c r="K44" s="129">
        <f t="shared" si="6"/>
        <v>0</v>
      </c>
      <c r="L44" s="128">
        <f t="shared" si="6"/>
        <v>0</v>
      </c>
      <c r="M44" s="129">
        <f t="shared" si="6"/>
        <v>0</v>
      </c>
      <c r="N44" s="128">
        <f t="shared" si="6"/>
        <v>0</v>
      </c>
      <c r="O44" s="129">
        <f t="shared" si="6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75" customHeight="1">
      <c r="A45" s="280" t="s">
        <v>87</v>
      </c>
      <c r="B45" s="25" t="s">
        <v>79</v>
      </c>
      <c r="C45" s="20"/>
      <c r="D45" s="20"/>
      <c r="E45" s="97" t="s">
        <v>110</v>
      </c>
      <c r="F45" s="153">
        <f>F39+F44</f>
        <v>0</v>
      </c>
      <c r="G45" s="154">
        <f aca="true" t="shared" si="7" ref="G45:O45">G39+G44</f>
        <v>0</v>
      </c>
      <c r="H45" s="153">
        <f t="shared" si="7"/>
        <v>675</v>
      </c>
      <c r="I45" s="154">
        <f t="shared" si="7"/>
        <v>697</v>
      </c>
      <c r="J45" s="153">
        <f t="shared" si="7"/>
        <v>0</v>
      </c>
      <c r="K45" s="154">
        <f t="shared" si="7"/>
        <v>0</v>
      </c>
      <c r="L45" s="153">
        <f t="shared" si="7"/>
        <v>0</v>
      </c>
      <c r="M45" s="154">
        <f t="shared" si="7"/>
        <v>0</v>
      </c>
      <c r="N45" s="153">
        <f t="shared" si="7"/>
        <v>0</v>
      </c>
      <c r="O45" s="154">
        <f t="shared" si="7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281"/>
      <c r="B46" s="44" t="s">
        <v>80</v>
      </c>
      <c r="C46" s="43"/>
      <c r="D46" s="43"/>
      <c r="E46" s="43"/>
      <c r="F46" s="151"/>
      <c r="G46" s="152"/>
      <c r="H46" s="149"/>
      <c r="I46" s="150"/>
      <c r="J46" s="149"/>
      <c r="K46" s="150"/>
      <c r="L46" s="70"/>
      <c r="M46" s="114"/>
      <c r="N46" s="149"/>
      <c r="O46" s="127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281"/>
      <c r="B47" s="44" t="s">
        <v>81</v>
      </c>
      <c r="C47" s="43"/>
      <c r="D47" s="43"/>
      <c r="E47" s="43"/>
      <c r="F47" s="69"/>
      <c r="G47" s="126"/>
      <c r="H47" s="70"/>
      <c r="I47" s="115"/>
      <c r="J47" s="70"/>
      <c r="K47" s="116"/>
      <c r="L47" s="70"/>
      <c r="M47" s="114"/>
      <c r="N47" s="70"/>
      <c r="O47" s="126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282"/>
      <c r="B48" s="47" t="s">
        <v>82</v>
      </c>
      <c r="C48" s="31"/>
      <c r="D48" s="31"/>
      <c r="E48" s="31"/>
      <c r="F48" s="74"/>
      <c r="G48" s="155"/>
      <c r="H48" s="74"/>
      <c r="I48" s="156"/>
      <c r="J48" s="74"/>
      <c r="K48" s="157"/>
      <c r="L48" s="74"/>
      <c r="M48" s="155"/>
      <c r="N48" s="74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F30:G30"/>
    <mergeCell ref="H30:I30"/>
    <mergeCell ref="N6:O6"/>
    <mergeCell ref="L6:M6"/>
    <mergeCell ref="J25:J26"/>
    <mergeCell ref="K25:K26"/>
    <mergeCell ref="F25:F26"/>
    <mergeCell ref="G25:G26"/>
    <mergeCell ref="H25:H26"/>
    <mergeCell ref="I25:I26"/>
    <mergeCell ref="J6:K6"/>
    <mergeCell ref="N30:O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120" zoomScaleSheetLayoutView="120" zoomScalePageLayoutView="0" workbookViewId="0" topLeftCell="A1">
      <pane xSplit="5" ySplit="8" topLeftCell="F33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252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1" t="s">
        <v>88</v>
      </c>
      <c r="B9" s="261" t="s">
        <v>90</v>
      </c>
      <c r="C9" s="55" t="s">
        <v>4</v>
      </c>
      <c r="D9" s="56"/>
      <c r="E9" s="56"/>
      <c r="F9" s="65">
        <v>99766</v>
      </c>
      <c r="G9" s="75">
        <f>F9/$F$27*100</f>
        <v>21.87174579790021</v>
      </c>
      <c r="H9" s="66">
        <v>86108</v>
      </c>
      <c r="I9" s="80">
        <f aca="true" t="shared" si="0" ref="I9:I45">(F9/H9-1)*100</f>
        <v>15.861476285594843</v>
      </c>
    </row>
    <row r="10" spans="1:9" ht="18" customHeight="1">
      <c r="A10" s="262"/>
      <c r="B10" s="262"/>
      <c r="C10" s="7"/>
      <c r="D10" s="52" t="s">
        <v>23</v>
      </c>
      <c r="E10" s="53"/>
      <c r="F10" s="67">
        <v>26771</v>
      </c>
      <c r="G10" s="76">
        <f aca="true" t="shared" si="1" ref="G10:G27">F10/$F$27*100</f>
        <v>5.869018571012034</v>
      </c>
      <c r="H10" s="68">
        <v>27420</v>
      </c>
      <c r="I10" s="81">
        <f t="shared" si="0"/>
        <v>-2.3668854850474097</v>
      </c>
    </row>
    <row r="11" spans="1:9" ht="18" customHeight="1">
      <c r="A11" s="262"/>
      <c r="B11" s="262"/>
      <c r="C11" s="7"/>
      <c r="D11" s="16"/>
      <c r="E11" s="23" t="s">
        <v>24</v>
      </c>
      <c r="F11" s="69">
        <v>21307</v>
      </c>
      <c r="G11" s="77">
        <f t="shared" si="1"/>
        <v>4.671143352603691</v>
      </c>
      <c r="H11" s="70">
        <v>20807</v>
      </c>
      <c r="I11" s="82">
        <f t="shared" si="0"/>
        <v>2.403037439323308</v>
      </c>
    </row>
    <row r="12" spans="1:9" ht="18" customHeight="1">
      <c r="A12" s="262"/>
      <c r="B12" s="262"/>
      <c r="C12" s="7"/>
      <c r="D12" s="16"/>
      <c r="E12" s="23" t="s">
        <v>25</v>
      </c>
      <c r="F12" s="69">
        <v>2265</v>
      </c>
      <c r="G12" s="77">
        <f t="shared" si="1"/>
        <v>0.496556985668905</v>
      </c>
      <c r="H12" s="70">
        <v>3240</v>
      </c>
      <c r="I12" s="82">
        <f t="shared" si="0"/>
        <v>-30.09259259259259</v>
      </c>
    </row>
    <row r="13" spans="1:9" ht="18" customHeight="1">
      <c r="A13" s="262"/>
      <c r="B13" s="262"/>
      <c r="C13" s="7"/>
      <c r="D13" s="33"/>
      <c r="E13" s="23" t="s">
        <v>26</v>
      </c>
      <c r="F13" s="69">
        <v>269</v>
      </c>
      <c r="G13" s="77">
        <f t="shared" si="1"/>
        <v>0.0589729929999715</v>
      </c>
      <c r="H13" s="70">
        <v>293</v>
      </c>
      <c r="I13" s="82">
        <f t="shared" si="0"/>
        <v>-8.19112627986348</v>
      </c>
    </row>
    <row r="14" spans="1:9" ht="18" customHeight="1">
      <c r="A14" s="262"/>
      <c r="B14" s="262"/>
      <c r="C14" s="7"/>
      <c r="D14" s="61" t="s">
        <v>27</v>
      </c>
      <c r="E14" s="51"/>
      <c r="F14" s="65">
        <v>15879</v>
      </c>
      <c r="G14" s="75">
        <f t="shared" si="1"/>
        <v>3.4811604306563106</v>
      </c>
      <c r="H14" s="66">
        <v>15159</v>
      </c>
      <c r="I14" s="83">
        <f t="shared" si="0"/>
        <v>4.7496536710864845</v>
      </c>
    </row>
    <row r="15" spans="1:9" ht="18" customHeight="1">
      <c r="A15" s="262"/>
      <c r="B15" s="262"/>
      <c r="C15" s="7"/>
      <c r="D15" s="16"/>
      <c r="E15" s="23" t="s">
        <v>28</v>
      </c>
      <c r="F15" s="69">
        <v>859</v>
      </c>
      <c r="G15" s="77">
        <f t="shared" si="1"/>
        <v>0.18831896277686067</v>
      </c>
      <c r="H15" s="70">
        <v>796</v>
      </c>
      <c r="I15" s="82">
        <f t="shared" si="0"/>
        <v>7.914572864321601</v>
      </c>
    </row>
    <row r="16" spans="1:9" ht="18" customHeight="1">
      <c r="A16" s="262"/>
      <c r="B16" s="262"/>
      <c r="C16" s="7"/>
      <c r="D16" s="16"/>
      <c r="E16" s="29" t="s">
        <v>29</v>
      </c>
      <c r="F16" s="67">
        <v>15019</v>
      </c>
      <c r="G16" s="76">
        <f t="shared" si="1"/>
        <v>3.2926222374222007</v>
      </c>
      <c r="H16" s="68">
        <v>14363</v>
      </c>
      <c r="I16" s="81">
        <f t="shared" si="0"/>
        <v>4.567290955928427</v>
      </c>
    </row>
    <row r="17" spans="1:9" ht="18" customHeight="1">
      <c r="A17" s="262"/>
      <c r="B17" s="262"/>
      <c r="C17" s="7"/>
      <c r="D17" s="266" t="s">
        <v>30</v>
      </c>
      <c r="E17" s="304"/>
      <c r="F17" s="67">
        <v>15513</v>
      </c>
      <c r="G17" s="76">
        <f t="shared" si="1"/>
        <v>3.4009220833031892</v>
      </c>
      <c r="H17" s="68">
        <v>9455</v>
      </c>
      <c r="I17" s="81">
        <f t="shared" si="0"/>
        <v>64.07191961924907</v>
      </c>
    </row>
    <row r="18" spans="1:9" ht="18" customHeight="1">
      <c r="A18" s="262"/>
      <c r="B18" s="262"/>
      <c r="C18" s="7"/>
      <c r="D18" s="266" t="s">
        <v>94</v>
      </c>
      <c r="E18" s="267"/>
      <c r="F18" s="69">
        <v>1581</v>
      </c>
      <c r="G18" s="77">
        <f t="shared" si="1"/>
        <v>0.34660335291061317</v>
      </c>
      <c r="H18" s="70">
        <v>1785</v>
      </c>
      <c r="I18" s="82">
        <f t="shared" si="0"/>
        <v>-11.428571428571432</v>
      </c>
    </row>
    <row r="19" spans="1:9" ht="18" customHeight="1">
      <c r="A19" s="262"/>
      <c r="B19" s="262"/>
      <c r="C19" s="10"/>
      <c r="D19" s="266" t="s">
        <v>95</v>
      </c>
      <c r="E19" s="267"/>
      <c r="F19" s="253">
        <v>0</v>
      </c>
      <c r="G19" s="77">
        <f t="shared" si="1"/>
        <v>0</v>
      </c>
      <c r="H19" s="252">
        <v>0</v>
      </c>
      <c r="I19" s="82" t="e">
        <f t="shared" si="0"/>
        <v>#DIV/0!</v>
      </c>
    </row>
    <row r="20" spans="1:9" ht="18" customHeight="1">
      <c r="A20" s="262"/>
      <c r="B20" s="262"/>
      <c r="C20" s="44" t="s">
        <v>5</v>
      </c>
      <c r="D20" s="43"/>
      <c r="E20" s="43"/>
      <c r="F20" s="69">
        <v>15224</v>
      </c>
      <c r="G20" s="77">
        <f t="shared" si="1"/>
        <v>3.337564481158238</v>
      </c>
      <c r="H20" s="70">
        <v>16508</v>
      </c>
      <c r="I20" s="82">
        <f t="shared" si="0"/>
        <v>-7.778047007511512</v>
      </c>
    </row>
    <row r="21" spans="1:9" ht="18" customHeight="1">
      <c r="A21" s="262"/>
      <c r="B21" s="262"/>
      <c r="C21" s="44" t="s">
        <v>6</v>
      </c>
      <c r="D21" s="43"/>
      <c r="E21" s="43"/>
      <c r="F21" s="69">
        <v>143990</v>
      </c>
      <c r="G21" s="77">
        <f t="shared" si="1"/>
        <v>31.566993539278425</v>
      </c>
      <c r="H21" s="70">
        <v>146254</v>
      </c>
      <c r="I21" s="82">
        <f t="shared" si="0"/>
        <v>-1.5479918497955603</v>
      </c>
    </row>
    <row r="22" spans="1:9" ht="18" customHeight="1">
      <c r="A22" s="262"/>
      <c r="B22" s="262"/>
      <c r="C22" s="44" t="s">
        <v>31</v>
      </c>
      <c r="D22" s="43"/>
      <c r="E22" s="43"/>
      <c r="F22" s="69">
        <v>6027</v>
      </c>
      <c r="G22" s="77">
        <f t="shared" si="1"/>
        <v>1.3213019658395102</v>
      </c>
      <c r="H22" s="70">
        <v>5291</v>
      </c>
      <c r="I22" s="82">
        <f t="shared" si="0"/>
        <v>13.910413910413922</v>
      </c>
    </row>
    <row r="23" spans="1:9" ht="18" customHeight="1">
      <c r="A23" s="262"/>
      <c r="B23" s="262"/>
      <c r="C23" s="44" t="s">
        <v>7</v>
      </c>
      <c r="D23" s="43"/>
      <c r="E23" s="43"/>
      <c r="F23" s="69">
        <v>57453</v>
      </c>
      <c r="G23" s="77">
        <f t="shared" si="1"/>
        <v>12.595447460324769</v>
      </c>
      <c r="H23" s="70">
        <v>61029</v>
      </c>
      <c r="I23" s="82">
        <f t="shared" si="0"/>
        <v>-5.859509413557484</v>
      </c>
    </row>
    <row r="24" spans="1:9" ht="18" customHeight="1">
      <c r="A24" s="262"/>
      <c r="B24" s="262"/>
      <c r="C24" s="44" t="s">
        <v>32</v>
      </c>
      <c r="D24" s="43"/>
      <c r="E24" s="43"/>
      <c r="F24" s="69">
        <v>1096</v>
      </c>
      <c r="G24" s="77">
        <f t="shared" si="1"/>
        <v>0.2402765811448653</v>
      </c>
      <c r="H24" s="70">
        <v>1065</v>
      </c>
      <c r="I24" s="82">
        <f t="shared" si="0"/>
        <v>2.9107981220657386</v>
      </c>
    </row>
    <row r="25" spans="1:9" ht="18" customHeight="1">
      <c r="A25" s="262"/>
      <c r="B25" s="262"/>
      <c r="C25" s="44" t="s">
        <v>8</v>
      </c>
      <c r="D25" s="43"/>
      <c r="E25" s="43"/>
      <c r="F25" s="69">
        <v>54989</v>
      </c>
      <c r="G25" s="77">
        <f t="shared" si="1"/>
        <v>12.05526361366332</v>
      </c>
      <c r="H25" s="70">
        <v>58891</v>
      </c>
      <c r="I25" s="82">
        <f t="shared" si="0"/>
        <v>-6.62580020716238</v>
      </c>
    </row>
    <row r="26" spans="1:9" ht="18" customHeight="1">
      <c r="A26" s="262"/>
      <c r="B26" s="262"/>
      <c r="C26" s="45" t="s">
        <v>9</v>
      </c>
      <c r="D26" s="46"/>
      <c r="E26" s="46"/>
      <c r="F26" s="71">
        <v>77596</v>
      </c>
      <c r="G26" s="78">
        <f t="shared" si="1"/>
        <v>17.011406560690663</v>
      </c>
      <c r="H26" s="72">
        <v>69010</v>
      </c>
      <c r="I26" s="84">
        <f t="shared" si="0"/>
        <v>12.441675119547902</v>
      </c>
    </row>
    <row r="27" spans="1:9" ht="18" customHeight="1">
      <c r="A27" s="262"/>
      <c r="B27" s="263"/>
      <c r="C27" s="47" t="s">
        <v>10</v>
      </c>
      <c r="D27" s="31"/>
      <c r="E27" s="31"/>
      <c r="F27" s="73">
        <f>SUM(F9,F20:F26)</f>
        <v>456141</v>
      </c>
      <c r="G27" s="79">
        <f t="shared" si="1"/>
        <v>100</v>
      </c>
      <c r="H27" s="73">
        <v>444156</v>
      </c>
      <c r="I27" s="85">
        <f t="shared" si="0"/>
        <v>2.6983762461837646</v>
      </c>
    </row>
    <row r="28" spans="1:9" ht="18" customHeight="1">
      <c r="A28" s="262"/>
      <c r="B28" s="261" t="s">
        <v>89</v>
      </c>
      <c r="C28" s="55" t="s">
        <v>11</v>
      </c>
      <c r="D28" s="56"/>
      <c r="E28" s="56"/>
      <c r="F28" s="65">
        <v>199056</v>
      </c>
      <c r="G28" s="75">
        <f aca="true" t="shared" si="2" ref="G28:G45">F28/$F$45*100</f>
        <v>45.048645639318444</v>
      </c>
      <c r="H28" s="65">
        <v>197778</v>
      </c>
      <c r="I28" s="86">
        <f t="shared" si="0"/>
        <v>0.6461790492370278</v>
      </c>
    </row>
    <row r="29" spans="1:9" ht="18" customHeight="1">
      <c r="A29" s="262"/>
      <c r="B29" s="262"/>
      <c r="C29" s="7"/>
      <c r="D29" s="30" t="s">
        <v>12</v>
      </c>
      <c r="E29" s="43"/>
      <c r="F29" s="69">
        <v>123729</v>
      </c>
      <c r="G29" s="77">
        <f t="shared" si="2"/>
        <v>28.001285448854752</v>
      </c>
      <c r="H29" s="69">
        <v>121719</v>
      </c>
      <c r="I29" s="87">
        <f t="shared" si="0"/>
        <v>1.6513444901782082</v>
      </c>
    </row>
    <row r="30" spans="1:9" ht="18" customHeight="1">
      <c r="A30" s="262"/>
      <c r="B30" s="262"/>
      <c r="C30" s="7"/>
      <c r="D30" s="30" t="s">
        <v>33</v>
      </c>
      <c r="E30" s="43"/>
      <c r="F30" s="69">
        <v>10011</v>
      </c>
      <c r="G30" s="77">
        <f t="shared" si="2"/>
        <v>2.2656036064987584</v>
      </c>
      <c r="H30" s="69">
        <v>9723</v>
      </c>
      <c r="I30" s="87">
        <f t="shared" si="0"/>
        <v>2.962048750385682</v>
      </c>
    </row>
    <row r="31" spans="1:9" ht="18" customHeight="1">
      <c r="A31" s="262"/>
      <c r="B31" s="262"/>
      <c r="C31" s="19"/>
      <c r="D31" s="30" t="s">
        <v>13</v>
      </c>
      <c r="E31" s="43"/>
      <c r="F31" s="69">
        <v>65316</v>
      </c>
      <c r="G31" s="77">
        <f t="shared" si="2"/>
        <v>14.781756583964931</v>
      </c>
      <c r="H31" s="69">
        <v>66336</v>
      </c>
      <c r="I31" s="87">
        <f t="shared" si="0"/>
        <v>-1.5376266280752504</v>
      </c>
    </row>
    <row r="32" spans="1:9" ht="18" customHeight="1">
      <c r="A32" s="262"/>
      <c r="B32" s="262"/>
      <c r="C32" s="50" t="s">
        <v>14</v>
      </c>
      <c r="D32" s="51"/>
      <c r="E32" s="51"/>
      <c r="F32" s="65">
        <v>152318</v>
      </c>
      <c r="G32" s="75">
        <f t="shared" si="2"/>
        <v>34.4713025806291</v>
      </c>
      <c r="H32" s="65">
        <v>129533</v>
      </c>
      <c r="I32" s="86">
        <f t="shared" si="0"/>
        <v>17.590112172187776</v>
      </c>
    </row>
    <row r="33" spans="1:9" ht="18" customHeight="1">
      <c r="A33" s="262"/>
      <c r="B33" s="262"/>
      <c r="C33" s="7"/>
      <c r="D33" s="30" t="s">
        <v>15</v>
      </c>
      <c r="E33" s="43"/>
      <c r="F33" s="69">
        <v>16098</v>
      </c>
      <c r="G33" s="77">
        <f t="shared" si="2"/>
        <v>3.643161208412448</v>
      </c>
      <c r="H33" s="69">
        <v>15958</v>
      </c>
      <c r="I33" s="87">
        <f t="shared" si="0"/>
        <v>0.8773029201654348</v>
      </c>
    </row>
    <row r="34" spans="1:9" ht="18" customHeight="1">
      <c r="A34" s="262"/>
      <c r="B34" s="262"/>
      <c r="C34" s="7"/>
      <c r="D34" s="30" t="s">
        <v>34</v>
      </c>
      <c r="E34" s="43"/>
      <c r="F34" s="69">
        <v>1646</v>
      </c>
      <c r="G34" s="77">
        <f t="shared" si="2"/>
        <v>0.372508594176102</v>
      </c>
      <c r="H34" s="69">
        <v>1651</v>
      </c>
      <c r="I34" s="87">
        <f t="shared" si="0"/>
        <v>-0.30284675953967666</v>
      </c>
    </row>
    <row r="35" spans="1:9" ht="18" customHeight="1">
      <c r="A35" s="262"/>
      <c r="B35" s="262"/>
      <c r="C35" s="7"/>
      <c r="D35" s="30" t="s">
        <v>35</v>
      </c>
      <c r="E35" s="43"/>
      <c r="F35" s="69">
        <v>90332</v>
      </c>
      <c r="G35" s="77">
        <f t="shared" si="2"/>
        <v>20.443163018903793</v>
      </c>
      <c r="H35" s="69">
        <v>80137</v>
      </c>
      <c r="I35" s="87">
        <f t="shared" si="0"/>
        <v>12.721963637271184</v>
      </c>
    </row>
    <row r="36" spans="1:9" ht="18" customHeight="1">
      <c r="A36" s="262"/>
      <c r="B36" s="262"/>
      <c r="C36" s="7"/>
      <c r="D36" s="30" t="s">
        <v>36</v>
      </c>
      <c r="E36" s="43"/>
      <c r="F36" s="69">
        <v>106</v>
      </c>
      <c r="G36" s="77">
        <f t="shared" si="2"/>
        <v>0.02398901031753755</v>
      </c>
      <c r="H36" s="69">
        <v>81</v>
      </c>
      <c r="I36" s="87">
        <f t="shared" si="0"/>
        <v>30.864197530864203</v>
      </c>
    </row>
    <row r="37" spans="1:9" ht="18" customHeight="1">
      <c r="A37" s="262"/>
      <c r="B37" s="262"/>
      <c r="C37" s="7"/>
      <c r="D37" s="30" t="s">
        <v>16</v>
      </c>
      <c r="E37" s="43"/>
      <c r="F37" s="69">
        <v>12196</v>
      </c>
      <c r="G37" s="77">
        <f t="shared" si="2"/>
        <v>2.760094055025358</v>
      </c>
      <c r="H37" s="69">
        <v>6429</v>
      </c>
      <c r="I37" s="87">
        <f t="shared" si="0"/>
        <v>89.70290869497587</v>
      </c>
    </row>
    <row r="38" spans="1:9" ht="18" customHeight="1">
      <c r="A38" s="262"/>
      <c r="B38" s="262"/>
      <c r="C38" s="19"/>
      <c r="D38" s="30" t="s">
        <v>37</v>
      </c>
      <c r="E38" s="43"/>
      <c r="F38" s="69">
        <v>31938</v>
      </c>
      <c r="G38" s="77">
        <f t="shared" si="2"/>
        <v>7.227934070957683</v>
      </c>
      <c r="H38" s="69">
        <v>25277</v>
      </c>
      <c r="I38" s="87">
        <f t="shared" si="0"/>
        <v>26.3520196225818</v>
      </c>
    </row>
    <row r="39" spans="1:9" ht="18" customHeight="1">
      <c r="A39" s="262"/>
      <c r="B39" s="262"/>
      <c r="C39" s="50" t="s">
        <v>17</v>
      </c>
      <c r="D39" s="51"/>
      <c r="E39" s="51"/>
      <c r="F39" s="65">
        <v>90495</v>
      </c>
      <c r="G39" s="75">
        <f t="shared" si="2"/>
        <v>20.48005178005246</v>
      </c>
      <c r="H39" s="65">
        <v>99930</v>
      </c>
      <c r="I39" s="86">
        <f t="shared" si="0"/>
        <v>-9.441609126388473</v>
      </c>
    </row>
    <row r="40" spans="1:9" ht="18" customHeight="1">
      <c r="A40" s="262"/>
      <c r="B40" s="262"/>
      <c r="C40" s="7"/>
      <c r="D40" s="52" t="s">
        <v>18</v>
      </c>
      <c r="E40" s="53"/>
      <c r="F40" s="67">
        <v>90124</v>
      </c>
      <c r="G40" s="76">
        <f t="shared" si="2"/>
        <v>20.396090243941078</v>
      </c>
      <c r="H40" s="67">
        <v>99379</v>
      </c>
      <c r="I40" s="88">
        <f t="shared" si="0"/>
        <v>-9.312832691011174</v>
      </c>
    </row>
    <row r="41" spans="1:9" ht="18" customHeight="1">
      <c r="A41" s="262"/>
      <c r="B41" s="262"/>
      <c r="C41" s="7"/>
      <c r="D41" s="16"/>
      <c r="E41" s="104" t="s">
        <v>92</v>
      </c>
      <c r="F41" s="69">
        <v>56096</v>
      </c>
      <c r="G41" s="77">
        <f t="shared" si="2"/>
        <v>12.695165309175344</v>
      </c>
      <c r="H41" s="69">
        <v>58595</v>
      </c>
      <c r="I41" s="89">
        <f t="shared" si="0"/>
        <v>-4.264869016127659</v>
      </c>
    </row>
    <row r="42" spans="1:9" ht="18" customHeight="1">
      <c r="A42" s="262"/>
      <c r="B42" s="262"/>
      <c r="C42" s="7"/>
      <c r="D42" s="33"/>
      <c r="E42" s="32" t="s">
        <v>38</v>
      </c>
      <c r="F42" s="69">
        <v>34028</v>
      </c>
      <c r="G42" s="77">
        <f t="shared" si="2"/>
        <v>7.700924934765734</v>
      </c>
      <c r="H42" s="69">
        <v>40783</v>
      </c>
      <c r="I42" s="89">
        <f t="shared" si="0"/>
        <v>-16.56327391315009</v>
      </c>
    </row>
    <row r="43" spans="1:9" ht="18" customHeight="1">
      <c r="A43" s="262"/>
      <c r="B43" s="262"/>
      <c r="C43" s="7"/>
      <c r="D43" s="30" t="s">
        <v>39</v>
      </c>
      <c r="E43" s="54"/>
      <c r="F43" s="69">
        <v>371</v>
      </c>
      <c r="G43" s="77">
        <f t="shared" si="2"/>
        <v>0.08396153611138142</v>
      </c>
      <c r="H43" s="67">
        <v>551</v>
      </c>
      <c r="I43" s="158">
        <f t="shared" si="0"/>
        <v>-32.667876588021784</v>
      </c>
    </row>
    <row r="44" spans="1:9" ht="18" customHeight="1">
      <c r="A44" s="262"/>
      <c r="B44" s="262"/>
      <c r="C44" s="11"/>
      <c r="D44" s="48" t="s">
        <v>40</v>
      </c>
      <c r="E44" s="49"/>
      <c r="F44" s="257">
        <v>0</v>
      </c>
      <c r="G44" s="79">
        <f t="shared" si="2"/>
        <v>0</v>
      </c>
      <c r="H44" s="251">
        <v>0</v>
      </c>
      <c r="I44" s="84" t="e">
        <f t="shared" si="0"/>
        <v>#DIV/0!</v>
      </c>
    </row>
    <row r="45" spans="1:9" ht="18" customHeight="1">
      <c r="A45" s="263"/>
      <c r="B45" s="263"/>
      <c r="C45" s="11" t="s">
        <v>19</v>
      </c>
      <c r="D45" s="12"/>
      <c r="E45" s="12"/>
      <c r="F45" s="74">
        <f>SUM(F28,F32,F39)</f>
        <v>441869</v>
      </c>
      <c r="G45" s="79">
        <f t="shared" si="2"/>
        <v>100</v>
      </c>
      <c r="H45" s="74">
        <v>427241</v>
      </c>
      <c r="I45" s="159">
        <f t="shared" si="0"/>
        <v>3.423828705578358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0" t="s">
        <v>0</v>
      </c>
      <c r="B1" s="160"/>
      <c r="C1" s="102" t="s">
        <v>252</v>
      </c>
      <c r="D1" s="161"/>
      <c r="E1" s="161"/>
    </row>
    <row r="4" ht="13.5">
      <c r="A4" s="162" t="s">
        <v>114</v>
      </c>
    </row>
    <row r="5" ht="13.5">
      <c r="I5" s="14" t="s">
        <v>115</v>
      </c>
    </row>
    <row r="6" spans="1:9" s="167" customFormat="1" ht="29.25" customHeight="1">
      <c r="A6" s="163" t="s">
        <v>116</v>
      </c>
      <c r="B6" s="164"/>
      <c r="C6" s="164"/>
      <c r="D6" s="165"/>
      <c r="E6" s="166" t="s">
        <v>233</v>
      </c>
      <c r="F6" s="166" t="s">
        <v>234</v>
      </c>
      <c r="G6" s="166" t="s">
        <v>235</v>
      </c>
      <c r="H6" s="166" t="s">
        <v>236</v>
      </c>
      <c r="I6" s="166" t="s">
        <v>249</v>
      </c>
    </row>
    <row r="7" spans="1:9" ht="27" customHeight="1">
      <c r="A7" s="305" t="s">
        <v>117</v>
      </c>
      <c r="B7" s="55" t="s">
        <v>118</v>
      </c>
      <c r="C7" s="56"/>
      <c r="D7" s="93" t="s">
        <v>119</v>
      </c>
      <c r="E7" s="168">
        <v>453885</v>
      </c>
      <c r="F7" s="169">
        <v>443967</v>
      </c>
      <c r="G7" s="169">
        <v>451419</v>
      </c>
      <c r="H7" s="169">
        <v>444156</v>
      </c>
      <c r="I7" s="169">
        <v>456141</v>
      </c>
    </row>
    <row r="8" spans="1:9" ht="27" customHeight="1">
      <c r="A8" s="262"/>
      <c r="B8" s="9"/>
      <c r="C8" s="30" t="s">
        <v>120</v>
      </c>
      <c r="D8" s="91" t="s">
        <v>42</v>
      </c>
      <c r="E8" s="170">
        <v>232786</v>
      </c>
      <c r="F8" s="170">
        <v>236172</v>
      </c>
      <c r="G8" s="170">
        <v>239472</v>
      </c>
      <c r="H8" s="170">
        <v>249116</v>
      </c>
      <c r="I8" s="171">
        <v>259238</v>
      </c>
    </row>
    <row r="9" spans="1:9" ht="27" customHeight="1">
      <c r="A9" s="262"/>
      <c r="B9" s="44" t="s">
        <v>121</v>
      </c>
      <c r="C9" s="43"/>
      <c r="D9" s="94"/>
      <c r="E9" s="172">
        <v>438412</v>
      </c>
      <c r="F9" s="172">
        <v>429302</v>
      </c>
      <c r="G9" s="172">
        <v>434353</v>
      </c>
      <c r="H9" s="172">
        <v>427241</v>
      </c>
      <c r="I9" s="173">
        <v>441869</v>
      </c>
    </row>
    <row r="10" spans="1:9" ht="27" customHeight="1">
      <c r="A10" s="262"/>
      <c r="B10" s="44" t="s">
        <v>122</v>
      </c>
      <c r="C10" s="43"/>
      <c r="D10" s="94"/>
      <c r="E10" s="172">
        <v>15473</v>
      </c>
      <c r="F10" s="172">
        <v>14665</v>
      </c>
      <c r="G10" s="172">
        <v>17067</v>
      </c>
      <c r="H10" s="172">
        <v>16914</v>
      </c>
      <c r="I10" s="173">
        <v>14273</v>
      </c>
    </row>
    <row r="11" spans="1:9" ht="27" customHeight="1">
      <c r="A11" s="262"/>
      <c r="B11" s="44" t="s">
        <v>123</v>
      </c>
      <c r="C11" s="43"/>
      <c r="D11" s="94"/>
      <c r="E11" s="172">
        <v>9019</v>
      </c>
      <c r="F11" s="172">
        <v>10455</v>
      </c>
      <c r="G11" s="172">
        <v>12961</v>
      </c>
      <c r="H11" s="172">
        <v>11546</v>
      </c>
      <c r="I11" s="173">
        <v>8641</v>
      </c>
    </row>
    <row r="12" spans="1:9" ht="27" customHeight="1">
      <c r="A12" s="262"/>
      <c r="B12" s="44" t="s">
        <v>124</v>
      </c>
      <c r="C12" s="43"/>
      <c r="D12" s="94"/>
      <c r="E12" s="172">
        <v>6454</v>
      </c>
      <c r="F12" s="172">
        <v>4210</v>
      </c>
      <c r="G12" s="172">
        <v>4105</v>
      </c>
      <c r="H12" s="172">
        <v>5369</v>
      </c>
      <c r="I12" s="173">
        <v>5631</v>
      </c>
    </row>
    <row r="13" spans="1:9" ht="27" customHeight="1">
      <c r="A13" s="262"/>
      <c r="B13" s="44" t="s">
        <v>125</v>
      </c>
      <c r="C13" s="43"/>
      <c r="D13" s="99"/>
      <c r="E13" s="174">
        <v>617</v>
      </c>
      <c r="F13" s="174" t="s">
        <v>253</v>
      </c>
      <c r="G13" s="174" t="s">
        <v>254</v>
      </c>
      <c r="H13" s="174">
        <v>1263</v>
      </c>
      <c r="I13" s="175">
        <v>262</v>
      </c>
    </row>
    <row r="14" spans="1:9" ht="27" customHeight="1">
      <c r="A14" s="262"/>
      <c r="B14" s="101" t="s">
        <v>126</v>
      </c>
      <c r="C14" s="53"/>
      <c r="D14" s="99"/>
      <c r="E14" s="174">
        <v>0</v>
      </c>
      <c r="F14" s="174">
        <v>0</v>
      </c>
      <c r="G14" s="174">
        <v>0</v>
      </c>
      <c r="H14" s="174">
        <v>0</v>
      </c>
      <c r="I14" s="254">
        <v>0</v>
      </c>
    </row>
    <row r="15" spans="1:9" ht="27" customHeight="1">
      <c r="A15" s="262"/>
      <c r="B15" s="45" t="s">
        <v>127</v>
      </c>
      <c r="C15" s="46"/>
      <c r="D15" s="176"/>
      <c r="E15" s="177">
        <v>3543</v>
      </c>
      <c r="F15" s="177" t="s">
        <v>255</v>
      </c>
      <c r="G15" s="177" t="s">
        <v>256</v>
      </c>
      <c r="H15" s="177">
        <v>1222</v>
      </c>
      <c r="I15" s="178">
        <v>-1547</v>
      </c>
    </row>
    <row r="16" spans="1:9" ht="27" customHeight="1">
      <c r="A16" s="262"/>
      <c r="B16" s="179" t="s">
        <v>128</v>
      </c>
      <c r="C16" s="180"/>
      <c r="D16" s="181" t="s">
        <v>43</v>
      </c>
      <c r="E16" s="182">
        <v>87306</v>
      </c>
      <c r="F16" s="182">
        <v>80339</v>
      </c>
      <c r="G16" s="182">
        <v>88935</v>
      </c>
      <c r="H16" s="182">
        <v>78361</v>
      </c>
      <c r="I16" s="183">
        <v>73837</v>
      </c>
    </row>
    <row r="17" spans="1:9" ht="27" customHeight="1">
      <c r="A17" s="262"/>
      <c r="B17" s="44" t="s">
        <v>129</v>
      </c>
      <c r="C17" s="43"/>
      <c r="D17" s="91" t="s">
        <v>44</v>
      </c>
      <c r="E17" s="172">
        <v>48377</v>
      </c>
      <c r="F17" s="172">
        <v>41170</v>
      </c>
      <c r="G17" s="172">
        <v>47086</v>
      </c>
      <c r="H17" s="172">
        <v>51064</v>
      </c>
      <c r="I17" s="173">
        <v>46104</v>
      </c>
    </row>
    <row r="18" spans="1:9" ht="27" customHeight="1">
      <c r="A18" s="262"/>
      <c r="B18" s="44" t="s">
        <v>130</v>
      </c>
      <c r="C18" s="43"/>
      <c r="D18" s="91" t="s">
        <v>45</v>
      </c>
      <c r="E18" s="172">
        <v>706527</v>
      </c>
      <c r="F18" s="172">
        <v>720254</v>
      </c>
      <c r="G18" s="172">
        <v>722113</v>
      </c>
      <c r="H18" s="172">
        <v>721170</v>
      </c>
      <c r="I18" s="173">
        <v>716467</v>
      </c>
    </row>
    <row r="19" spans="1:9" ht="27" customHeight="1">
      <c r="A19" s="262"/>
      <c r="B19" s="44" t="s">
        <v>131</v>
      </c>
      <c r="C19" s="43"/>
      <c r="D19" s="91" t="s">
        <v>132</v>
      </c>
      <c r="E19" s="172">
        <f>E17+E18-E16</f>
        <v>667598</v>
      </c>
      <c r="F19" s="172">
        <f>F17+F18-F16</f>
        <v>681085</v>
      </c>
      <c r="G19" s="172">
        <f>G17+G18-G16</f>
        <v>680264</v>
      </c>
      <c r="H19" s="172">
        <f>H17+H18-H16</f>
        <v>693873</v>
      </c>
      <c r="I19" s="172">
        <f>I17+I18-I16</f>
        <v>688734</v>
      </c>
    </row>
    <row r="20" spans="1:9" ht="27" customHeight="1">
      <c r="A20" s="262"/>
      <c r="B20" s="44" t="s">
        <v>133</v>
      </c>
      <c r="C20" s="43"/>
      <c r="D20" s="94" t="s">
        <v>134</v>
      </c>
      <c r="E20" s="184">
        <f>E18/E8</f>
        <v>3.035092316548246</v>
      </c>
      <c r="F20" s="184">
        <f>F18/F8</f>
        <v>3.0497010653252716</v>
      </c>
      <c r="G20" s="184">
        <f>G18/G8</f>
        <v>3.015438130553885</v>
      </c>
      <c r="H20" s="184">
        <f>H18/H8</f>
        <v>2.8949164244769503</v>
      </c>
      <c r="I20" s="184">
        <f>I18/I8</f>
        <v>2.7637421982888313</v>
      </c>
    </row>
    <row r="21" spans="1:9" ht="27" customHeight="1">
      <c r="A21" s="262"/>
      <c r="B21" s="44" t="s">
        <v>135</v>
      </c>
      <c r="C21" s="43"/>
      <c r="D21" s="94" t="s">
        <v>136</v>
      </c>
      <c r="E21" s="184">
        <f>E19/E8</f>
        <v>2.867861469332348</v>
      </c>
      <c r="F21" s="184">
        <f>F19/F8</f>
        <v>2.883851599681588</v>
      </c>
      <c r="G21" s="184">
        <f>G19/G8</f>
        <v>2.8406828355715907</v>
      </c>
      <c r="H21" s="184">
        <f>H19/H8</f>
        <v>2.7853409656545547</v>
      </c>
      <c r="I21" s="184">
        <f>I19/I8</f>
        <v>2.6567632831606476</v>
      </c>
    </row>
    <row r="22" spans="1:9" ht="27" customHeight="1">
      <c r="A22" s="262"/>
      <c r="B22" s="44" t="s">
        <v>137</v>
      </c>
      <c r="C22" s="43"/>
      <c r="D22" s="94" t="s">
        <v>138</v>
      </c>
      <c r="E22" s="172" t="e">
        <f>E18/E24*1000000</f>
        <v>#DIV/0!</v>
      </c>
      <c r="F22" s="172" t="e">
        <f>F18/F24*1000000</f>
        <v>#DIV/0!</v>
      </c>
      <c r="G22" s="172" t="e">
        <f>G18/G24*1000000</f>
        <v>#DIV/0!</v>
      </c>
      <c r="H22" s="172" t="e">
        <f>H18/H24*1000000</f>
        <v>#DIV/0!</v>
      </c>
      <c r="I22" s="172" t="e">
        <f>I18/I24*1000000</f>
        <v>#DIV/0!</v>
      </c>
    </row>
    <row r="23" spans="1:9" ht="27" customHeight="1">
      <c r="A23" s="262"/>
      <c r="B23" s="44" t="s">
        <v>139</v>
      </c>
      <c r="C23" s="43"/>
      <c r="D23" s="94" t="s">
        <v>140</v>
      </c>
      <c r="E23" s="172" t="e">
        <f>E19/E24*1000000</f>
        <v>#DIV/0!</v>
      </c>
      <c r="F23" s="172" t="e">
        <f>F19/F24*1000000</f>
        <v>#DIV/0!</v>
      </c>
      <c r="G23" s="172" t="e">
        <f>G19/G24*1000000</f>
        <v>#DIV/0!</v>
      </c>
      <c r="H23" s="172" t="e">
        <f>H19/H24*1000000</f>
        <v>#DIV/0!</v>
      </c>
      <c r="I23" s="172" t="e">
        <f>I19/I24*1000000</f>
        <v>#DIV/0!</v>
      </c>
    </row>
    <row r="24" spans="1:9" ht="27" customHeight="1">
      <c r="A24" s="262"/>
      <c r="B24" s="185" t="s">
        <v>141</v>
      </c>
      <c r="C24" s="186"/>
      <c r="D24" s="187" t="s">
        <v>142</v>
      </c>
      <c r="E24" s="177">
        <v>0</v>
      </c>
      <c r="F24" s="177">
        <f>E24</f>
        <v>0</v>
      </c>
      <c r="G24" s="177">
        <v>0</v>
      </c>
      <c r="H24" s="178">
        <f>G24</f>
        <v>0</v>
      </c>
      <c r="I24" s="178">
        <f>H24</f>
        <v>0</v>
      </c>
    </row>
    <row r="25" spans="1:9" ht="27" customHeight="1">
      <c r="A25" s="262"/>
      <c r="B25" s="10" t="s">
        <v>143</v>
      </c>
      <c r="C25" s="188"/>
      <c r="D25" s="189"/>
      <c r="E25" s="170">
        <v>253031</v>
      </c>
      <c r="F25" s="170">
        <v>256426</v>
      </c>
      <c r="G25" s="170">
        <v>255442</v>
      </c>
      <c r="H25" s="170">
        <v>258435</v>
      </c>
      <c r="I25" s="190">
        <v>262947</v>
      </c>
    </row>
    <row r="26" spans="1:9" ht="27" customHeight="1">
      <c r="A26" s="262"/>
      <c r="B26" s="191" t="s">
        <v>144</v>
      </c>
      <c r="C26" s="192"/>
      <c r="D26" s="193"/>
      <c r="E26" s="194">
        <v>0.314</v>
      </c>
      <c r="F26" s="194">
        <v>0.302</v>
      </c>
      <c r="G26" s="194">
        <v>0.307</v>
      </c>
      <c r="H26" s="194">
        <v>0.312</v>
      </c>
      <c r="I26" s="195">
        <v>0.329</v>
      </c>
    </row>
    <row r="27" spans="1:9" ht="27" customHeight="1">
      <c r="A27" s="262"/>
      <c r="B27" s="191" t="s">
        <v>145</v>
      </c>
      <c r="C27" s="192"/>
      <c r="D27" s="193"/>
      <c r="E27" s="196">
        <v>2.6</v>
      </c>
      <c r="F27" s="196">
        <v>1.6</v>
      </c>
      <c r="G27" s="196">
        <v>1.6</v>
      </c>
      <c r="H27" s="196">
        <v>2.1</v>
      </c>
      <c r="I27" s="197">
        <v>2.1</v>
      </c>
    </row>
    <row r="28" spans="1:9" ht="27" customHeight="1">
      <c r="A28" s="262"/>
      <c r="B28" s="191" t="s">
        <v>146</v>
      </c>
      <c r="C28" s="192"/>
      <c r="D28" s="193"/>
      <c r="E28" s="196">
        <v>91.1</v>
      </c>
      <c r="F28" s="196">
        <v>90.5</v>
      </c>
      <c r="G28" s="196">
        <v>90.3</v>
      </c>
      <c r="H28" s="196">
        <v>91.6</v>
      </c>
      <c r="I28" s="197">
        <v>92.2</v>
      </c>
    </row>
    <row r="29" spans="1:9" ht="27" customHeight="1">
      <c r="A29" s="262"/>
      <c r="B29" s="198" t="s">
        <v>147</v>
      </c>
      <c r="C29" s="199"/>
      <c r="D29" s="200"/>
      <c r="E29" s="201">
        <v>37.3</v>
      </c>
      <c r="F29" s="201">
        <v>35.1</v>
      </c>
      <c r="G29" s="201">
        <v>34.5</v>
      </c>
      <c r="H29" s="201">
        <v>36.2</v>
      </c>
      <c r="I29" s="202">
        <v>40.3</v>
      </c>
    </row>
    <row r="30" spans="1:9" ht="27" customHeight="1">
      <c r="A30" s="262"/>
      <c r="B30" s="305" t="s">
        <v>148</v>
      </c>
      <c r="C30" s="25" t="s">
        <v>149</v>
      </c>
      <c r="D30" s="203"/>
      <c r="E30" s="204">
        <v>0</v>
      </c>
      <c r="F30" s="204">
        <v>0</v>
      </c>
      <c r="G30" s="204">
        <v>0</v>
      </c>
      <c r="H30" s="204">
        <v>0</v>
      </c>
      <c r="I30" s="255">
        <v>0</v>
      </c>
    </row>
    <row r="31" spans="1:9" ht="27" customHeight="1">
      <c r="A31" s="262"/>
      <c r="B31" s="262"/>
      <c r="C31" s="191" t="s">
        <v>150</v>
      </c>
      <c r="D31" s="193"/>
      <c r="E31" s="196">
        <v>0</v>
      </c>
      <c r="F31" s="196">
        <v>0</v>
      </c>
      <c r="G31" s="196">
        <v>0</v>
      </c>
      <c r="H31" s="196">
        <v>0</v>
      </c>
      <c r="I31" s="256">
        <v>0</v>
      </c>
    </row>
    <row r="32" spans="1:9" ht="27" customHeight="1">
      <c r="A32" s="262"/>
      <c r="B32" s="262"/>
      <c r="C32" s="191" t="s">
        <v>151</v>
      </c>
      <c r="D32" s="193"/>
      <c r="E32" s="196">
        <v>14.2</v>
      </c>
      <c r="F32" s="196">
        <v>14</v>
      </c>
      <c r="G32" s="196">
        <v>13.3</v>
      </c>
      <c r="H32" s="196">
        <v>12.1</v>
      </c>
      <c r="I32" s="197">
        <v>11.2</v>
      </c>
    </row>
    <row r="33" spans="1:9" ht="27" customHeight="1">
      <c r="A33" s="263"/>
      <c r="B33" s="263"/>
      <c r="C33" s="198" t="s">
        <v>152</v>
      </c>
      <c r="D33" s="200"/>
      <c r="E33" s="201">
        <v>130.8</v>
      </c>
      <c r="F33" s="201">
        <v>123.5</v>
      </c>
      <c r="G33" s="201">
        <v>114.1</v>
      </c>
      <c r="H33" s="201">
        <v>108.2</v>
      </c>
      <c r="I33" s="205">
        <v>106.6</v>
      </c>
    </row>
    <row r="34" spans="1:9" ht="27" customHeight="1">
      <c r="A34" s="2" t="s">
        <v>250</v>
      </c>
      <c r="B34" s="8"/>
      <c r="C34" s="8"/>
      <c r="D34" s="8"/>
      <c r="E34" s="206"/>
      <c r="F34" s="206"/>
      <c r="G34" s="206"/>
      <c r="H34" s="206"/>
      <c r="I34" s="207"/>
    </row>
    <row r="35" ht="27" customHeight="1">
      <c r="A35" s="13" t="s">
        <v>111</v>
      </c>
    </row>
    <row r="36" ht="13.5">
      <c r="A36" s="20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252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244</v>
      </c>
      <c r="B5" s="31"/>
      <c r="C5" s="31"/>
      <c r="D5" s="31"/>
      <c r="K5" s="37"/>
      <c r="O5" s="37" t="s">
        <v>48</v>
      </c>
    </row>
    <row r="6" spans="1:15" ht="15.75" customHeight="1">
      <c r="A6" s="283" t="s">
        <v>49</v>
      </c>
      <c r="B6" s="284"/>
      <c r="C6" s="284"/>
      <c r="D6" s="284"/>
      <c r="E6" s="285"/>
      <c r="F6" s="309" t="s">
        <v>264</v>
      </c>
      <c r="G6" s="310"/>
      <c r="H6" s="278" t="s">
        <v>260</v>
      </c>
      <c r="I6" s="308"/>
      <c r="J6" s="309" t="s">
        <v>259</v>
      </c>
      <c r="K6" s="310"/>
      <c r="L6" s="272"/>
      <c r="M6" s="273"/>
      <c r="N6" s="272"/>
      <c r="O6" s="273"/>
    </row>
    <row r="7" spans="1:15" ht="15.75" customHeight="1">
      <c r="A7" s="286"/>
      <c r="B7" s="287"/>
      <c r="C7" s="287"/>
      <c r="D7" s="287"/>
      <c r="E7" s="288"/>
      <c r="F7" s="109" t="s">
        <v>246</v>
      </c>
      <c r="G7" s="38" t="s">
        <v>2</v>
      </c>
      <c r="H7" s="109" t="s">
        <v>245</v>
      </c>
      <c r="I7" s="38" t="s">
        <v>2</v>
      </c>
      <c r="J7" s="109" t="s">
        <v>245</v>
      </c>
      <c r="K7" s="38" t="s">
        <v>2</v>
      </c>
      <c r="L7" s="109" t="s">
        <v>245</v>
      </c>
      <c r="M7" s="38" t="s">
        <v>2</v>
      </c>
      <c r="N7" s="109" t="s">
        <v>245</v>
      </c>
      <c r="O7" s="249" t="s">
        <v>2</v>
      </c>
    </row>
    <row r="8" spans="1:25" ht="15.75" customHeight="1">
      <c r="A8" s="295" t="s">
        <v>83</v>
      </c>
      <c r="B8" s="55" t="s">
        <v>50</v>
      </c>
      <c r="C8" s="56"/>
      <c r="D8" s="56"/>
      <c r="E8" s="93" t="s">
        <v>41</v>
      </c>
      <c r="F8" s="110">
        <v>14</v>
      </c>
      <c r="G8" s="260">
        <v>70</v>
      </c>
      <c r="H8" s="110">
        <v>416</v>
      </c>
      <c r="I8" s="111">
        <v>407</v>
      </c>
      <c r="J8" s="110">
        <v>16618</v>
      </c>
      <c r="K8" s="112">
        <v>15881</v>
      </c>
      <c r="L8" s="110"/>
      <c r="M8" s="111"/>
      <c r="N8" s="110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96"/>
      <c r="B9" s="8"/>
      <c r="C9" s="30" t="s">
        <v>51</v>
      </c>
      <c r="D9" s="43"/>
      <c r="E9" s="91" t="s">
        <v>42</v>
      </c>
      <c r="F9" s="70">
        <v>14</v>
      </c>
      <c r="G9" s="114">
        <v>70</v>
      </c>
      <c r="H9" s="70">
        <v>416</v>
      </c>
      <c r="I9" s="115">
        <v>405</v>
      </c>
      <c r="J9" s="70">
        <v>16134</v>
      </c>
      <c r="K9" s="116">
        <v>15538</v>
      </c>
      <c r="L9" s="70"/>
      <c r="M9" s="115"/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96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0</v>
      </c>
      <c r="I10" s="115">
        <v>2</v>
      </c>
      <c r="J10" s="117">
        <v>484</v>
      </c>
      <c r="K10" s="118">
        <v>343</v>
      </c>
      <c r="L10" s="70"/>
      <c r="M10" s="115"/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96"/>
      <c r="B11" s="50" t="s">
        <v>53</v>
      </c>
      <c r="C11" s="63"/>
      <c r="D11" s="63"/>
      <c r="E11" s="90" t="s">
        <v>44</v>
      </c>
      <c r="F11" s="119">
        <v>14</v>
      </c>
      <c r="G11" s="120">
        <v>70</v>
      </c>
      <c r="H11" s="119">
        <v>385</v>
      </c>
      <c r="I11" s="121">
        <v>399</v>
      </c>
      <c r="J11" s="119">
        <v>16277</v>
      </c>
      <c r="K11" s="122">
        <v>15535</v>
      </c>
      <c r="L11" s="119"/>
      <c r="M11" s="121"/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96"/>
      <c r="B12" s="7"/>
      <c r="C12" s="30" t="s">
        <v>54</v>
      </c>
      <c r="D12" s="43"/>
      <c r="E12" s="91" t="s">
        <v>45</v>
      </c>
      <c r="F12" s="70">
        <v>14</v>
      </c>
      <c r="G12" s="114">
        <v>70</v>
      </c>
      <c r="H12" s="119">
        <v>384</v>
      </c>
      <c r="I12" s="115">
        <v>392</v>
      </c>
      <c r="J12" s="119">
        <v>15712</v>
      </c>
      <c r="K12" s="116">
        <v>15227</v>
      </c>
      <c r="L12" s="70"/>
      <c r="M12" s="115"/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96"/>
      <c r="B13" s="8"/>
      <c r="C13" s="52" t="s">
        <v>55</v>
      </c>
      <c r="D13" s="53"/>
      <c r="E13" s="95" t="s">
        <v>46</v>
      </c>
      <c r="F13" s="68"/>
      <c r="G13" s="148"/>
      <c r="H13" s="117">
        <v>1</v>
      </c>
      <c r="I13" s="118">
        <v>7</v>
      </c>
      <c r="J13" s="117">
        <v>565</v>
      </c>
      <c r="K13" s="118">
        <v>308</v>
      </c>
      <c r="L13" s="68"/>
      <c r="M13" s="124"/>
      <c r="N13" s="68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96"/>
      <c r="B14" s="44" t="s">
        <v>56</v>
      </c>
      <c r="C14" s="43"/>
      <c r="D14" s="43"/>
      <c r="E14" s="91" t="s">
        <v>154</v>
      </c>
      <c r="F14" s="69">
        <f aca="true" t="shared" si="0" ref="F14:O15">F9-F12</f>
        <v>0</v>
      </c>
      <c r="G14" s="126">
        <f t="shared" si="0"/>
        <v>0</v>
      </c>
      <c r="H14" s="69">
        <f t="shared" si="0"/>
        <v>32</v>
      </c>
      <c r="I14" s="126">
        <f t="shared" si="0"/>
        <v>13</v>
      </c>
      <c r="J14" s="69">
        <f t="shared" si="0"/>
        <v>422</v>
      </c>
      <c r="K14" s="126">
        <f t="shared" si="0"/>
        <v>311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96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6">
        <f t="shared" si="0"/>
        <v>0</v>
      </c>
      <c r="H15" s="69">
        <f t="shared" si="0"/>
        <v>-1</v>
      </c>
      <c r="I15" s="126">
        <f t="shared" si="0"/>
        <v>-5</v>
      </c>
      <c r="J15" s="69">
        <f t="shared" si="0"/>
        <v>-81</v>
      </c>
      <c r="K15" s="126">
        <f t="shared" si="0"/>
        <v>35</v>
      </c>
      <c r="L15" s="69">
        <f t="shared" si="0"/>
        <v>0</v>
      </c>
      <c r="M15" s="126">
        <f t="shared" si="0"/>
        <v>0</v>
      </c>
      <c r="N15" s="69">
        <f t="shared" si="0"/>
        <v>0</v>
      </c>
      <c r="O15" s="126">
        <f t="shared" si="0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96"/>
      <c r="B16" s="44" t="s">
        <v>58</v>
      </c>
      <c r="C16" s="43"/>
      <c r="D16" s="43"/>
      <c r="E16" s="91" t="s">
        <v>156</v>
      </c>
      <c r="F16" s="69">
        <f aca="true" t="shared" si="1" ref="F16:O16">F8-F11</f>
        <v>0</v>
      </c>
      <c r="G16" s="126">
        <f t="shared" si="1"/>
        <v>0</v>
      </c>
      <c r="H16" s="69">
        <f t="shared" si="1"/>
        <v>31</v>
      </c>
      <c r="I16" s="126">
        <f t="shared" si="1"/>
        <v>8</v>
      </c>
      <c r="J16" s="69">
        <f t="shared" si="1"/>
        <v>341</v>
      </c>
      <c r="K16" s="126">
        <f t="shared" si="1"/>
        <v>346</v>
      </c>
      <c r="L16" s="69">
        <f t="shared" si="1"/>
        <v>0</v>
      </c>
      <c r="M16" s="126">
        <f t="shared" si="1"/>
        <v>0</v>
      </c>
      <c r="N16" s="69">
        <f t="shared" si="1"/>
        <v>0</v>
      </c>
      <c r="O16" s="126">
        <f t="shared" si="1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96"/>
      <c r="B17" s="44" t="s">
        <v>59</v>
      </c>
      <c r="C17" s="43"/>
      <c r="D17" s="43"/>
      <c r="E17" s="34"/>
      <c r="F17" s="210"/>
      <c r="G17" s="211"/>
      <c r="H17" s="117"/>
      <c r="I17" s="118"/>
      <c r="J17" s="70"/>
      <c r="K17" s="116"/>
      <c r="L17" s="70"/>
      <c r="M17" s="115"/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97"/>
      <c r="B18" s="47" t="s">
        <v>60</v>
      </c>
      <c r="C18" s="31"/>
      <c r="D18" s="31"/>
      <c r="E18" s="17"/>
      <c r="F18" s="128"/>
      <c r="G18" s="129"/>
      <c r="H18" s="130"/>
      <c r="I18" s="131"/>
      <c r="J18" s="130"/>
      <c r="K18" s="131"/>
      <c r="L18" s="130"/>
      <c r="M18" s="131"/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96" t="s">
        <v>84</v>
      </c>
      <c r="B19" s="50" t="s">
        <v>61</v>
      </c>
      <c r="C19" s="51"/>
      <c r="D19" s="51"/>
      <c r="E19" s="96"/>
      <c r="F19" s="65">
        <v>25</v>
      </c>
      <c r="G19" s="133">
        <v>412</v>
      </c>
      <c r="H19" s="66">
        <v>0</v>
      </c>
      <c r="I19" s="134">
        <v>0</v>
      </c>
      <c r="J19" s="66">
        <v>1206</v>
      </c>
      <c r="K19" s="135">
        <v>1074</v>
      </c>
      <c r="L19" s="66"/>
      <c r="M19" s="134"/>
      <c r="N19" s="66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96"/>
      <c r="B20" s="19"/>
      <c r="C20" s="30" t="s">
        <v>62</v>
      </c>
      <c r="D20" s="43"/>
      <c r="E20" s="91"/>
      <c r="F20" s="69">
        <v>0</v>
      </c>
      <c r="G20" s="126">
        <v>0</v>
      </c>
      <c r="H20" s="70">
        <v>0</v>
      </c>
      <c r="I20" s="115">
        <v>0</v>
      </c>
      <c r="J20" s="70" t="s">
        <v>263</v>
      </c>
      <c r="K20" s="118" t="s">
        <v>263</v>
      </c>
      <c r="L20" s="70"/>
      <c r="M20" s="115"/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96"/>
      <c r="B21" s="9" t="s">
        <v>63</v>
      </c>
      <c r="C21" s="63"/>
      <c r="D21" s="63"/>
      <c r="E21" s="90" t="s">
        <v>157</v>
      </c>
      <c r="F21" s="259">
        <v>25</v>
      </c>
      <c r="G21" s="136">
        <v>412</v>
      </c>
      <c r="H21" s="119">
        <v>0</v>
      </c>
      <c r="I21" s="121">
        <v>0</v>
      </c>
      <c r="J21" s="119">
        <v>503</v>
      </c>
      <c r="K21" s="122">
        <v>246</v>
      </c>
      <c r="L21" s="119"/>
      <c r="M21" s="121"/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96"/>
      <c r="B22" s="50" t="s">
        <v>64</v>
      </c>
      <c r="C22" s="51"/>
      <c r="D22" s="51"/>
      <c r="E22" s="96" t="s">
        <v>158</v>
      </c>
      <c r="F22" s="65">
        <v>25</v>
      </c>
      <c r="G22" s="133">
        <v>412</v>
      </c>
      <c r="H22" s="66">
        <v>55</v>
      </c>
      <c r="I22" s="134">
        <v>51</v>
      </c>
      <c r="J22" s="66">
        <v>1961</v>
      </c>
      <c r="K22" s="135">
        <v>2977</v>
      </c>
      <c r="L22" s="66"/>
      <c r="M22" s="134"/>
      <c r="N22" s="66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96"/>
      <c r="B23" s="7" t="s">
        <v>65</v>
      </c>
      <c r="C23" s="52" t="s">
        <v>66</v>
      </c>
      <c r="D23" s="53"/>
      <c r="E23" s="95"/>
      <c r="F23" s="67">
        <v>25</v>
      </c>
      <c r="G23" s="123">
        <v>412</v>
      </c>
      <c r="H23" s="68">
        <v>0</v>
      </c>
      <c r="I23" s="124" t="s">
        <v>263</v>
      </c>
      <c r="J23" s="68">
        <v>1381</v>
      </c>
      <c r="K23" s="125">
        <v>1549</v>
      </c>
      <c r="L23" s="68"/>
      <c r="M23" s="124"/>
      <c r="N23" s="68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96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0</v>
      </c>
      <c r="G24" s="126">
        <f t="shared" si="2"/>
        <v>0</v>
      </c>
      <c r="H24" s="69">
        <f t="shared" si="2"/>
        <v>-55</v>
      </c>
      <c r="I24" s="126">
        <f t="shared" si="2"/>
        <v>-51</v>
      </c>
      <c r="J24" s="69">
        <f t="shared" si="2"/>
        <v>-1458</v>
      </c>
      <c r="K24" s="126">
        <f t="shared" si="2"/>
        <v>-2731</v>
      </c>
      <c r="L24" s="69">
        <f t="shared" si="2"/>
        <v>0</v>
      </c>
      <c r="M24" s="126">
        <f t="shared" si="2"/>
        <v>0</v>
      </c>
      <c r="N24" s="69">
        <f t="shared" si="2"/>
        <v>0</v>
      </c>
      <c r="O24" s="126">
        <f t="shared" si="2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96"/>
      <c r="B25" s="101" t="s">
        <v>67</v>
      </c>
      <c r="C25" s="53"/>
      <c r="D25" s="53"/>
      <c r="E25" s="298" t="s">
        <v>161</v>
      </c>
      <c r="F25" s="306"/>
      <c r="G25" s="270"/>
      <c r="H25" s="268">
        <v>55</v>
      </c>
      <c r="I25" s="270">
        <v>51</v>
      </c>
      <c r="J25" s="268">
        <v>1458</v>
      </c>
      <c r="K25" s="270">
        <v>2731</v>
      </c>
      <c r="L25" s="268"/>
      <c r="M25" s="270"/>
      <c r="N25" s="268"/>
      <c r="O25" s="270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96"/>
      <c r="B26" s="9" t="s">
        <v>68</v>
      </c>
      <c r="C26" s="63"/>
      <c r="D26" s="63"/>
      <c r="E26" s="299"/>
      <c r="F26" s="307"/>
      <c r="G26" s="277"/>
      <c r="H26" s="276"/>
      <c r="I26" s="277"/>
      <c r="J26" s="276"/>
      <c r="K26" s="277"/>
      <c r="L26" s="276"/>
      <c r="M26" s="277"/>
      <c r="N26" s="276"/>
      <c r="O26" s="277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97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37">
        <f t="shared" si="3"/>
        <v>0</v>
      </c>
      <c r="H27" s="73">
        <f t="shared" si="3"/>
        <v>0</v>
      </c>
      <c r="I27" s="137">
        <f t="shared" si="3"/>
        <v>0</v>
      </c>
      <c r="J27" s="73">
        <f t="shared" si="3"/>
        <v>0</v>
      </c>
      <c r="K27" s="137">
        <f t="shared" si="3"/>
        <v>0</v>
      </c>
      <c r="L27" s="73">
        <f t="shared" si="3"/>
        <v>0</v>
      </c>
      <c r="M27" s="137">
        <f t="shared" si="3"/>
        <v>0</v>
      </c>
      <c r="N27" s="73">
        <f t="shared" si="3"/>
        <v>0</v>
      </c>
      <c r="O27" s="137">
        <f t="shared" si="3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39"/>
      <c r="K29" s="139"/>
      <c r="L29" s="138"/>
      <c r="M29" s="113"/>
      <c r="N29" s="113"/>
      <c r="O29" s="139" t="s">
        <v>164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39"/>
    </row>
    <row r="30" spans="1:25" ht="15.75" customHeight="1">
      <c r="A30" s="289" t="s">
        <v>69</v>
      </c>
      <c r="B30" s="290"/>
      <c r="C30" s="290"/>
      <c r="D30" s="290"/>
      <c r="E30" s="291"/>
      <c r="F30" s="279" t="s">
        <v>261</v>
      </c>
      <c r="G30" s="275"/>
      <c r="H30" s="279" t="s">
        <v>262</v>
      </c>
      <c r="I30" s="275"/>
      <c r="J30" s="274"/>
      <c r="K30" s="275"/>
      <c r="L30" s="274"/>
      <c r="M30" s="275"/>
      <c r="N30" s="274"/>
      <c r="O30" s="275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75" customHeight="1">
      <c r="A31" s="292"/>
      <c r="B31" s="293"/>
      <c r="C31" s="293"/>
      <c r="D31" s="293"/>
      <c r="E31" s="294"/>
      <c r="F31" s="109" t="s">
        <v>245</v>
      </c>
      <c r="G31" s="38" t="s">
        <v>2</v>
      </c>
      <c r="H31" s="109" t="s">
        <v>245</v>
      </c>
      <c r="I31" s="38" t="s">
        <v>2</v>
      </c>
      <c r="J31" s="109" t="s">
        <v>245</v>
      </c>
      <c r="K31" s="38" t="s">
        <v>2</v>
      </c>
      <c r="L31" s="109" t="s">
        <v>245</v>
      </c>
      <c r="M31" s="38" t="s">
        <v>2</v>
      </c>
      <c r="N31" s="109" t="s">
        <v>245</v>
      </c>
      <c r="O31" s="209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295" t="s">
        <v>85</v>
      </c>
      <c r="B32" s="55" t="s">
        <v>50</v>
      </c>
      <c r="C32" s="56"/>
      <c r="D32" s="56"/>
      <c r="E32" s="15" t="s">
        <v>41</v>
      </c>
      <c r="F32" s="66">
        <v>103</v>
      </c>
      <c r="G32" s="145">
        <v>404</v>
      </c>
      <c r="H32" s="110">
        <v>248</v>
      </c>
      <c r="I32" s="111">
        <v>269</v>
      </c>
      <c r="J32" s="110"/>
      <c r="K32" s="112"/>
      <c r="L32" s="66"/>
      <c r="M32" s="145"/>
      <c r="N32" s="110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75" customHeight="1">
      <c r="A33" s="300"/>
      <c r="B33" s="8"/>
      <c r="C33" s="52" t="s">
        <v>70</v>
      </c>
      <c r="D33" s="53"/>
      <c r="E33" s="99"/>
      <c r="F33" s="68">
        <v>37</v>
      </c>
      <c r="G33" s="148">
        <v>368</v>
      </c>
      <c r="H33" s="68">
        <v>246</v>
      </c>
      <c r="I33" s="124">
        <v>267</v>
      </c>
      <c r="J33" s="68"/>
      <c r="K33" s="125"/>
      <c r="L33" s="68"/>
      <c r="M33" s="148"/>
      <c r="N33" s="68"/>
      <c r="O33" s="123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75" customHeight="1">
      <c r="A34" s="300"/>
      <c r="B34" s="8"/>
      <c r="C34" s="24"/>
      <c r="D34" s="30" t="s">
        <v>71</v>
      </c>
      <c r="E34" s="94"/>
      <c r="F34" s="70" t="s">
        <v>263</v>
      </c>
      <c r="G34" s="114">
        <v>332</v>
      </c>
      <c r="H34" s="70">
        <v>246</v>
      </c>
      <c r="I34" s="115">
        <v>267</v>
      </c>
      <c r="J34" s="70"/>
      <c r="K34" s="116"/>
      <c r="L34" s="70"/>
      <c r="M34" s="114"/>
      <c r="N34" s="70"/>
      <c r="O34" s="126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75" customHeight="1">
      <c r="A35" s="300"/>
      <c r="B35" s="10"/>
      <c r="C35" s="62" t="s">
        <v>72</v>
      </c>
      <c r="D35" s="63"/>
      <c r="E35" s="100"/>
      <c r="F35" s="119">
        <v>66</v>
      </c>
      <c r="G35" s="120">
        <v>36</v>
      </c>
      <c r="H35" s="119">
        <v>2</v>
      </c>
      <c r="I35" s="121">
        <v>2</v>
      </c>
      <c r="J35" s="149"/>
      <c r="K35" s="150"/>
      <c r="L35" s="119"/>
      <c r="M35" s="120"/>
      <c r="N35" s="119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75" customHeight="1">
      <c r="A36" s="300"/>
      <c r="B36" s="50" t="s">
        <v>53</v>
      </c>
      <c r="C36" s="51"/>
      <c r="D36" s="51"/>
      <c r="E36" s="15" t="s">
        <v>42</v>
      </c>
      <c r="F36" s="66">
        <v>48</v>
      </c>
      <c r="G36" s="145">
        <v>34</v>
      </c>
      <c r="H36" s="66">
        <v>115</v>
      </c>
      <c r="I36" s="134">
        <v>79</v>
      </c>
      <c r="J36" s="66"/>
      <c r="K36" s="135"/>
      <c r="L36" s="66"/>
      <c r="M36" s="145"/>
      <c r="N36" s="66"/>
      <c r="O36" s="133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75" customHeight="1">
      <c r="A37" s="300"/>
      <c r="B37" s="8"/>
      <c r="C37" s="30" t="s">
        <v>73</v>
      </c>
      <c r="D37" s="43"/>
      <c r="E37" s="94"/>
      <c r="F37" s="70">
        <v>27</v>
      </c>
      <c r="G37" s="114">
        <v>17</v>
      </c>
      <c r="H37" s="70">
        <v>45</v>
      </c>
      <c r="I37" s="115">
        <v>44</v>
      </c>
      <c r="J37" s="70"/>
      <c r="K37" s="116"/>
      <c r="L37" s="70"/>
      <c r="M37" s="114"/>
      <c r="N37" s="70"/>
      <c r="O37" s="126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75" customHeight="1">
      <c r="A38" s="300"/>
      <c r="B38" s="10"/>
      <c r="C38" s="30" t="s">
        <v>74</v>
      </c>
      <c r="D38" s="43"/>
      <c r="E38" s="94"/>
      <c r="F38" s="69">
        <v>21</v>
      </c>
      <c r="G38" s="126">
        <v>17</v>
      </c>
      <c r="H38" s="70">
        <v>70</v>
      </c>
      <c r="I38" s="115">
        <v>35</v>
      </c>
      <c r="J38" s="70"/>
      <c r="K38" s="150"/>
      <c r="L38" s="70"/>
      <c r="M38" s="114"/>
      <c r="N38" s="70"/>
      <c r="O38" s="126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75" customHeight="1">
      <c r="A39" s="301"/>
      <c r="B39" s="11" t="s">
        <v>75</v>
      </c>
      <c r="C39" s="12"/>
      <c r="D39" s="12"/>
      <c r="E39" s="98" t="s">
        <v>165</v>
      </c>
      <c r="F39" s="73">
        <f aca="true" t="shared" si="4" ref="F39:O39">F32-F36</f>
        <v>55</v>
      </c>
      <c r="G39" s="137">
        <f t="shared" si="4"/>
        <v>370</v>
      </c>
      <c r="H39" s="73">
        <f t="shared" si="4"/>
        <v>133</v>
      </c>
      <c r="I39" s="137">
        <f t="shared" si="4"/>
        <v>190</v>
      </c>
      <c r="J39" s="73">
        <f t="shared" si="4"/>
        <v>0</v>
      </c>
      <c r="K39" s="137">
        <f t="shared" si="4"/>
        <v>0</v>
      </c>
      <c r="L39" s="73">
        <f t="shared" si="4"/>
        <v>0</v>
      </c>
      <c r="M39" s="137">
        <f t="shared" si="4"/>
        <v>0</v>
      </c>
      <c r="N39" s="73">
        <f t="shared" si="4"/>
        <v>0</v>
      </c>
      <c r="O39" s="137">
        <f t="shared" si="4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75" customHeight="1">
      <c r="A40" s="295" t="s">
        <v>86</v>
      </c>
      <c r="B40" s="50" t="s">
        <v>76</v>
      </c>
      <c r="C40" s="51"/>
      <c r="D40" s="51"/>
      <c r="E40" s="15" t="s">
        <v>44</v>
      </c>
      <c r="F40" s="65">
        <v>2</v>
      </c>
      <c r="G40" s="133">
        <v>2</v>
      </c>
      <c r="H40" s="66">
        <v>710</v>
      </c>
      <c r="I40" s="134">
        <v>12</v>
      </c>
      <c r="J40" s="66"/>
      <c r="K40" s="135"/>
      <c r="L40" s="66"/>
      <c r="M40" s="145"/>
      <c r="N40" s="66"/>
      <c r="O40" s="133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75" customHeight="1">
      <c r="A41" s="302"/>
      <c r="B41" s="10"/>
      <c r="C41" s="30" t="s">
        <v>77</v>
      </c>
      <c r="D41" s="43"/>
      <c r="E41" s="94"/>
      <c r="F41" s="151">
        <v>0</v>
      </c>
      <c r="G41" s="152">
        <v>0</v>
      </c>
      <c r="H41" s="149">
        <v>710</v>
      </c>
      <c r="I41" s="150">
        <v>12</v>
      </c>
      <c r="J41" s="70"/>
      <c r="K41" s="116"/>
      <c r="L41" s="70"/>
      <c r="M41" s="114"/>
      <c r="N41" s="70"/>
      <c r="O41" s="126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75" customHeight="1">
      <c r="A42" s="302"/>
      <c r="B42" s="50" t="s">
        <v>64</v>
      </c>
      <c r="C42" s="51"/>
      <c r="D42" s="51"/>
      <c r="E42" s="15" t="s">
        <v>45</v>
      </c>
      <c r="F42" s="65">
        <v>62</v>
      </c>
      <c r="G42" s="133">
        <v>378</v>
      </c>
      <c r="H42" s="66">
        <v>736</v>
      </c>
      <c r="I42" s="134">
        <v>40</v>
      </c>
      <c r="J42" s="66"/>
      <c r="K42" s="135"/>
      <c r="L42" s="66"/>
      <c r="M42" s="145"/>
      <c r="N42" s="66"/>
      <c r="O42" s="133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75" customHeight="1">
      <c r="A43" s="302"/>
      <c r="B43" s="10"/>
      <c r="C43" s="30" t="s">
        <v>78</v>
      </c>
      <c r="D43" s="43"/>
      <c r="E43" s="94"/>
      <c r="F43" s="69">
        <v>0</v>
      </c>
      <c r="G43" s="126">
        <v>0</v>
      </c>
      <c r="H43" s="70">
        <v>0</v>
      </c>
      <c r="I43" s="115">
        <v>0</v>
      </c>
      <c r="J43" s="149"/>
      <c r="K43" s="150"/>
      <c r="L43" s="70"/>
      <c r="M43" s="114"/>
      <c r="N43" s="70"/>
      <c r="O43" s="126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75" customHeight="1">
      <c r="A44" s="303"/>
      <c r="B44" s="47" t="s">
        <v>75</v>
      </c>
      <c r="C44" s="31"/>
      <c r="D44" s="31"/>
      <c r="E44" s="98" t="s">
        <v>166</v>
      </c>
      <c r="F44" s="128">
        <f aca="true" t="shared" si="5" ref="F44:O44">F40-F42</f>
        <v>-60</v>
      </c>
      <c r="G44" s="129">
        <f t="shared" si="5"/>
        <v>-376</v>
      </c>
      <c r="H44" s="128">
        <f t="shared" si="5"/>
        <v>-26</v>
      </c>
      <c r="I44" s="129">
        <f t="shared" si="5"/>
        <v>-28</v>
      </c>
      <c r="J44" s="128">
        <f t="shared" si="5"/>
        <v>0</v>
      </c>
      <c r="K44" s="129">
        <f t="shared" si="5"/>
        <v>0</v>
      </c>
      <c r="L44" s="128">
        <f t="shared" si="5"/>
        <v>0</v>
      </c>
      <c r="M44" s="129">
        <f t="shared" si="5"/>
        <v>0</v>
      </c>
      <c r="N44" s="128">
        <f t="shared" si="5"/>
        <v>0</v>
      </c>
      <c r="O44" s="129">
        <f t="shared" si="5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75" customHeight="1">
      <c r="A45" s="280" t="s">
        <v>87</v>
      </c>
      <c r="B45" s="25" t="s">
        <v>79</v>
      </c>
      <c r="C45" s="20"/>
      <c r="D45" s="20"/>
      <c r="E45" s="97" t="s">
        <v>167</v>
      </c>
      <c r="F45" s="153">
        <f aca="true" t="shared" si="6" ref="F45:O45">F39+F44</f>
        <v>-5</v>
      </c>
      <c r="G45" s="154">
        <f t="shared" si="6"/>
        <v>-6</v>
      </c>
      <c r="H45" s="153">
        <f t="shared" si="6"/>
        <v>107</v>
      </c>
      <c r="I45" s="154">
        <f t="shared" si="6"/>
        <v>162</v>
      </c>
      <c r="J45" s="153">
        <f t="shared" si="6"/>
        <v>0</v>
      </c>
      <c r="K45" s="154">
        <f t="shared" si="6"/>
        <v>0</v>
      </c>
      <c r="L45" s="153">
        <f t="shared" si="6"/>
        <v>0</v>
      </c>
      <c r="M45" s="154">
        <f t="shared" si="6"/>
        <v>0</v>
      </c>
      <c r="N45" s="153">
        <f t="shared" si="6"/>
        <v>0</v>
      </c>
      <c r="O45" s="154">
        <f t="shared" si="6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281"/>
      <c r="B46" s="44" t="s">
        <v>80</v>
      </c>
      <c r="C46" s="43"/>
      <c r="D46" s="43"/>
      <c r="E46" s="43"/>
      <c r="F46" s="151">
        <v>0</v>
      </c>
      <c r="G46" s="152">
        <v>0</v>
      </c>
      <c r="H46" s="149">
        <v>0</v>
      </c>
      <c r="I46" s="150">
        <v>0</v>
      </c>
      <c r="J46" s="149"/>
      <c r="K46" s="150"/>
      <c r="L46" s="70"/>
      <c r="M46" s="114"/>
      <c r="N46" s="149"/>
      <c r="O46" s="127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281"/>
      <c r="B47" s="44" t="s">
        <v>81</v>
      </c>
      <c r="C47" s="43"/>
      <c r="D47" s="43"/>
      <c r="E47" s="43"/>
      <c r="F47" s="70">
        <v>1</v>
      </c>
      <c r="G47" s="114">
        <v>6</v>
      </c>
      <c r="H47" s="70">
        <v>678</v>
      </c>
      <c r="I47" s="115">
        <v>570</v>
      </c>
      <c r="J47" s="70"/>
      <c r="K47" s="116"/>
      <c r="L47" s="70"/>
      <c r="M47" s="114"/>
      <c r="N47" s="70"/>
      <c r="O47" s="126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282"/>
      <c r="B48" s="47" t="s">
        <v>82</v>
      </c>
      <c r="C48" s="31"/>
      <c r="D48" s="31"/>
      <c r="E48" s="31"/>
      <c r="F48" s="74">
        <v>1</v>
      </c>
      <c r="G48" s="155">
        <v>6</v>
      </c>
      <c r="H48" s="74">
        <v>671</v>
      </c>
      <c r="I48" s="156">
        <v>568</v>
      </c>
      <c r="J48" s="74"/>
      <c r="K48" s="157"/>
      <c r="L48" s="74"/>
      <c r="M48" s="155"/>
      <c r="N48" s="74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L6:M6"/>
    <mergeCell ref="N6:O6"/>
    <mergeCell ref="H6:I6"/>
    <mergeCell ref="F6:G6"/>
    <mergeCell ref="J6:K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J30:K30"/>
    <mergeCell ref="L30:M30"/>
    <mergeCell ref="N30:O30"/>
    <mergeCell ref="F30:G30"/>
    <mergeCell ref="H30:I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I59" sqref="I59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0" t="s">
        <v>0</v>
      </c>
      <c r="B1" s="160"/>
      <c r="C1" s="212" t="s">
        <v>252</v>
      </c>
      <c r="D1" s="213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4"/>
      <c r="B5" s="214" t="s">
        <v>247</v>
      </c>
      <c r="C5" s="214"/>
      <c r="D5" s="214"/>
      <c r="H5" s="37"/>
      <c r="L5" s="37"/>
      <c r="N5" s="37" t="s">
        <v>170</v>
      </c>
    </row>
    <row r="6" spans="1:14" ht="15" customHeight="1">
      <c r="A6" s="215"/>
      <c r="B6" s="216"/>
      <c r="C6" s="216"/>
      <c r="D6" s="216"/>
      <c r="E6" s="313" t="s">
        <v>257</v>
      </c>
      <c r="F6" s="314"/>
      <c r="G6" s="313" t="s">
        <v>258</v>
      </c>
      <c r="H6" s="314"/>
      <c r="I6" s="217"/>
      <c r="J6" s="218"/>
      <c r="K6" s="313"/>
      <c r="L6" s="314"/>
      <c r="M6" s="313"/>
      <c r="N6" s="314"/>
    </row>
    <row r="7" spans="1:14" ht="15" customHeight="1">
      <c r="A7" s="59"/>
      <c r="B7" s="60"/>
      <c r="C7" s="60"/>
      <c r="D7" s="60"/>
      <c r="E7" s="219" t="s">
        <v>248</v>
      </c>
      <c r="F7" s="220" t="s">
        <v>2</v>
      </c>
      <c r="G7" s="219" t="s">
        <v>245</v>
      </c>
      <c r="H7" s="220" t="s">
        <v>2</v>
      </c>
      <c r="I7" s="219" t="s">
        <v>245</v>
      </c>
      <c r="J7" s="220" t="s">
        <v>2</v>
      </c>
      <c r="K7" s="219" t="s">
        <v>245</v>
      </c>
      <c r="L7" s="220" t="s">
        <v>2</v>
      </c>
      <c r="M7" s="219" t="s">
        <v>245</v>
      </c>
      <c r="N7" s="250" t="s">
        <v>2</v>
      </c>
    </row>
    <row r="8" spans="1:14" ht="18" customHeight="1">
      <c r="A8" s="261" t="s">
        <v>171</v>
      </c>
      <c r="B8" s="221" t="s">
        <v>172</v>
      </c>
      <c r="C8" s="222"/>
      <c r="D8" s="222"/>
      <c r="E8" s="223">
        <v>1</v>
      </c>
      <c r="F8" s="224">
        <v>1</v>
      </c>
      <c r="G8" s="223">
        <v>2</v>
      </c>
      <c r="H8" s="225">
        <v>2</v>
      </c>
      <c r="I8" s="223"/>
      <c r="J8" s="224"/>
      <c r="K8" s="223"/>
      <c r="L8" s="225"/>
      <c r="M8" s="223"/>
      <c r="N8" s="225"/>
    </row>
    <row r="9" spans="1:14" ht="18" customHeight="1">
      <c r="A9" s="262"/>
      <c r="B9" s="261" t="s">
        <v>173</v>
      </c>
      <c r="C9" s="179" t="s">
        <v>174</v>
      </c>
      <c r="D9" s="180"/>
      <c r="E9" s="226">
        <v>30</v>
      </c>
      <c r="F9" s="227">
        <v>30</v>
      </c>
      <c r="G9" s="226">
        <v>9890</v>
      </c>
      <c r="H9" s="228">
        <v>9890</v>
      </c>
      <c r="I9" s="226"/>
      <c r="J9" s="227"/>
      <c r="K9" s="226"/>
      <c r="L9" s="228"/>
      <c r="M9" s="226"/>
      <c r="N9" s="228"/>
    </row>
    <row r="10" spans="1:14" ht="18" customHeight="1">
      <c r="A10" s="262"/>
      <c r="B10" s="262"/>
      <c r="C10" s="44" t="s">
        <v>175</v>
      </c>
      <c r="D10" s="43"/>
      <c r="E10" s="229">
        <v>30</v>
      </c>
      <c r="F10" s="230">
        <v>30</v>
      </c>
      <c r="G10" s="229">
        <v>7490</v>
      </c>
      <c r="H10" s="231">
        <v>7490</v>
      </c>
      <c r="I10" s="229"/>
      <c r="J10" s="230"/>
      <c r="K10" s="229"/>
      <c r="L10" s="231"/>
      <c r="M10" s="229"/>
      <c r="N10" s="231"/>
    </row>
    <row r="11" spans="1:14" ht="18" customHeight="1">
      <c r="A11" s="262"/>
      <c r="B11" s="262"/>
      <c r="C11" s="44" t="s">
        <v>176</v>
      </c>
      <c r="D11" s="43"/>
      <c r="E11" s="229"/>
      <c r="F11" s="230"/>
      <c r="G11" s="229">
        <v>2400</v>
      </c>
      <c r="H11" s="231">
        <v>2400</v>
      </c>
      <c r="I11" s="229"/>
      <c r="J11" s="230"/>
      <c r="K11" s="229"/>
      <c r="L11" s="231"/>
      <c r="M11" s="229"/>
      <c r="N11" s="231"/>
    </row>
    <row r="12" spans="1:14" ht="18" customHeight="1">
      <c r="A12" s="262"/>
      <c r="B12" s="262"/>
      <c r="C12" s="44" t="s">
        <v>177</v>
      </c>
      <c r="D12" s="43"/>
      <c r="E12" s="229"/>
      <c r="F12" s="230"/>
      <c r="G12" s="229"/>
      <c r="H12" s="231"/>
      <c r="I12" s="229"/>
      <c r="J12" s="230"/>
      <c r="K12" s="229"/>
      <c r="L12" s="231"/>
      <c r="M12" s="229"/>
      <c r="N12" s="231"/>
    </row>
    <row r="13" spans="1:14" ht="18" customHeight="1">
      <c r="A13" s="262"/>
      <c r="B13" s="262"/>
      <c r="C13" s="44" t="s">
        <v>178</v>
      </c>
      <c r="D13" s="43"/>
      <c r="E13" s="229"/>
      <c r="F13" s="230"/>
      <c r="G13" s="229"/>
      <c r="H13" s="231"/>
      <c r="I13" s="229"/>
      <c r="J13" s="230"/>
      <c r="K13" s="229"/>
      <c r="L13" s="231"/>
      <c r="M13" s="229"/>
      <c r="N13" s="231"/>
    </row>
    <row r="14" spans="1:14" ht="18" customHeight="1">
      <c r="A14" s="263"/>
      <c r="B14" s="263"/>
      <c r="C14" s="47" t="s">
        <v>179</v>
      </c>
      <c r="D14" s="31"/>
      <c r="E14" s="232"/>
      <c r="F14" s="233"/>
      <c r="G14" s="232"/>
      <c r="H14" s="234"/>
      <c r="I14" s="232"/>
      <c r="J14" s="233"/>
      <c r="K14" s="232"/>
      <c r="L14" s="234"/>
      <c r="M14" s="232"/>
      <c r="N14" s="234"/>
    </row>
    <row r="15" spans="1:14" ht="18" customHeight="1">
      <c r="A15" s="305" t="s">
        <v>180</v>
      </c>
      <c r="B15" s="261" t="s">
        <v>181</v>
      </c>
      <c r="C15" s="179" t="s">
        <v>182</v>
      </c>
      <c r="D15" s="180"/>
      <c r="E15" s="235">
        <v>279</v>
      </c>
      <c r="F15" s="236">
        <v>272</v>
      </c>
      <c r="G15" s="235">
        <v>509</v>
      </c>
      <c r="H15" s="154">
        <v>645</v>
      </c>
      <c r="I15" s="235"/>
      <c r="J15" s="236"/>
      <c r="K15" s="235"/>
      <c r="L15" s="154"/>
      <c r="M15" s="235"/>
      <c r="N15" s="154"/>
    </row>
    <row r="16" spans="1:14" ht="18" customHeight="1">
      <c r="A16" s="262"/>
      <c r="B16" s="262"/>
      <c r="C16" s="44" t="s">
        <v>183</v>
      </c>
      <c r="D16" s="43"/>
      <c r="E16" s="70">
        <v>1405</v>
      </c>
      <c r="F16" s="115">
        <v>1406</v>
      </c>
      <c r="G16" s="70">
        <v>27774</v>
      </c>
      <c r="H16" s="126">
        <v>27789</v>
      </c>
      <c r="I16" s="70"/>
      <c r="J16" s="115"/>
      <c r="K16" s="70"/>
      <c r="L16" s="126"/>
      <c r="M16" s="70"/>
      <c r="N16" s="126"/>
    </row>
    <row r="17" spans="1:14" ht="18" customHeight="1">
      <c r="A17" s="262"/>
      <c r="B17" s="262"/>
      <c r="C17" s="44" t="s">
        <v>184</v>
      </c>
      <c r="D17" s="43"/>
      <c r="E17" s="70"/>
      <c r="F17" s="115"/>
      <c r="G17" s="70"/>
      <c r="H17" s="126"/>
      <c r="I17" s="70"/>
      <c r="J17" s="115"/>
      <c r="K17" s="70"/>
      <c r="L17" s="126"/>
      <c r="M17" s="70"/>
      <c r="N17" s="126"/>
    </row>
    <row r="18" spans="1:14" ht="18" customHeight="1">
      <c r="A18" s="262"/>
      <c r="B18" s="263"/>
      <c r="C18" s="47" t="s">
        <v>185</v>
      </c>
      <c r="D18" s="31"/>
      <c r="E18" s="73">
        <v>1684</v>
      </c>
      <c r="F18" s="237">
        <v>1678</v>
      </c>
      <c r="G18" s="73">
        <v>28283</v>
      </c>
      <c r="H18" s="237">
        <v>28434</v>
      </c>
      <c r="I18" s="73"/>
      <c r="J18" s="237"/>
      <c r="K18" s="73"/>
      <c r="L18" s="237"/>
      <c r="M18" s="73"/>
      <c r="N18" s="237"/>
    </row>
    <row r="19" spans="1:14" ht="18" customHeight="1">
      <c r="A19" s="262"/>
      <c r="B19" s="261" t="s">
        <v>186</v>
      </c>
      <c r="C19" s="179" t="s">
        <v>187</v>
      </c>
      <c r="D19" s="180"/>
      <c r="E19" s="153">
        <v>32</v>
      </c>
      <c r="F19" s="154">
        <v>4</v>
      </c>
      <c r="G19" s="153">
        <v>90</v>
      </c>
      <c r="H19" s="154">
        <v>120</v>
      </c>
      <c r="I19" s="153"/>
      <c r="J19" s="154"/>
      <c r="K19" s="153"/>
      <c r="L19" s="154"/>
      <c r="M19" s="153"/>
      <c r="N19" s="154"/>
    </row>
    <row r="20" spans="1:14" ht="18" customHeight="1">
      <c r="A20" s="262"/>
      <c r="B20" s="262"/>
      <c r="C20" s="44" t="s">
        <v>188</v>
      </c>
      <c r="D20" s="43"/>
      <c r="E20" s="69">
        <v>35</v>
      </c>
      <c r="F20" s="126">
        <v>54</v>
      </c>
      <c r="G20" s="69">
        <v>5118</v>
      </c>
      <c r="H20" s="126">
        <v>5729</v>
      </c>
      <c r="I20" s="69"/>
      <c r="J20" s="126"/>
      <c r="K20" s="69"/>
      <c r="L20" s="126"/>
      <c r="M20" s="69"/>
      <c r="N20" s="126"/>
    </row>
    <row r="21" spans="1:14" s="242" customFormat="1" ht="18" customHeight="1">
      <c r="A21" s="262"/>
      <c r="B21" s="262"/>
      <c r="C21" s="238" t="s">
        <v>189</v>
      </c>
      <c r="D21" s="239"/>
      <c r="E21" s="240"/>
      <c r="F21" s="241"/>
      <c r="G21" s="240">
        <v>13185</v>
      </c>
      <c r="H21" s="241">
        <v>12695</v>
      </c>
      <c r="I21" s="240"/>
      <c r="J21" s="241"/>
      <c r="K21" s="240"/>
      <c r="L21" s="241"/>
      <c r="M21" s="240"/>
      <c r="N21" s="241"/>
    </row>
    <row r="22" spans="1:14" ht="18" customHeight="1">
      <c r="A22" s="262"/>
      <c r="B22" s="263"/>
      <c r="C22" s="11" t="s">
        <v>190</v>
      </c>
      <c r="D22" s="12"/>
      <c r="E22" s="73">
        <v>67</v>
      </c>
      <c r="F22" s="137">
        <v>58</v>
      </c>
      <c r="G22" s="73">
        <v>18393</v>
      </c>
      <c r="H22" s="137">
        <v>18544</v>
      </c>
      <c r="I22" s="73"/>
      <c r="J22" s="137"/>
      <c r="K22" s="73"/>
      <c r="L22" s="137"/>
      <c r="M22" s="73"/>
      <c r="N22" s="137"/>
    </row>
    <row r="23" spans="1:14" ht="18" customHeight="1">
      <c r="A23" s="262"/>
      <c r="B23" s="261" t="s">
        <v>191</v>
      </c>
      <c r="C23" s="179" t="s">
        <v>192</v>
      </c>
      <c r="D23" s="180"/>
      <c r="E23" s="153">
        <v>30</v>
      </c>
      <c r="F23" s="154">
        <v>30</v>
      </c>
      <c r="G23" s="153">
        <v>9890</v>
      </c>
      <c r="H23" s="154">
        <v>9890</v>
      </c>
      <c r="I23" s="153"/>
      <c r="J23" s="154"/>
      <c r="K23" s="153"/>
      <c r="L23" s="154"/>
      <c r="M23" s="153"/>
      <c r="N23" s="154"/>
    </row>
    <row r="24" spans="1:14" ht="18" customHeight="1">
      <c r="A24" s="262"/>
      <c r="B24" s="262"/>
      <c r="C24" s="44" t="s">
        <v>193</v>
      </c>
      <c r="D24" s="43"/>
      <c r="E24" s="69"/>
      <c r="F24" s="126"/>
      <c r="G24" s="69"/>
      <c r="H24" s="126"/>
      <c r="I24" s="69"/>
      <c r="J24" s="126"/>
      <c r="K24" s="69"/>
      <c r="L24" s="126"/>
      <c r="M24" s="69"/>
      <c r="N24" s="126"/>
    </row>
    <row r="25" spans="1:14" ht="18" customHeight="1">
      <c r="A25" s="262"/>
      <c r="B25" s="262"/>
      <c r="C25" s="44" t="s">
        <v>194</v>
      </c>
      <c r="D25" s="43"/>
      <c r="E25" s="69">
        <v>1587</v>
      </c>
      <c r="F25" s="126">
        <v>1590</v>
      </c>
      <c r="G25" s="69"/>
      <c r="H25" s="126"/>
      <c r="I25" s="69"/>
      <c r="J25" s="126"/>
      <c r="K25" s="69"/>
      <c r="L25" s="126"/>
      <c r="M25" s="69"/>
      <c r="N25" s="126"/>
    </row>
    <row r="26" spans="1:14" ht="18" customHeight="1">
      <c r="A26" s="262"/>
      <c r="B26" s="263"/>
      <c r="C26" s="45" t="s">
        <v>195</v>
      </c>
      <c r="D26" s="46"/>
      <c r="E26" s="71">
        <v>1617</v>
      </c>
      <c r="F26" s="137">
        <v>1620</v>
      </c>
      <c r="G26" s="71">
        <v>9890</v>
      </c>
      <c r="H26" s="137">
        <v>9890</v>
      </c>
      <c r="I26" s="156"/>
      <c r="J26" s="137"/>
      <c r="K26" s="71"/>
      <c r="L26" s="137"/>
      <c r="M26" s="71"/>
      <c r="N26" s="137"/>
    </row>
    <row r="27" spans="1:14" ht="18" customHeight="1">
      <c r="A27" s="263"/>
      <c r="B27" s="47" t="s">
        <v>196</v>
      </c>
      <c r="C27" s="31"/>
      <c r="D27" s="31"/>
      <c r="E27" s="243">
        <v>1684</v>
      </c>
      <c r="F27" s="137">
        <v>1678</v>
      </c>
      <c r="G27" s="73">
        <v>28283</v>
      </c>
      <c r="H27" s="137">
        <v>28434</v>
      </c>
      <c r="I27" s="243"/>
      <c r="J27" s="137"/>
      <c r="K27" s="73"/>
      <c r="L27" s="137"/>
      <c r="M27" s="73"/>
      <c r="N27" s="137"/>
    </row>
    <row r="28" spans="1:14" ht="18" customHeight="1">
      <c r="A28" s="261" t="s">
        <v>197</v>
      </c>
      <c r="B28" s="261" t="s">
        <v>198</v>
      </c>
      <c r="C28" s="179" t="s">
        <v>199</v>
      </c>
      <c r="D28" s="244" t="s">
        <v>41</v>
      </c>
      <c r="E28" s="153">
        <v>35</v>
      </c>
      <c r="F28" s="154">
        <v>36</v>
      </c>
      <c r="G28" s="153">
        <v>1167</v>
      </c>
      <c r="H28" s="154">
        <v>1115</v>
      </c>
      <c r="I28" s="153"/>
      <c r="J28" s="154"/>
      <c r="K28" s="153"/>
      <c r="L28" s="154"/>
      <c r="M28" s="153"/>
      <c r="N28" s="154"/>
    </row>
    <row r="29" spans="1:14" ht="18" customHeight="1">
      <c r="A29" s="262"/>
      <c r="B29" s="262"/>
      <c r="C29" s="44" t="s">
        <v>200</v>
      </c>
      <c r="D29" s="245" t="s">
        <v>42</v>
      </c>
      <c r="E29" s="69">
        <v>35</v>
      </c>
      <c r="F29" s="126">
        <v>36</v>
      </c>
      <c r="G29" s="69">
        <v>564</v>
      </c>
      <c r="H29" s="126">
        <v>439</v>
      </c>
      <c r="I29" s="69"/>
      <c r="J29" s="126"/>
      <c r="K29" s="69"/>
      <c r="L29" s="126"/>
      <c r="M29" s="69"/>
      <c r="N29" s="126"/>
    </row>
    <row r="30" spans="1:14" ht="18" customHeight="1">
      <c r="A30" s="262"/>
      <c r="B30" s="262"/>
      <c r="C30" s="44" t="s">
        <v>201</v>
      </c>
      <c r="D30" s="245" t="s">
        <v>202</v>
      </c>
      <c r="E30" s="69">
        <v>22</v>
      </c>
      <c r="F30" s="126">
        <v>15</v>
      </c>
      <c r="G30" s="70">
        <v>111</v>
      </c>
      <c r="H30" s="126">
        <v>117</v>
      </c>
      <c r="I30" s="69"/>
      <c r="J30" s="126"/>
      <c r="K30" s="69"/>
      <c r="L30" s="126"/>
      <c r="M30" s="69"/>
      <c r="N30" s="126"/>
    </row>
    <row r="31" spans="1:15" ht="18" customHeight="1">
      <c r="A31" s="262"/>
      <c r="B31" s="262"/>
      <c r="C31" s="11" t="s">
        <v>203</v>
      </c>
      <c r="D31" s="246" t="s">
        <v>204</v>
      </c>
      <c r="E31" s="73">
        <f aca="true" t="shared" si="0" ref="E31:N31">E28-E29-E30</f>
        <v>-22</v>
      </c>
      <c r="F31" s="237">
        <f t="shared" si="0"/>
        <v>-15</v>
      </c>
      <c r="G31" s="73">
        <f t="shared" si="0"/>
        <v>492</v>
      </c>
      <c r="H31" s="237">
        <f t="shared" si="0"/>
        <v>559</v>
      </c>
      <c r="I31" s="73">
        <f t="shared" si="0"/>
        <v>0</v>
      </c>
      <c r="J31" s="247">
        <f t="shared" si="0"/>
        <v>0</v>
      </c>
      <c r="K31" s="73">
        <f t="shared" si="0"/>
        <v>0</v>
      </c>
      <c r="L31" s="247">
        <f t="shared" si="0"/>
        <v>0</v>
      </c>
      <c r="M31" s="73">
        <f t="shared" si="0"/>
        <v>0</v>
      </c>
      <c r="N31" s="237">
        <f t="shared" si="0"/>
        <v>0</v>
      </c>
      <c r="O31" s="7"/>
    </row>
    <row r="32" spans="1:14" ht="18" customHeight="1">
      <c r="A32" s="262"/>
      <c r="B32" s="262"/>
      <c r="C32" s="179" t="s">
        <v>205</v>
      </c>
      <c r="D32" s="244" t="s">
        <v>206</v>
      </c>
      <c r="E32" s="153">
        <v>36</v>
      </c>
      <c r="F32" s="154">
        <v>40</v>
      </c>
      <c r="G32" s="153">
        <v>12</v>
      </c>
      <c r="H32" s="154">
        <v>9</v>
      </c>
      <c r="I32" s="153"/>
      <c r="J32" s="154"/>
      <c r="K32" s="153"/>
      <c r="L32" s="154"/>
      <c r="M32" s="153"/>
      <c r="N32" s="154"/>
    </row>
    <row r="33" spans="1:14" ht="18" customHeight="1">
      <c r="A33" s="262"/>
      <c r="B33" s="262"/>
      <c r="C33" s="44" t="s">
        <v>207</v>
      </c>
      <c r="D33" s="245" t="s">
        <v>208</v>
      </c>
      <c r="E33" s="69">
        <v>17</v>
      </c>
      <c r="F33" s="126">
        <v>21</v>
      </c>
      <c r="G33" s="69">
        <v>14</v>
      </c>
      <c r="H33" s="126">
        <v>18</v>
      </c>
      <c r="I33" s="69"/>
      <c r="J33" s="126"/>
      <c r="K33" s="69"/>
      <c r="L33" s="126"/>
      <c r="M33" s="69"/>
      <c r="N33" s="126"/>
    </row>
    <row r="34" spans="1:14" ht="18" customHeight="1">
      <c r="A34" s="262"/>
      <c r="B34" s="263"/>
      <c r="C34" s="11" t="s">
        <v>209</v>
      </c>
      <c r="D34" s="246" t="s">
        <v>210</v>
      </c>
      <c r="E34" s="73">
        <f aca="true" t="shared" si="1" ref="E34:N34">E31+E32-E33</f>
        <v>-3</v>
      </c>
      <c r="F34" s="137">
        <f t="shared" si="1"/>
        <v>4</v>
      </c>
      <c r="G34" s="73">
        <f t="shared" si="1"/>
        <v>490</v>
      </c>
      <c r="H34" s="137">
        <f t="shared" si="1"/>
        <v>550</v>
      </c>
      <c r="I34" s="73">
        <f t="shared" si="1"/>
        <v>0</v>
      </c>
      <c r="J34" s="137">
        <f t="shared" si="1"/>
        <v>0</v>
      </c>
      <c r="K34" s="73">
        <f t="shared" si="1"/>
        <v>0</v>
      </c>
      <c r="L34" s="137">
        <f t="shared" si="1"/>
        <v>0</v>
      </c>
      <c r="M34" s="73">
        <f t="shared" si="1"/>
        <v>0</v>
      </c>
      <c r="N34" s="137">
        <f t="shared" si="1"/>
        <v>0</v>
      </c>
    </row>
    <row r="35" spans="1:14" ht="18" customHeight="1">
      <c r="A35" s="262"/>
      <c r="B35" s="261" t="s">
        <v>211</v>
      </c>
      <c r="C35" s="179" t="s">
        <v>212</v>
      </c>
      <c r="D35" s="244" t="s">
        <v>213</v>
      </c>
      <c r="E35" s="153"/>
      <c r="F35" s="154"/>
      <c r="G35" s="153"/>
      <c r="H35" s="154"/>
      <c r="I35" s="153"/>
      <c r="J35" s="154"/>
      <c r="K35" s="153"/>
      <c r="L35" s="154"/>
      <c r="M35" s="153"/>
      <c r="N35" s="154"/>
    </row>
    <row r="36" spans="1:14" ht="18" customHeight="1">
      <c r="A36" s="262"/>
      <c r="B36" s="262"/>
      <c r="C36" s="44" t="s">
        <v>214</v>
      </c>
      <c r="D36" s="245" t="s">
        <v>215</v>
      </c>
      <c r="E36" s="69">
        <v>0</v>
      </c>
      <c r="F36" s="126">
        <v>1</v>
      </c>
      <c r="G36" s="69">
        <v>490</v>
      </c>
      <c r="H36" s="126">
        <v>550</v>
      </c>
      <c r="I36" s="69"/>
      <c r="J36" s="126"/>
      <c r="K36" s="69"/>
      <c r="L36" s="126"/>
      <c r="M36" s="69"/>
      <c r="N36" s="126"/>
    </row>
    <row r="37" spans="1:14" ht="18" customHeight="1">
      <c r="A37" s="262"/>
      <c r="B37" s="262"/>
      <c r="C37" s="44" t="s">
        <v>216</v>
      </c>
      <c r="D37" s="245" t="s">
        <v>217</v>
      </c>
      <c r="E37" s="69">
        <f aca="true" t="shared" si="2" ref="E37:N37">E34+E35-E36</f>
        <v>-3</v>
      </c>
      <c r="F37" s="126">
        <f t="shared" si="2"/>
        <v>3</v>
      </c>
      <c r="G37" s="69">
        <f t="shared" si="2"/>
        <v>0</v>
      </c>
      <c r="H37" s="126">
        <f t="shared" si="2"/>
        <v>0</v>
      </c>
      <c r="I37" s="69">
        <f t="shared" si="2"/>
        <v>0</v>
      </c>
      <c r="J37" s="126">
        <f t="shared" si="2"/>
        <v>0</v>
      </c>
      <c r="K37" s="69">
        <f t="shared" si="2"/>
        <v>0</v>
      </c>
      <c r="L37" s="126">
        <f t="shared" si="2"/>
        <v>0</v>
      </c>
      <c r="M37" s="69">
        <f t="shared" si="2"/>
        <v>0</v>
      </c>
      <c r="N37" s="126">
        <f t="shared" si="2"/>
        <v>0</v>
      </c>
    </row>
    <row r="38" spans="1:14" ht="18" customHeight="1">
      <c r="A38" s="262"/>
      <c r="B38" s="262"/>
      <c r="C38" s="44" t="s">
        <v>218</v>
      </c>
      <c r="D38" s="245" t="s">
        <v>219</v>
      </c>
      <c r="E38" s="69"/>
      <c r="F38" s="126"/>
      <c r="G38" s="69"/>
      <c r="H38" s="126"/>
      <c r="I38" s="69"/>
      <c r="J38" s="126"/>
      <c r="K38" s="69"/>
      <c r="L38" s="126"/>
      <c r="M38" s="69"/>
      <c r="N38" s="126"/>
    </row>
    <row r="39" spans="1:14" ht="18" customHeight="1">
      <c r="A39" s="262"/>
      <c r="B39" s="262"/>
      <c r="C39" s="44" t="s">
        <v>220</v>
      </c>
      <c r="D39" s="245" t="s">
        <v>221</v>
      </c>
      <c r="E39" s="69"/>
      <c r="F39" s="126"/>
      <c r="G39" s="69"/>
      <c r="H39" s="126"/>
      <c r="I39" s="69"/>
      <c r="J39" s="126"/>
      <c r="K39" s="69"/>
      <c r="L39" s="126"/>
      <c r="M39" s="69"/>
      <c r="N39" s="126"/>
    </row>
    <row r="40" spans="1:14" ht="18" customHeight="1">
      <c r="A40" s="262"/>
      <c r="B40" s="262"/>
      <c r="C40" s="44" t="s">
        <v>222</v>
      </c>
      <c r="D40" s="245" t="s">
        <v>223</v>
      </c>
      <c r="E40" s="69"/>
      <c r="F40" s="126"/>
      <c r="G40" s="69"/>
      <c r="H40" s="126"/>
      <c r="I40" s="69"/>
      <c r="J40" s="126"/>
      <c r="K40" s="69"/>
      <c r="L40" s="126"/>
      <c r="M40" s="69"/>
      <c r="N40" s="126"/>
    </row>
    <row r="41" spans="1:14" ht="18" customHeight="1">
      <c r="A41" s="262"/>
      <c r="B41" s="262"/>
      <c r="C41" s="191" t="s">
        <v>224</v>
      </c>
      <c r="D41" s="245" t="s">
        <v>225</v>
      </c>
      <c r="E41" s="69">
        <f aca="true" t="shared" si="3" ref="E41:N41">E34+E35-E36-E40</f>
        <v>-3</v>
      </c>
      <c r="F41" s="126">
        <f t="shared" si="3"/>
        <v>3</v>
      </c>
      <c r="G41" s="69">
        <f t="shared" si="3"/>
        <v>0</v>
      </c>
      <c r="H41" s="126">
        <f t="shared" si="3"/>
        <v>0</v>
      </c>
      <c r="I41" s="69">
        <f t="shared" si="3"/>
        <v>0</v>
      </c>
      <c r="J41" s="126">
        <f t="shared" si="3"/>
        <v>0</v>
      </c>
      <c r="K41" s="69">
        <f t="shared" si="3"/>
        <v>0</v>
      </c>
      <c r="L41" s="126">
        <f t="shared" si="3"/>
        <v>0</v>
      </c>
      <c r="M41" s="69">
        <f t="shared" si="3"/>
        <v>0</v>
      </c>
      <c r="N41" s="126">
        <f t="shared" si="3"/>
        <v>0</v>
      </c>
    </row>
    <row r="42" spans="1:14" ht="18" customHeight="1">
      <c r="A42" s="262"/>
      <c r="B42" s="262"/>
      <c r="C42" s="311" t="s">
        <v>226</v>
      </c>
      <c r="D42" s="312"/>
      <c r="E42" s="70">
        <f aca="true" t="shared" si="4" ref="E42:N42">E37+E38-E39-E40</f>
        <v>-3</v>
      </c>
      <c r="F42" s="114">
        <f t="shared" si="4"/>
        <v>3</v>
      </c>
      <c r="G42" s="70">
        <f t="shared" si="4"/>
        <v>0</v>
      </c>
      <c r="H42" s="114">
        <f t="shared" si="4"/>
        <v>0</v>
      </c>
      <c r="I42" s="70">
        <f t="shared" si="4"/>
        <v>0</v>
      </c>
      <c r="J42" s="114">
        <f t="shared" si="4"/>
        <v>0</v>
      </c>
      <c r="K42" s="70">
        <f t="shared" si="4"/>
        <v>0</v>
      </c>
      <c r="L42" s="114">
        <f t="shared" si="4"/>
        <v>0</v>
      </c>
      <c r="M42" s="70">
        <f t="shared" si="4"/>
        <v>0</v>
      </c>
      <c r="N42" s="126">
        <f t="shared" si="4"/>
        <v>0</v>
      </c>
    </row>
    <row r="43" spans="1:14" ht="18" customHeight="1">
      <c r="A43" s="262"/>
      <c r="B43" s="262"/>
      <c r="C43" s="44" t="s">
        <v>227</v>
      </c>
      <c r="D43" s="245" t="s">
        <v>228</v>
      </c>
      <c r="E43" s="69"/>
      <c r="F43" s="126"/>
      <c r="G43" s="69"/>
      <c r="H43" s="126"/>
      <c r="I43" s="69"/>
      <c r="J43" s="126"/>
      <c r="K43" s="69"/>
      <c r="L43" s="126"/>
      <c r="M43" s="69"/>
      <c r="N43" s="126"/>
    </row>
    <row r="44" spans="1:14" ht="18" customHeight="1">
      <c r="A44" s="263"/>
      <c r="B44" s="263"/>
      <c r="C44" s="11" t="s">
        <v>229</v>
      </c>
      <c r="D44" s="98" t="s">
        <v>230</v>
      </c>
      <c r="E44" s="73">
        <f aca="true" t="shared" si="5" ref="E44:N44">E41+E43</f>
        <v>-3</v>
      </c>
      <c r="F44" s="137">
        <f t="shared" si="5"/>
        <v>3</v>
      </c>
      <c r="G44" s="73">
        <f t="shared" si="5"/>
        <v>0</v>
      </c>
      <c r="H44" s="137">
        <f t="shared" si="5"/>
        <v>0</v>
      </c>
      <c r="I44" s="73">
        <f t="shared" si="5"/>
        <v>0</v>
      </c>
      <c r="J44" s="137">
        <f t="shared" si="5"/>
        <v>0</v>
      </c>
      <c r="K44" s="73">
        <f t="shared" si="5"/>
        <v>0</v>
      </c>
      <c r="L44" s="137">
        <f t="shared" si="5"/>
        <v>0</v>
      </c>
      <c r="M44" s="73">
        <f t="shared" si="5"/>
        <v>0</v>
      </c>
      <c r="N44" s="137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8"/>
    </row>
  </sheetData>
  <sheetProtection/>
  <mergeCells count="14">
    <mergeCell ref="K6:L6"/>
    <mergeCell ref="M6:N6"/>
    <mergeCell ref="A8:A14"/>
    <mergeCell ref="B9:B14"/>
    <mergeCell ref="E6:F6"/>
    <mergeCell ref="G6:H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2017-08-18T04:47:56Z</cp:lastPrinted>
  <dcterms:created xsi:type="dcterms:W3CDTF">1999-07-06T05:17:05Z</dcterms:created>
  <dcterms:modified xsi:type="dcterms:W3CDTF">2017-10-31T02:25:02Z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