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<sst xmlns="http://schemas.openxmlformats.org/spreadsheetml/2006/main" count="435" uniqueCount="261">
  <si>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</si>
  <si>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</si>
  <si>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</si>
  <si>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</si>
  <si>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</si>
  <si>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</si>
  <si>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</si>
  <si>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</si>
  <si>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</si>
  <si>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</si>
  <si>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</si>
  <si>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</si>
  <si>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</si>
  <si>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</si>
  <si>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</si>
  <si>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</si>
  <si>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</si>
  <si>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</si>
  <si>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</si>
  <si>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</si>
  <si>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</si>
  <si>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</si>
  <si>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</si>
  <si>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</si>
  <si>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</si>
  <si>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</si>
  <si>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</si>
  <si>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</si>
  <si>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</si>
  <si>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</si>
  <si>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</si>
  <si>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</si>
  <si>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</si>
  <si>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</si>
  <si>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</si>
  <si>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</si>
  <si>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</si>
  <si>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</si>
  <si>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</si>
  <si>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</si>
  <si>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</si>
  <si>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</si>
  <si>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</si>
  <si>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</si>
  <si>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</si>
  <si>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</si>
  <si>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</si>
  <si>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</si>
  <si>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</si>
  <si>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</si>
  <si>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</si>
  <si>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</si>
  <si>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</si>
  <si>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</si>
  <si>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</si>
  <si>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</si>
  <si>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</si>
  <si>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</si>
  <si>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</si>
  <si>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</si>
  <si>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</si>
  <si>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</si>
  <si>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</si>
  <si>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</si>
  <si>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</si>
  <si>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</si>
  <si>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</si>
  <si>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</si>
  <si>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</si>
  <si>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</si>
  <si>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</si>
  <si>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</si>
  <si>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</si>
  <si>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</si>
  <si>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</si>
  <si>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</si>
  <si>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</si>
  <si>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</si>
  <si>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</si>
  <si>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</si>
  <si>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</si>
  <si>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</si>
  <si>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</si>
  <si>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</si>
  <si>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</si>
  <si>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</si>
  <si>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</si>
  <si>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</si>
  <si>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</si>
  <si>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</si>
  <si>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</si>
  <si>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</si>
  <si>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</si>
  <si>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</si>
  <si>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</si>
  <si>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</si>
  <si>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</si>
  <si>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</si>
  <si>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</si>
  <si>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</si>
  <si>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</si>
  <si>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</si>
  <si>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</si>
  <si>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</si>
  <si>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</si>
  <si>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</si>
  <si>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</si>
  <si>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</si>
  <si>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</si>
  <si>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</si>
  <si>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</si>
  <si>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</si>
  <si>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</si>
  <si>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</si>
  <si>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</si>
  <si>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</si>
  <si>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</si>
  <si>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</si>
  <si>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</si>
  <si>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</si>
  <si>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</si>
  <si>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</si>
  <si>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</si>
  <si>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</si>
  <si>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</si>
  <si>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</si>
  <si>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</si>
  <si>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</si>
  <si>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</si>
  <si>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</si>
  <si>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</si>
  <si>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</si>
  <si>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</si>
  <si>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</si>
  <si>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</si>
  <si>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</si>
  <si>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</si>
  <si>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</si>
  <si>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</si>
  <si>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</si>
  <si>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</si>
  <si>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</si>
  <si>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</si>
  <si>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</si>
  <si>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</si>
  <si>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</si>
  <si>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</si>
  <si>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</si>
  <si>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</si>
  <si>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</si>
  <si>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</si>
  <si>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</si>
  <si>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</si>
  <si>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</si>
  <si>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</si>
  <si>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</si>
  <si>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</si>
  <si>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</si>
  <si>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</si>
  <si>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</si>
  <si>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</si>
  <si>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</si>
  <si>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</si>
  <si>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</si>
  <si>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</si>
  <si>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</si>
  <si>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</si>
  <si>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</si>
  <si>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</si>
  <si>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</si>
  <si>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</si>
  <si>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</si>
  <si>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</si>
  <si>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</si>
  <si>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</si>
  <si>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</si>
  <si>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</si>
  <si>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</si>
  <si>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</si>
  <si>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</si>
  <si>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</si>
  <si>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</si>
  <si>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</si>
  <si>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</si>
  <si>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</si>
  <si>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</si>
  <si>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</si>
  <si>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</si>
  <si>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</si>
  <si>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</si>
  <si>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</si>
  <si>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</si>
  <si>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</si>
  <si>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</si>
  <si>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</si>
  <si>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</si>
  <si>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</si>
  <si>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</si>
  <si>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</si>
  <si>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</si>
  <si>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</si>
  <si>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</si>
  <si>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</si>
  <si>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</si>
  <si>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</si>
  <si>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</si>
  <si>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</si>
  <si>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</si>
  <si>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</si>
  <si>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</si>
  <si>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</si>
  <si>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</si>
  <si>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</si>
  <si>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</si>
  <si>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</si>
  <si>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</si>
  <si>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</si>
  <si>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</si>
  <si>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</si>
  <si>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</si>
  <si>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</si>
  <si>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</si>
  <si>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</si>
  <si>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</si>
  <si>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</si>
  <si>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</si>
  <si>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</si>
  <si>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</si>
  <si>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</si>
  <si>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</si>
  <si>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</si>
  <si>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</si>
  <si>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</si>
  <si>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</si>
  <si>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</si>
  <si>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</si>
  <si>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</si>
  <si>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</si>
  <si>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</si>
  <si>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</si>
  <si>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</si>
  <si>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</si>
  <si>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</si>
  <si>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</si>
  <si>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</si>
  <si>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</si>
  <si>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</si>
  <si>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</si>
  <si>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</si>
  <si>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</si>
  <si>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</si>
  <si>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電気事業</t>
  </si>
  <si>
    <t>観光事業（地域振興事業）</t>
  </si>
  <si>
    <t>その他の事業（温泉事業）</t>
  </si>
  <si>
    <t>観光事業（清里）</t>
  </si>
  <si>
    <t>下水道事業</t>
  </si>
  <si>
    <t>山梨県</t>
  </si>
  <si>
    <t>山梨県</t>
  </si>
  <si>
    <t>土地開発公社</t>
  </si>
  <si>
    <t>道路公社</t>
  </si>
  <si>
    <t>住宅供給公社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</si>
</sst>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217" fontId="0" fillId="0" borderId="10" xfId="48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1" fillId="0" borderId="13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quotePrefix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 wrapText="1"/>
    </xf>
    <xf numFmtId="41" fontId="0" fillId="0" borderId="19" xfId="0" applyNumberFormat="1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textRotation="255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14" xfId="0" applyNumberFormat="1" applyFont="1" applyFill="1" applyBorder="1" applyAlignment="1">
      <alignment horizontal="left" vertical="center"/>
    </xf>
    <xf numFmtId="217" fontId="0" fillId="0" borderId="24" xfId="48" applyNumberFormat="1" applyFont="1" applyFill="1" applyBorder="1" applyAlignment="1">
      <alignment vertical="center"/>
    </xf>
    <xf numFmtId="218" fontId="0" fillId="0" borderId="25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8" fontId="0" fillId="0" borderId="26" xfId="48" applyNumberFormat="1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 textRotation="255"/>
    </xf>
    <xf numFmtId="41" fontId="0" fillId="0" borderId="24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horizontal="left" vertical="center"/>
    </xf>
    <xf numFmtId="41" fontId="0" fillId="0" borderId="29" xfId="0" applyNumberFormat="1" applyFont="1" applyFill="1" applyBorder="1" applyAlignment="1">
      <alignment horizontal="left" vertical="center"/>
    </xf>
    <xf numFmtId="217" fontId="0" fillId="0" borderId="30" xfId="48" applyNumberFormat="1" applyFont="1" applyFill="1" applyBorder="1" applyAlignment="1">
      <alignment vertical="center"/>
    </xf>
    <xf numFmtId="218" fontId="0" fillId="0" borderId="28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8" fontId="0" fillId="0" borderId="32" xfId="48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218" fontId="0" fillId="0" borderId="33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8" fontId="0" fillId="0" borderId="35" xfId="48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217" fontId="0" fillId="0" borderId="37" xfId="48" applyNumberFormat="1" applyFont="1" applyFill="1" applyBorder="1" applyAlignment="1">
      <alignment vertical="center"/>
    </xf>
    <xf numFmtId="218" fontId="0" fillId="0" borderId="38" xfId="48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41" fontId="0" fillId="0" borderId="33" xfId="0" applyNumberFormat="1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40" xfId="0" applyNumberFormat="1" applyFont="1" applyFill="1" applyBorder="1" applyAlignment="1">
      <alignment horizontal="left" vertical="center"/>
    </xf>
    <xf numFmtId="41" fontId="0" fillId="0" borderId="41" xfId="0" applyNumberFormat="1" applyFont="1" applyFill="1" applyBorder="1" applyAlignment="1">
      <alignment horizontal="left" vertical="center"/>
    </xf>
    <xf numFmtId="41" fontId="0" fillId="0" borderId="42" xfId="0" applyNumberFormat="1" applyFont="1" applyFill="1" applyBorder="1" applyAlignment="1">
      <alignment horizontal="left" vertical="center"/>
    </xf>
    <xf numFmtId="217" fontId="0" fillId="0" borderId="41" xfId="48" applyNumberFormat="1" applyFont="1" applyFill="1" applyBorder="1" applyAlignment="1">
      <alignment vertical="center"/>
    </xf>
    <xf numFmtId="218" fontId="0" fillId="0" borderId="43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8" fontId="0" fillId="0" borderId="45" xfId="48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 textRotation="255"/>
    </xf>
    <xf numFmtId="41" fontId="0" fillId="0" borderId="19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217" fontId="0" fillId="0" borderId="19" xfId="48" applyNumberFormat="1" applyFont="1" applyFill="1" applyBorder="1" applyAlignment="1">
      <alignment vertical="center"/>
    </xf>
    <xf numFmtId="218" fontId="0" fillId="0" borderId="20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8" fontId="0" fillId="0" borderId="47" xfId="48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left" vertical="center"/>
    </xf>
    <xf numFmtId="41" fontId="0" fillId="0" borderId="48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left" vertical="center"/>
    </xf>
    <xf numFmtId="217" fontId="0" fillId="0" borderId="48" xfId="48" applyNumberFormat="1" applyFont="1" applyFill="1" applyBorder="1" applyAlignment="1">
      <alignment vertical="center"/>
    </xf>
    <xf numFmtId="218" fontId="0" fillId="0" borderId="13" xfId="48" applyNumberFormat="1" applyFont="1" applyFill="1" applyBorder="1" applyAlignment="1">
      <alignment vertical="center"/>
    </xf>
    <xf numFmtId="218" fontId="0" fillId="0" borderId="49" xfId="48" applyNumberFormat="1" applyFont="1" applyFill="1" applyBorder="1" applyAlignment="1">
      <alignment vertical="center"/>
    </xf>
    <xf numFmtId="218" fontId="0" fillId="0" borderId="50" xfId="48" applyNumberFormat="1" applyFont="1" applyFill="1" applyBorder="1" applyAlignment="1">
      <alignment vertical="center"/>
    </xf>
    <xf numFmtId="218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horizontal="left"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horizontal="left" vertical="center"/>
    </xf>
    <xf numFmtId="41" fontId="0" fillId="0" borderId="51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vertical="center"/>
    </xf>
    <xf numFmtId="218" fontId="0" fillId="0" borderId="52" xfId="48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217" fontId="0" fillId="0" borderId="10" xfId="48" applyNumberFormat="1" applyFont="1" applyFill="1" applyBorder="1" applyAlignment="1" quotePrefix="1">
      <alignment horizontal="right" vertical="center"/>
    </xf>
    <xf numFmtId="217" fontId="0" fillId="0" borderId="19" xfId="48" applyNumberFormat="1" applyFont="1" applyFill="1" applyBorder="1" applyAlignment="1" quotePrefix="1">
      <alignment horizontal="right" vertical="center"/>
    </xf>
    <xf numFmtId="217" fontId="0" fillId="0" borderId="15" xfId="48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 quotePrefix="1">
      <alignment horizontal="right" vertical="center"/>
    </xf>
    <xf numFmtId="0" fontId="13" fillId="0" borderId="12" xfId="60" applyNumberFormat="1" applyFont="1" applyFill="1" applyBorder="1" applyAlignment="1">
      <alignment horizontal="distributed" vertical="center"/>
      <protection/>
    </xf>
    <xf numFmtId="0" fontId="13" fillId="0" borderId="14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224" fontId="16" fillId="0" borderId="23" xfId="48" applyNumberFormat="1" applyFont="1" applyFill="1" applyBorder="1" applyAlignment="1">
      <alignment vertical="center" textRotation="255"/>
    </xf>
    <xf numFmtId="41" fontId="0" fillId="0" borderId="26" xfId="0" applyNumberFormat="1" applyFont="1" applyFill="1" applyBorder="1" applyAlignment="1">
      <alignment horizontal="right" vertical="center"/>
    </xf>
    <xf numFmtId="217" fontId="0" fillId="0" borderId="54" xfId="48" applyNumberFormat="1" applyFont="1" applyFill="1" applyBorder="1" applyAlignment="1">
      <alignment vertical="center"/>
    </xf>
    <xf numFmtId="217" fontId="0" fillId="0" borderId="26" xfId="48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224" fontId="16" fillId="0" borderId="27" xfId="48" applyNumberFormat="1" applyFont="1" applyFill="1" applyBorder="1" applyAlignment="1">
      <alignment vertical="center" textRotation="255"/>
    </xf>
    <xf numFmtId="41" fontId="0" fillId="0" borderId="35" xfId="0" applyNumberFormat="1" applyFont="1" applyFill="1" applyBorder="1" applyAlignment="1">
      <alignment horizontal="righ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5" xfId="48" applyNumberFormat="1" applyFont="1" applyFill="1" applyBorder="1" applyAlignment="1">
      <alignment vertical="center"/>
    </xf>
    <xf numFmtId="217" fontId="0" fillId="0" borderId="34" xfId="0" applyNumberFormat="1" applyFont="1" applyFill="1" applyBorder="1" applyAlignment="1" quotePrefix="1">
      <alignment horizontal="right" vertical="center"/>
    </xf>
    <xf numFmtId="41" fontId="0" fillId="0" borderId="55" xfId="0" applyNumberFormat="1" applyFont="1" applyFill="1" applyBorder="1" applyAlignment="1">
      <alignment horizontal="left" vertical="center"/>
    </xf>
    <xf numFmtId="41" fontId="0" fillId="0" borderId="56" xfId="0" applyNumberFormat="1" applyFont="1" applyFill="1" applyBorder="1" applyAlignment="1">
      <alignment horizontal="right" vertical="center"/>
    </xf>
    <xf numFmtId="217" fontId="0" fillId="0" borderId="57" xfId="48" applyNumberFormat="1" applyFont="1" applyFill="1" applyBorder="1" applyAlignment="1">
      <alignment vertical="center"/>
    </xf>
    <xf numFmtId="217" fontId="0" fillId="0" borderId="56" xfId="48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/>
    </xf>
    <xf numFmtId="217" fontId="0" fillId="0" borderId="35" xfId="48" applyNumberFormat="1" applyFont="1" applyFill="1" applyBorder="1" applyAlignment="1" quotePrefix="1">
      <alignment horizontal="right" vertical="center"/>
    </xf>
    <xf numFmtId="224" fontId="16" fillId="0" borderId="46" xfId="48" applyNumberFormat="1" applyFont="1" applyFill="1" applyBorder="1" applyAlignment="1">
      <alignment vertical="center" textRotation="255"/>
    </xf>
    <xf numFmtId="0" fontId="0" fillId="0" borderId="51" xfId="0" applyNumberFormat="1" applyFont="1" applyFill="1" applyBorder="1" applyAlignment="1">
      <alignment horizontal="center" vertical="center"/>
    </xf>
    <xf numFmtId="217" fontId="0" fillId="0" borderId="21" xfId="48" applyNumberFormat="1" applyFont="1" applyFill="1" applyBorder="1" applyAlignment="1" quotePrefix="1">
      <alignment horizontal="right" vertical="center"/>
    </xf>
    <xf numFmtId="217" fontId="0" fillId="0" borderId="11" xfId="48" applyNumberFormat="1" applyFont="1" applyFill="1" applyBorder="1" applyAlignment="1" quotePrefix="1">
      <alignment horizontal="right" vertical="center"/>
    </xf>
    <xf numFmtId="217" fontId="0" fillId="0" borderId="58" xfId="48" applyNumberFormat="1" applyFont="1" applyFill="1" applyBorder="1" applyAlignment="1" quotePrefix="1">
      <alignment horizontal="right" vertical="center"/>
    </xf>
    <xf numFmtId="41" fontId="0" fillId="0" borderId="38" xfId="0" applyNumberFormat="1" applyFont="1" applyFill="1" applyBorder="1" applyAlignment="1">
      <alignment horizontal="right"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horizontal="left" vertical="center"/>
    </xf>
    <xf numFmtId="217" fontId="0" fillId="0" borderId="39" xfId="48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left" vertical="center"/>
    </xf>
    <xf numFmtId="41" fontId="0" fillId="0" borderId="32" xfId="0" applyNumberFormat="1" applyFont="1" applyFill="1" applyBorder="1" applyAlignment="1">
      <alignment horizontal="right" vertical="center"/>
    </xf>
    <xf numFmtId="217" fontId="0" fillId="0" borderId="30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right" vertical="center"/>
    </xf>
    <xf numFmtId="217" fontId="0" fillId="0" borderId="39" xfId="0" applyNumberFormat="1" applyFont="1" applyFill="1" applyBorder="1" applyAlignment="1">
      <alignment vertical="center"/>
    </xf>
    <xf numFmtId="217" fontId="0" fillId="0" borderId="48" xfId="0" applyNumberFormat="1" applyFont="1" applyFill="1" applyBorder="1" applyAlignment="1">
      <alignment vertical="center"/>
    </xf>
    <xf numFmtId="217" fontId="0" fillId="0" borderId="59" xfId="0" applyNumberFormat="1" applyFont="1" applyFill="1" applyBorder="1" applyAlignment="1">
      <alignment vertical="center"/>
    </xf>
    <xf numFmtId="41" fontId="0" fillId="0" borderId="51" xfId="0" applyNumberFormat="1" applyFont="1" applyFill="1" applyBorder="1" applyAlignment="1">
      <alignment horizontal="right" vertical="center"/>
    </xf>
    <xf numFmtId="217" fontId="0" fillId="0" borderId="22" xfId="48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 quotePrefix="1">
      <alignment horizontal="right" vertical="center"/>
    </xf>
    <xf numFmtId="0" fontId="13" fillId="0" borderId="12" xfId="0" applyNumberFormat="1" applyFont="1" applyFill="1" applyBorder="1" applyAlignment="1">
      <alignment horizontal="distributed" vertical="center"/>
    </xf>
    <xf numFmtId="0" fontId="13" fillId="0" borderId="14" xfId="0" applyNumberFormat="1" applyFont="1" applyFill="1" applyBorder="1" applyAlignment="1">
      <alignment horizontal="distributed" vertical="center"/>
    </xf>
    <xf numFmtId="0" fontId="13" fillId="0" borderId="26" xfId="0" applyNumberFormat="1" applyFont="1" applyFill="1" applyBorder="1" applyAlignment="1">
      <alignment horizontal="distributed" vertical="center"/>
    </xf>
    <xf numFmtId="203" fontId="0" fillId="0" borderId="15" xfId="0" applyNumberFormat="1" applyFont="1" applyFill="1" applyBorder="1" applyAlignment="1">
      <alignment horizontal="center" vertical="center"/>
    </xf>
    <xf numFmtId="203" fontId="0" fillId="0" borderId="53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distributed" vertical="center"/>
    </xf>
    <xf numFmtId="0" fontId="13" fillId="0" borderId="11" xfId="0" applyNumberFormat="1" applyFont="1" applyFill="1" applyBorder="1" applyAlignment="1">
      <alignment horizontal="distributed" vertical="center"/>
    </xf>
    <xf numFmtId="0" fontId="13" fillId="0" borderId="51" xfId="0" applyNumberFormat="1" applyFont="1" applyFill="1" applyBorder="1" applyAlignment="1">
      <alignment horizontal="distributed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51" xfId="0" applyNumberFormat="1" applyFont="1" applyFill="1" applyBorder="1" applyAlignment="1">
      <alignment horizontal="center" vertical="center"/>
    </xf>
    <xf numFmtId="203" fontId="0" fillId="0" borderId="22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4" fillId="0" borderId="27" xfId="61" applyFont="1" applyFill="1" applyBorder="1" applyAlignment="1">
      <alignment vertical="center" textRotation="255"/>
      <protection/>
    </xf>
    <xf numFmtId="41" fontId="0" fillId="0" borderId="29" xfId="0" applyNumberFormat="1" applyFont="1" applyFill="1" applyBorder="1" applyAlignment="1">
      <alignment horizontal="right" vertical="center"/>
    </xf>
    <xf numFmtId="217" fontId="0" fillId="0" borderId="29" xfId="48" applyNumberFormat="1" applyFont="1" applyFill="1" applyBorder="1" applyAlignment="1">
      <alignment vertical="center"/>
    </xf>
    <xf numFmtId="41" fontId="0" fillId="0" borderId="57" xfId="0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horizontal="right" vertical="center"/>
    </xf>
    <xf numFmtId="217" fontId="0" fillId="0" borderId="40" xfId="48" applyNumberFormat="1" applyFont="1" applyFill="1" applyBorder="1" applyAlignment="1">
      <alignment vertical="center"/>
    </xf>
    <xf numFmtId="41" fontId="0" fillId="0" borderId="57" xfId="0" applyNumberFormat="1" applyFont="1" applyFill="1" applyBorder="1" applyAlignment="1">
      <alignment horizontal="left" vertical="center"/>
    </xf>
    <xf numFmtId="41" fontId="0" fillId="0" borderId="55" xfId="0" applyNumberFormat="1" applyFont="1" applyFill="1" applyBorder="1" applyAlignment="1">
      <alignment horizontal="right" vertical="center"/>
    </xf>
    <xf numFmtId="217" fontId="0" fillId="0" borderId="34" xfId="48" applyNumberFormat="1" applyFont="1" applyFill="1" applyBorder="1" applyAlignment="1" quotePrefix="1">
      <alignment horizontal="right" vertical="center"/>
    </xf>
    <xf numFmtId="217" fontId="0" fillId="0" borderId="40" xfId="48" applyNumberFormat="1" applyFont="1" applyFill="1" applyBorder="1" applyAlignment="1" quotePrefix="1">
      <alignment horizontal="right"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59" xfId="48" applyNumberFormat="1" applyFont="1" applyFill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0" fontId="14" fillId="0" borderId="46" xfId="61" applyFont="1" applyFill="1" applyBorder="1" applyAlignment="1">
      <alignment vertical="center" textRotation="255"/>
      <protection/>
    </xf>
    <xf numFmtId="41" fontId="0" fillId="0" borderId="11" xfId="0" applyNumberFormat="1" applyFont="1" applyFill="1" applyBorder="1" applyAlignment="1">
      <alignment horizontal="right" vertical="center"/>
    </xf>
    <xf numFmtId="0" fontId="14" fillId="0" borderId="27" xfId="61" applyFont="1" applyFill="1" applyBorder="1" applyAlignment="1">
      <alignment vertical="center"/>
      <protection/>
    </xf>
    <xf numFmtId="0" fontId="14" fillId="0" borderId="46" xfId="61" applyFont="1" applyFill="1" applyBorder="1" applyAlignment="1">
      <alignment vertical="center"/>
      <protection/>
    </xf>
    <xf numFmtId="217" fontId="0" fillId="0" borderId="22" xfId="48" applyNumberFormat="1" applyFont="1" applyFill="1" applyBorder="1" applyAlignment="1" quotePrefix="1">
      <alignment horizontal="right" vertical="center"/>
    </xf>
    <xf numFmtId="224" fontId="16" fillId="0" borderId="24" xfId="48" applyNumberFormat="1" applyFont="1" applyFill="1" applyBorder="1" applyAlignment="1">
      <alignment vertical="center" textRotation="255"/>
    </xf>
    <xf numFmtId="41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217" fontId="0" fillId="0" borderId="60" xfId="48" applyNumberFormat="1" applyFont="1" applyFill="1" applyBorder="1" applyAlignment="1">
      <alignment vertical="center"/>
    </xf>
    <xf numFmtId="0" fontId="14" fillId="0" borderId="24" xfId="61" applyFont="1" applyFill="1" applyBorder="1" applyAlignment="1">
      <alignment vertical="center"/>
      <protection/>
    </xf>
    <xf numFmtId="0" fontId="14" fillId="0" borderId="19" xfId="61" applyFont="1" applyFill="1" applyBorder="1" applyAlignment="1">
      <alignment vertical="center"/>
      <protection/>
    </xf>
    <xf numFmtId="217" fontId="0" fillId="0" borderId="51" xfId="48" applyNumberFormat="1" applyFont="1" applyFill="1" applyBorder="1" applyAlignment="1">
      <alignment vertical="center"/>
    </xf>
    <xf numFmtId="217" fontId="0" fillId="0" borderId="11" xfId="48" applyNumberFormat="1" applyFont="1" applyFill="1" applyBorder="1" applyAlignment="1">
      <alignment vertical="center"/>
    </xf>
    <xf numFmtId="218" fontId="0" fillId="0" borderId="18" xfId="48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218" fontId="0" fillId="0" borderId="58" xfId="48" applyNumberFormat="1" applyFont="1" applyFill="1" applyBorder="1" applyAlignment="1">
      <alignment vertical="center"/>
    </xf>
    <xf numFmtId="218" fontId="0" fillId="0" borderId="50" xfId="0" applyNumberFormat="1" applyFont="1" applyFill="1" applyBorder="1" applyAlignment="1">
      <alignment vertical="center"/>
    </xf>
    <xf numFmtId="218" fontId="0" fillId="0" borderId="22" xfId="48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11" fillId="0" borderId="42" xfId="0" applyFont="1" applyFill="1" applyBorder="1" applyAlignment="1">
      <alignment horizontal="left" vertical="center"/>
    </xf>
    <xf numFmtId="41" fontId="0" fillId="0" borderId="61" xfId="0" applyNumberFormat="1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horizontal="centerContinuous" vertical="center"/>
    </xf>
    <xf numFmtId="41" fontId="0" fillId="0" borderId="6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textRotation="255"/>
    </xf>
    <xf numFmtId="41" fontId="0" fillId="0" borderId="64" xfId="0" applyNumberFormat="1" applyFont="1" applyFill="1" applyBorder="1" applyAlignment="1">
      <alignment horizontal="center" vertical="center"/>
    </xf>
    <xf numFmtId="217" fontId="0" fillId="0" borderId="65" xfId="0" applyNumberFormat="1" applyFont="1" applyFill="1" applyBorder="1" applyAlignment="1">
      <alignment vertical="center"/>
    </xf>
    <xf numFmtId="217" fontId="0" fillId="0" borderId="65" xfId="48" applyNumberFormat="1" applyFont="1" applyFill="1" applyBorder="1" applyAlignment="1">
      <alignment horizontal="right" vertical="center"/>
    </xf>
    <xf numFmtId="217" fontId="0" fillId="0" borderId="66" xfId="0" applyNumberFormat="1" applyFont="1" applyFill="1" applyBorder="1" applyAlignment="1">
      <alignment vertical="center"/>
    </xf>
    <xf numFmtId="217" fontId="0" fillId="0" borderId="66" xfId="48" applyNumberFormat="1" applyFont="1" applyFill="1" applyBorder="1" applyAlignment="1">
      <alignment horizontal="right" vertical="center"/>
    </xf>
    <xf numFmtId="217" fontId="0" fillId="0" borderId="67" xfId="0" applyNumberFormat="1" applyFont="1" applyFill="1" applyBorder="1" applyAlignment="1">
      <alignment vertical="center"/>
    </xf>
    <xf numFmtId="217" fontId="0" fillId="0" borderId="67" xfId="48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217" fontId="0" fillId="0" borderId="68" xfId="0" applyNumberFormat="1" applyFont="1" applyFill="1" applyBorder="1" applyAlignment="1">
      <alignment vertical="center"/>
    </xf>
    <xf numFmtId="217" fontId="0" fillId="0" borderId="68" xfId="48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left"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53" xfId="0" applyNumberFormat="1" applyFont="1" applyFill="1" applyBorder="1" applyAlignment="1">
      <alignment horizontal="right" vertical="center"/>
    </xf>
    <xf numFmtId="217" fontId="0" fillId="0" borderId="64" xfId="0" applyNumberFormat="1" applyFont="1" applyFill="1" applyBorder="1" applyAlignment="1">
      <alignment vertical="center"/>
    </xf>
    <xf numFmtId="217" fontId="0" fillId="0" borderId="64" xfId="48" applyNumberFormat="1" applyFont="1" applyFill="1" applyBorder="1" applyAlignment="1">
      <alignment horizontal="right" vertical="center"/>
    </xf>
    <xf numFmtId="225" fontId="0" fillId="0" borderId="66" xfId="0" applyNumberFormat="1" applyFont="1" applyFill="1" applyBorder="1" applyAlignment="1">
      <alignment vertical="center"/>
    </xf>
    <xf numFmtId="41" fontId="0" fillId="0" borderId="45" xfId="0" applyNumberFormat="1" applyFont="1" applyFill="1" applyBorder="1" applyAlignment="1">
      <alignment horizontal="right" vertical="center"/>
    </xf>
    <xf numFmtId="41" fontId="0" fillId="0" borderId="55" xfId="0" applyNumberFormat="1" applyFont="1" applyFill="1" applyBorder="1" applyAlignment="1">
      <alignment vertical="center"/>
    </xf>
    <xf numFmtId="41" fontId="0" fillId="0" borderId="56" xfId="0" applyNumberFormat="1" applyFont="1" applyFill="1" applyBorder="1" applyAlignment="1">
      <alignment vertical="center"/>
    </xf>
    <xf numFmtId="217" fontId="0" fillId="0" borderId="65" xfId="48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226" fontId="0" fillId="0" borderId="66" xfId="0" applyNumberFormat="1" applyFont="1" applyFill="1" applyBorder="1" applyAlignment="1">
      <alignment vertical="center"/>
    </xf>
    <xf numFmtId="226" fontId="0" fillId="0" borderId="66" xfId="48" applyNumberFormat="1" applyFont="1" applyFill="1" applyBorder="1" applyAlignment="1">
      <alignment vertical="center"/>
    </xf>
    <xf numFmtId="218" fontId="0" fillId="0" borderId="66" xfId="0" applyNumberFormat="1" applyFont="1" applyFill="1" applyBorder="1" applyAlignment="1">
      <alignment vertical="center"/>
    </xf>
    <xf numFmtId="218" fontId="0" fillId="0" borderId="66" xfId="48" applyNumberFormat="1" applyFont="1" applyFill="1" applyBorder="1" applyAlignment="1">
      <alignment vertical="center"/>
    </xf>
    <xf numFmtId="41" fontId="0" fillId="0" borderId="41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41" fontId="0" fillId="0" borderId="45" xfId="0" applyNumberFormat="1" applyFont="1" applyFill="1" applyBorder="1" applyAlignment="1">
      <alignment vertical="center"/>
    </xf>
    <xf numFmtId="218" fontId="0" fillId="0" borderId="68" xfId="0" applyNumberFormat="1" applyFont="1" applyFill="1" applyBorder="1" applyAlignment="1">
      <alignment vertical="center"/>
    </xf>
    <xf numFmtId="218" fontId="0" fillId="0" borderId="68" xfId="48" applyNumberFormat="1" applyFont="1" applyFill="1" applyBorder="1" applyAlignment="1">
      <alignment vertical="center"/>
    </xf>
    <xf numFmtId="41" fontId="0" fillId="0" borderId="53" xfId="0" applyNumberFormat="1" applyFont="1" applyFill="1" applyBorder="1" applyAlignment="1">
      <alignment vertical="center"/>
    </xf>
    <xf numFmtId="218" fontId="0" fillId="0" borderId="64" xfId="0" applyNumberFormat="1" applyFont="1" applyFill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217" fontId="0" fillId="0" borderId="66" xfId="0" applyNumberFormat="1" applyFont="1" applyFill="1" applyBorder="1" applyAlignment="1" quotePrefix="1">
      <alignment horizontal="right" vertical="center"/>
    </xf>
    <xf numFmtId="217" fontId="0" fillId="0" borderId="40" xfId="0" applyNumberFormat="1" applyFont="1" applyFill="1" applyBorder="1" applyAlignment="1" quotePrefix="1">
      <alignment horizontal="right" vertical="center"/>
    </xf>
    <xf numFmtId="0" fontId="0" fillId="0" borderId="58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11" xfId="0" applyNumberFormat="1" applyFont="1" applyFill="1" applyBorder="1" applyAlignment="1">
      <alignment horizontal="left" vertical="center"/>
    </xf>
    <xf numFmtId="41" fontId="17" fillId="0" borderId="10" xfId="0" applyNumberFormat="1" applyFont="1" applyFill="1" applyBorder="1" applyAlignment="1">
      <alignment horizontal="right" vertical="center"/>
    </xf>
    <xf numFmtId="41" fontId="17" fillId="0" borderId="35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centerContinuous" vertical="center"/>
    </xf>
    <xf numFmtId="41" fontId="0" fillId="0" borderId="14" xfId="0" applyNumberFormat="1" applyFont="1" applyFill="1" applyBorder="1" applyAlignment="1">
      <alignment horizontal="centerContinuous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53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center" vertical="center"/>
    </xf>
    <xf numFmtId="41" fontId="0" fillId="0" borderId="61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horizontal="distributed" vertical="center"/>
    </xf>
    <xf numFmtId="217" fontId="0" fillId="0" borderId="69" xfId="48" applyNumberFormat="1" applyFont="1" applyFill="1" applyBorder="1" applyAlignment="1">
      <alignment horizontal="center" vertical="center"/>
    </xf>
    <xf numFmtId="217" fontId="0" fillId="0" borderId="52" xfId="48" applyNumberFormat="1" applyFont="1" applyFill="1" applyBorder="1" applyAlignment="1">
      <alignment horizontal="center" vertical="center"/>
    </xf>
    <xf numFmtId="217" fontId="0" fillId="0" borderId="70" xfId="48" applyNumberFormat="1" applyFont="1" applyFill="1" applyBorder="1" applyAlignment="1">
      <alignment horizontal="center" vertical="center"/>
    </xf>
    <xf numFmtId="217" fontId="0" fillId="0" borderId="48" xfId="48" applyNumberFormat="1" applyFont="1" applyFill="1" applyBorder="1" applyAlignment="1">
      <alignment horizontal="center" vertical="center"/>
    </xf>
    <xf numFmtId="217" fontId="0" fillId="0" borderId="59" xfId="48" applyNumberFormat="1" applyFont="1" applyFill="1" applyBorder="1" applyAlignment="1">
      <alignment horizontal="center" vertical="center"/>
    </xf>
    <xf numFmtId="217" fontId="0" fillId="0" borderId="57" xfId="48" applyNumberFormat="1" applyFont="1" applyFill="1" applyBorder="1" applyAlignment="1">
      <alignment horizontal="center" vertical="center"/>
    </xf>
    <xf numFmtId="217" fontId="0" fillId="0" borderId="34" xfId="48" applyNumberFormat="1" applyFont="1" applyFill="1" applyBorder="1" applyAlignment="1">
      <alignment horizontal="center" vertical="center"/>
    </xf>
    <xf numFmtId="217" fontId="0" fillId="0" borderId="13" xfId="48" applyNumberFormat="1" applyFont="1" applyFill="1" applyBorder="1" applyAlignment="1">
      <alignment horizontal="center" vertical="center"/>
    </xf>
    <xf numFmtId="217" fontId="0" fillId="0" borderId="33" xfId="48" applyNumberFormat="1" applyFont="1" applyFill="1" applyBorder="1" applyAlignment="1">
      <alignment horizontal="center" vertical="center"/>
    </xf>
    <xf numFmtId="217" fontId="0" fillId="0" borderId="21" xfId="48" applyNumberFormat="1" applyFont="1" applyFill="1" applyBorder="1" applyAlignment="1">
      <alignment horizontal="center" vertical="center"/>
    </xf>
    <xf numFmtId="217" fontId="0" fillId="0" borderId="22" xfId="48" applyNumberFormat="1" applyFont="1" applyFill="1" applyBorder="1" applyAlignment="1">
      <alignment horizontal="center" vertical="center"/>
    </xf>
    <xf numFmtId="217" fontId="0" fillId="0" borderId="20" xfId="48" applyNumberFormat="1" applyFont="1" applyFill="1" applyBorder="1" applyAlignment="1">
      <alignment horizontal="center" vertical="center"/>
    </xf>
    <xf numFmtId="217" fontId="0" fillId="0" borderId="71" xfId="48" applyNumberFormat="1" applyFont="1" applyFill="1" applyBorder="1" applyAlignment="1">
      <alignment vertical="center"/>
    </xf>
    <xf numFmtId="217" fontId="0" fillId="0" borderId="72" xfId="48" applyNumberFormat="1" applyFont="1" applyFill="1" applyBorder="1" applyAlignment="1">
      <alignment vertical="center"/>
    </xf>
    <xf numFmtId="217" fontId="0" fillId="0" borderId="58" xfId="48" applyNumberFormat="1" applyFon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 quotePrefix="1">
      <alignment horizontal="right" vertical="center"/>
    </xf>
    <xf numFmtId="41" fontId="0" fillId="0" borderId="40" xfId="0" applyNumberFormat="1" applyFont="1" applyFill="1" applyBorder="1" applyAlignment="1" quotePrefix="1">
      <alignment horizontal="right"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217" fontId="0" fillId="0" borderId="43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1" sqref="G1"/>
    </sheetView>
  </sheetViews>
  <sheetFormatPr defaultColWidth="8.796875" defaultRowHeight="14.25"/>
  <cols>
    <col min="1" max="2" width="3.59765625" style="13" customWidth="1"/>
    <col min="3" max="4" width="1.59765625" style="13" customWidth="1"/>
    <col min="5" max="5" width="32.59765625" style="13" customWidth="1"/>
    <col min="6" max="6" width="15.59765625" style="13" customWidth="1"/>
    <col min="7" max="7" width="10.59765625" style="13" customWidth="1"/>
    <col min="8" max="8" width="15.59765625" style="13" customWidth="1"/>
    <col min="9" max="9" width="10.59765625" style="13" customWidth="1"/>
    <col min="10" max="11" width="9" style="13" customWidth="1"/>
    <col min="12" max="12" width="9.8984375" style="13" customWidth="1"/>
    <col min="13" max="16384" width="9" style="13" customWidth="1"/>
  </cols>
  <sheetData>
    <row r="1" spans="1:6" ht="33.75" customHeight="1">
      <c r="A1" s="2" t="s">
        <v>0</v>
      </c>
      <c r="B1" s="2"/>
      <c r="C1" s="2"/>
      <c r="D1" s="2"/>
      <c r="E1" s="3" t="s">
        <v>256</v>
      </c>
      <c r="F1" s="4"/>
    </row>
    <row r="3" ht="14.25">
      <c r="A3" s="5" t="s">
        <v>93</v>
      </c>
    </row>
    <row r="5" spans="1:5" ht="13.5">
      <c r="A5" s="6" t="s">
        <v>237</v>
      </c>
      <c r="B5" s="6"/>
      <c r="C5" s="6"/>
      <c r="D5" s="6"/>
      <c r="E5" s="6"/>
    </row>
    <row r="6" spans="1:9" ht="14.25">
      <c r="A6" s="7"/>
      <c r="H6" s="14"/>
      <c r="I6" s="15" t="s">
        <v>1</v>
      </c>
    </row>
    <row r="7" spans="1:9" ht="27" customHeight="1">
      <c r="A7" s="8"/>
      <c r="B7" s="16"/>
      <c r="C7" s="16"/>
      <c r="D7" s="16"/>
      <c r="E7" s="16"/>
      <c r="F7" s="17" t="s">
        <v>238</v>
      </c>
      <c r="G7" s="18"/>
      <c r="H7" s="19" t="s">
        <v>2</v>
      </c>
      <c r="I7" s="20" t="s">
        <v>22</v>
      </c>
    </row>
    <row r="8" spans="1:9" ht="16.5" customHeight="1">
      <c r="A8" s="21"/>
      <c r="B8" s="22"/>
      <c r="C8" s="22"/>
      <c r="D8" s="22"/>
      <c r="E8" s="22"/>
      <c r="F8" s="23" t="s">
        <v>91</v>
      </c>
      <c r="G8" s="24" t="s">
        <v>3</v>
      </c>
      <c r="H8" s="25"/>
      <c r="I8" s="26"/>
    </row>
    <row r="9" spans="1:11" ht="18" customHeight="1">
      <c r="A9" s="27" t="s">
        <v>88</v>
      </c>
      <c r="B9" s="27" t="s">
        <v>90</v>
      </c>
      <c r="C9" s="28" t="s">
        <v>4</v>
      </c>
      <c r="D9" s="29"/>
      <c r="E9" s="29"/>
      <c r="F9" s="30">
        <v>109328</v>
      </c>
      <c r="G9" s="31">
        <f>F9/$F$27*100</f>
        <v>23.97296769850476</v>
      </c>
      <c r="H9" s="32">
        <v>114133</v>
      </c>
      <c r="I9" s="33">
        <f>(F9/H9-1)*100</f>
        <v>-4.210000613319553</v>
      </c>
      <c r="K9" s="34"/>
    </row>
    <row r="10" spans="1:9" ht="18" customHeight="1">
      <c r="A10" s="35"/>
      <c r="B10" s="35"/>
      <c r="C10" s="36"/>
      <c r="D10" s="37" t="s">
        <v>23</v>
      </c>
      <c r="E10" s="38"/>
      <c r="F10" s="39">
        <v>33025</v>
      </c>
      <c r="G10" s="40">
        <f aca="true" t="shared" si="0" ref="G10:G27">F10/$F$27*100</f>
        <v>7.241578170671005</v>
      </c>
      <c r="H10" s="41">
        <v>33343</v>
      </c>
      <c r="I10" s="42">
        <f aca="true" t="shared" si="1" ref="I10:I27">(F10/H10-1)*100</f>
        <v>-0.9537234202081413</v>
      </c>
    </row>
    <row r="11" spans="1:9" ht="18" customHeight="1">
      <c r="A11" s="35"/>
      <c r="B11" s="35"/>
      <c r="C11" s="36"/>
      <c r="D11" s="43"/>
      <c r="E11" s="44" t="s">
        <v>24</v>
      </c>
      <c r="F11" s="1">
        <v>26904</v>
      </c>
      <c r="G11" s="45">
        <f t="shared" si="0"/>
        <v>5.899391948636873</v>
      </c>
      <c r="H11" s="46">
        <v>26129</v>
      </c>
      <c r="I11" s="47">
        <f t="shared" si="1"/>
        <v>2.966053044509942</v>
      </c>
    </row>
    <row r="12" spans="1:9" ht="18" customHeight="1">
      <c r="A12" s="35"/>
      <c r="B12" s="35"/>
      <c r="C12" s="36"/>
      <c r="D12" s="43"/>
      <c r="E12" s="44" t="s">
        <v>25</v>
      </c>
      <c r="F12" s="1">
        <v>2427</v>
      </c>
      <c r="G12" s="45">
        <f t="shared" si="0"/>
        <v>0.5321819900141871</v>
      </c>
      <c r="H12" s="46">
        <v>3093</v>
      </c>
      <c r="I12" s="47">
        <f t="shared" si="1"/>
        <v>-21.53249272550921</v>
      </c>
    </row>
    <row r="13" spans="1:9" ht="18" customHeight="1">
      <c r="A13" s="35"/>
      <c r="B13" s="35"/>
      <c r="C13" s="36"/>
      <c r="D13" s="48"/>
      <c r="E13" s="44" t="s">
        <v>26</v>
      </c>
      <c r="F13" s="1">
        <v>205</v>
      </c>
      <c r="G13" s="45">
        <f t="shared" si="0"/>
        <v>0.04495150719114477</v>
      </c>
      <c r="H13" s="46">
        <v>217</v>
      </c>
      <c r="I13" s="47">
        <f t="shared" si="1"/>
        <v>-5.5299539170506895</v>
      </c>
    </row>
    <row r="14" spans="1:9" ht="18" customHeight="1">
      <c r="A14" s="35"/>
      <c r="B14" s="35"/>
      <c r="C14" s="36"/>
      <c r="D14" s="49" t="s">
        <v>27</v>
      </c>
      <c r="E14" s="50"/>
      <c r="F14" s="30">
        <v>20697</v>
      </c>
      <c r="G14" s="31">
        <f t="shared" si="0"/>
        <v>4.538348021146943</v>
      </c>
      <c r="H14" s="51">
        <v>22941</v>
      </c>
      <c r="I14" s="52">
        <f t="shared" si="1"/>
        <v>-9.781613704720804</v>
      </c>
    </row>
    <row r="15" spans="1:9" ht="18" customHeight="1">
      <c r="A15" s="35"/>
      <c r="B15" s="35"/>
      <c r="C15" s="36"/>
      <c r="D15" s="43"/>
      <c r="E15" s="44" t="s">
        <v>28</v>
      </c>
      <c r="F15" s="1">
        <v>995</v>
      </c>
      <c r="G15" s="45">
        <f t="shared" si="0"/>
        <v>0.21817926661067827</v>
      </c>
      <c r="H15" s="46">
        <v>993</v>
      </c>
      <c r="I15" s="47">
        <f t="shared" si="1"/>
        <v>0.20140986908359082</v>
      </c>
    </row>
    <row r="16" spans="1:11" ht="18" customHeight="1">
      <c r="A16" s="35"/>
      <c r="B16" s="35"/>
      <c r="C16" s="36"/>
      <c r="D16" s="43"/>
      <c r="E16" s="53" t="s">
        <v>29</v>
      </c>
      <c r="F16" s="39">
        <v>19702</v>
      </c>
      <c r="G16" s="40">
        <f t="shared" si="0"/>
        <v>4.320168754536264</v>
      </c>
      <c r="H16" s="41">
        <v>21948</v>
      </c>
      <c r="I16" s="42">
        <f t="shared" si="1"/>
        <v>-10.233278658647716</v>
      </c>
      <c r="K16" s="9"/>
    </row>
    <row r="17" spans="1:9" ht="18" customHeight="1">
      <c r="A17" s="35"/>
      <c r="B17" s="35"/>
      <c r="C17" s="36"/>
      <c r="D17" s="54" t="s">
        <v>30</v>
      </c>
      <c r="E17" s="55"/>
      <c r="F17" s="39">
        <v>30070</v>
      </c>
      <c r="G17" s="40">
        <f t="shared" si="0"/>
        <v>6.593618640184016</v>
      </c>
      <c r="H17" s="41">
        <v>33537</v>
      </c>
      <c r="I17" s="42">
        <f t="shared" si="1"/>
        <v>-10.337835823120734</v>
      </c>
    </row>
    <row r="18" spans="1:9" ht="18" customHeight="1">
      <c r="A18" s="35"/>
      <c r="B18" s="35"/>
      <c r="C18" s="36"/>
      <c r="D18" s="56" t="s">
        <v>94</v>
      </c>
      <c r="E18" s="57"/>
      <c r="F18" s="1">
        <v>1852</v>
      </c>
      <c r="G18" s="45">
        <f t="shared" si="0"/>
        <v>0.4060984942341469</v>
      </c>
      <c r="H18" s="46">
        <v>1777</v>
      </c>
      <c r="I18" s="47">
        <f t="shared" si="1"/>
        <v>4.220596510973551</v>
      </c>
    </row>
    <row r="19" spans="1:26" ht="18" customHeight="1">
      <c r="A19" s="35"/>
      <c r="B19" s="35"/>
      <c r="C19" s="58"/>
      <c r="D19" s="56" t="s">
        <v>95</v>
      </c>
      <c r="E19" s="57"/>
      <c r="F19" s="1">
        <v>0</v>
      </c>
      <c r="G19" s="45">
        <f t="shared" si="0"/>
        <v>0</v>
      </c>
      <c r="H19" s="46">
        <v>0</v>
      </c>
      <c r="I19" s="47" t="e">
        <f t="shared" si="1"/>
        <v>#DIV/0!</v>
      </c>
      <c r="Z19" s="13" t="s">
        <v>96</v>
      </c>
    </row>
    <row r="20" spans="1:9" ht="18" customHeight="1">
      <c r="A20" s="35"/>
      <c r="B20" s="35"/>
      <c r="C20" s="59" t="s">
        <v>5</v>
      </c>
      <c r="D20" s="60"/>
      <c r="E20" s="60"/>
      <c r="F20" s="1">
        <v>14506</v>
      </c>
      <c r="G20" s="45">
        <f t="shared" si="0"/>
        <v>3.1808125039743707</v>
      </c>
      <c r="H20" s="46">
        <v>14055</v>
      </c>
      <c r="I20" s="47">
        <f t="shared" si="1"/>
        <v>3.208822483102103</v>
      </c>
    </row>
    <row r="21" spans="1:9" ht="18" customHeight="1">
      <c r="A21" s="35"/>
      <c r="B21" s="35"/>
      <c r="C21" s="59" t="s">
        <v>6</v>
      </c>
      <c r="D21" s="60"/>
      <c r="E21" s="60"/>
      <c r="F21" s="1">
        <v>128753</v>
      </c>
      <c r="G21" s="45">
        <f t="shared" si="0"/>
        <v>28.232397099421767</v>
      </c>
      <c r="H21" s="46">
        <v>125467</v>
      </c>
      <c r="I21" s="47">
        <f t="shared" si="1"/>
        <v>2.6190153586201914</v>
      </c>
    </row>
    <row r="22" spans="1:9" ht="18" customHeight="1">
      <c r="A22" s="35"/>
      <c r="B22" s="35"/>
      <c r="C22" s="59" t="s">
        <v>31</v>
      </c>
      <c r="D22" s="60"/>
      <c r="E22" s="60"/>
      <c r="F22" s="1">
        <v>9579</v>
      </c>
      <c r="G22" s="45">
        <f t="shared" si="0"/>
        <v>2.1004414018730526</v>
      </c>
      <c r="H22" s="46">
        <v>9749</v>
      </c>
      <c r="I22" s="47">
        <f t="shared" si="1"/>
        <v>-1.7437685916504297</v>
      </c>
    </row>
    <row r="23" spans="1:9" ht="18" customHeight="1">
      <c r="A23" s="35"/>
      <c r="B23" s="35"/>
      <c r="C23" s="59" t="s">
        <v>7</v>
      </c>
      <c r="D23" s="60"/>
      <c r="E23" s="60"/>
      <c r="F23" s="1">
        <v>49671</v>
      </c>
      <c r="G23" s="45">
        <f t="shared" si="0"/>
        <v>10.89164055459196</v>
      </c>
      <c r="H23" s="46">
        <v>50792</v>
      </c>
      <c r="I23" s="47">
        <f t="shared" si="1"/>
        <v>-2.2070404788155584</v>
      </c>
    </row>
    <row r="24" spans="1:9" ht="18" customHeight="1">
      <c r="A24" s="35"/>
      <c r="B24" s="35"/>
      <c r="C24" s="59" t="s">
        <v>32</v>
      </c>
      <c r="D24" s="60"/>
      <c r="E24" s="60"/>
      <c r="F24" s="1">
        <v>3100</v>
      </c>
      <c r="G24" s="45">
        <f t="shared" si="0"/>
        <v>0.679754498988043</v>
      </c>
      <c r="H24" s="46">
        <v>3716</v>
      </c>
      <c r="I24" s="47">
        <f t="shared" si="1"/>
        <v>-16.576964477933267</v>
      </c>
    </row>
    <row r="25" spans="1:9" ht="18" customHeight="1">
      <c r="A25" s="35"/>
      <c r="B25" s="35"/>
      <c r="C25" s="59" t="s">
        <v>8</v>
      </c>
      <c r="D25" s="60"/>
      <c r="E25" s="60"/>
      <c r="F25" s="1">
        <v>58784</v>
      </c>
      <c r="G25" s="45">
        <f t="shared" si="0"/>
        <v>12.889899505971972</v>
      </c>
      <c r="H25" s="46">
        <v>63998</v>
      </c>
      <c r="I25" s="47">
        <f t="shared" si="1"/>
        <v>-8.147129597799928</v>
      </c>
    </row>
    <row r="26" spans="1:9" ht="18" customHeight="1">
      <c r="A26" s="35"/>
      <c r="B26" s="35"/>
      <c r="C26" s="61" t="s">
        <v>9</v>
      </c>
      <c r="D26" s="62"/>
      <c r="E26" s="62"/>
      <c r="F26" s="63">
        <v>82326</v>
      </c>
      <c r="G26" s="64">
        <f t="shared" si="0"/>
        <v>18.05208673667407</v>
      </c>
      <c r="H26" s="65">
        <v>81231</v>
      </c>
      <c r="I26" s="66">
        <f t="shared" si="1"/>
        <v>1.3480075340694953</v>
      </c>
    </row>
    <row r="27" spans="1:9" ht="18" customHeight="1">
      <c r="A27" s="35"/>
      <c r="B27" s="67"/>
      <c r="C27" s="68" t="s">
        <v>10</v>
      </c>
      <c r="D27" s="69"/>
      <c r="E27" s="69"/>
      <c r="F27" s="70">
        <f>SUM(F9,F20:F26)</f>
        <v>456047</v>
      </c>
      <c r="G27" s="71">
        <f t="shared" si="0"/>
        <v>100</v>
      </c>
      <c r="H27" s="72">
        <f>SUM(H9,H20:H26)</f>
        <v>463141</v>
      </c>
      <c r="I27" s="73">
        <f t="shared" si="1"/>
        <v>-1.5317149636935645</v>
      </c>
    </row>
    <row r="28" spans="1:9" ht="18" customHeight="1">
      <c r="A28" s="35"/>
      <c r="B28" s="27" t="s">
        <v>89</v>
      </c>
      <c r="C28" s="28" t="s">
        <v>11</v>
      </c>
      <c r="D28" s="29"/>
      <c r="E28" s="29"/>
      <c r="F28" s="30">
        <f>SUM(F29:F31)</f>
        <v>210784</v>
      </c>
      <c r="G28" s="31">
        <f>F28/$F$45*100</f>
        <v>46.21979752086956</v>
      </c>
      <c r="H28" s="51">
        <f>SUM(H29:H31)</f>
        <v>214831</v>
      </c>
      <c r="I28" s="52">
        <f>(F28/H28-1)*100</f>
        <v>-1.883806340798111</v>
      </c>
    </row>
    <row r="29" spans="1:9" ht="18" customHeight="1">
      <c r="A29" s="35"/>
      <c r="B29" s="35"/>
      <c r="C29" s="36"/>
      <c r="D29" s="74" t="s">
        <v>12</v>
      </c>
      <c r="E29" s="60"/>
      <c r="F29" s="1">
        <v>117940</v>
      </c>
      <c r="G29" s="45">
        <f aca="true" t="shared" si="2" ref="G29:G45">F29/$F$45*100</f>
        <v>25.86136955182251</v>
      </c>
      <c r="H29" s="46">
        <v>118765</v>
      </c>
      <c r="I29" s="47">
        <f aca="true" t="shared" si="3" ref="I29:I45">(F29/H29-1)*100</f>
        <v>-0.6946490969561792</v>
      </c>
    </row>
    <row r="30" spans="1:9" ht="18" customHeight="1">
      <c r="A30" s="35"/>
      <c r="B30" s="35"/>
      <c r="C30" s="36"/>
      <c r="D30" s="74" t="s">
        <v>33</v>
      </c>
      <c r="E30" s="60"/>
      <c r="F30" s="1">
        <v>7819</v>
      </c>
      <c r="G30" s="45">
        <f t="shared" si="2"/>
        <v>1.7145162669637122</v>
      </c>
      <c r="H30" s="46">
        <v>7811</v>
      </c>
      <c r="I30" s="47">
        <f t="shared" si="3"/>
        <v>0.1024196645756037</v>
      </c>
    </row>
    <row r="31" spans="1:9" ht="18" customHeight="1">
      <c r="A31" s="35"/>
      <c r="B31" s="35"/>
      <c r="C31" s="75"/>
      <c r="D31" s="74" t="s">
        <v>13</v>
      </c>
      <c r="E31" s="60"/>
      <c r="F31" s="1">
        <v>85025</v>
      </c>
      <c r="G31" s="45">
        <f t="shared" si="2"/>
        <v>18.643911702083336</v>
      </c>
      <c r="H31" s="46">
        <v>88255</v>
      </c>
      <c r="I31" s="47">
        <f t="shared" si="3"/>
        <v>-3.659849300322926</v>
      </c>
    </row>
    <row r="32" spans="1:9" ht="18" customHeight="1">
      <c r="A32" s="35"/>
      <c r="B32" s="35"/>
      <c r="C32" s="76" t="s">
        <v>14</v>
      </c>
      <c r="D32" s="50"/>
      <c r="E32" s="50"/>
      <c r="F32" s="30">
        <v>168636</v>
      </c>
      <c r="G32" s="31">
        <f t="shared" si="2"/>
        <v>36.977767642370196</v>
      </c>
      <c r="H32" s="77">
        <v>169243</v>
      </c>
      <c r="I32" s="52">
        <f t="shared" si="3"/>
        <v>-0.35865589714197954</v>
      </c>
    </row>
    <row r="33" spans="1:9" ht="18" customHeight="1">
      <c r="A33" s="35"/>
      <c r="B33" s="35"/>
      <c r="C33" s="36"/>
      <c r="D33" s="74" t="s">
        <v>15</v>
      </c>
      <c r="E33" s="60"/>
      <c r="F33" s="1">
        <v>20250</v>
      </c>
      <c r="G33" s="45">
        <f t="shared" si="2"/>
        <v>4.440331807905764</v>
      </c>
      <c r="H33" s="1">
        <v>20597</v>
      </c>
      <c r="I33" s="78">
        <f t="shared" si="3"/>
        <v>-1.6847113657328716</v>
      </c>
    </row>
    <row r="34" spans="1:9" ht="18" customHeight="1">
      <c r="A34" s="35"/>
      <c r="B34" s="35"/>
      <c r="C34" s="36"/>
      <c r="D34" s="74" t="s">
        <v>34</v>
      </c>
      <c r="E34" s="60"/>
      <c r="F34" s="1">
        <v>2695</v>
      </c>
      <c r="G34" s="45">
        <f t="shared" si="2"/>
        <v>0.5909478628299276</v>
      </c>
      <c r="H34" s="1">
        <v>2136</v>
      </c>
      <c r="I34" s="78">
        <f t="shared" si="3"/>
        <v>26.170411985018728</v>
      </c>
    </row>
    <row r="35" spans="1:9" ht="18" customHeight="1">
      <c r="A35" s="35"/>
      <c r="B35" s="35"/>
      <c r="C35" s="36"/>
      <c r="D35" s="74" t="s">
        <v>35</v>
      </c>
      <c r="E35" s="60"/>
      <c r="F35" s="1">
        <v>88915</v>
      </c>
      <c r="G35" s="45">
        <f t="shared" si="2"/>
        <v>19.49689396049091</v>
      </c>
      <c r="H35" s="1">
        <v>89330</v>
      </c>
      <c r="I35" s="78">
        <f t="shared" si="3"/>
        <v>-0.4645695734915467</v>
      </c>
    </row>
    <row r="36" spans="1:9" ht="18" customHeight="1">
      <c r="A36" s="35"/>
      <c r="B36" s="35"/>
      <c r="C36" s="36"/>
      <c r="D36" s="74" t="s">
        <v>36</v>
      </c>
      <c r="E36" s="60"/>
      <c r="F36" s="1">
        <v>1692</v>
      </c>
      <c r="G36" s="45">
        <f t="shared" si="2"/>
        <v>0.3710143910605705</v>
      </c>
      <c r="H36" s="1">
        <v>1724</v>
      </c>
      <c r="I36" s="78">
        <f t="shared" si="3"/>
        <v>-1.8561484918793503</v>
      </c>
    </row>
    <row r="37" spans="1:9" ht="18" customHeight="1">
      <c r="A37" s="35"/>
      <c r="B37" s="35"/>
      <c r="C37" s="36"/>
      <c r="D37" s="74" t="s">
        <v>16</v>
      </c>
      <c r="E37" s="60"/>
      <c r="F37" s="1">
        <v>5194</v>
      </c>
      <c r="G37" s="45">
        <f t="shared" si="2"/>
        <v>1.1389176992722243</v>
      </c>
      <c r="H37" s="1">
        <v>4881</v>
      </c>
      <c r="I37" s="78">
        <f t="shared" si="3"/>
        <v>6.412620364679378</v>
      </c>
    </row>
    <row r="38" spans="1:9" ht="18" customHeight="1">
      <c r="A38" s="35"/>
      <c r="B38" s="35"/>
      <c r="C38" s="75"/>
      <c r="D38" s="74" t="s">
        <v>37</v>
      </c>
      <c r="E38" s="60"/>
      <c r="F38" s="1">
        <v>49849</v>
      </c>
      <c r="G38" s="45">
        <f t="shared" si="2"/>
        <v>10.930671619372564</v>
      </c>
      <c r="H38" s="1">
        <v>50534</v>
      </c>
      <c r="I38" s="78">
        <f t="shared" si="3"/>
        <v>-1.3555230142082597</v>
      </c>
    </row>
    <row r="39" spans="1:9" ht="18" customHeight="1">
      <c r="A39" s="35"/>
      <c r="B39" s="35"/>
      <c r="C39" s="76" t="s">
        <v>17</v>
      </c>
      <c r="D39" s="50"/>
      <c r="E39" s="50"/>
      <c r="F39" s="30">
        <f>SUM(F40,F43)</f>
        <v>76627</v>
      </c>
      <c r="G39" s="31">
        <f t="shared" si="2"/>
        <v>16.802434836760245</v>
      </c>
      <c r="H39" s="30">
        <f>SUM(H40,H43)</f>
        <v>79067</v>
      </c>
      <c r="I39" s="79">
        <f t="shared" si="3"/>
        <v>-3.085990362603863</v>
      </c>
    </row>
    <row r="40" spans="1:9" ht="18" customHeight="1">
      <c r="A40" s="35"/>
      <c r="B40" s="35"/>
      <c r="C40" s="36"/>
      <c r="D40" s="37" t="s">
        <v>18</v>
      </c>
      <c r="E40" s="38"/>
      <c r="F40" s="39">
        <v>74008</v>
      </c>
      <c r="G40" s="40">
        <f t="shared" si="2"/>
        <v>16.228151922937766</v>
      </c>
      <c r="H40" s="39">
        <v>76404</v>
      </c>
      <c r="I40" s="80">
        <f t="shared" si="3"/>
        <v>-3.1359614679859704</v>
      </c>
    </row>
    <row r="41" spans="1:9" ht="18" customHeight="1">
      <c r="A41" s="35"/>
      <c r="B41" s="35"/>
      <c r="C41" s="36"/>
      <c r="D41" s="43"/>
      <c r="E41" s="10" t="s">
        <v>92</v>
      </c>
      <c r="F41" s="1">
        <v>54484</v>
      </c>
      <c r="G41" s="45">
        <f t="shared" si="2"/>
        <v>11.947014233182106</v>
      </c>
      <c r="H41" s="1">
        <v>54422</v>
      </c>
      <c r="I41" s="81">
        <f t="shared" si="3"/>
        <v>0.11392451582081797</v>
      </c>
    </row>
    <row r="42" spans="1:9" ht="18" customHeight="1">
      <c r="A42" s="35"/>
      <c r="B42" s="35"/>
      <c r="C42" s="36"/>
      <c r="D42" s="48"/>
      <c r="E42" s="82" t="s">
        <v>38</v>
      </c>
      <c r="F42" s="1">
        <v>19524</v>
      </c>
      <c r="G42" s="45">
        <f t="shared" si="2"/>
        <v>4.281137689755661</v>
      </c>
      <c r="H42" s="1">
        <v>21982</v>
      </c>
      <c r="I42" s="81">
        <f t="shared" si="3"/>
        <v>-11.181876080429443</v>
      </c>
    </row>
    <row r="43" spans="1:9" ht="18" customHeight="1">
      <c r="A43" s="35"/>
      <c r="B43" s="35"/>
      <c r="C43" s="36"/>
      <c r="D43" s="74" t="s">
        <v>39</v>
      </c>
      <c r="E43" s="83"/>
      <c r="F43" s="1">
        <v>2619</v>
      </c>
      <c r="G43" s="45">
        <f t="shared" si="2"/>
        <v>0.5742829138224788</v>
      </c>
      <c r="H43" s="1">
        <v>2663</v>
      </c>
      <c r="I43" s="81">
        <f t="shared" si="3"/>
        <v>-1.6522718738265163</v>
      </c>
    </row>
    <row r="44" spans="1:9" ht="18" customHeight="1">
      <c r="A44" s="35"/>
      <c r="B44" s="35"/>
      <c r="C44" s="84"/>
      <c r="D44" s="85" t="s">
        <v>40</v>
      </c>
      <c r="E44" s="86"/>
      <c r="F44" s="70">
        <v>0</v>
      </c>
      <c r="G44" s="71">
        <f t="shared" si="2"/>
        <v>0</v>
      </c>
      <c r="H44" s="65">
        <v>0</v>
      </c>
      <c r="I44" s="66" t="e">
        <f t="shared" si="3"/>
        <v>#DIV/0!</v>
      </c>
    </row>
    <row r="45" spans="1:9" ht="18" customHeight="1">
      <c r="A45" s="67"/>
      <c r="B45" s="67"/>
      <c r="C45" s="84" t="s">
        <v>19</v>
      </c>
      <c r="D45" s="87"/>
      <c r="E45" s="87"/>
      <c r="F45" s="72">
        <f>SUM(F28,F32,F39)</f>
        <v>456047</v>
      </c>
      <c r="G45" s="88">
        <f t="shared" si="2"/>
        <v>100</v>
      </c>
      <c r="H45" s="72">
        <f>SUM(H28,H32,H39)</f>
        <v>463141</v>
      </c>
      <c r="I45" s="88">
        <f t="shared" si="3"/>
        <v>-1.5317149636935645</v>
      </c>
    </row>
    <row r="46" ht="13.5">
      <c r="A46" s="11" t="s">
        <v>20</v>
      </c>
    </row>
    <row r="47" ht="13.5">
      <c r="A47" s="12" t="s">
        <v>21</v>
      </c>
    </row>
    <row r="48" ht="13.5">
      <c r="A48" s="12"/>
    </row>
    <row r="57" ht="13.5">
      <c r="I57" s="89"/>
    </row>
    <row r="58" ht="13.5">
      <c r="I58" s="89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3" sqref="F23"/>
    </sheetView>
  </sheetViews>
  <sheetFormatPr defaultColWidth="8.796875" defaultRowHeight="14.25"/>
  <cols>
    <col min="1" max="1" width="3.59765625" style="13" customWidth="1"/>
    <col min="2" max="3" width="1.59765625" style="13" customWidth="1"/>
    <col min="4" max="4" width="22.59765625" style="13" customWidth="1"/>
    <col min="5" max="5" width="10.59765625" style="13" customWidth="1"/>
    <col min="6" max="11" width="13.59765625" style="13" customWidth="1"/>
    <col min="12" max="12" width="13.59765625" style="89" customWidth="1"/>
    <col min="13" max="21" width="13.59765625" style="13" customWidth="1"/>
    <col min="22" max="25" width="12" style="13" customWidth="1"/>
    <col min="26" max="16384" width="9" style="13" customWidth="1"/>
  </cols>
  <sheetData>
    <row r="1" spans="1:7" ht="33.75" customHeight="1">
      <c r="A1" s="93" t="s">
        <v>0</v>
      </c>
      <c r="B1" s="94"/>
      <c r="C1" s="94"/>
      <c r="D1" s="95" t="s">
        <v>256</v>
      </c>
      <c r="E1" s="96"/>
      <c r="F1" s="96"/>
      <c r="G1" s="96"/>
    </row>
    <row r="2" ht="15" customHeight="1"/>
    <row r="3" spans="1:4" ht="15" customHeight="1">
      <c r="A3" s="97" t="s">
        <v>47</v>
      </c>
      <c r="B3" s="97"/>
      <c r="C3" s="97"/>
      <c r="D3" s="97"/>
    </row>
    <row r="4" spans="1:4" ht="15" customHeight="1">
      <c r="A4" s="97"/>
      <c r="B4" s="97"/>
      <c r="C4" s="97"/>
      <c r="D4" s="97"/>
    </row>
    <row r="5" spans="1:15" ht="15.75" customHeight="1">
      <c r="A5" s="69" t="s">
        <v>239</v>
      </c>
      <c r="B5" s="69"/>
      <c r="C5" s="69"/>
      <c r="D5" s="69"/>
      <c r="K5" s="98"/>
      <c r="O5" s="98" t="s">
        <v>48</v>
      </c>
    </row>
    <row r="6" spans="1:15" ht="15.75" customHeight="1">
      <c r="A6" s="99" t="s">
        <v>49</v>
      </c>
      <c r="B6" s="100"/>
      <c r="C6" s="100"/>
      <c r="D6" s="100"/>
      <c r="E6" s="101"/>
      <c r="F6" s="102" t="s">
        <v>251</v>
      </c>
      <c r="G6" s="103"/>
      <c r="H6" s="102" t="s">
        <v>252</v>
      </c>
      <c r="I6" s="103"/>
      <c r="J6" s="102" t="s">
        <v>253</v>
      </c>
      <c r="K6" s="103"/>
      <c r="L6" s="102"/>
      <c r="M6" s="103"/>
      <c r="N6" s="102"/>
      <c r="O6" s="103"/>
    </row>
    <row r="7" spans="1:15" ht="15.75" customHeight="1">
      <c r="A7" s="104"/>
      <c r="B7" s="105"/>
      <c r="C7" s="105"/>
      <c r="D7" s="105"/>
      <c r="E7" s="106"/>
      <c r="F7" s="107" t="s">
        <v>241</v>
      </c>
      <c r="G7" s="24" t="s">
        <v>2</v>
      </c>
      <c r="H7" s="107" t="s">
        <v>240</v>
      </c>
      <c r="I7" s="24" t="s">
        <v>2</v>
      </c>
      <c r="J7" s="107" t="s">
        <v>240</v>
      </c>
      <c r="K7" s="24" t="s">
        <v>2</v>
      </c>
      <c r="L7" s="107" t="s">
        <v>240</v>
      </c>
      <c r="M7" s="24" t="s">
        <v>2</v>
      </c>
      <c r="N7" s="107" t="s">
        <v>240</v>
      </c>
      <c r="O7" s="108" t="s">
        <v>2</v>
      </c>
    </row>
    <row r="8" spans="1:25" ht="15.75" customHeight="1">
      <c r="A8" s="109" t="s">
        <v>83</v>
      </c>
      <c r="B8" s="28" t="s">
        <v>50</v>
      </c>
      <c r="C8" s="29"/>
      <c r="D8" s="29"/>
      <c r="E8" s="110" t="s">
        <v>41</v>
      </c>
      <c r="F8" s="32">
        <v>4722</v>
      </c>
      <c r="G8" s="32">
        <v>3965</v>
      </c>
      <c r="H8" s="32">
        <v>150</v>
      </c>
      <c r="I8" s="32">
        <v>150</v>
      </c>
      <c r="J8" s="32">
        <v>143</v>
      </c>
      <c r="K8" s="32">
        <v>149</v>
      </c>
      <c r="L8" s="32"/>
      <c r="M8" s="111"/>
      <c r="N8" s="32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114"/>
      <c r="B9" s="89"/>
      <c r="C9" s="74" t="s">
        <v>51</v>
      </c>
      <c r="D9" s="60"/>
      <c r="E9" s="115" t="s">
        <v>42</v>
      </c>
      <c r="F9" s="46">
        <v>4722</v>
      </c>
      <c r="G9" s="46">
        <v>3965</v>
      </c>
      <c r="H9" s="46">
        <v>150</v>
      </c>
      <c r="I9" s="46">
        <v>150</v>
      </c>
      <c r="J9" s="46">
        <v>143</v>
      </c>
      <c r="K9" s="46">
        <v>149</v>
      </c>
      <c r="L9" s="46"/>
      <c r="M9" s="116"/>
      <c r="N9" s="46"/>
      <c r="O9" s="117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114"/>
      <c r="B10" s="58"/>
      <c r="C10" s="74" t="s">
        <v>52</v>
      </c>
      <c r="D10" s="60"/>
      <c r="E10" s="115" t="s">
        <v>43</v>
      </c>
      <c r="F10" s="46">
        <v>0</v>
      </c>
      <c r="G10" s="46">
        <v>0</v>
      </c>
      <c r="H10" s="46">
        <v>0</v>
      </c>
      <c r="I10" s="46">
        <v>0</v>
      </c>
      <c r="J10" s="118">
        <v>0</v>
      </c>
      <c r="K10" s="118">
        <v>0</v>
      </c>
      <c r="L10" s="46"/>
      <c r="M10" s="116"/>
      <c r="N10" s="46"/>
      <c r="O10" s="117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114"/>
      <c r="B11" s="76" t="s">
        <v>53</v>
      </c>
      <c r="C11" s="119"/>
      <c r="D11" s="119"/>
      <c r="E11" s="120" t="s">
        <v>44</v>
      </c>
      <c r="F11" s="77">
        <v>4469</v>
      </c>
      <c r="G11" s="77">
        <v>3783</v>
      </c>
      <c r="H11" s="77">
        <v>147</v>
      </c>
      <c r="I11" s="77">
        <v>152</v>
      </c>
      <c r="J11" s="77">
        <v>167</v>
      </c>
      <c r="K11" s="77">
        <v>166</v>
      </c>
      <c r="L11" s="77"/>
      <c r="M11" s="121"/>
      <c r="N11" s="77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114"/>
      <c r="B12" s="36"/>
      <c r="C12" s="74" t="s">
        <v>54</v>
      </c>
      <c r="D12" s="60"/>
      <c r="E12" s="115" t="s">
        <v>45</v>
      </c>
      <c r="F12" s="46">
        <v>4469</v>
      </c>
      <c r="G12" s="46">
        <v>3783</v>
      </c>
      <c r="H12" s="77">
        <v>147</v>
      </c>
      <c r="I12" s="77">
        <v>152</v>
      </c>
      <c r="J12" s="77">
        <v>167</v>
      </c>
      <c r="K12" s="77">
        <v>166</v>
      </c>
      <c r="L12" s="46"/>
      <c r="M12" s="116"/>
      <c r="N12" s="46"/>
      <c r="O12" s="117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114"/>
      <c r="B13" s="89"/>
      <c r="C13" s="37" t="s">
        <v>55</v>
      </c>
      <c r="D13" s="38"/>
      <c r="E13" s="123" t="s">
        <v>46</v>
      </c>
      <c r="F13" s="39">
        <v>0</v>
      </c>
      <c r="G13" s="39">
        <v>0</v>
      </c>
      <c r="H13" s="118">
        <v>0</v>
      </c>
      <c r="I13" s="118">
        <v>0</v>
      </c>
      <c r="J13" s="118">
        <v>0</v>
      </c>
      <c r="K13" s="118">
        <v>0</v>
      </c>
      <c r="L13" s="41"/>
      <c r="M13" s="124"/>
      <c r="N13" s="41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114"/>
      <c r="B14" s="59" t="s">
        <v>56</v>
      </c>
      <c r="C14" s="60"/>
      <c r="D14" s="60"/>
      <c r="E14" s="115" t="s">
        <v>97</v>
      </c>
      <c r="F14" s="1">
        <f aca="true" t="shared" si="0" ref="F14:O15">F9-F12</f>
        <v>253</v>
      </c>
      <c r="G14" s="1">
        <f t="shared" si="0"/>
        <v>182</v>
      </c>
      <c r="H14" s="1">
        <f t="shared" si="0"/>
        <v>3</v>
      </c>
      <c r="I14" s="1">
        <f t="shared" si="0"/>
        <v>-2</v>
      </c>
      <c r="J14" s="1">
        <f t="shared" si="0"/>
        <v>-24</v>
      </c>
      <c r="K14" s="1">
        <f t="shared" si="0"/>
        <v>-17</v>
      </c>
      <c r="L14" s="1">
        <f t="shared" si="0"/>
        <v>0</v>
      </c>
      <c r="M14" s="126">
        <f t="shared" si="0"/>
        <v>0</v>
      </c>
      <c r="N14" s="1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114"/>
      <c r="B15" s="59" t="s">
        <v>57</v>
      </c>
      <c r="C15" s="60"/>
      <c r="D15" s="60"/>
      <c r="E15" s="115" t="s">
        <v>98</v>
      </c>
      <c r="F15" s="1">
        <f aca="true" t="shared" si="1" ref="F15:O15">F10-F13</f>
        <v>0</v>
      </c>
      <c r="G15" s="1">
        <f t="shared" si="0"/>
        <v>0</v>
      </c>
      <c r="H15" s="1">
        <f t="shared" si="1"/>
        <v>0</v>
      </c>
      <c r="I15" s="1">
        <f t="shared" si="0"/>
        <v>0</v>
      </c>
      <c r="J15" s="1">
        <f t="shared" si="1"/>
        <v>0</v>
      </c>
      <c r="K15" s="1">
        <f t="shared" si="0"/>
        <v>0</v>
      </c>
      <c r="L15" s="1">
        <f t="shared" si="1"/>
        <v>0</v>
      </c>
      <c r="M15" s="126">
        <f t="shared" si="1"/>
        <v>0</v>
      </c>
      <c r="N15" s="1">
        <f t="shared" si="1"/>
        <v>0</v>
      </c>
      <c r="O15" s="126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114"/>
      <c r="B16" s="59" t="s">
        <v>58</v>
      </c>
      <c r="C16" s="60"/>
      <c r="D16" s="60"/>
      <c r="E16" s="115" t="s">
        <v>99</v>
      </c>
      <c r="F16" s="39">
        <f aca="true" t="shared" si="2" ref="F16:O16">F8-F11</f>
        <v>253</v>
      </c>
      <c r="G16" s="39">
        <f t="shared" si="2"/>
        <v>182</v>
      </c>
      <c r="H16" s="39">
        <f t="shared" si="2"/>
        <v>3</v>
      </c>
      <c r="I16" s="39">
        <f t="shared" si="2"/>
        <v>-2</v>
      </c>
      <c r="J16" s="39">
        <f t="shared" si="2"/>
        <v>-24</v>
      </c>
      <c r="K16" s="39">
        <f t="shared" si="2"/>
        <v>-17</v>
      </c>
      <c r="L16" s="39">
        <f t="shared" si="2"/>
        <v>0</v>
      </c>
      <c r="M16" s="127">
        <f t="shared" si="2"/>
        <v>0</v>
      </c>
      <c r="N16" s="39">
        <f t="shared" si="2"/>
        <v>0</v>
      </c>
      <c r="O16" s="127">
        <f t="shared" si="2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114"/>
      <c r="B17" s="59" t="s">
        <v>59</v>
      </c>
      <c r="C17" s="60"/>
      <c r="D17" s="60"/>
      <c r="E17" s="128"/>
      <c r="F17" s="1">
        <v>0</v>
      </c>
      <c r="G17" s="1">
        <v>0</v>
      </c>
      <c r="H17" s="118">
        <v>3516</v>
      </c>
      <c r="I17" s="118">
        <v>3524</v>
      </c>
      <c r="J17" s="46">
        <v>0</v>
      </c>
      <c r="K17" s="46">
        <v>0</v>
      </c>
      <c r="L17" s="46"/>
      <c r="M17" s="116"/>
      <c r="N17" s="118"/>
      <c r="O17" s="129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130"/>
      <c r="B18" s="68" t="s">
        <v>60</v>
      </c>
      <c r="C18" s="69"/>
      <c r="D18" s="69"/>
      <c r="E18" s="131"/>
      <c r="F18" s="91">
        <v>0</v>
      </c>
      <c r="G18" s="91">
        <v>0</v>
      </c>
      <c r="H18" s="132">
        <v>0</v>
      </c>
      <c r="I18" s="132">
        <v>0</v>
      </c>
      <c r="J18" s="132">
        <v>0</v>
      </c>
      <c r="K18" s="132">
        <v>0</v>
      </c>
      <c r="L18" s="132"/>
      <c r="M18" s="133"/>
      <c r="N18" s="132"/>
      <c r="O18" s="134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114" t="s">
        <v>84</v>
      </c>
      <c r="B19" s="76" t="s">
        <v>61</v>
      </c>
      <c r="C19" s="50"/>
      <c r="D19" s="50"/>
      <c r="E19" s="135"/>
      <c r="F19" s="30">
        <v>76</v>
      </c>
      <c r="G19" s="30">
        <v>105</v>
      </c>
      <c r="H19" s="51">
        <v>0</v>
      </c>
      <c r="I19" s="51">
        <v>0</v>
      </c>
      <c r="J19" s="51">
        <v>0</v>
      </c>
      <c r="K19" s="51">
        <v>0</v>
      </c>
      <c r="L19" s="51"/>
      <c r="M19" s="136"/>
      <c r="N19" s="51"/>
      <c r="O19" s="137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114"/>
      <c r="B20" s="75"/>
      <c r="C20" s="74" t="s">
        <v>62</v>
      </c>
      <c r="D20" s="60"/>
      <c r="E20" s="115"/>
      <c r="F20" s="1">
        <v>0</v>
      </c>
      <c r="G20" s="1">
        <v>0</v>
      </c>
      <c r="H20" s="46">
        <v>0</v>
      </c>
      <c r="I20" s="46">
        <v>0</v>
      </c>
      <c r="J20" s="46">
        <v>0</v>
      </c>
      <c r="K20" s="46">
        <v>0</v>
      </c>
      <c r="L20" s="46"/>
      <c r="M20" s="116"/>
      <c r="N20" s="46"/>
      <c r="O20" s="117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114"/>
      <c r="B21" s="138" t="s">
        <v>63</v>
      </c>
      <c r="C21" s="119"/>
      <c r="D21" s="119"/>
      <c r="E21" s="120" t="s">
        <v>100</v>
      </c>
      <c r="F21" s="139">
        <v>76</v>
      </c>
      <c r="G21" s="139">
        <v>105</v>
      </c>
      <c r="H21" s="77">
        <v>0</v>
      </c>
      <c r="I21" s="77">
        <v>0</v>
      </c>
      <c r="J21" s="77">
        <v>0</v>
      </c>
      <c r="K21" s="77">
        <v>0</v>
      </c>
      <c r="L21" s="77"/>
      <c r="M21" s="121"/>
      <c r="N21" s="77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114"/>
      <c r="B22" s="76" t="s">
        <v>64</v>
      </c>
      <c r="C22" s="50"/>
      <c r="D22" s="50"/>
      <c r="E22" s="135" t="s">
        <v>101</v>
      </c>
      <c r="F22" s="30">
        <v>2347</v>
      </c>
      <c r="G22" s="30">
        <v>2088</v>
      </c>
      <c r="H22" s="51">
        <v>67</v>
      </c>
      <c r="I22" s="51">
        <v>67</v>
      </c>
      <c r="J22" s="51">
        <v>73</v>
      </c>
      <c r="K22" s="51">
        <v>127</v>
      </c>
      <c r="L22" s="51"/>
      <c r="M22" s="136"/>
      <c r="N22" s="51"/>
      <c r="O22" s="137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114"/>
      <c r="B23" s="36" t="s">
        <v>65</v>
      </c>
      <c r="C23" s="37" t="s">
        <v>66</v>
      </c>
      <c r="D23" s="38"/>
      <c r="E23" s="123"/>
      <c r="F23" s="39">
        <v>171</v>
      </c>
      <c r="G23" s="39">
        <v>173</v>
      </c>
      <c r="H23" s="41">
        <v>0</v>
      </c>
      <c r="I23" s="41">
        <v>0</v>
      </c>
      <c r="J23" s="41">
        <v>0</v>
      </c>
      <c r="K23" s="41">
        <v>0</v>
      </c>
      <c r="L23" s="41"/>
      <c r="M23" s="124"/>
      <c r="N23" s="41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114"/>
      <c r="B24" s="59" t="s">
        <v>102</v>
      </c>
      <c r="C24" s="60"/>
      <c r="D24" s="60"/>
      <c r="E24" s="115" t="s">
        <v>103</v>
      </c>
      <c r="F24" s="1">
        <f aca="true" t="shared" si="3" ref="F24:O24">F21-F22</f>
        <v>-2271</v>
      </c>
      <c r="G24" s="1">
        <f t="shared" si="3"/>
        <v>-1983</v>
      </c>
      <c r="H24" s="1">
        <f t="shared" si="3"/>
        <v>-67</v>
      </c>
      <c r="I24" s="1">
        <f t="shared" si="3"/>
        <v>-67</v>
      </c>
      <c r="J24" s="1">
        <f t="shared" si="3"/>
        <v>-73</v>
      </c>
      <c r="K24" s="1">
        <f t="shared" si="3"/>
        <v>-127</v>
      </c>
      <c r="L24" s="1">
        <f t="shared" si="3"/>
        <v>0</v>
      </c>
      <c r="M24" s="126">
        <f t="shared" si="3"/>
        <v>0</v>
      </c>
      <c r="N24" s="1">
        <f t="shared" si="3"/>
        <v>0</v>
      </c>
      <c r="O24" s="126">
        <f t="shared" si="3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114"/>
      <c r="B25" s="140" t="s">
        <v>67</v>
      </c>
      <c r="C25" s="38"/>
      <c r="D25" s="38"/>
      <c r="E25" s="141" t="s">
        <v>104</v>
      </c>
      <c r="F25" s="142">
        <v>2271</v>
      </c>
      <c r="G25" s="142">
        <v>1983</v>
      </c>
      <c r="H25" s="143">
        <v>67</v>
      </c>
      <c r="I25" s="143">
        <v>67</v>
      </c>
      <c r="J25" s="143">
        <v>73</v>
      </c>
      <c r="K25" s="143">
        <v>127</v>
      </c>
      <c r="L25" s="143"/>
      <c r="M25" s="144"/>
      <c r="N25" s="143"/>
      <c r="O25" s="144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114"/>
      <c r="B26" s="138" t="s">
        <v>68</v>
      </c>
      <c r="C26" s="119"/>
      <c r="D26" s="119"/>
      <c r="E26" s="145"/>
      <c r="F26" s="146"/>
      <c r="G26" s="146"/>
      <c r="H26" s="147"/>
      <c r="I26" s="147"/>
      <c r="J26" s="147"/>
      <c r="K26" s="147"/>
      <c r="L26" s="147"/>
      <c r="M26" s="148"/>
      <c r="N26" s="147"/>
      <c r="O26" s="148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130"/>
      <c r="B27" s="68" t="s">
        <v>105</v>
      </c>
      <c r="C27" s="69"/>
      <c r="D27" s="69"/>
      <c r="E27" s="149" t="s">
        <v>106</v>
      </c>
      <c r="F27" s="70">
        <f aca="true" t="shared" si="4" ref="F27:O27">F24+F25</f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150">
        <f t="shared" si="4"/>
        <v>0</v>
      </c>
      <c r="N27" s="70">
        <f t="shared" si="4"/>
        <v>0</v>
      </c>
      <c r="O27" s="150">
        <f t="shared" si="4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6:25" ht="15.75" customHeight="1">
      <c r="F28" s="113"/>
      <c r="G28" s="113"/>
      <c r="H28" s="113"/>
      <c r="I28" s="113"/>
      <c r="J28" s="113"/>
      <c r="K28" s="113"/>
      <c r="L28" s="151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69"/>
      <c r="F29" s="113"/>
      <c r="G29" s="113"/>
      <c r="H29" s="113"/>
      <c r="I29" s="113"/>
      <c r="J29" s="152"/>
      <c r="K29" s="152"/>
      <c r="L29" s="151"/>
      <c r="M29" s="113"/>
      <c r="N29" s="113"/>
      <c r="O29" s="152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52"/>
    </row>
    <row r="30" spans="1:25" ht="15.75" customHeight="1">
      <c r="A30" s="153" t="s">
        <v>69</v>
      </c>
      <c r="B30" s="154"/>
      <c r="C30" s="154"/>
      <c r="D30" s="154"/>
      <c r="E30" s="155"/>
      <c r="F30" s="156" t="s">
        <v>254</v>
      </c>
      <c r="G30" s="157"/>
      <c r="H30" s="156" t="s">
        <v>255</v>
      </c>
      <c r="I30" s="157"/>
      <c r="J30" s="156"/>
      <c r="K30" s="157"/>
      <c r="L30" s="156"/>
      <c r="M30" s="157"/>
      <c r="N30" s="156"/>
      <c r="O30" s="157"/>
      <c r="P30" s="151"/>
      <c r="Q30" s="151"/>
      <c r="R30" s="151"/>
      <c r="S30" s="151"/>
      <c r="T30" s="151"/>
      <c r="U30" s="151"/>
      <c r="V30" s="151"/>
      <c r="W30" s="151"/>
      <c r="X30" s="151"/>
      <c r="Y30" s="151"/>
    </row>
    <row r="31" spans="1:25" ht="15.75" customHeight="1">
      <c r="A31" s="158"/>
      <c r="B31" s="159"/>
      <c r="C31" s="159"/>
      <c r="D31" s="159"/>
      <c r="E31" s="160"/>
      <c r="F31" s="107" t="s">
        <v>240</v>
      </c>
      <c r="G31" s="161" t="s">
        <v>2</v>
      </c>
      <c r="H31" s="107" t="s">
        <v>240</v>
      </c>
      <c r="I31" s="161" t="s">
        <v>2</v>
      </c>
      <c r="J31" s="107" t="s">
        <v>240</v>
      </c>
      <c r="K31" s="162" t="s">
        <v>2</v>
      </c>
      <c r="L31" s="107" t="s">
        <v>240</v>
      </c>
      <c r="M31" s="161" t="s">
        <v>2</v>
      </c>
      <c r="N31" s="107" t="s">
        <v>240</v>
      </c>
      <c r="O31" s="163" t="s">
        <v>2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5.75" customHeight="1">
      <c r="A32" s="109" t="s">
        <v>85</v>
      </c>
      <c r="B32" s="28" t="s">
        <v>50</v>
      </c>
      <c r="C32" s="29"/>
      <c r="D32" s="29"/>
      <c r="E32" s="165" t="s">
        <v>41</v>
      </c>
      <c r="F32" s="51">
        <v>60</v>
      </c>
      <c r="G32" s="51">
        <v>61</v>
      </c>
      <c r="H32" s="32">
        <v>3755</v>
      </c>
      <c r="I32" s="32">
        <v>3677</v>
      </c>
      <c r="J32" s="32"/>
      <c r="K32" s="112"/>
      <c r="L32" s="51"/>
      <c r="M32" s="166"/>
      <c r="N32" s="32"/>
      <c r="O32" s="167"/>
      <c r="P32" s="166"/>
      <c r="Q32" s="166"/>
      <c r="R32" s="166"/>
      <c r="S32" s="166"/>
      <c r="T32" s="168"/>
      <c r="U32" s="168"/>
      <c r="V32" s="166"/>
      <c r="W32" s="166"/>
      <c r="X32" s="168"/>
      <c r="Y32" s="168"/>
    </row>
    <row r="33" spans="1:25" ht="15.75" customHeight="1">
      <c r="A33" s="169"/>
      <c r="B33" s="89"/>
      <c r="C33" s="37" t="s">
        <v>70</v>
      </c>
      <c r="D33" s="38"/>
      <c r="E33" s="170"/>
      <c r="F33" s="41">
        <v>60</v>
      </c>
      <c r="G33" s="41">
        <v>61</v>
      </c>
      <c r="H33" s="41">
        <v>3471</v>
      </c>
      <c r="I33" s="41">
        <v>3351</v>
      </c>
      <c r="J33" s="41"/>
      <c r="K33" s="125"/>
      <c r="L33" s="41"/>
      <c r="M33" s="171"/>
      <c r="N33" s="41"/>
      <c r="O33" s="127"/>
      <c r="P33" s="166"/>
      <c r="Q33" s="166"/>
      <c r="R33" s="166"/>
      <c r="S33" s="166"/>
      <c r="T33" s="168"/>
      <c r="U33" s="168"/>
      <c r="V33" s="166"/>
      <c r="W33" s="166"/>
      <c r="X33" s="168"/>
      <c r="Y33" s="168"/>
    </row>
    <row r="34" spans="1:25" ht="15.75" customHeight="1">
      <c r="A34" s="169"/>
      <c r="B34" s="89"/>
      <c r="C34" s="172"/>
      <c r="D34" s="74" t="s">
        <v>71</v>
      </c>
      <c r="E34" s="173"/>
      <c r="F34" s="46">
        <v>60</v>
      </c>
      <c r="G34" s="46">
        <v>61</v>
      </c>
      <c r="H34" s="46">
        <v>0</v>
      </c>
      <c r="I34" s="46">
        <v>0</v>
      </c>
      <c r="J34" s="46"/>
      <c r="K34" s="117"/>
      <c r="L34" s="46"/>
      <c r="M34" s="174"/>
      <c r="N34" s="46"/>
      <c r="O34" s="126"/>
      <c r="P34" s="166"/>
      <c r="Q34" s="166"/>
      <c r="R34" s="166"/>
      <c r="S34" s="166"/>
      <c r="T34" s="168"/>
      <c r="U34" s="168"/>
      <c r="V34" s="166"/>
      <c r="W34" s="166"/>
      <c r="X34" s="168"/>
      <c r="Y34" s="168"/>
    </row>
    <row r="35" spans="1:25" ht="15.75" customHeight="1">
      <c r="A35" s="169"/>
      <c r="B35" s="58"/>
      <c r="C35" s="175" t="s">
        <v>72</v>
      </c>
      <c r="D35" s="119"/>
      <c r="E35" s="176"/>
      <c r="F35" s="77">
        <v>0</v>
      </c>
      <c r="G35" s="77">
        <v>0</v>
      </c>
      <c r="H35" s="77">
        <v>285</v>
      </c>
      <c r="I35" s="77">
        <v>326</v>
      </c>
      <c r="J35" s="177"/>
      <c r="K35" s="178"/>
      <c r="L35" s="77"/>
      <c r="M35" s="179"/>
      <c r="N35" s="77"/>
      <c r="O35" s="180"/>
      <c r="P35" s="166"/>
      <c r="Q35" s="166"/>
      <c r="R35" s="166"/>
      <c r="S35" s="166"/>
      <c r="T35" s="168"/>
      <c r="U35" s="168"/>
      <c r="V35" s="166"/>
      <c r="W35" s="166"/>
      <c r="X35" s="168"/>
      <c r="Y35" s="168"/>
    </row>
    <row r="36" spans="1:25" ht="15.75" customHeight="1">
      <c r="A36" s="169"/>
      <c r="B36" s="76" t="s">
        <v>53</v>
      </c>
      <c r="C36" s="50"/>
      <c r="D36" s="50"/>
      <c r="E36" s="165" t="s">
        <v>42</v>
      </c>
      <c r="F36" s="30">
        <v>7</v>
      </c>
      <c r="G36" s="30">
        <v>7</v>
      </c>
      <c r="H36" s="51">
        <v>3755</v>
      </c>
      <c r="I36" s="51">
        <v>3677</v>
      </c>
      <c r="J36" s="51"/>
      <c r="K36" s="137"/>
      <c r="L36" s="51"/>
      <c r="M36" s="166"/>
      <c r="N36" s="51"/>
      <c r="O36" s="181"/>
      <c r="P36" s="166"/>
      <c r="Q36" s="166"/>
      <c r="R36" s="166"/>
      <c r="S36" s="166"/>
      <c r="T36" s="166"/>
      <c r="U36" s="166"/>
      <c r="V36" s="166"/>
      <c r="W36" s="166"/>
      <c r="X36" s="168"/>
      <c r="Y36" s="168"/>
    </row>
    <row r="37" spans="1:25" ht="15.75" customHeight="1">
      <c r="A37" s="169"/>
      <c r="B37" s="89"/>
      <c r="C37" s="74" t="s">
        <v>73</v>
      </c>
      <c r="D37" s="60"/>
      <c r="E37" s="173"/>
      <c r="F37" s="1">
        <v>7</v>
      </c>
      <c r="G37" s="1">
        <v>7</v>
      </c>
      <c r="H37" s="46">
        <v>3471</v>
      </c>
      <c r="I37" s="46">
        <v>3351</v>
      </c>
      <c r="J37" s="46"/>
      <c r="K37" s="117"/>
      <c r="L37" s="46"/>
      <c r="M37" s="174"/>
      <c r="N37" s="46"/>
      <c r="O37" s="126"/>
      <c r="P37" s="166"/>
      <c r="Q37" s="166"/>
      <c r="R37" s="166"/>
      <c r="S37" s="166"/>
      <c r="T37" s="166"/>
      <c r="U37" s="166"/>
      <c r="V37" s="166"/>
      <c r="W37" s="166"/>
      <c r="X37" s="168"/>
      <c r="Y37" s="168"/>
    </row>
    <row r="38" spans="1:25" ht="15.75" customHeight="1">
      <c r="A38" s="169"/>
      <c r="B38" s="58"/>
      <c r="C38" s="74" t="s">
        <v>74</v>
      </c>
      <c r="D38" s="60"/>
      <c r="E38" s="173"/>
      <c r="F38" s="1">
        <v>0</v>
      </c>
      <c r="G38" s="1">
        <v>0</v>
      </c>
      <c r="H38" s="46">
        <v>285</v>
      </c>
      <c r="I38" s="46">
        <v>326</v>
      </c>
      <c r="J38" s="46"/>
      <c r="K38" s="178"/>
      <c r="L38" s="46"/>
      <c r="M38" s="174"/>
      <c r="N38" s="46"/>
      <c r="O38" s="126"/>
      <c r="P38" s="166"/>
      <c r="Q38" s="166"/>
      <c r="R38" s="168"/>
      <c r="S38" s="168"/>
      <c r="T38" s="166"/>
      <c r="U38" s="166"/>
      <c r="V38" s="166"/>
      <c r="W38" s="166"/>
      <c r="X38" s="168"/>
      <c r="Y38" s="168"/>
    </row>
    <row r="39" spans="1:25" ht="15.75" customHeight="1">
      <c r="A39" s="182"/>
      <c r="B39" s="84" t="s">
        <v>75</v>
      </c>
      <c r="C39" s="87"/>
      <c r="D39" s="87"/>
      <c r="E39" s="183" t="s">
        <v>108</v>
      </c>
      <c r="F39" s="70">
        <f>F32-F36</f>
        <v>53</v>
      </c>
      <c r="G39" s="70">
        <f>G32-G36</f>
        <v>54</v>
      </c>
      <c r="H39" s="70">
        <f aca="true" t="shared" si="5" ref="H39:O39">H32-H36</f>
        <v>0</v>
      </c>
      <c r="I39" s="70">
        <f t="shared" si="5"/>
        <v>0</v>
      </c>
      <c r="J39" s="70">
        <f t="shared" si="5"/>
        <v>0</v>
      </c>
      <c r="K39" s="150">
        <f t="shared" si="5"/>
        <v>0</v>
      </c>
      <c r="L39" s="70">
        <f t="shared" si="5"/>
        <v>0</v>
      </c>
      <c r="M39" s="150">
        <f t="shared" si="5"/>
        <v>0</v>
      </c>
      <c r="N39" s="70">
        <f t="shared" si="5"/>
        <v>0</v>
      </c>
      <c r="O39" s="150">
        <f t="shared" si="5"/>
        <v>0</v>
      </c>
      <c r="P39" s="166"/>
      <c r="Q39" s="166"/>
      <c r="R39" s="166"/>
      <c r="S39" s="166"/>
      <c r="T39" s="166"/>
      <c r="U39" s="166"/>
      <c r="V39" s="166"/>
      <c r="W39" s="166"/>
      <c r="X39" s="168"/>
      <c r="Y39" s="168"/>
    </row>
    <row r="40" spans="1:25" ht="15.75" customHeight="1">
      <c r="A40" s="109" t="s">
        <v>86</v>
      </c>
      <c r="B40" s="76" t="s">
        <v>76</v>
      </c>
      <c r="C40" s="50"/>
      <c r="D40" s="50"/>
      <c r="E40" s="165" t="s">
        <v>44</v>
      </c>
      <c r="F40" s="30">
        <v>43</v>
      </c>
      <c r="G40" s="30">
        <v>0</v>
      </c>
      <c r="H40" s="51">
        <v>2549</v>
      </c>
      <c r="I40" s="51">
        <v>2405</v>
      </c>
      <c r="J40" s="51"/>
      <c r="K40" s="137"/>
      <c r="L40" s="51"/>
      <c r="M40" s="166"/>
      <c r="N40" s="51"/>
      <c r="O40" s="181"/>
      <c r="P40" s="166"/>
      <c r="Q40" s="166"/>
      <c r="R40" s="166"/>
      <c r="S40" s="166"/>
      <c r="T40" s="168"/>
      <c r="U40" s="168"/>
      <c r="V40" s="168"/>
      <c r="W40" s="168"/>
      <c r="X40" s="166"/>
      <c r="Y40" s="166"/>
    </row>
    <row r="41" spans="1:25" ht="15.75" customHeight="1">
      <c r="A41" s="184"/>
      <c r="B41" s="58"/>
      <c r="C41" s="74" t="s">
        <v>77</v>
      </c>
      <c r="D41" s="60"/>
      <c r="E41" s="173"/>
      <c r="F41" s="90">
        <v>0</v>
      </c>
      <c r="G41" s="90">
        <v>0</v>
      </c>
      <c r="H41" s="177">
        <v>222</v>
      </c>
      <c r="I41" s="177">
        <v>218</v>
      </c>
      <c r="J41" s="46"/>
      <c r="K41" s="117"/>
      <c r="L41" s="46"/>
      <c r="M41" s="174"/>
      <c r="N41" s="46"/>
      <c r="O41" s="126"/>
      <c r="P41" s="168"/>
      <c r="Q41" s="168"/>
      <c r="R41" s="168"/>
      <c r="S41" s="168"/>
      <c r="T41" s="168"/>
      <c r="U41" s="168"/>
      <c r="V41" s="168"/>
      <c r="W41" s="168"/>
      <c r="X41" s="166"/>
      <c r="Y41" s="166"/>
    </row>
    <row r="42" spans="1:25" ht="15.75" customHeight="1">
      <c r="A42" s="184"/>
      <c r="B42" s="76" t="s">
        <v>64</v>
      </c>
      <c r="C42" s="50"/>
      <c r="D42" s="50"/>
      <c r="E42" s="165" t="s">
        <v>45</v>
      </c>
      <c r="F42" s="30">
        <v>274</v>
      </c>
      <c r="G42" s="30">
        <v>125</v>
      </c>
      <c r="H42" s="51">
        <v>2552</v>
      </c>
      <c r="I42" s="51">
        <v>2405</v>
      </c>
      <c r="J42" s="51"/>
      <c r="K42" s="137"/>
      <c r="L42" s="51"/>
      <c r="M42" s="166"/>
      <c r="N42" s="51"/>
      <c r="O42" s="181"/>
      <c r="P42" s="166"/>
      <c r="Q42" s="166"/>
      <c r="R42" s="166"/>
      <c r="S42" s="166"/>
      <c r="T42" s="168"/>
      <c r="U42" s="168"/>
      <c r="V42" s="166"/>
      <c r="W42" s="166"/>
      <c r="X42" s="166"/>
      <c r="Y42" s="166"/>
    </row>
    <row r="43" spans="1:25" ht="15.75" customHeight="1">
      <c r="A43" s="184"/>
      <c r="B43" s="58"/>
      <c r="C43" s="74" t="s">
        <v>78</v>
      </c>
      <c r="D43" s="60"/>
      <c r="E43" s="173"/>
      <c r="F43" s="1">
        <v>0</v>
      </c>
      <c r="G43" s="1">
        <v>0</v>
      </c>
      <c r="H43" s="46">
        <v>1354</v>
      </c>
      <c r="I43" s="46">
        <v>1314</v>
      </c>
      <c r="J43" s="177"/>
      <c r="K43" s="178"/>
      <c r="L43" s="46"/>
      <c r="M43" s="174"/>
      <c r="N43" s="46"/>
      <c r="O43" s="126"/>
      <c r="P43" s="166"/>
      <c r="Q43" s="166"/>
      <c r="R43" s="168"/>
      <c r="S43" s="166"/>
      <c r="T43" s="168"/>
      <c r="U43" s="168"/>
      <c r="V43" s="166"/>
      <c r="W43" s="166"/>
      <c r="X43" s="168"/>
      <c r="Y43" s="168"/>
    </row>
    <row r="44" spans="1:25" ht="15.75" customHeight="1">
      <c r="A44" s="185"/>
      <c r="B44" s="68" t="s">
        <v>75</v>
      </c>
      <c r="C44" s="69"/>
      <c r="D44" s="69"/>
      <c r="E44" s="183" t="s">
        <v>109</v>
      </c>
      <c r="F44" s="91">
        <f>F40-F42</f>
        <v>-231</v>
      </c>
      <c r="G44" s="91">
        <f>G40-G42</f>
        <v>-125</v>
      </c>
      <c r="H44" s="91">
        <f aca="true" t="shared" si="6" ref="H44:O44">H40-H42</f>
        <v>-3</v>
      </c>
      <c r="I44" s="91">
        <f t="shared" si="6"/>
        <v>0</v>
      </c>
      <c r="J44" s="91">
        <f t="shared" si="6"/>
        <v>0</v>
      </c>
      <c r="K44" s="186">
        <f t="shared" si="6"/>
        <v>0</v>
      </c>
      <c r="L44" s="91">
        <f t="shared" si="6"/>
        <v>0</v>
      </c>
      <c r="M44" s="186">
        <f t="shared" si="6"/>
        <v>0</v>
      </c>
      <c r="N44" s="91">
        <f t="shared" si="6"/>
        <v>0</v>
      </c>
      <c r="O44" s="186">
        <f t="shared" si="6"/>
        <v>0</v>
      </c>
      <c r="P44" s="168"/>
      <c r="Q44" s="168"/>
      <c r="R44" s="166"/>
      <c r="S44" s="166"/>
      <c r="T44" s="168"/>
      <c r="U44" s="168"/>
      <c r="V44" s="166"/>
      <c r="W44" s="166"/>
      <c r="X44" s="166"/>
      <c r="Y44" s="166"/>
    </row>
    <row r="45" spans="1:25" ht="15.75" customHeight="1">
      <c r="A45" s="187" t="s">
        <v>87</v>
      </c>
      <c r="B45" s="188" t="s">
        <v>79</v>
      </c>
      <c r="C45" s="189"/>
      <c r="D45" s="189"/>
      <c r="E45" s="190" t="s">
        <v>110</v>
      </c>
      <c r="F45" s="92">
        <f>F39+F44</f>
        <v>-178</v>
      </c>
      <c r="G45" s="92">
        <f>G39+G44</f>
        <v>-71</v>
      </c>
      <c r="H45" s="92">
        <f aca="true" t="shared" si="7" ref="H45:O45">H39+H44</f>
        <v>-3</v>
      </c>
      <c r="I45" s="92">
        <f t="shared" si="7"/>
        <v>0</v>
      </c>
      <c r="J45" s="92">
        <f t="shared" si="7"/>
        <v>0</v>
      </c>
      <c r="K45" s="191">
        <f t="shared" si="7"/>
        <v>0</v>
      </c>
      <c r="L45" s="92">
        <f t="shared" si="7"/>
        <v>0</v>
      </c>
      <c r="M45" s="191">
        <f t="shared" si="7"/>
        <v>0</v>
      </c>
      <c r="N45" s="92">
        <f t="shared" si="7"/>
        <v>0</v>
      </c>
      <c r="O45" s="191">
        <f t="shared" si="7"/>
        <v>0</v>
      </c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  <row r="46" spans="1:25" ht="15.75" customHeight="1">
      <c r="A46" s="192"/>
      <c r="B46" s="59" t="s">
        <v>80</v>
      </c>
      <c r="C46" s="60"/>
      <c r="D46" s="60"/>
      <c r="E46" s="60"/>
      <c r="F46" s="90">
        <v>0</v>
      </c>
      <c r="G46" s="90">
        <v>0</v>
      </c>
      <c r="H46" s="177">
        <v>0</v>
      </c>
      <c r="I46" s="177">
        <v>0</v>
      </c>
      <c r="J46" s="177"/>
      <c r="K46" s="178"/>
      <c r="L46" s="46"/>
      <c r="M46" s="174"/>
      <c r="N46" s="177"/>
      <c r="O46" s="129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ht="15.75" customHeight="1">
      <c r="A47" s="192"/>
      <c r="B47" s="59" t="s">
        <v>81</v>
      </c>
      <c r="C47" s="60"/>
      <c r="D47" s="60"/>
      <c r="E47" s="60"/>
      <c r="F47" s="1">
        <v>-178</v>
      </c>
      <c r="G47" s="1">
        <v>-71</v>
      </c>
      <c r="H47" s="46">
        <v>0</v>
      </c>
      <c r="I47" s="46">
        <v>0</v>
      </c>
      <c r="J47" s="46"/>
      <c r="K47" s="117"/>
      <c r="L47" s="46"/>
      <c r="M47" s="174"/>
      <c r="N47" s="46"/>
      <c r="O47" s="126"/>
      <c r="P47" s="166"/>
      <c r="Q47" s="166"/>
      <c r="R47" s="166"/>
      <c r="S47" s="166"/>
      <c r="T47" s="166"/>
      <c r="U47" s="166"/>
      <c r="V47" s="166"/>
      <c r="W47" s="166"/>
      <c r="X47" s="166"/>
      <c r="Y47" s="166"/>
    </row>
    <row r="48" spans="1:25" ht="15.75" customHeight="1">
      <c r="A48" s="193"/>
      <c r="B48" s="68" t="s">
        <v>82</v>
      </c>
      <c r="C48" s="69"/>
      <c r="D48" s="69"/>
      <c r="E48" s="69"/>
      <c r="F48" s="72">
        <v>-178</v>
      </c>
      <c r="G48" s="72">
        <v>-71</v>
      </c>
      <c r="H48" s="72">
        <v>0</v>
      </c>
      <c r="I48" s="72">
        <v>0</v>
      </c>
      <c r="J48" s="72"/>
      <c r="K48" s="194"/>
      <c r="L48" s="72"/>
      <c r="M48" s="195"/>
      <c r="N48" s="72"/>
      <c r="O48" s="150"/>
      <c r="P48" s="166"/>
      <c r="Q48" s="166"/>
      <c r="R48" s="166"/>
      <c r="S48" s="166"/>
      <c r="T48" s="166"/>
      <c r="U48" s="166"/>
      <c r="V48" s="166"/>
      <c r="W48" s="166"/>
      <c r="X48" s="166"/>
      <c r="Y48" s="166"/>
    </row>
    <row r="49" spans="1:16" ht="15.75" customHeight="1">
      <c r="A49" s="13" t="s">
        <v>111</v>
      </c>
      <c r="O49" s="89"/>
      <c r="P49" s="89"/>
    </row>
    <row r="50" spans="15:16" ht="15.75" customHeight="1">
      <c r="O50" s="89"/>
      <c r="P50" s="89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2" width="3.59765625" style="13" customWidth="1"/>
    <col min="3" max="4" width="1.59765625" style="13" customWidth="1"/>
    <col min="5" max="5" width="32.59765625" style="13" customWidth="1"/>
    <col min="6" max="6" width="15.59765625" style="13" customWidth="1"/>
    <col min="7" max="7" width="10.59765625" style="13" customWidth="1"/>
    <col min="8" max="8" width="15.59765625" style="13" customWidth="1"/>
    <col min="9" max="9" width="10.59765625" style="13" customWidth="1"/>
    <col min="10" max="11" width="9" style="13" customWidth="1"/>
    <col min="12" max="12" width="9.8984375" style="13" customWidth="1"/>
    <col min="13" max="16384" width="9" style="13" customWidth="1"/>
  </cols>
  <sheetData>
    <row r="1" spans="1:6" ht="33.75" customHeight="1">
      <c r="A1" s="2" t="s">
        <v>0</v>
      </c>
      <c r="B1" s="2"/>
      <c r="C1" s="2"/>
      <c r="D1" s="2"/>
      <c r="E1" s="3" t="s">
        <v>257</v>
      </c>
      <c r="F1" s="4"/>
    </row>
    <row r="3" ht="14.25">
      <c r="A3" s="5" t="s">
        <v>112</v>
      </c>
    </row>
    <row r="5" spans="1:5" ht="13.5">
      <c r="A5" s="6" t="s">
        <v>242</v>
      </c>
      <c r="B5" s="6"/>
      <c r="C5" s="6"/>
      <c r="D5" s="6"/>
      <c r="E5" s="6"/>
    </row>
    <row r="6" spans="1:9" ht="14.25">
      <c r="A6" s="7"/>
      <c r="H6" s="14"/>
      <c r="I6" s="15" t="s">
        <v>1</v>
      </c>
    </row>
    <row r="7" spans="1:9" ht="27" customHeight="1">
      <c r="A7" s="8"/>
      <c r="B7" s="16"/>
      <c r="C7" s="16"/>
      <c r="D7" s="16"/>
      <c r="E7" s="16"/>
      <c r="F7" s="17" t="s">
        <v>243</v>
      </c>
      <c r="G7" s="18"/>
      <c r="H7" s="19" t="s">
        <v>2</v>
      </c>
      <c r="I7" s="20" t="s">
        <v>22</v>
      </c>
    </row>
    <row r="8" spans="1:9" ht="16.5" customHeight="1">
      <c r="A8" s="21"/>
      <c r="B8" s="22"/>
      <c r="C8" s="22"/>
      <c r="D8" s="22"/>
      <c r="E8" s="22"/>
      <c r="F8" s="23" t="s">
        <v>113</v>
      </c>
      <c r="G8" s="24" t="s">
        <v>3</v>
      </c>
      <c r="H8" s="25"/>
      <c r="I8" s="26"/>
    </row>
    <row r="9" spans="1:9" ht="18" customHeight="1">
      <c r="A9" s="27" t="s">
        <v>88</v>
      </c>
      <c r="B9" s="27" t="s">
        <v>90</v>
      </c>
      <c r="C9" s="28" t="s">
        <v>4</v>
      </c>
      <c r="D9" s="29"/>
      <c r="E9" s="29"/>
      <c r="F9" s="30">
        <v>118974</v>
      </c>
      <c r="G9" s="31">
        <f>F9/$F$27*100</f>
        <v>24.89949080924287</v>
      </c>
      <c r="H9" s="30">
        <v>97854</v>
      </c>
      <c r="I9" s="196">
        <f aca="true" t="shared" si="0" ref="I9:I45">(F9/H9-1)*100</f>
        <v>21.58317493408548</v>
      </c>
    </row>
    <row r="10" spans="1:9" ht="18" customHeight="1">
      <c r="A10" s="35"/>
      <c r="B10" s="35"/>
      <c r="C10" s="36"/>
      <c r="D10" s="37" t="s">
        <v>23</v>
      </c>
      <c r="E10" s="38"/>
      <c r="F10" s="39">
        <v>35146</v>
      </c>
      <c r="G10" s="40">
        <f aca="true" t="shared" si="1" ref="G10:G27">F10/$F$27*100</f>
        <v>7.355535696720711</v>
      </c>
      <c r="H10" s="39">
        <v>33707</v>
      </c>
      <c r="I10" s="80">
        <f t="shared" si="0"/>
        <v>4.269142908001311</v>
      </c>
    </row>
    <row r="11" spans="1:9" ht="18" customHeight="1">
      <c r="A11" s="35"/>
      <c r="B11" s="35"/>
      <c r="C11" s="36"/>
      <c r="D11" s="43"/>
      <c r="E11" s="44" t="s">
        <v>24</v>
      </c>
      <c r="F11" s="1">
        <v>26663</v>
      </c>
      <c r="G11" s="45">
        <f t="shared" si="1"/>
        <v>5.580169813966434</v>
      </c>
      <c r="H11" s="1">
        <v>25259</v>
      </c>
      <c r="I11" s="78">
        <f t="shared" si="0"/>
        <v>5.558414822439528</v>
      </c>
    </row>
    <row r="12" spans="1:9" ht="18" customHeight="1">
      <c r="A12" s="35"/>
      <c r="B12" s="35"/>
      <c r="C12" s="36"/>
      <c r="D12" s="43"/>
      <c r="E12" s="44" t="s">
        <v>25</v>
      </c>
      <c r="F12" s="1">
        <v>2977</v>
      </c>
      <c r="G12" s="45">
        <f t="shared" si="1"/>
        <v>0.6230418758646092</v>
      </c>
      <c r="H12" s="1">
        <v>4083</v>
      </c>
      <c r="I12" s="78">
        <f t="shared" si="0"/>
        <v>-27.087925544942447</v>
      </c>
    </row>
    <row r="13" spans="1:9" ht="18" customHeight="1">
      <c r="A13" s="35"/>
      <c r="B13" s="35"/>
      <c r="C13" s="36"/>
      <c r="D13" s="48"/>
      <c r="E13" s="44" t="s">
        <v>26</v>
      </c>
      <c r="F13" s="1">
        <v>288</v>
      </c>
      <c r="G13" s="45">
        <f t="shared" si="1"/>
        <v>0.060274121682568856</v>
      </c>
      <c r="H13" s="1">
        <v>357</v>
      </c>
      <c r="I13" s="78">
        <f t="shared" si="0"/>
        <v>-19.327731092436974</v>
      </c>
    </row>
    <row r="14" spans="1:9" ht="18" customHeight="1">
      <c r="A14" s="35"/>
      <c r="B14" s="35"/>
      <c r="C14" s="36"/>
      <c r="D14" s="49" t="s">
        <v>27</v>
      </c>
      <c r="E14" s="50"/>
      <c r="F14" s="30">
        <v>25316</v>
      </c>
      <c r="G14" s="31">
        <f t="shared" si="1"/>
        <v>5.298262724013587</v>
      </c>
      <c r="H14" s="30">
        <v>18348</v>
      </c>
      <c r="I14" s="79">
        <f t="shared" si="0"/>
        <v>37.976891214301276</v>
      </c>
    </row>
    <row r="15" spans="1:9" ht="18" customHeight="1">
      <c r="A15" s="35"/>
      <c r="B15" s="35"/>
      <c r="C15" s="36"/>
      <c r="D15" s="43"/>
      <c r="E15" s="44" t="s">
        <v>28</v>
      </c>
      <c r="F15" s="1">
        <v>1001</v>
      </c>
      <c r="G15" s="45">
        <f t="shared" si="1"/>
        <v>0.20949442987587297</v>
      </c>
      <c r="H15" s="1">
        <v>885</v>
      </c>
      <c r="I15" s="78">
        <f t="shared" si="0"/>
        <v>13.10734463276837</v>
      </c>
    </row>
    <row r="16" spans="1:9" ht="18" customHeight="1">
      <c r="A16" s="35"/>
      <c r="B16" s="35"/>
      <c r="C16" s="36"/>
      <c r="D16" s="43"/>
      <c r="E16" s="53" t="s">
        <v>29</v>
      </c>
      <c r="F16" s="39">
        <v>24315</v>
      </c>
      <c r="G16" s="40">
        <f t="shared" si="1"/>
        <v>5.088768294137714</v>
      </c>
      <c r="H16" s="39">
        <v>17463</v>
      </c>
      <c r="I16" s="80">
        <f t="shared" si="0"/>
        <v>39.237244459714816</v>
      </c>
    </row>
    <row r="17" spans="1:9" ht="18" customHeight="1">
      <c r="A17" s="35"/>
      <c r="B17" s="35"/>
      <c r="C17" s="36"/>
      <c r="D17" s="56" t="s">
        <v>30</v>
      </c>
      <c r="E17" s="197"/>
      <c r="F17" s="39">
        <v>33880</v>
      </c>
      <c r="G17" s="40">
        <f t="shared" si="1"/>
        <v>7.090580703491085</v>
      </c>
      <c r="H17" s="39">
        <v>20733</v>
      </c>
      <c r="I17" s="80">
        <f t="shared" si="0"/>
        <v>63.410987314908596</v>
      </c>
    </row>
    <row r="18" spans="1:9" ht="18" customHeight="1">
      <c r="A18" s="35"/>
      <c r="B18" s="35"/>
      <c r="C18" s="36"/>
      <c r="D18" s="56" t="s">
        <v>94</v>
      </c>
      <c r="E18" s="57"/>
      <c r="F18" s="1">
        <v>1832</v>
      </c>
      <c r="G18" s="45">
        <f t="shared" si="1"/>
        <v>0.38341038514745185</v>
      </c>
      <c r="H18" s="1">
        <v>2117</v>
      </c>
      <c r="I18" s="78">
        <f t="shared" si="0"/>
        <v>-13.4624468587624</v>
      </c>
    </row>
    <row r="19" spans="1:9" ht="18" customHeight="1">
      <c r="A19" s="35"/>
      <c r="B19" s="35"/>
      <c r="C19" s="58"/>
      <c r="D19" s="56" t="s">
        <v>95</v>
      </c>
      <c r="E19" s="57"/>
      <c r="F19" s="46">
        <v>0</v>
      </c>
      <c r="G19" s="45">
        <f t="shared" si="1"/>
        <v>0</v>
      </c>
      <c r="H19" s="1">
        <v>364</v>
      </c>
      <c r="I19" s="78">
        <f t="shared" si="0"/>
        <v>-100</v>
      </c>
    </row>
    <row r="20" spans="1:9" ht="18" customHeight="1">
      <c r="A20" s="35"/>
      <c r="B20" s="35"/>
      <c r="C20" s="59" t="s">
        <v>5</v>
      </c>
      <c r="D20" s="60"/>
      <c r="E20" s="60"/>
      <c r="F20" s="139">
        <v>15629</v>
      </c>
      <c r="G20" s="45">
        <f t="shared" si="1"/>
        <v>3.2709175270030157</v>
      </c>
      <c r="H20" s="1">
        <v>17026</v>
      </c>
      <c r="I20" s="78">
        <f t="shared" si="0"/>
        <v>-8.205098085281337</v>
      </c>
    </row>
    <row r="21" spans="1:9" ht="18" customHeight="1">
      <c r="A21" s="35"/>
      <c r="B21" s="35"/>
      <c r="C21" s="59" t="s">
        <v>6</v>
      </c>
      <c r="D21" s="60"/>
      <c r="E21" s="60"/>
      <c r="F21" s="1">
        <v>133192</v>
      </c>
      <c r="G21" s="45">
        <f t="shared" si="1"/>
        <v>27.87510699703024</v>
      </c>
      <c r="H21" s="1">
        <v>135287</v>
      </c>
      <c r="I21" s="78">
        <f t="shared" si="0"/>
        <v>-1.5485597285770258</v>
      </c>
    </row>
    <row r="22" spans="1:9" ht="18" customHeight="1">
      <c r="A22" s="35"/>
      <c r="B22" s="35"/>
      <c r="C22" s="59" t="s">
        <v>31</v>
      </c>
      <c r="D22" s="60"/>
      <c r="E22" s="60"/>
      <c r="F22" s="1">
        <v>8881</v>
      </c>
      <c r="G22" s="45">
        <f t="shared" si="1"/>
        <v>1.8586613703572705</v>
      </c>
      <c r="H22" s="1">
        <v>8187</v>
      </c>
      <c r="I22" s="78">
        <f t="shared" si="0"/>
        <v>8.476853548308295</v>
      </c>
    </row>
    <row r="23" spans="1:9" ht="18" customHeight="1">
      <c r="A23" s="35"/>
      <c r="B23" s="35"/>
      <c r="C23" s="59" t="s">
        <v>7</v>
      </c>
      <c r="D23" s="60"/>
      <c r="E23" s="60"/>
      <c r="F23" s="1">
        <v>58718</v>
      </c>
      <c r="G23" s="45">
        <f t="shared" si="1"/>
        <v>12.288805128323187</v>
      </c>
      <c r="H23" s="1">
        <v>64132</v>
      </c>
      <c r="I23" s="78">
        <f t="shared" si="0"/>
        <v>-8.441963450383582</v>
      </c>
    </row>
    <row r="24" spans="1:9" ht="18" customHeight="1">
      <c r="A24" s="35"/>
      <c r="B24" s="35"/>
      <c r="C24" s="59" t="s">
        <v>32</v>
      </c>
      <c r="D24" s="60"/>
      <c r="E24" s="60"/>
      <c r="F24" s="1">
        <v>3924</v>
      </c>
      <c r="G24" s="45">
        <f t="shared" si="1"/>
        <v>0.8212349079250006</v>
      </c>
      <c r="H24" s="1">
        <v>3101</v>
      </c>
      <c r="I24" s="78">
        <f t="shared" si="0"/>
        <v>26.539825862624955</v>
      </c>
    </row>
    <row r="25" spans="1:9" ht="18" customHeight="1">
      <c r="A25" s="35"/>
      <c r="B25" s="35"/>
      <c r="C25" s="59" t="s">
        <v>8</v>
      </c>
      <c r="D25" s="60"/>
      <c r="E25" s="60"/>
      <c r="F25" s="1">
        <v>60050</v>
      </c>
      <c r="G25" s="45">
        <f t="shared" si="1"/>
        <v>12.567572941105068</v>
      </c>
      <c r="H25" s="1">
        <v>68402</v>
      </c>
      <c r="I25" s="78">
        <f t="shared" si="0"/>
        <v>-12.210169293295515</v>
      </c>
    </row>
    <row r="26" spans="1:9" ht="18" customHeight="1">
      <c r="A26" s="35"/>
      <c r="B26" s="35"/>
      <c r="C26" s="61" t="s">
        <v>9</v>
      </c>
      <c r="D26" s="62"/>
      <c r="E26" s="62"/>
      <c r="F26" s="63">
        <v>78449</v>
      </c>
      <c r="G26" s="64">
        <f t="shared" si="1"/>
        <v>16.418210319013347</v>
      </c>
      <c r="H26" s="63">
        <v>97700</v>
      </c>
      <c r="I26" s="198">
        <f t="shared" si="0"/>
        <v>-19.704196519959062</v>
      </c>
    </row>
    <row r="27" spans="1:9" ht="18" customHeight="1">
      <c r="A27" s="35"/>
      <c r="B27" s="67"/>
      <c r="C27" s="68" t="s">
        <v>10</v>
      </c>
      <c r="D27" s="69"/>
      <c r="E27" s="69"/>
      <c r="F27" s="70">
        <f>SUM(F9,F20:F26)</f>
        <v>477817</v>
      </c>
      <c r="G27" s="71">
        <f t="shared" si="1"/>
        <v>100</v>
      </c>
      <c r="H27" s="70">
        <f>SUM(H9,H20:H26)</f>
        <v>491689</v>
      </c>
      <c r="I27" s="88">
        <f t="shared" si="0"/>
        <v>-2.8212955750484547</v>
      </c>
    </row>
    <row r="28" spans="1:9" ht="18" customHeight="1">
      <c r="A28" s="35"/>
      <c r="B28" s="27" t="s">
        <v>89</v>
      </c>
      <c r="C28" s="28" t="s">
        <v>11</v>
      </c>
      <c r="D28" s="29"/>
      <c r="E28" s="29"/>
      <c r="F28" s="30">
        <f>SUM(F29:F31)</f>
        <v>209492</v>
      </c>
      <c r="G28" s="31">
        <f aca="true" t="shared" si="2" ref="G28:G45">F28/$F$45*100</f>
        <v>45.397552555903964</v>
      </c>
      <c r="H28" s="30">
        <f>SUM(H29:H31)</f>
        <v>206557</v>
      </c>
      <c r="I28" s="79">
        <f t="shared" si="0"/>
        <v>1.4209152921469625</v>
      </c>
    </row>
    <row r="29" spans="1:9" ht="18" customHeight="1">
      <c r="A29" s="35"/>
      <c r="B29" s="35"/>
      <c r="C29" s="36"/>
      <c r="D29" s="74" t="s">
        <v>12</v>
      </c>
      <c r="E29" s="60"/>
      <c r="F29" s="1">
        <v>117051</v>
      </c>
      <c r="G29" s="45">
        <f t="shared" si="2"/>
        <v>25.36530714404901</v>
      </c>
      <c r="H29" s="1">
        <v>115536</v>
      </c>
      <c r="I29" s="78">
        <f t="shared" si="0"/>
        <v>1.3112796011632843</v>
      </c>
    </row>
    <row r="30" spans="1:9" ht="18" customHeight="1">
      <c r="A30" s="35"/>
      <c r="B30" s="35"/>
      <c r="C30" s="36"/>
      <c r="D30" s="74" t="s">
        <v>33</v>
      </c>
      <c r="E30" s="60"/>
      <c r="F30" s="1">
        <v>7027</v>
      </c>
      <c r="G30" s="45">
        <f t="shared" si="2"/>
        <v>1.5227722386073794</v>
      </c>
      <c r="H30" s="1">
        <v>6694</v>
      </c>
      <c r="I30" s="78">
        <f t="shared" si="0"/>
        <v>4.974604123095316</v>
      </c>
    </row>
    <row r="31" spans="1:9" ht="18" customHeight="1">
      <c r="A31" s="35"/>
      <c r="B31" s="35"/>
      <c r="C31" s="75"/>
      <c r="D31" s="74" t="s">
        <v>13</v>
      </c>
      <c r="E31" s="60"/>
      <c r="F31" s="1">
        <v>85414</v>
      </c>
      <c r="G31" s="45">
        <f t="shared" si="2"/>
        <v>18.509473173247574</v>
      </c>
      <c r="H31" s="1">
        <v>84327</v>
      </c>
      <c r="I31" s="78">
        <f t="shared" si="0"/>
        <v>1.28902961091939</v>
      </c>
    </row>
    <row r="32" spans="1:9" ht="18" customHeight="1">
      <c r="A32" s="35"/>
      <c r="B32" s="35"/>
      <c r="C32" s="76" t="s">
        <v>14</v>
      </c>
      <c r="D32" s="50"/>
      <c r="E32" s="50"/>
      <c r="F32" s="30">
        <f>SUM(F33:F38)</f>
        <v>165558</v>
      </c>
      <c r="G32" s="31">
        <f t="shared" si="2"/>
        <v>35.87692134329878</v>
      </c>
      <c r="H32" s="30">
        <f>SUM(H33:H38)</f>
        <v>152814</v>
      </c>
      <c r="I32" s="79">
        <f t="shared" si="0"/>
        <v>8.339550041226595</v>
      </c>
    </row>
    <row r="33" spans="1:9" ht="18" customHeight="1">
      <c r="A33" s="35"/>
      <c r="B33" s="35"/>
      <c r="C33" s="36"/>
      <c r="D33" s="74" t="s">
        <v>15</v>
      </c>
      <c r="E33" s="60"/>
      <c r="F33" s="1">
        <v>19447</v>
      </c>
      <c r="G33" s="45">
        <f t="shared" si="2"/>
        <v>4.214223953920266</v>
      </c>
      <c r="H33" s="1">
        <v>18321</v>
      </c>
      <c r="I33" s="78">
        <f t="shared" si="0"/>
        <v>6.145952731837778</v>
      </c>
    </row>
    <row r="34" spans="1:9" ht="18" customHeight="1">
      <c r="A34" s="35"/>
      <c r="B34" s="35"/>
      <c r="C34" s="36"/>
      <c r="D34" s="74" t="s">
        <v>34</v>
      </c>
      <c r="E34" s="60"/>
      <c r="F34" s="1">
        <v>3095</v>
      </c>
      <c r="G34" s="45">
        <f t="shared" si="2"/>
        <v>0.6706958984616251</v>
      </c>
      <c r="H34" s="1">
        <v>2872</v>
      </c>
      <c r="I34" s="78">
        <f t="shared" si="0"/>
        <v>7.76462395543176</v>
      </c>
    </row>
    <row r="35" spans="1:9" ht="18" customHeight="1">
      <c r="A35" s="35"/>
      <c r="B35" s="35"/>
      <c r="C35" s="36"/>
      <c r="D35" s="74" t="s">
        <v>35</v>
      </c>
      <c r="E35" s="60"/>
      <c r="F35" s="1">
        <v>86995</v>
      </c>
      <c r="G35" s="45">
        <f t="shared" si="2"/>
        <v>18.852080674206487</v>
      </c>
      <c r="H35" s="1">
        <v>79590</v>
      </c>
      <c r="I35" s="78">
        <f t="shared" si="0"/>
        <v>9.30393265485614</v>
      </c>
    </row>
    <row r="36" spans="1:9" ht="18" customHeight="1">
      <c r="A36" s="35"/>
      <c r="B36" s="35"/>
      <c r="C36" s="36"/>
      <c r="D36" s="74" t="s">
        <v>36</v>
      </c>
      <c r="E36" s="60"/>
      <c r="F36" s="1">
        <v>1729</v>
      </c>
      <c r="G36" s="45">
        <f t="shared" si="2"/>
        <v>0.37467955038453954</v>
      </c>
      <c r="H36" s="1">
        <v>1974</v>
      </c>
      <c r="I36" s="78">
        <f t="shared" si="0"/>
        <v>-12.411347517730498</v>
      </c>
    </row>
    <row r="37" spans="1:9" ht="18" customHeight="1">
      <c r="A37" s="35"/>
      <c r="B37" s="35"/>
      <c r="C37" s="36"/>
      <c r="D37" s="74" t="s">
        <v>16</v>
      </c>
      <c r="E37" s="60"/>
      <c r="F37" s="1">
        <v>10540</v>
      </c>
      <c r="G37" s="45">
        <f t="shared" si="2"/>
        <v>2.2840500063927394</v>
      </c>
      <c r="H37" s="1">
        <v>3203</v>
      </c>
      <c r="I37" s="78">
        <f t="shared" si="0"/>
        <v>229.06650015610364</v>
      </c>
    </row>
    <row r="38" spans="1:9" ht="18" customHeight="1">
      <c r="A38" s="35"/>
      <c r="B38" s="35"/>
      <c r="C38" s="75"/>
      <c r="D38" s="74" t="s">
        <v>37</v>
      </c>
      <c r="E38" s="60"/>
      <c r="F38" s="1">
        <v>43752</v>
      </c>
      <c r="G38" s="45">
        <f t="shared" si="2"/>
        <v>9.481191259933125</v>
      </c>
      <c r="H38" s="1">
        <v>46854</v>
      </c>
      <c r="I38" s="78">
        <f t="shared" si="0"/>
        <v>-6.620566013574081</v>
      </c>
    </row>
    <row r="39" spans="1:9" ht="18" customHeight="1">
      <c r="A39" s="35"/>
      <c r="B39" s="35"/>
      <c r="C39" s="76" t="s">
        <v>17</v>
      </c>
      <c r="D39" s="50"/>
      <c r="E39" s="50"/>
      <c r="F39" s="30">
        <f>SUM(F40,F43)</f>
        <v>86411</v>
      </c>
      <c r="G39" s="31">
        <f t="shared" si="2"/>
        <v>18.725526100797254</v>
      </c>
      <c r="H39" s="30">
        <f>SUM(H40,H43)</f>
        <v>112244</v>
      </c>
      <c r="I39" s="79">
        <f t="shared" si="0"/>
        <v>-23.015038665763875</v>
      </c>
    </row>
    <row r="40" spans="1:9" ht="18" customHeight="1">
      <c r="A40" s="35"/>
      <c r="B40" s="35"/>
      <c r="C40" s="36"/>
      <c r="D40" s="37" t="s">
        <v>18</v>
      </c>
      <c r="E40" s="38"/>
      <c r="F40" s="39">
        <v>85469</v>
      </c>
      <c r="G40" s="40">
        <f t="shared" si="2"/>
        <v>18.521391840263856</v>
      </c>
      <c r="H40" s="39">
        <v>111436</v>
      </c>
      <c r="I40" s="80">
        <f t="shared" si="0"/>
        <v>-23.302164471086538</v>
      </c>
    </row>
    <row r="41" spans="1:9" ht="18" customHeight="1">
      <c r="A41" s="35"/>
      <c r="B41" s="35"/>
      <c r="C41" s="36"/>
      <c r="D41" s="43"/>
      <c r="E41" s="10" t="s">
        <v>92</v>
      </c>
      <c r="F41" s="1">
        <v>63420</v>
      </c>
      <c r="G41" s="45">
        <f t="shared" si="2"/>
        <v>13.743306584955176</v>
      </c>
      <c r="H41" s="1">
        <v>83448</v>
      </c>
      <c r="I41" s="81">
        <f t="shared" si="0"/>
        <v>-24.000575208513087</v>
      </c>
    </row>
    <row r="42" spans="1:9" ht="18" customHeight="1">
      <c r="A42" s="35"/>
      <c r="B42" s="35"/>
      <c r="C42" s="36"/>
      <c r="D42" s="48"/>
      <c r="E42" s="82" t="s">
        <v>38</v>
      </c>
      <c r="F42" s="1">
        <v>22049</v>
      </c>
      <c r="G42" s="45">
        <f t="shared" si="2"/>
        <v>4.7780852553086826</v>
      </c>
      <c r="H42" s="1">
        <v>27988</v>
      </c>
      <c r="I42" s="81">
        <f t="shared" si="0"/>
        <v>-21.219808489352577</v>
      </c>
    </row>
    <row r="43" spans="1:9" ht="18" customHeight="1">
      <c r="A43" s="35"/>
      <c r="B43" s="35"/>
      <c r="C43" s="36"/>
      <c r="D43" s="74" t="s">
        <v>39</v>
      </c>
      <c r="E43" s="83"/>
      <c r="F43" s="1">
        <v>942</v>
      </c>
      <c r="G43" s="45">
        <f t="shared" si="2"/>
        <v>0.20413426053339287</v>
      </c>
      <c r="H43" s="1">
        <v>808</v>
      </c>
      <c r="I43" s="199">
        <f t="shared" si="0"/>
        <v>16.58415841584158</v>
      </c>
    </row>
    <row r="44" spans="1:9" ht="18" customHeight="1">
      <c r="A44" s="35"/>
      <c r="B44" s="35"/>
      <c r="C44" s="84"/>
      <c r="D44" s="85" t="s">
        <v>40</v>
      </c>
      <c r="E44" s="86"/>
      <c r="F44" s="70">
        <v>0</v>
      </c>
      <c r="G44" s="71">
        <f t="shared" si="2"/>
        <v>0</v>
      </c>
      <c r="H44" s="70">
        <v>0</v>
      </c>
      <c r="I44" s="66" t="e">
        <f t="shared" si="0"/>
        <v>#DIV/0!</v>
      </c>
    </row>
    <row r="45" spans="1:9" ht="18" customHeight="1">
      <c r="A45" s="67"/>
      <c r="B45" s="67"/>
      <c r="C45" s="84" t="s">
        <v>19</v>
      </c>
      <c r="D45" s="87"/>
      <c r="E45" s="87"/>
      <c r="F45" s="72">
        <f>SUM(F28,F32,F39)</f>
        <v>461461</v>
      </c>
      <c r="G45" s="71">
        <f t="shared" si="2"/>
        <v>100</v>
      </c>
      <c r="H45" s="72">
        <f>SUM(H28,H32,H39)</f>
        <v>471615</v>
      </c>
      <c r="I45" s="200">
        <f t="shared" si="0"/>
        <v>-2.1530273634214336</v>
      </c>
    </row>
    <row r="46" ht="13.5">
      <c r="A46" s="11" t="s">
        <v>20</v>
      </c>
    </row>
    <row r="47" ht="13.5">
      <c r="A47" s="12" t="s">
        <v>21</v>
      </c>
    </row>
    <row r="57" ht="13.5">
      <c r="I57" s="89"/>
    </row>
    <row r="58" ht="13.5">
      <c r="I58" s="89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9" sqref="C9"/>
    </sheetView>
  </sheetViews>
  <sheetFormatPr defaultColWidth="8.796875" defaultRowHeight="14.25"/>
  <cols>
    <col min="1" max="1" width="5.3984375" style="13" customWidth="1"/>
    <col min="2" max="2" width="3.09765625" style="13" customWidth="1"/>
    <col min="3" max="3" width="34.69921875" style="13" customWidth="1"/>
    <col min="4" max="9" width="11.8984375" style="13" customWidth="1"/>
    <col min="10" max="16384" width="9" style="13" customWidth="1"/>
  </cols>
  <sheetData>
    <row r="1" spans="1:5" ht="33.75" customHeight="1">
      <c r="A1" s="201" t="s">
        <v>0</v>
      </c>
      <c r="B1" s="201"/>
      <c r="C1" s="3" t="s">
        <v>257</v>
      </c>
      <c r="D1" s="202"/>
      <c r="E1" s="202"/>
    </row>
    <row r="4" ht="13.5">
      <c r="A4" s="203" t="s">
        <v>114</v>
      </c>
    </row>
    <row r="5" ht="13.5">
      <c r="I5" s="15" t="s">
        <v>115</v>
      </c>
    </row>
    <row r="6" spans="1:9" s="209" customFormat="1" ht="29.25" customHeight="1">
      <c r="A6" s="205" t="s">
        <v>116</v>
      </c>
      <c r="B6" s="206"/>
      <c r="C6" s="206"/>
      <c r="D6" s="207"/>
      <c r="E6" s="208" t="s">
        <v>233</v>
      </c>
      <c r="F6" s="208" t="s">
        <v>234</v>
      </c>
      <c r="G6" s="208" t="s">
        <v>235</v>
      </c>
      <c r="H6" s="208" t="s">
        <v>236</v>
      </c>
      <c r="I6" s="208" t="s">
        <v>249</v>
      </c>
    </row>
    <row r="7" spans="1:9" ht="27" customHeight="1">
      <c r="A7" s="210" t="s">
        <v>117</v>
      </c>
      <c r="B7" s="28" t="s">
        <v>118</v>
      </c>
      <c r="C7" s="29"/>
      <c r="D7" s="110" t="s">
        <v>119</v>
      </c>
      <c r="E7" s="211">
        <v>499971</v>
      </c>
      <c r="F7" s="211">
        <v>485408</v>
      </c>
      <c r="G7" s="211">
        <v>511145</v>
      </c>
      <c r="H7" s="211">
        <v>491689</v>
      </c>
      <c r="I7" s="211">
        <v>477817</v>
      </c>
    </row>
    <row r="8" spans="1:9" ht="27" customHeight="1">
      <c r="A8" s="35"/>
      <c r="B8" s="138"/>
      <c r="C8" s="74" t="s">
        <v>120</v>
      </c>
      <c r="D8" s="115" t="s">
        <v>42</v>
      </c>
      <c r="E8" s="212">
        <v>238540</v>
      </c>
      <c r="F8" s="212">
        <v>237373</v>
      </c>
      <c r="G8" s="212">
        <v>239690</v>
      </c>
      <c r="H8" s="213">
        <v>250430</v>
      </c>
      <c r="I8" s="213">
        <v>268060</v>
      </c>
    </row>
    <row r="9" spans="1:9" ht="27" customHeight="1">
      <c r="A9" s="35"/>
      <c r="B9" s="59" t="s">
        <v>121</v>
      </c>
      <c r="C9" s="60"/>
      <c r="D9" s="173"/>
      <c r="E9" s="214">
        <v>476766</v>
      </c>
      <c r="F9" s="214">
        <v>463996</v>
      </c>
      <c r="G9" s="214">
        <v>485845</v>
      </c>
      <c r="H9" s="215">
        <v>471615</v>
      </c>
      <c r="I9" s="215">
        <v>461461</v>
      </c>
    </row>
    <row r="10" spans="1:9" ht="27" customHeight="1">
      <c r="A10" s="35"/>
      <c r="B10" s="59" t="s">
        <v>122</v>
      </c>
      <c r="C10" s="60"/>
      <c r="D10" s="173"/>
      <c r="E10" s="214">
        <v>23205</v>
      </c>
      <c r="F10" s="214">
        <v>21411</v>
      </c>
      <c r="G10" s="214">
        <v>25300</v>
      </c>
      <c r="H10" s="215">
        <v>20074</v>
      </c>
      <c r="I10" s="215">
        <v>16356</v>
      </c>
    </row>
    <row r="11" spans="1:9" ht="27" customHeight="1">
      <c r="A11" s="35"/>
      <c r="B11" s="59" t="s">
        <v>123</v>
      </c>
      <c r="C11" s="60"/>
      <c r="D11" s="173"/>
      <c r="E11" s="214">
        <v>18260</v>
      </c>
      <c r="F11" s="214">
        <v>15844</v>
      </c>
      <c r="G11" s="214">
        <v>21084</v>
      </c>
      <c r="H11" s="215">
        <v>15026</v>
      </c>
      <c r="I11" s="215">
        <v>10705</v>
      </c>
    </row>
    <row r="12" spans="1:9" ht="27" customHeight="1">
      <c r="A12" s="35"/>
      <c r="B12" s="59" t="s">
        <v>124</v>
      </c>
      <c r="C12" s="60"/>
      <c r="D12" s="173"/>
      <c r="E12" s="214">
        <v>4945</v>
      </c>
      <c r="F12" s="214">
        <v>5568</v>
      </c>
      <c r="G12" s="214">
        <v>4216</v>
      </c>
      <c r="H12" s="215">
        <v>5048</v>
      </c>
      <c r="I12" s="215">
        <v>5651</v>
      </c>
    </row>
    <row r="13" spans="1:9" ht="27" customHeight="1">
      <c r="A13" s="35"/>
      <c r="B13" s="59" t="s">
        <v>125</v>
      </c>
      <c r="C13" s="60"/>
      <c r="D13" s="170"/>
      <c r="E13" s="216">
        <v>174923</v>
      </c>
      <c r="F13" s="216">
        <v>623</v>
      </c>
      <c r="G13" s="216">
        <v>-1352</v>
      </c>
      <c r="H13" s="217">
        <v>832</v>
      </c>
      <c r="I13" s="217">
        <v>603</v>
      </c>
    </row>
    <row r="14" spans="1:9" ht="27" customHeight="1">
      <c r="A14" s="35"/>
      <c r="B14" s="140" t="s">
        <v>126</v>
      </c>
      <c r="C14" s="38"/>
      <c r="D14" s="170"/>
      <c r="E14" s="216">
        <v>267</v>
      </c>
      <c r="F14" s="216">
        <v>0</v>
      </c>
      <c r="G14" s="216">
        <v>0</v>
      </c>
      <c r="H14" s="217">
        <v>0</v>
      </c>
      <c r="I14" s="217">
        <v>0</v>
      </c>
    </row>
    <row r="15" spans="1:9" ht="27" customHeight="1">
      <c r="A15" s="35"/>
      <c r="B15" s="61" t="s">
        <v>127</v>
      </c>
      <c r="C15" s="62"/>
      <c r="D15" s="218"/>
      <c r="E15" s="219">
        <v>5751</v>
      </c>
      <c r="F15" s="219">
        <v>1834</v>
      </c>
      <c r="G15" s="219">
        <v>2983</v>
      </c>
      <c r="H15" s="220">
        <v>847</v>
      </c>
      <c r="I15" s="220">
        <v>631</v>
      </c>
    </row>
    <row r="16" spans="1:9" ht="27" customHeight="1">
      <c r="A16" s="35"/>
      <c r="B16" s="221" t="s">
        <v>128</v>
      </c>
      <c r="C16" s="222"/>
      <c r="D16" s="223" t="s">
        <v>43</v>
      </c>
      <c r="E16" s="224">
        <v>86945</v>
      </c>
      <c r="F16" s="224">
        <v>84630</v>
      </c>
      <c r="G16" s="224">
        <v>90157</v>
      </c>
      <c r="H16" s="225">
        <v>80133</v>
      </c>
      <c r="I16" s="225">
        <v>87223</v>
      </c>
    </row>
    <row r="17" spans="1:9" ht="27" customHeight="1">
      <c r="A17" s="35"/>
      <c r="B17" s="59" t="s">
        <v>129</v>
      </c>
      <c r="C17" s="60"/>
      <c r="D17" s="115" t="s">
        <v>44</v>
      </c>
      <c r="E17" s="214">
        <v>38397</v>
      </c>
      <c r="F17" s="214">
        <v>33534</v>
      </c>
      <c r="G17" s="214">
        <v>40666</v>
      </c>
      <c r="H17" s="215">
        <v>35694</v>
      </c>
      <c r="I17" s="215">
        <v>30363</v>
      </c>
    </row>
    <row r="18" spans="1:9" ht="27" customHeight="1">
      <c r="A18" s="35"/>
      <c r="B18" s="59" t="s">
        <v>130</v>
      </c>
      <c r="C18" s="60"/>
      <c r="D18" s="115" t="s">
        <v>45</v>
      </c>
      <c r="E18" s="214">
        <v>977299</v>
      </c>
      <c r="F18" s="214">
        <v>980266</v>
      </c>
      <c r="G18" s="214">
        <v>989769</v>
      </c>
      <c r="H18" s="215">
        <v>985390</v>
      </c>
      <c r="I18" s="215">
        <v>970518</v>
      </c>
    </row>
    <row r="19" spans="1:9" ht="27" customHeight="1">
      <c r="A19" s="35"/>
      <c r="B19" s="59" t="s">
        <v>131</v>
      </c>
      <c r="C19" s="60"/>
      <c r="D19" s="115" t="s">
        <v>132</v>
      </c>
      <c r="E19" s="214">
        <v>928751</v>
      </c>
      <c r="F19" s="214">
        <v>929170</v>
      </c>
      <c r="G19" s="214">
        <v>940278</v>
      </c>
      <c r="H19" s="214">
        <f>H17+H18-H16</f>
        <v>940951</v>
      </c>
      <c r="I19" s="214">
        <f>I17+I18-I16</f>
        <v>913658</v>
      </c>
    </row>
    <row r="20" spans="1:9" ht="27" customHeight="1">
      <c r="A20" s="35"/>
      <c r="B20" s="59" t="s">
        <v>133</v>
      </c>
      <c r="C20" s="60"/>
      <c r="D20" s="173" t="s">
        <v>134</v>
      </c>
      <c r="E20" s="226">
        <v>4.097002599144798</v>
      </c>
      <c r="F20" s="226">
        <v>4.129644062298577</v>
      </c>
      <c r="G20" s="226">
        <v>4.129371271225333</v>
      </c>
      <c r="H20" s="226">
        <f>H18/H8</f>
        <v>3.934792157489119</v>
      </c>
      <c r="I20" s="226">
        <f>I18/I8</f>
        <v>3.6205252555398046</v>
      </c>
    </row>
    <row r="21" spans="1:9" ht="27" customHeight="1">
      <c r="A21" s="35"/>
      <c r="B21" s="59" t="s">
        <v>135</v>
      </c>
      <c r="C21" s="60"/>
      <c r="D21" s="173" t="s">
        <v>136</v>
      </c>
      <c r="E21" s="226">
        <v>3.893481177161063</v>
      </c>
      <c r="F21" s="226">
        <v>3.9143879042688092</v>
      </c>
      <c r="G21" s="226">
        <v>3.922892068922358</v>
      </c>
      <c r="H21" s="226">
        <f>H19/H8</f>
        <v>3.7573413728387175</v>
      </c>
      <c r="I21" s="226">
        <f>I19/I8</f>
        <v>3.4084085652465865</v>
      </c>
    </row>
    <row r="22" spans="1:9" ht="27" customHeight="1">
      <c r="A22" s="35"/>
      <c r="B22" s="59" t="s">
        <v>137</v>
      </c>
      <c r="C22" s="60"/>
      <c r="D22" s="173" t="s">
        <v>138</v>
      </c>
      <c r="E22" s="214">
        <v>1132345.3929264548</v>
      </c>
      <c r="F22" s="214">
        <v>1135783.1011209919</v>
      </c>
      <c r="G22" s="214">
        <v>1146793.7317150885</v>
      </c>
      <c r="H22" s="214">
        <f>H18/H24*1000000</f>
        <v>1141720.0127451264</v>
      </c>
      <c r="I22" s="214">
        <f>I18/I24*1000000</f>
        <v>1124488.6018016976</v>
      </c>
    </row>
    <row r="23" spans="1:9" ht="27" customHeight="1">
      <c r="A23" s="35"/>
      <c r="B23" s="59" t="s">
        <v>139</v>
      </c>
      <c r="C23" s="60"/>
      <c r="D23" s="173" t="s">
        <v>140</v>
      </c>
      <c r="E23" s="214">
        <v>1076095.3567187092</v>
      </c>
      <c r="F23" s="214">
        <v>1076580.8301711904</v>
      </c>
      <c r="G23" s="214">
        <v>1089451.0905772962</v>
      </c>
      <c r="H23" s="214">
        <f>H19/H24*1000000</f>
        <v>1090230.8605856965</v>
      </c>
      <c r="I23" s="214">
        <f>I19/I24*1000000</f>
        <v>1058607.8845986733</v>
      </c>
    </row>
    <row r="24" spans="1:9" ht="27" customHeight="1">
      <c r="A24" s="35"/>
      <c r="B24" s="61" t="s">
        <v>141</v>
      </c>
      <c r="C24" s="204"/>
      <c r="D24" s="227" t="s">
        <v>142</v>
      </c>
      <c r="E24" s="219">
        <v>863075</v>
      </c>
      <c r="F24" s="219">
        <v>863075</v>
      </c>
      <c r="G24" s="220">
        <v>863075</v>
      </c>
      <c r="H24" s="220">
        <f>G24</f>
        <v>863075</v>
      </c>
      <c r="I24" s="220">
        <f>H24</f>
        <v>863075</v>
      </c>
    </row>
    <row r="25" spans="1:9" ht="27" customHeight="1">
      <c r="A25" s="35"/>
      <c r="B25" s="58" t="s">
        <v>143</v>
      </c>
      <c r="C25" s="228"/>
      <c r="D25" s="229"/>
      <c r="E25" s="212">
        <v>261026</v>
      </c>
      <c r="F25" s="212">
        <v>263473</v>
      </c>
      <c r="G25" s="212">
        <v>260864</v>
      </c>
      <c r="H25" s="230">
        <v>260067</v>
      </c>
      <c r="I25" s="230">
        <v>264906</v>
      </c>
    </row>
    <row r="26" spans="1:9" ht="27" customHeight="1">
      <c r="A26" s="35"/>
      <c r="B26" s="231" t="s">
        <v>144</v>
      </c>
      <c r="C26" s="232"/>
      <c r="D26" s="233"/>
      <c r="E26" s="234">
        <v>0.376</v>
      </c>
      <c r="F26" s="234">
        <v>0.362</v>
      </c>
      <c r="G26" s="234">
        <v>0.373</v>
      </c>
      <c r="H26" s="235">
        <v>0.372</v>
      </c>
      <c r="I26" s="235">
        <v>0.379</v>
      </c>
    </row>
    <row r="27" spans="1:9" ht="27" customHeight="1">
      <c r="A27" s="35"/>
      <c r="B27" s="231" t="s">
        <v>145</v>
      </c>
      <c r="C27" s="232"/>
      <c r="D27" s="233"/>
      <c r="E27" s="236">
        <v>1.9</v>
      </c>
      <c r="F27" s="236">
        <v>2.1</v>
      </c>
      <c r="G27" s="236">
        <v>1.6</v>
      </c>
      <c r="H27" s="237">
        <v>1.9</v>
      </c>
      <c r="I27" s="237">
        <v>2.1</v>
      </c>
    </row>
    <row r="28" spans="1:9" ht="27" customHeight="1">
      <c r="A28" s="35"/>
      <c r="B28" s="231" t="s">
        <v>146</v>
      </c>
      <c r="C28" s="232"/>
      <c r="D28" s="233"/>
      <c r="E28" s="236">
        <v>92.5</v>
      </c>
      <c r="F28" s="236">
        <v>93.8</v>
      </c>
      <c r="G28" s="236">
        <v>93.4</v>
      </c>
      <c r="H28" s="237">
        <v>93.4</v>
      </c>
      <c r="I28" s="237">
        <v>92.3</v>
      </c>
    </row>
    <row r="29" spans="1:9" ht="27" customHeight="1">
      <c r="A29" s="35"/>
      <c r="B29" s="238" t="s">
        <v>147</v>
      </c>
      <c r="C29" s="239"/>
      <c r="D29" s="240"/>
      <c r="E29" s="241">
        <v>41.7</v>
      </c>
      <c r="F29" s="241">
        <v>40.8</v>
      </c>
      <c r="G29" s="241">
        <v>39.3</v>
      </c>
      <c r="H29" s="242">
        <v>42</v>
      </c>
      <c r="I29" s="242">
        <v>43.9</v>
      </c>
    </row>
    <row r="30" spans="1:9" ht="27" customHeight="1">
      <c r="A30" s="35"/>
      <c r="B30" s="210" t="s">
        <v>148</v>
      </c>
      <c r="C30" s="188" t="s">
        <v>149</v>
      </c>
      <c r="D30" s="243"/>
      <c r="E30" s="244">
        <v>0</v>
      </c>
      <c r="F30" s="244">
        <v>0</v>
      </c>
      <c r="G30" s="244">
        <v>0</v>
      </c>
      <c r="H30" s="245">
        <v>0</v>
      </c>
      <c r="I30" s="245">
        <v>0</v>
      </c>
    </row>
    <row r="31" spans="1:9" ht="27" customHeight="1">
      <c r="A31" s="35"/>
      <c r="B31" s="35"/>
      <c r="C31" s="231" t="s">
        <v>150</v>
      </c>
      <c r="D31" s="233"/>
      <c r="E31" s="236">
        <v>0</v>
      </c>
      <c r="F31" s="236">
        <v>0</v>
      </c>
      <c r="G31" s="236">
        <v>0</v>
      </c>
      <c r="H31" s="237">
        <v>0</v>
      </c>
      <c r="I31" s="237">
        <v>0</v>
      </c>
    </row>
    <row r="32" spans="1:9" ht="27" customHeight="1">
      <c r="A32" s="35"/>
      <c r="B32" s="35"/>
      <c r="C32" s="231" t="s">
        <v>151</v>
      </c>
      <c r="D32" s="233"/>
      <c r="E32" s="236">
        <v>16.8</v>
      </c>
      <c r="F32" s="236">
        <v>16.6</v>
      </c>
      <c r="G32" s="236">
        <v>16.5</v>
      </c>
      <c r="H32" s="237">
        <v>16.2</v>
      </c>
      <c r="I32" s="237">
        <v>15.9</v>
      </c>
    </row>
    <row r="33" spans="1:9" ht="27" customHeight="1">
      <c r="A33" s="67"/>
      <c r="B33" s="67"/>
      <c r="C33" s="238" t="s">
        <v>152</v>
      </c>
      <c r="D33" s="240"/>
      <c r="E33" s="241">
        <v>223.6</v>
      </c>
      <c r="F33" s="241">
        <v>216.7</v>
      </c>
      <c r="G33" s="241">
        <v>215.8</v>
      </c>
      <c r="H33" s="242">
        <v>213.2</v>
      </c>
      <c r="I33" s="242">
        <v>202.4</v>
      </c>
    </row>
    <row r="34" spans="1:9" ht="27" customHeight="1">
      <c r="A34" s="13" t="s">
        <v>250</v>
      </c>
      <c r="B34" s="89"/>
      <c r="C34" s="89"/>
      <c r="D34" s="89"/>
      <c r="E34" s="246"/>
      <c r="F34" s="246"/>
      <c r="G34" s="246"/>
      <c r="H34" s="246"/>
      <c r="I34" s="247"/>
    </row>
    <row r="35" ht="27" customHeight="1">
      <c r="A35" s="13" t="s">
        <v>111</v>
      </c>
    </row>
    <row r="36" ht="13.5">
      <c r="A36" s="24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1" width="3.59765625" style="13" customWidth="1"/>
    <col min="2" max="3" width="1.59765625" style="13" customWidth="1"/>
    <col min="4" max="4" width="22.59765625" style="13" customWidth="1"/>
    <col min="5" max="5" width="10.59765625" style="13" customWidth="1"/>
    <col min="6" max="11" width="13.59765625" style="13" customWidth="1"/>
    <col min="12" max="12" width="13.59765625" style="89" customWidth="1"/>
    <col min="13" max="21" width="13.59765625" style="13" customWidth="1"/>
    <col min="22" max="25" width="12" style="13" customWidth="1"/>
    <col min="26" max="16384" width="9" style="13" customWidth="1"/>
  </cols>
  <sheetData>
    <row r="1" spans="1:7" ht="33.75" customHeight="1">
      <c r="A1" s="93" t="s">
        <v>0</v>
      </c>
      <c r="B1" s="94"/>
      <c r="C1" s="94"/>
      <c r="D1" s="95" t="s">
        <v>257</v>
      </c>
      <c r="E1" s="96"/>
      <c r="F1" s="96"/>
      <c r="G1" s="96"/>
    </row>
    <row r="2" ht="15" customHeight="1"/>
    <row r="3" spans="1:4" ht="15" customHeight="1">
      <c r="A3" s="97" t="s">
        <v>153</v>
      </c>
      <c r="B3" s="97"/>
      <c r="C3" s="97"/>
      <c r="D3" s="97"/>
    </row>
    <row r="4" spans="1:4" ht="15" customHeight="1">
      <c r="A4" s="97"/>
      <c r="B4" s="97"/>
      <c r="C4" s="97"/>
      <c r="D4" s="97"/>
    </row>
    <row r="5" spans="1:15" ht="15.75" customHeight="1">
      <c r="A5" s="69" t="s">
        <v>244</v>
      </c>
      <c r="B5" s="69"/>
      <c r="C5" s="69"/>
      <c r="D5" s="69"/>
      <c r="K5" s="98"/>
      <c r="O5" s="98" t="s">
        <v>48</v>
      </c>
    </row>
    <row r="6" spans="1:15" ht="15.75" customHeight="1">
      <c r="A6" s="99" t="s">
        <v>49</v>
      </c>
      <c r="B6" s="100"/>
      <c r="C6" s="100"/>
      <c r="D6" s="100"/>
      <c r="E6" s="101"/>
      <c r="F6" s="102" t="s">
        <v>251</v>
      </c>
      <c r="G6" s="103"/>
      <c r="H6" s="102" t="s">
        <v>252</v>
      </c>
      <c r="I6" s="103"/>
      <c r="J6" s="102" t="s">
        <v>253</v>
      </c>
      <c r="K6" s="103"/>
      <c r="L6" s="102"/>
      <c r="M6" s="103"/>
      <c r="N6" s="102"/>
      <c r="O6" s="103"/>
    </row>
    <row r="7" spans="1:15" ht="15.75" customHeight="1">
      <c r="A7" s="104"/>
      <c r="B7" s="105"/>
      <c r="C7" s="105"/>
      <c r="D7" s="105"/>
      <c r="E7" s="106"/>
      <c r="F7" s="107" t="s">
        <v>246</v>
      </c>
      <c r="G7" s="24" t="s">
        <v>2</v>
      </c>
      <c r="H7" s="107" t="s">
        <v>245</v>
      </c>
      <c r="I7" s="24" t="s">
        <v>2</v>
      </c>
      <c r="J7" s="107" t="s">
        <v>245</v>
      </c>
      <c r="K7" s="24" t="s">
        <v>2</v>
      </c>
      <c r="L7" s="107" t="s">
        <v>245</v>
      </c>
      <c r="M7" s="24" t="s">
        <v>2</v>
      </c>
      <c r="N7" s="107" t="s">
        <v>245</v>
      </c>
      <c r="O7" s="108" t="s">
        <v>2</v>
      </c>
    </row>
    <row r="8" spans="1:25" ht="15.75" customHeight="1">
      <c r="A8" s="109" t="s">
        <v>83</v>
      </c>
      <c r="B8" s="28" t="s">
        <v>50</v>
      </c>
      <c r="C8" s="29"/>
      <c r="D8" s="29"/>
      <c r="E8" s="110" t="s">
        <v>41</v>
      </c>
      <c r="F8" s="32">
        <v>3969</v>
      </c>
      <c r="G8" s="32">
        <v>3931</v>
      </c>
      <c r="H8" s="32">
        <v>151</v>
      </c>
      <c r="I8" s="32">
        <v>153</v>
      </c>
      <c r="J8" s="32">
        <v>146</v>
      </c>
      <c r="K8" s="32">
        <v>153</v>
      </c>
      <c r="L8" s="32"/>
      <c r="M8" s="111"/>
      <c r="N8" s="32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114"/>
      <c r="B9" s="89"/>
      <c r="C9" s="74" t="s">
        <v>51</v>
      </c>
      <c r="D9" s="60"/>
      <c r="E9" s="115" t="s">
        <v>42</v>
      </c>
      <c r="F9" s="46">
        <v>3904</v>
      </c>
      <c r="G9" s="46">
        <v>3618</v>
      </c>
      <c r="H9" s="46">
        <v>151</v>
      </c>
      <c r="I9" s="46">
        <v>153</v>
      </c>
      <c r="J9" s="46">
        <v>146</v>
      </c>
      <c r="K9" s="46">
        <v>153</v>
      </c>
      <c r="L9" s="46"/>
      <c r="M9" s="116"/>
      <c r="N9" s="46"/>
      <c r="O9" s="117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114"/>
      <c r="B10" s="58"/>
      <c r="C10" s="74" t="s">
        <v>52</v>
      </c>
      <c r="D10" s="60"/>
      <c r="E10" s="115" t="s">
        <v>43</v>
      </c>
      <c r="F10" s="46">
        <v>65</v>
      </c>
      <c r="G10" s="46">
        <v>313</v>
      </c>
      <c r="H10" s="46">
        <v>0</v>
      </c>
      <c r="I10" s="46">
        <v>0</v>
      </c>
      <c r="J10" s="118">
        <v>0</v>
      </c>
      <c r="K10" s="118">
        <v>0</v>
      </c>
      <c r="L10" s="46"/>
      <c r="M10" s="116"/>
      <c r="N10" s="46"/>
      <c r="O10" s="117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114"/>
      <c r="B11" s="76" t="s">
        <v>53</v>
      </c>
      <c r="C11" s="119"/>
      <c r="D11" s="119"/>
      <c r="E11" s="120" t="s">
        <v>44</v>
      </c>
      <c r="F11" s="77">
        <v>3293</v>
      </c>
      <c r="G11" s="77">
        <v>3184</v>
      </c>
      <c r="H11" s="77">
        <v>145</v>
      </c>
      <c r="I11" s="77">
        <v>147</v>
      </c>
      <c r="J11" s="77">
        <v>114</v>
      </c>
      <c r="K11" s="77">
        <v>127</v>
      </c>
      <c r="L11" s="77"/>
      <c r="M11" s="121"/>
      <c r="N11" s="77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114"/>
      <c r="B12" s="36"/>
      <c r="C12" s="74" t="s">
        <v>54</v>
      </c>
      <c r="D12" s="60"/>
      <c r="E12" s="115" t="s">
        <v>45</v>
      </c>
      <c r="F12" s="46">
        <v>3285</v>
      </c>
      <c r="G12" s="46">
        <v>2876</v>
      </c>
      <c r="H12" s="77">
        <v>145</v>
      </c>
      <c r="I12" s="77">
        <v>147</v>
      </c>
      <c r="J12" s="77">
        <v>114</v>
      </c>
      <c r="K12" s="77">
        <v>124</v>
      </c>
      <c r="L12" s="46"/>
      <c r="M12" s="116"/>
      <c r="N12" s="46"/>
      <c r="O12" s="117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114"/>
      <c r="B13" s="89"/>
      <c r="C13" s="37" t="s">
        <v>55</v>
      </c>
      <c r="D13" s="38"/>
      <c r="E13" s="123" t="s">
        <v>46</v>
      </c>
      <c r="F13" s="41">
        <v>8</v>
      </c>
      <c r="G13" s="41">
        <v>308</v>
      </c>
      <c r="H13" s="118">
        <v>0</v>
      </c>
      <c r="I13" s="118">
        <v>0</v>
      </c>
      <c r="J13" s="118">
        <v>0</v>
      </c>
      <c r="K13" s="118">
        <v>3</v>
      </c>
      <c r="L13" s="41"/>
      <c r="M13" s="124"/>
      <c r="N13" s="41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114"/>
      <c r="B14" s="59" t="s">
        <v>56</v>
      </c>
      <c r="C14" s="60"/>
      <c r="D14" s="60"/>
      <c r="E14" s="115" t="s">
        <v>154</v>
      </c>
      <c r="F14" s="1">
        <f aca="true" t="shared" si="0" ref="F14:O15">F9-F12</f>
        <v>619</v>
      </c>
      <c r="G14" s="1">
        <f t="shared" si="0"/>
        <v>742</v>
      </c>
      <c r="H14" s="1">
        <f t="shared" si="0"/>
        <v>6</v>
      </c>
      <c r="I14" s="1">
        <f t="shared" si="0"/>
        <v>6</v>
      </c>
      <c r="J14" s="1">
        <f t="shared" si="0"/>
        <v>32</v>
      </c>
      <c r="K14" s="1">
        <f t="shared" si="0"/>
        <v>29</v>
      </c>
      <c r="L14" s="1">
        <f t="shared" si="0"/>
        <v>0</v>
      </c>
      <c r="M14" s="126">
        <f t="shared" si="0"/>
        <v>0</v>
      </c>
      <c r="N14" s="1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114"/>
      <c r="B15" s="59" t="s">
        <v>57</v>
      </c>
      <c r="C15" s="60"/>
      <c r="D15" s="60"/>
      <c r="E15" s="115" t="s">
        <v>155</v>
      </c>
      <c r="F15" s="1">
        <f t="shared" si="0"/>
        <v>57</v>
      </c>
      <c r="G15" s="1">
        <f t="shared" si="0"/>
        <v>5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-3</v>
      </c>
      <c r="L15" s="1">
        <f t="shared" si="0"/>
        <v>0</v>
      </c>
      <c r="M15" s="126">
        <f t="shared" si="0"/>
        <v>0</v>
      </c>
      <c r="N15" s="1">
        <f t="shared" si="0"/>
        <v>0</v>
      </c>
      <c r="O15" s="126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114"/>
      <c r="B16" s="59" t="s">
        <v>58</v>
      </c>
      <c r="C16" s="60"/>
      <c r="D16" s="60"/>
      <c r="E16" s="115" t="s">
        <v>156</v>
      </c>
      <c r="F16" s="1">
        <f aca="true" t="shared" si="1" ref="F16:O16">F8-F11</f>
        <v>676</v>
      </c>
      <c r="G16" s="1">
        <f t="shared" si="1"/>
        <v>747</v>
      </c>
      <c r="H16" s="1">
        <f t="shared" si="1"/>
        <v>6</v>
      </c>
      <c r="I16" s="1">
        <f t="shared" si="1"/>
        <v>6</v>
      </c>
      <c r="J16" s="1">
        <f t="shared" si="1"/>
        <v>32</v>
      </c>
      <c r="K16" s="1">
        <f t="shared" si="1"/>
        <v>26</v>
      </c>
      <c r="L16" s="1">
        <f t="shared" si="1"/>
        <v>0</v>
      </c>
      <c r="M16" s="126">
        <f t="shared" si="1"/>
        <v>0</v>
      </c>
      <c r="N16" s="1">
        <f t="shared" si="1"/>
        <v>0</v>
      </c>
      <c r="O16" s="126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114"/>
      <c r="B17" s="59" t="s">
        <v>59</v>
      </c>
      <c r="C17" s="60"/>
      <c r="D17" s="60"/>
      <c r="E17" s="128"/>
      <c r="F17" s="249">
        <v>0</v>
      </c>
      <c r="G17" s="250">
        <v>0</v>
      </c>
      <c r="H17" s="118">
        <v>3526</v>
      </c>
      <c r="I17" s="118">
        <v>3532</v>
      </c>
      <c r="J17" s="46">
        <v>0</v>
      </c>
      <c r="K17" s="46">
        <v>0</v>
      </c>
      <c r="L17" s="46"/>
      <c r="M17" s="116"/>
      <c r="N17" s="118"/>
      <c r="O17" s="129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130"/>
      <c r="B18" s="68" t="s">
        <v>60</v>
      </c>
      <c r="C18" s="69"/>
      <c r="D18" s="69"/>
      <c r="E18" s="131"/>
      <c r="F18" s="91">
        <v>0</v>
      </c>
      <c r="G18" s="91">
        <v>0</v>
      </c>
      <c r="H18" s="132">
        <v>0</v>
      </c>
      <c r="I18" s="132">
        <v>0</v>
      </c>
      <c r="J18" s="132">
        <v>0</v>
      </c>
      <c r="K18" s="132">
        <v>0</v>
      </c>
      <c r="L18" s="132"/>
      <c r="M18" s="133"/>
      <c r="N18" s="132"/>
      <c r="O18" s="134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114" t="s">
        <v>84</v>
      </c>
      <c r="B19" s="76" t="s">
        <v>61</v>
      </c>
      <c r="C19" s="50"/>
      <c r="D19" s="50"/>
      <c r="E19" s="135"/>
      <c r="F19" s="30">
        <v>172</v>
      </c>
      <c r="G19" s="30">
        <v>94</v>
      </c>
      <c r="H19" s="51">
        <v>0</v>
      </c>
      <c r="I19" s="51">
        <v>0</v>
      </c>
      <c r="J19" s="51">
        <v>0</v>
      </c>
      <c r="K19" s="51">
        <v>0</v>
      </c>
      <c r="L19" s="51"/>
      <c r="M19" s="136"/>
      <c r="N19" s="51"/>
      <c r="O19" s="137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114"/>
      <c r="B20" s="75"/>
      <c r="C20" s="74" t="s">
        <v>62</v>
      </c>
      <c r="D20" s="60"/>
      <c r="E20" s="115"/>
      <c r="F20" s="1">
        <v>0</v>
      </c>
      <c r="G20" s="1">
        <v>0</v>
      </c>
      <c r="H20" s="46">
        <v>0</v>
      </c>
      <c r="I20" s="46">
        <v>0</v>
      </c>
      <c r="J20" s="46">
        <v>0</v>
      </c>
      <c r="K20" s="46">
        <v>0</v>
      </c>
      <c r="L20" s="46"/>
      <c r="M20" s="116"/>
      <c r="N20" s="46"/>
      <c r="O20" s="117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114"/>
      <c r="B21" s="138" t="s">
        <v>63</v>
      </c>
      <c r="C21" s="119"/>
      <c r="D21" s="119"/>
      <c r="E21" s="120" t="s">
        <v>157</v>
      </c>
      <c r="F21" s="139">
        <v>172</v>
      </c>
      <c r="G21" s="139">
        <v>94</v>
      </c>
      <c r="H21" s="77">
        <v>0</v>
      </c>
      <c r="I21" s="77">
        <v>0</v>
      </c>
      <c r="J21" s="77">
        <v>0</v>
      </c>
      <c r="K21" s="77">
        <v>0</v>
      </c>
      <c r="L21" s="77"/>
      <c r="M21" s="121"/>
      <c r="N21" s="77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114"/>
      <c r="B22" s="76" t="s">
        <v>64</v>
      </c>
      <c r="C22" s="50"/>
      <c r="D22" s="50"/>
      <c r="E22" s="135" t="s">
        <v>158</v>
      </c>
      <c r="F22" s="30">
        <v>2253</v>
      </c>
      <c r="G22" s="30">
        <v>1257</v>
      </c>
      <c r="H22" s="51">
        <v>76</v>
      </c>
      <c r="I22" s="51">
        <v>76</v>
      </c>
      <c r="J22" s="51">
        <v>133</v>
      </c>
      <c r="K22" s="51">
        <v>31</v>
      </c>
      <c r="L22" s="51"/>
      <c r="M22" s="136"/>
      <c r="N22" s="51"/>
      <c r="O22" s="137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114"/>
      <c r="B23" s="36" t="s">
        <v>65</v>
      </c>
      <c r="C23" s="37" t="s">
        <v>66</v>
      </c>
      <c r="D23" s="38"/>
      <c r="E23" s="123"/>
      <c r="F23" s="39">
        <v>167</v>
      </c>
      <c r="G23" s="39">
        <v>212</v>
      </c>
      <c r="H23" s="41">
        <v>0</v>
      </c>
      <c r="I23" s="41">
        <v>0</v>
      </c>
      <c r="J23" s="41">
        <v>0</v>
      </c>
      <c r="K23" s="41">
        <v>0</v>
      </c>
      <c r="L23" s="41"/>
      <c r="M23" s="124"/>
      <c r="N23" s="41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114"/>
      <c r="B24" s="59" t="s">
        <v>159</v>
      </c>
      <c r="C24" s="60"/>
      <c r="D24" s="60"/>
      <c r="E24" s="115" t="s">
        <v>160</v>
      </c>
      <c r="F24" s="1">
        <f aca="true" t="shared" si="2" ref="F24:O24">F21-F22</f>
        <v>-2081</v>
      </c>
      <c r="G24" s="1">
        <f t="shared" si="2"/>
        <v>-1163</v>
      </c>
      <c r="H24" s="1">
        <f t="shared" si="2"/>
        <v>-76</v>
      </c>
      <c r="I24" s="1">
        <f t="shared" si="2"/>
        <v>-76</v>
      </c>
      <c r="J24" s="1">
        <f t="shared" si="2"/>
        <v>-133</v>
      </c>
      <c r="K24" s="1">
        <f t="shared" si="2"/>
        <v>-31</v>
      </c>
      <c r="L24" s="1">
        <f t="shared" si="2"/>
        <v>0</v>
      </c>
      <c r="M24" s="126">
        <f t="shared" si="2"/>
        <v>0</v>
      </c>
      <c r="N24" s="1">
        <f t="shared" si="2"/>
        <v>0</v>
      </c>
      <c r="O24" s="126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114"/>
      <c r="B25" s="140" t="s">
        <v>67</v>
      </c>
      <c r="C25" s="38"/>
      <c r="D25" s="38"/>
      <c r="E25" s="141" t="s">
        <v>161</v>
      </c>
      <c r="F25" s="142">
        <v>2081</v>
      </c>
      <c r="G25" s="142">
        <v>1163</v>
      </c>
      <c r="H25" s="143">
        <v>76</v>
      </c>
      <c r="I25" s="143">
        <v>76</v>
      </c>
      <c r="J25" s="143">
        <v>133</v>
      </c>
      <c r="K25" s="143">
        <v>31</v>
      </c>
      <c r="L25" s="143"/>
      <c r="M25" s="144"/>
      <c r="N25" s="143"/>
      <c r="O25" s="144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114"/>
      <c r="B26" s="138" t="s">
        <v>68</v>
      </c>
      <c r="C26" s="119"/>
      <c r="D26" s="119"/>
      <c r="E26" s="145"/>
      <c r="F26" s="146"/>
      <c r="G26" s="146"/>
      <c r="H26" s="147"/>
      <c r="I26" s="147"/>
      <c r="J26" s="147"/>
      <c r="K26" s="147"/>
      <c r="L26" s="147"/>
      <c r="M26" s="148"/>
      <c r="N26" s="147"/>
      <c r="O26" s="148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130"/>
      <c r="B27" s="68" t="s">
        <v>162</v>
      </c>
      <c r="C27" s="69"/>
      <c r="D27" s="69"/>
      <c r="E27" s="149" t="s">
        <v>163</v>
      </c>
      <c r="F27" s="70">
        <f aca="true" t="shared" si="3" ref="F27:O27">F24+F25</f>
        <v>0</v>
      </c>
      <c r="G27" s="70">
        <f t="shared" si="3"/>
        <v>0</v>
      </c>
      <c r="H27" s="70">
        <f t="shared" si="3"/>
        <v>0</v>
      </c>
      <c r="I27" s="70">
        <f t="shared" si="3"/>
        <v>0</v>
      </c>
      <c r="J27" s="70">
        <f t="shared" si="3"/>
        <v>0</v>
      </c>
      <c r="K27" s="70">
        <f t="shared" si="3"/>
        <v>0</v>
      </c>
      <c r="L27" s="70">
        <f t="shared" si="3"/>
        <v>0</v>
      </c>
      <c r="M27" s="150">
        <f t="shared" si="3"/>
        <v>0</v>
      </c>
      <c r="N27" s="70">
        <f t="shared" si="3"/>
        <v>0</v>
      </c>
      <c r="O27" s="150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6:25" ht="15.75" customHeight="1">
      <c r="F28" s="113"/>
      <c r="G28" s="113"/>
      <c r="H28" s="113"/>
      <c r="I28" s="113"/>
      <c r="J28" s="113"/>
      <c r="K28" s="113"/>
      <c r="L28" s="151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69"/>
      <c r="F29" s="113"/>
      <c r="G29" s="113"/>
      <c r="H29" s="113"/>
      <c r="I29" s="113"/>
      <c r="J29" s="152"/>
      <c r="K29" s="152"/>
      <c r="L29" s="151"/>
      <c r="M29" s="113"/>
      <c r="N29" s="113"/>
      <c r="O29" s="152" t="s">
        <v>164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52"/>
    </row>
    <row r="30" spans="1:25" ht="15.75" customHeight="1">
      <c r="A30" s="153" t="s">
        <v>69</v>
      </c>
      <c r="B30" s="154"/>
      <c r="C30" s="154"/>
      <c r="D30" s="154"/>
      <c r="E30" s="155"/>
      <c r="F30" s="156" t="s">
        <v>254</v>
      </c>
      <c r="G30" s="157"/>
      <c r="H30" s="156" t="s">
        <v>255</v>
      </c>
      <c r="I30" s="157"/>
      <c r="J30" s="156"/>
      <c r="K30" s="157"/>
      <c r="L30" s="156"/>
      <c r="M30" s="157"/>
      <c r="N30" s="156"/>
      <c r="O30" s="157"/>
      <c r="P30" s="151"/>
      <c r="Q30" s="151"/>
      <c r="R30" s="151"/>
      <c r="S30" s="151"/>
      <c r="T30" s="151"/>
      <c r="U30" s="151"/>
      <c r="V30" s="151"/>
      <c r="W30" s="151"/>
      <c r="X30" s="151"/>
      <c r="Y30" s="151"/>
    </row>
    <row r="31" spans="1:25" ht="15.75" customHeight="1">
      <c r="A31" s="158"/>
      <c r="B31" s="159"/>
      <c r="C31" s="159"/>
      <c r="D31" s="159"/>
      <c r="E31" s="160"/>
      <c r="F31" s="107" t="s">
        <v>245</v>
      </c>
      <c r="G31" s="24" t="s">
        <v>2</v>
      </c>
      <c r="H31" s="107" t="s">
        <v>245</v>
      </c>
      <c r="I31" s="24" t="s">
        <v>2</v>
      </c>
      <c r="J31" s="107" t="s">
        <v>245</v>
      </c>
      <c r="K31" s="24" t="s">
        <v>2</v>
      </c>
      <c r="L31" s="107" t="s">
        <v>245</v>
      </c>
      <c r="M31" s="24" t="s">
        <v>2</v>
      </c>
      <c r="N31" s="107" t="s">
        <v>245</v>
      </c>
      <c r="O31" s="251" t="s">
        <v>2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5.75" customHeight="1">
      <c r="A32" s="109" t="s">
        <v>85</v>
      </c>
      <c r="B32" s="28" t="s">
        <v>50</v>
      </c>
      <c r="C32" s="29"/>
      <c r="D32" s="29"/>
      <c r="E32" s="165" t="s">
        <v>41</v>
      </c>
      <c r="F32" s="51">
        <v>61</v>
      </c>
      <c r="G32" s="51">
        <v>10</v>
      </c>
      <c r="H32" s="32">
        <v>3570</v>
      </c>
      <c r="I32" s="32">
        <v>3521</v>
      </c>
      <c r="J32" s="32"/>
      <c r="K32" s="112"/>
      <c r="L32" s="51"/>
      <c r="M32" s="166"/>
      <c r="N32" s="32"/>
      <c r="O32" s="167"/>
      <c r="P32" s="166"/>
      <c r="Q32" s="166"/>
      <c r="R32" s="166"/>
      <c r="S32" s="166"/>
      <c r="T32" s="168"/>
      <c r="U32" s="168"/>
      <c r="V32" s="166"/>
      <c r="W32" s="166"/>
      <c r="X32" s="168"/>
      <c r="Y32" s="168"/>
    </row>
    <row r="33" spans="1:25" ht="15.75" customHeight="1">
      <c r="A33" s="169"/>
      <c r="B33" s="89"/>
      <c r="C33" s="37" t="s">
        <v>70</v>
      </c>
      <c r="D33" s="38"/>
      <c r="E33" s="170"/>
      <c r="F33" s="41">
        <v>61</v>
      </c>
      <c r="G33" s="41">
        <v>10</v>
      </c>
      <c r="H33" s="41">
        <v>2700</v>
      </c>
      <c r="I33" s="41">
        <v>2551</v>
      </c>
      <c r="J33" s="41"/>
      <c r="K33" s="125"/>
      <c r="L33" s="41"/>
      <c r="M33" s="171"/>
      <c r="N33" s="41"/>
      <c r="O33" s="127"/>
      <c r="P33" s="166"/>
      <c r="Q33" s="166"/>
      <c r="R33" s="166"/>
      <c r="S33" s="166"/>
      <c r="T33" s="168"/>
      <c r="U33" s="168"/>
      <c r="V33" s="166"/>
      <c r="W33" s="166"/>
      <c r="X33" s="168"/>
      <c r="Y33" s="168"/>
    </row>
    <row r="34" spans="1:25" ht="15.75" customHeight="1">
      <c r="A34" s="169"/>
      <c r="B34" s="89"/>
      <c r="C34" s="172"/>
      <c r="D34" s="74" t="s">
        <v>71</v>
      </c>
      <c r="E34" s="173"/>
      <c r="F34" s="46">
        <v>61</v>
      </c>
      <c r="G34" s="46">
        <v>10</v>
      </c>
      <c r="H34" s="46">
        <v>0</v>
      </c>
      <c r="I34" s="46">
        <v>0</v>
      </c>
      <c r="J34" s="46"/>
      <c r="K34" s="117"/>
      <c r="L34" s="46"/>
      <c r="M34" s="174"/>
      <c r="N34" s="46"/>
      <c r="O34" s="126"/>
      <c r="P34" s="166"/>
      <c r="Q34" s="166"/>
      <c r="R34" s="166"/>
      <c r="S34" s="166"/>
      <c r="T34" s="168"/>
      <c r="U34" s="168"/>
      <c r="V34" s="166"/>
      <c r="W34" s="166"/>
      <c r="X34" s="168"/>
      <c r="Y34" s="168"/>
    </row>
    <row r="35" spans="1:25" ht="15.75" customHeight="1">
      <c r="A35" s="169"/>
      <c r="B35" s="58"/>
      <c r="C35" s="175" t="s">
        <v>72</v>
      </c>
      <c r="D35" s="119"/>
      <c r="E35" s="176"/>
      <c r="F35" s="77">
        <v>0</v>
      </c>
      <c r="G35" s="77">
        <v>0</v>
      </c>
      <c r="H35" s="77">
        <v>870</v>
      </c>
      <c r="I35" s="77">
        <v>970</v>
      </c>
      <c r="J35" s="177"/>
      <c r="K35" s="178"/>
      <c r="L35" s="77"/>
      <c r="M35" s="179"/>
      <c r="N35" s="77"/>
      <c r="O35" s="180"/>
      <c r="P35" s="166"/>
      <c r="Q35" s="166"/>
      <c r="R35" s="166"/>
      <c r="S35" s="166"/>
      <c r="T35" s="168"/>
      <c r="U35" s="168"/>
      <c r="V35" s="166"/>
      <c r="W35" s="166"/>
      <c r="X35" s="168"/>
      <c r="Y35" s="168"/>
    </row>
    <row r="36" spans="1:25" ht="15.75" customHeight="1">
      <c r="A36" s="169"/>
      <c r="B36" s="76" t="s">
        <v>53</v>
      </c>
      <c r="C36" s="50"/>
      <c r="D36" s="50"/>
      <c r="E36" s="165" t="s">
        <v>42</v>
      </c>
      <c r="F36" s="51">
        <v>4</v>
      </c>
      <c r="G36" s="51">
        <v>1</v>
      </c>
      <c r="H36" s="51">
        <v>3054</v>
      </c>
      <c r="I36" s="51">
        <v>3033</v>
      </c>
      <c r="J36" s="51"/>
      <c r="K36" s="137"/>
      <c r="L36" s="51"/>
      <c r="M36" s="166"/>
      <c r="N36" s="51"/>
      <c r="O36" s="181"/>
      <c r="P36" s="166"/>
      <c r="Q36" s="166"/>
      <c r="R36" s="166"/>
      <c r="S36" s="166"/>
      <c r="T36" s="166"/>
      <c r="U36" s="166"/>
      <c r="V36" s="166"/>
      <c r="W36" s="166"/>
      <c r="X36" s="168"/>
      <c r="Y36" s="168"/>
    </row>
    <row r="37" spans="1:25" ht="15.75" customHeight="1">
      <c r="A37" s="169"/>
      <c r="B37" s="89"/>
      <c r="C37" s="74" t="s">
        <v>73</v>
      </c>
      <c r="D37" s="60"/>
      <c r="E37" s="173"/>
      <c r="F37" s="46">
        <v>4</v>
      </c>
      <c r="G37" s="46">
        <v>1</v>
      </c>
      <c r="H37" s="46">
        <v>2639</v>
      </c>
      <c r="I37" s="46">
        <v>2582</v>
      </c>
      <c r="J37" s="46"/>
      <c r="K37" s="117"/>
      <c r="L37" s="46"/>
      <c r="M37" s="174"/>
      <c r="N37" s="46"/>
      <c r="O37" s="126"/>
      <c r="P37" s="166"/>
      <c r="Q37" s="166"/>
      <c r="R37" s="166"/>
      <c r="S37" s="166"/>
      <c r="T37" s="166"/>
      <c r="U37" s="166"/>
      <c r="V37" s="166"/>
      <c r="W37" s="166"/>
      <c r="X37" s="168"/>
      <c r="Y37" s="168"/>
    </row>
    <row r="38" spans="1:25" ht="15.75" customHeight="1">
      <c r="A38" s="169"/>
      <c r="B38" s="58"/>
      <c r="C38" s="74" t="s">
        <v>74</v>
      </c>
      <c r="D38" s="60"/>
      <c r="E38" s="173"/>
      <c r="F38" s="1">
        <v>0</v>
      </c>
      <c r="G38" s="1">
        <v>0</v>
      </c>
      <c r="H38" s="46">
        <v>415</v>
      </c>
      <c r="I38" s="46">
        <v>451</v>
      </c>
      <c r="J38" s="46"/>
      <c r="K38" s="178"/>
      <c r="L38" s="46"/>
      <c r="M38" s="174"/>
      <c r="N38" s="46"/>
      <c r="O38" s="126"/>
      <c r="P38" s="166"/>
      <c r="Q38" s="166"/>
      <c r="R38" s="168"/>
      <c r="S38" s="168"/>
      <c r="T38" s="166"/>
      <c r="U38" s="166"/>
      <c r="V38" s="166"/>
      <c r="W38" s="166"/>
      <c r="X38" s="168"/>
      <c r="Y38" s="168"/>
    </row>
    <row r="39" spans="1:25" ht="15.75" customHeight="1">
      <c r="A39" s="182"/>
      <c r="B39" s="84" t="s">
        <v>75</v>
      </c>
      <c r="C39" s="87"/>
      <c r="D39" s="87"/>
      <c r="E39" s="183" t="s">
        <v>165</v>
      </c>
      <c r="F39" s="70">
        <f aca="true" t="shared" si="4" ref="F39:O39">F32-F36</f>
        <v>57</v>
      </c>
      <c r="G39" s="70">
        <f t="shared" si="4"/>
        <v>9</v>
      </c>
      <c r="H39" s="70">
        <f t="shared" si="4"/>
        <v>516</v>
      </c>
      <c r="I39" s="70">
        <f t="shared" si="4"/>
        <v>488</v>
      </c>
      <c r="J39" s="70">
        <f t="shared" si="4"/>
        <v>0</v>
      </c>
      <c r="K39" s="150">
        <f t="shared" si="4"/>
        <v>0</v>
      </c>
      <c r="L39" s="70">
        <f t="shared" si="4"/>
        <v>0</v>
      </c>
      <c r="M39" s="150">
        <f t="shared" si="4"/>
        <v>0</v>
      </c>
      <c r="N39" s="70">
        <f t="shared" si="4"/>
        <v>0</v>
      </c>
      <c r="O39" s="150">
        <f t="shared" si="4"/>
        <v>0</v>
      </c>
      <c r="P39" s="166"/>
      <c r="Q39" s="166"/>
      <c r="R39" s="166"/>
      <c r="S39" s="166"/>
      <c r="T39" s="166"/>
      <c r="U39" s="166"/>
      <c r="V39" s="166"/>
      <c r="W39" s="166"/>
      <c r="X39" s="168"/>
      <c r="Y39" s="168"/>
    </row>
    <row r="40" spans="1:25" ht="15.75" customHeight="1">
      <c r="A40" s="109" t="s">
        <v>86</v>
      </c>
      <c r="B40" s="76" t="s">
        <v>76</v>
      </c>
      <c r="C40" s="50"/>
      <c r="D40" s="50"/>
      <c r="E40" s="165" t="s">
        <v>44</v>
      </c>
      <c r="F40" s="30">
        <v>0</v>
      </c>
      <c r="G40" s="30">
        <v>0</v>
      </c>
      <c r="H40" s="51">
        <v>2859</v>
      </c>
      <c r="I40" s="51">
        <v>3419</v>
      </c>
      <c r="J40" s="51"/>
      <c r="K40" s="137"/>
      <c r="L40" s="51"/>
      <c r="M40" s="166"/>
      <c r="N40" s="51"/>
      <c r="O40" s="181"/>
      <c r="P40" s="166"/>
      <c r="Q40" s="166"/>
      <c r="R40" s="166"/>
      <c r="S40" s="166"/>
      <c r="T40" s="168"/>
      <c r="U40" s="168"/>
      <c r="V40" s="168"/>
      <c r="W40" s="168"/>
      <c r="X40" s="166"/>
      <c r="Y40" s="166"/>
    </row>
    <row r="41" spans="1:25" ht="15.75" customHeight="1">
      <c r="A41" s="184"/>
      <c r="B41" s="58"/>
      <c r="C41" s="74" t="s">
        <v>77</v>
      </c>
      <c r="D41" s="60"/>
      <c r="E41" s="173"/>
      <c r="F41" s="90">
        <v>0</v>
      </c>
      <c r="G41" s="90">
        <v>0</v>
      </c>
      <c r="H41" s="177">
        <v>281</v>
      </c>
      <c r="I41" s="177">
        <v>340</v>
      </c>
      <c r="J41" s="46"/>
      <c r="K41" s="117"/>
      <c r="L41" s="46"/>
      <c r="M41" s="174"/>
      <c r="N41" s="46"/>
      <c r="O41" s="126"/>
      <c r="P41" s="168"/>
      <c r="Q41" s="168"/>
      <c r="R41" s="168"/>
      <c r="S41" s="168"/>
      <c r="T41" s="168"/>
      <c r="U41" s="168"/>
      <c r="V41" s="168"/>
      <c r="W41" s="168"/>
      <c r="X41" s="166"/>
      <c r="Y41" s="166"/>
    </row>
    <row r="42" spans="1:25" ht="15.75" customHeight="1">
      <c r="A42" s="184"/>
      <c r="B42" s="76" t="s">
        <v>64</v>
      </c>
      <c r="C42" s="50"/>
      <c r="D42" s="50"/>
      <c r="E42" s="165" t="s">
        <v>45</v>
      </c>
      <c r="F42" s="30">
        <v>94</v>
      </c>
      <c r="G42" s="30">
        <v>197</v>
      </c>
      <c r="H42" s="51">
        <v>2785</v>
      </c>
      <c r="I42" s="51">
        <v>3249</v>
      </c>
      <c r="J42" s="51"/>
      <c r="K42" s="137"/>
      <c r="L42" s="51"/>
      <c r="M42" s="166"/>
      <c r="N42" s="51"/>
      <c r="O42" s="181"/>
      <c r="P42" s="166"/>
      <c r="Q42" s="166"/>
      <c r="R42" s="166"/>
      <c r="S42" s="166"/>
      <c r="T42" s="168"/>
      <c r="U42" s="168"/>
      <c r="V42" s="166"/>
      <c r="W42" s="166"/>
      <c r="X42" s="166"/>
      <c r="Y42" s="166"/>
    </row>
    <row r="43" spans="1:25" ht="15.75" customHeight="1">
      <c r="A43" s="184"/>
      <c r="B43" s="58"/>
      <c r="C43" s="74" t="s">
        <v>78</v>
      </c>
      <c r="D43" s="60"/>
      <c r="E43" s="173"/>
      <c r="F43" s="1">
        <v>0</v>
      </c>
      <c r="G43" s="1">
        <v>0</v>
      </c>
      <c r="H43" s="46">
        <v>1311</v>
      </c>
      <c r="I43" s="46">
        <v>1478</v>
      </c>
      <c r="J43" s="177"/>
      <c r="K43" s="178"/>
      <c r="L43" s="46"/>
      <c r="M43" s="174"/>
      <c r="N43" s="46"/>
      <c r="O43" s="126"/>
      <c r="P43" s="166"/>
      <c r="Q43" s="166"/>
      <c r="R43" s="168"/>
      <c r="S43" s="166"/>
      <c r="T43" s="168"/>
      <c r="U43" s="168"/>
      <c r="V43" s="166"/>
      <c r="W43" s="166"/>
      <c r="X43" s="168"/>
      <c r="Y43" s="168"/>
    </row>
    <row r="44" spans="1:25" ht="15.75" customHeight="1">
      <c r="A44" s="185"/>
      <c r="B44" s="68" t="s">
        <v>75</v>
      </c>
      <c r="C44" s="69"/>
      <c r="D44" s="69"/>
      <c r="E44" s="183" t="s">
        <v>166</v>
      </c>
      <c r="F44" s="91">
        <f aca="true" t="shared" si="5" ref="F44:O44">F40-F42</f>
        <v>-94</v>
      </c>
      <c r="G44" s="91">
        <f t="shared" si="5"/>
        <v>-197</v>
      </c>
      <c r="H44" s="91">
        <f t="shared" si="5"/>
        <v>74</v>
      </c>
      <c r="I44" s="91">
        <f t="shared" si="5"/>
        <v>170</v>
      </c>
      <c r="J44" s="91">
        <f t="shared" si="5"/>
        <v>0</v>
      </c>
      <c r="K44" s="186">
        <f t="shared" si="5"/>
        <v>0</v>
      </c>
      <c r="L44" s="91">
        <f t="shared" si="5"/>
        <v>0</v>
      </c>
      <c r="M44" s="186">
        <f t="shared" si="5"/>
        <v>0</v>
      </c>
      <c r="N44" s="91">
        <f t="shared" si="5"/>
        <v>0</v>
      </c>
      <c r="O44" s="186">
        <f t="shared" si="5"/>
        <v>0</v>
      </c>
      <c r="P44" s="168"/>
      <c r="Q44" s="168"/>
      <c r="R44" s="166"/>
      <c r="S44" s="166"/>
      <c r="T44" s="168"/>
      <c r="U44" s="168"/>
      <c r="V44" s="166"/>
      <c r="W44" s="166"/>
      <c r="X44" s="166"/>
      <c r="Y44" s="166"/>
    </row>
    <row r="45" spans="1:25" ht="15.75" customHeight="1">
      <c r="A45" s="187" t="s">
        <v>87</v>
      </c>
      <c r="B45" s="188" t="s">
        <v>79</v>
      </c>
      <c r="C45" s="189"/>
      <c r="D45" s="189"/>
      <c r="E45" s="190" t="s">
        <v>167</v>
      </c>
      <c r="F45" s="92">
        <f aca="true" t="shared" si="6" ref="F45:O45">F39+F44</f>
        <v>-37</v>
      </c>
      <c r="G45" s="92">
        <f t="shared" si="6"/>
        <v>-188</v>
      </c>
      <c r="H45" s="92">
        <f t="shared" si="6"/>
        <v>590</v>
      </c>
      <c r="I45" s="92">
        <f t="shared" si="6"/>
        <v>658</v>
      </c>
      <c r="J45" s="92">
        <f t="shared" si="6"/>
        <v>0</v>
      </c>
      <c r="K45" s="191">
        <f t="shared" si="6"/>
        <v>0</v>
      </c>
      <c r="L45" s="92">
        <f t="shared" si="6"/>
        <v>0</v>
      </c>
      <c r="M45" s="191">
        <f t="shared" si="6"/>
        <v>0</v>
      </c>
      <c r="N45" s="92">
        <f t="shared" si="6"/>
        <v>0</v>
      </c>
      <c r="O45" s="191">
        <f t="shared" si="6"/>
        <v>0</v>
      </c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  <row r="46" spans="1:25" ht="15.75" customHeight="1">
      <c r="A46" s="192"/>
      <c r="B46" s="59" t="s">
        <v>80</v>
      </c>
      <c r="C46" s="60"/>
      <c r="D46" s="60"/>
      <c r="E46" s="60"/>
      <c r="F46" s="90">
        <v>0</v>
      </c>
      <c r="G46" s="90">
        <v>0</v>
      </c>
      <c r="H46" s="177">
        <v>0</v>
      </c>
      <c r="I46" s="177">
        <v>0</v>
      </c>
      <c r="J46" s="177"/>
      <c r="K46" s="178"/>
      <c r="L46" s="46"/>
      <c r="M46" s="174"/>
      <c r="N46" s="177"/>
      <c r="O46" s="129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ht="15.75" customHeight="1">
      <c r="A47" s="192"/>
      <c r="B47" s="59" t="s">
        <v>81</v>
      </c>
      <c r="C47" s="60"/>
      <c r="D47" s="60"/>
      <c r="E47" s="60"/>
      <c r="F47" s="46">
        <v>993</v>
      </c>
      <c r="G47" s="46">
        <v>-188</v>
      </c>
      <c r="H47" s="46">
        <v>592</v>
      </c>
      <c r="I47" s="46">
        <v>661</v>
      </c>
      <c r="J47" s="46"/>
      <c r="K47" s="117"/>
      <c r="L47" s="46"/>
      <c r="M47" s="174"/>
      <c r="N47" s="46"/>
      <c r="O47" s="126"/>
      <c r="P47" s="166"/>
      <c r="Q47" s="166"/>
      <c r="R47" s="166"/>
      <c r="S47" s="166"/>
      <c r="T47" s="166"/>
      <c r="U47" s="166"/>
      <c r="V47" s="166"/>
      <c r="W47" s="166"/>
      <c r="X47" s="166"/>
      <c r="Y47" s="166"/>
    </row>
    <row r="48" spans="1:25" ht="15.75" customHeight="1">
      <c r="A48" s="193"/>
      <c r="B48" s="68" t="s">
        <v>82</v>
      </c>
      <c r="C48" s="69"/>
      <c r="D48" s="69"/>
      <c r="E48" s="69"/>
      <c r="F48" s="72">
        <v>913</v>
      </c>
      <c r="G48" s="72">
        <v>-188</v>
      </c>
      <c r="H48" s="72">
        <v>552</v>
      </c>
      <c r="I48" s="72">
        <v>534</v>
      </c>
      <c r="J48" s="72"/>
      <c r="K48" s="194"/>
      <c r="L48" s="72"/>
      <c r="M48" s="195"/>
      <c r="N48" s="72"/>
      <c r="O48" s="150"/>
      <c r="P48" s="166"/>
      <c r="Q48" s="166"/>
      <c r="R48" s="166"/>
      <c r="S48" s="166"/>
      <c r="T48" s="166"/>
      <c r="U48" s="166"/>
      <c r="V48" s="166"/>
      <c r="W48" s="166"/>
      <c r="X48" s="166"/>
      <c r="Y48" s="166"/>
    </row>
    <row r="49" spans="1:15" ht="15.75" customHeight="1">
      <c r="A49" s="13" t="s">
        <v>168</v>
      </c>
      <c r="O49" s="16"/>
    </row>
    <row r="50" ht="15.75" customHeight="1">
      <c r="O50" s="89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F3" sqref="F3"/>
    </sheetView>
  </sheetViews>
  <sheetFormatPr defaultColWidth="8.796875" defaultRowHeight="14.25"/>
  <cols>
    <col min="1" max="2" width="3.59765625" style="13" customWidth="1"/>
    <col min="3" max="3" width="21.3984375" style="13" customWidth="1"/>
    <col min="4" max="4" width="20" style="13" customWidth="1"/>
    <col min="5" max="14" width="12.59765625" style="13" customWidth="1"/>
    <col min="15" max="16384" width="9" style="13" customWidth="1"/>
  </cols>
  <sheetData>
    <row r="1" spans="1:4" ht="33.75" customHeight="1">
      <c r="A1" s="201" t="s">
        <v>0</v>
      </c>
      <c r="B1" s="201"/>
      <c r="C1" s="252" t="s">
        <v>257</v>
      </c>
      <c r="D1" s="253"/>
    </row>
    <row r="3" spans="1:10" ht="15" customHeight="1">
      <c r="A3" s="97" t="s">
        <v>169</v>
      </c>
      <c r="B3" s="97"/>
      <c r="C3" s="97"/>
      <c r="D3" s="97"/>
      <c r="E3" s="97"/>
      <c r="F3" s="97"/>
      <c r="I3" s="97"/>
      <c r="J3" s="97"/>
    </row>
    <row r="4" spans="1:10" ht="15" customHeight="1">
      <c r="A4" s="97"/>
      <c r="B4" s="97"/>
      <c r="C4" s="97"/>
      <c r="D4" s="97"/>
      <c r="E4" s="97"/>
      <c r="F4" s="97"/>
      <c r="I4" s="97"/>
      <c r="J4" s="97"/>
    </row>
    <row r="5" spans="1:14" ht="15" customHeight="1">
      <c r="A5" s="254"/>
      <c r="B5" s="254" t="s">
        <v>247</v>
      </c>
      <c r="C5" s="254"/>
      <c r="D5" s="254"/>
      <c r="H5" s="98"/>
      <c r="L5" s="98"/>
      <c r="N5" s="98" t="s">
        <v>170</v>
      </c>
    </row>
    <row r="6" spans="1:14" ht="15" customHeight="1">
      <c r="A6" s="257"/>
      <c r="B6" s="258"/>
      <c r="C6" s="258"/>
      <c r="D6" s="258"/>
      <c r="E6" s="259" t="s">
        <v>258</v>
      </c>
      <c r="F6" s="260"/>
      <c r="G6" s="259" t="s">
        <v>259</v>
      </c>
      <c r="H6" s="260"/>
      <c r="I6" s="259" t="s">
        <v>260</v>
      </c>
      <c r="J6" s="260"/>
      <c r="K6" s="259"/>
      <c r="L6" s="260"/>
      <c r="M6" s="259"/>
      <c r="N6" s="260"/>
    </row>
    <row r="7" spans="1:14" ht="15" customHeight="1">
      <c r="A7" s="21"/>
      <c r="B7" s="22"/>
      <c r="C7" s="22"/>
      <c r="D7" s="22"/>
      <c r="E7" s="261" t="s">
        <v>248</v>
      </c>
      <c r="F7" s="262" t="s">
        <v>2</v>
      </c>
      <c r="G7" s="261" t="s">
        <v>245</v>
      </c>
      <c r="H7" s="262" t="s">
        <v>2</v>
      </c>
      <c r="I7" s="261" t="s">
        <v>245</v>
      </c>
      <c r="J7" s="262" t="s">
        <v>2</v>
      </c>
      <c r="K7" s="261" t="s">
        <v>245</v>
      </c>
      <c r="L7" s="262" t="s">
        <v>2</v>
      </c>
      <c r="M7" s="261" t="s">
        <v>245</v>
      </c>
      <c r="N7" s="263" t="s">
        <v>2</v>
      </c>
    </row>
    <row r="8" spans="1:14" ht="18" customHeight="1">
      <c r="A8" s="27" t="s">
        <v>171</v>
      </c>
      <c r="B8" s="264" t="s">
        <v>172</v>
      </c>
      <c r="C8" s="265"/>
      <c r="D8" s="265"/>
      <c r="E8" s="266">
        <v>1</v>
      </c>
      <c r="F8" s="266">
        <v>1</v>
      </c>
      <c r="G8" s="266">
        <v>2</v>
      </c>
      <c r="H8" s="267">
        <v>2</v>
      </c>
      <c r="I8" s="266">
        <v>1</v>
      </c>
      <c r="J8" s="268">
        <v>1</v>
      </c>
      <c r="K8" s="266"/>
      <c r="L8" s="267"/>
      <c r="M8" s="266"/>
      <c r="N8" s="267"/>
    </row>
    <row r="9" spans="1:14" ht="18" customHeight="1">
      <c r="A9" s="35"/>
      <c r="B9" s="27" t="s">
        <v>173</v>
      </c>
      <c r="C9" s="221" t="s">
        <v>174</v>
      </c>
      <c r="D9" s="222"/>
      <c r="E9" s="269">
        <v>20</v>
      </c>
      <c r="F9" s="269">
        <v>20</v>
      </c>
      <c r="G9" s="269">
        <v>1225</v>
      </c>
      <c r="H9" s="270">
        <v>1225</v>
      </c>
      <c r="I9" s="269">
        <v>10</v>
      </c>
      <c r="J9" s="271">
        <v>10</v>
      </c>
      <c r="K9" s="269"/>
      <c r="L9" s="270"/>
      <c r="M9" s="269"/>
      <c r="N9" s="270"/>
    </row>
    <row r="10" spans="1:14" ht="18" customHeight="1">
      <c r="A10" s="35"/>
      <c r="B10" s="35"/>
      <c r="C10" s="59" t="s">
        <v>175</v>
      </c>
      <c r="D10" s="60"/>
      <c r="E10" s="272">
        <v>20</v>
      </c>
      <c r="F10" s="272">
        <v>20</v>
      </c>
      <c r="G10" s="272">
        <v>613</v>
      </c>
      <c r="H10" s="273">
        <v>613</v>
      </c>
      <c r="I10" s="272">
        <v>10</v>
      </c>
      <c r="J10" s="274">
        <v>10</v>
      </c>
      <c r="K10" s="272"/>
      <c r="L10" s="273"/>
      <c r="M10" s="272"/>
      <c r="N10" s="273"/>
    </row>
    <row r="11" spans="1:14" ht="18" customHeight="1">
      <c r="A11" s="35"/>
      <c r="B11" s="35"/>
      <c r="C11" s="59" t="s">
        <v>176</v>
      </c>
      <c r="D11" s="60"/>
      <c r="E11" s="272">
        <v>0</v>
      </c>
      <c r="F11" s="272">
        <v>0</v>
      </c>
      <c r="G11" s="272">
        <v>612</v>
      </c>
      <c r="H11" s="273">
        <v>612</v>
      </c>
      <c r="I11" s="272">
        <v>0</v>
      </c>
      <c r="J11" s="274">
        <v>0</v>
      </c>
      <c r="K11" s="272"/>
      <c r="L11" s="273"/>
      <c r="M11" s="272"/>
      <c r="N11" s="273"/>
    </row>
    <row r="12" spans="1:14" ht="18" customHeight="1">
      <c r="A12" s="35"/>
      <c r="B12" s="35"/>
      <c r="C12" s="59" t="s">
        <v>177</v>
      </c>
      <c r="D12" s="60"/>
      <c r="E12" s="272">
        <v>0</v>
      </c>
      <c r="F12" s="272">
        <v>0</v>
      </c>
      <c r="G12" s="272">
        <v>0</v>
      </c>
      <c r="H12" s="273">
        <v>0</v>
      </c>
      <c r="I12" s="272">
        <v>0</v>
      </c>
      <c r="J12" s="274">
        <v>0</v>
      </c>
      <c r="K12" s="272"/>
      <c r="L12" s="273"/>
      <c r="M12" s="272"/>
      <c r="N12" s="273"/>
    </row>
    <row r="13" spans="1:14" ht="18" customHeight="1">
      <c r="A13" s="35"/>
      <c r="B13" s="35"/>
      <c r="C13" s="59" t="s">
        <v>178</v>
      </c>
      <c r="D13" s="60"/>
      <c r="E13" s="272">
        <v>0</v>
      </c>
      <c r="F13" s="272">
        <v>0</v>
      </c>
      <c r="G13" s="272">
        <v>0</v>
      </c>
      <c r="H13" s="273">
        <v>0</v>
      </c>
      <c r="I13" s="272">
        <v>0</v>
      </c>
      <c r="J13" s="274">
        <v>0</v>
      </c>
      <c r="K13" s="272"/>
      <c r="L13" s="273"/>
      <c r="M13" s="272"/>
      <c r="N13" s="273"/>
    </row>
    <row r="14" spans="1:14" ht="18" customHeight="1">
      <c r="A14" s="67"/>
      <c r="B14" s="67"/>
      <c r="C14" s="68" t="s">
        <v>179</v>
      </c>
      <c r="D14" s="69"/>
      <c r="E14" s="275">
        <v>0</v>
      </c>
      <c r="F14" s="275">
        <v>0</v>
      </c>
      <c r="G14" s="275">
        <v>0</v>
      </c>
      <c r="H14" s="276">
        <v>0</v>
      </c>
      <c r="I14" s="275">
        <v>0</v>
      </c>
      <c r="J14" s="277">
        <v>0</v>
      </c>
      <c r="K14" s="275"/>
      <c r="L14" s="276"/>
      <c r="M14" s="275"/>
      <c r="N14" s="276"/>
    </row>
    <row r="15" spans="1:14" ht="18" customHeight="1">
      <c r="A15" s="210" t="s">
        <v>180</v>
      </c>
      <c r="B15" s="27" t="s">
        <v>181</v>
      </c>
      <c r="C15" s="221" t="s">
        <v>182</v>
      </c>
      <c r="D15" s="222"/>
      <c r="E15" s="278">
        <v>782</v>
      </c>
      <c r="F15" s="278">
        <v>1031</v>
      </c>
      <c r="G15" s="278">
        <v>838</v>
      </c>
      <c r="H15" s="191">
        <v>737</v>
      </c>
      <c r="I15" s="278">
        <v>486</v>
      </c>
      <c r="J15" s="279">
        <v>817</v>
      </c>
      <c r="K15" s="278"/>
      <c r="L15" s="191"/>
      <c r="M15" s="278"/>
      <c r="N15" s="191"/>
    </row>
    <row r="16" spans="1:14" ht="18" customHeight="1">
      <c r="A16" s="35"/>
      <c r="B16" s="35"/>
      <c r="C16" s="59" t="s">
        <v>183</v>
      </c>
      <c r="D16" s="60"/>
      <c r="E16" s="46">
        <v>582</v>
      </c>
      <c r="F16" s="46">
        <v>582</v>
      </c>
      <c r="G16" s="46">
        <v>5117</v>
      </c>
      <c r="H16" s="126">
        <v>4973</v>
      </c>
      <c r="I16" s="46">
        <v>7579</v>
      </c>
      <c r="J16" s="116">
        <v>7317</v>
      </c>
      <c r="K16" s="46"/>
      <c r="L16" s="126"/>
      <c r="M16" s="46"/>
      <c r="N16" s="126"/>
    </row>
    <row r="17" spans="1:14" ht="18" customHeight="1">
      <c r="A17" s="35"/>
      <c r="B17" s="35"/>
      <c r="C17" s="59" t="s">
        <v>184</v>
      </c>
      <c r="D17" s="60"/>
      <c r="E17" s="46">
        <v>0</v>
      </c>
      <c r="F17" s="46">
        <v>0</v>
      </c>
      <c r="G17" s="46">
        <v>0</v>
      </c>
      <c r="H17" s="126">
        <v>0</v>
      </c>
      <c r="I17" s="46">
        <v>0</v>
      </c>
      <c r="J17" s="116">
        <v>0</v>
      </c>
      <c r="K17" s="46"/>
      <c r="L17" s="126"/>
      <c r="M17" s="46"/>
      <c r="N17" s="126"/>
    </row>
    <row r="18" spans="1:14" ht="18" customHeight="1">
      <c r="A18" s="35"/>
      <c r="B18" s="67"/>
      <c r="C18" s="68" t="s">
        <v>185</v>
      </c>
      <c r="D18" s="69"/>
      <c r="E18" s="70">
        <v>1364</v>
      </c>
      <c r="F18" s="70">
        <v>1612</v>
      </c>
      <c r="G18" s="70">
        <v>5955</v>
      </c>
      <c r="H18" s="280">
        <v>5709</v>
      </c>
      <c r="I18" s="70">
        <v>8066</v>
      </c>
      <c r="J18" s="280">
        <v>8134</v>
      </c>
      <c r="K18" s="70"/>
      <c r="L18" s="280"/>
      <c r="M18" s="70"/>
      <c r="N18" s="280"/>
    </row>
    <row r="19" spans="1:14" ht="18" customHeight="1">
      <c r="A19" s="35"/>
      <c r="B19" s="27" t="s">
        <v>186</v>
      </c>
      <c r="C19" s="221" t="s">
        <v>187</v>
      </c>
      <c r="D19" s="222"/>
      <c r="E19" s="92">
        <v>8115</v>
      </c>
      <c r="F19" s="92">
        <v>8510</v>
      </c>
      <c r="G19" s="92">
        <v>90</v>
      </c>
      <c r="H19" s="191">
        <v>61</v>
      </c>
      <c r="I19" s="92">
        <v>165</v>
      </c>
      <c r="J19" s="191">
        <v>202</v>
      </c>
      <c r="K19" s="92"/>
      <c r="L19" s="191"/>
      <c r="M19" s="92"/>
      <c r="N19" s="191"/>
    </row>
    <row r="20" spans="1:14" ht="18" customHeight="1">
      <c r="A20" s="35"/>
      <c r="B20" s="35"/>
      <c r="C20" s="59" t="s">
        <v>188</v>
      </c>
      <c r="D20" s="60"/>
      <c r="E20" s="1">
        <v>72</v>
      </c>
      <c r="F20" s="1">
        <v>104</v>
      </c>
      <c r="G20" s="1">
        <v>1449</v>
      </c>
      <c r="H20" s="126">
        <v>1469</v>
      </c>
      <c r="I20" s="1">
        <v>10312</v>
      </c>
      <c r="J20" s="126">
        <v>11044</v>
      </c>
      <c r="K20" s="1"/>
      <c r="L20" s="126"/>
      <c r="M20" s="1"/>
      <c r="N20" s="126"/>
    </row>
    <row r="21" spans="1:14" ht="18" customHeight="1">
      <c r="A21" s="35"/>
      <c r="B21" s="35"/>
      <c r="C21" s="59" t="s">
        <v>189</v>
      </c>
      <c r="D21" s="60"/>
      <c r="E21" s="1">
        <v>0</v>
      </c>
      <c r="F21" s="1">
        <v>0</v>
      </c>
      <c r="G21" s="1">
        <v>2777</v>
      </c>
      <c r="H21" s="126">
        <v>2651</v>
      </c>
      <c r="I21" s="1">
        <v>0</v>
      </c>
      <c r="J21" s="126">
        <v>0</v>
      </c>
      <c r="K21" s="1"/>
      <c r="L21" s="126"/>
      <c r="M21" s="1"/>
      <c r="N21" s="126"/>
    </row>
    <row r="22" spans="1:14" ht="18" customHeight="1">
      <c r="A22" s="35"/>
      <c r="B22" s="67"/>
      <c r="C22" s="84" t="s">
        <v>190</v>
      </c>
      <c r="D22" s="87"/>
      <c r="E22" s="70">
        <v>8187</v>
      </c>
      <c r="F22" s="70">
        <v>8614</v>
      </c>
      <c r="G22" s="70">
        <v>4316</v>
      </c>
      <c r="H22" s="150">
        <v>4181</v>
      </c>
      <c r="I22" s="70">
        <v>10477</v>
      </c>
      <c r="J22" s="150">
        <v>11247</v>
      </c>
      <c r="K22" s="70"/>
      <c r="L22" s="150"/>
      <c r="M22" s="70"/>
      <c r="N22" s="150"/>
    </row>
    <row r="23" spans="1:14" ht="18" customHeight="1">
      <c r="A23" s="35"/>
      <c r="B23" s="27" t="s">
        <v>191</v>
      </c>
      <c r="C23" s="221" t="s">
        <v>192</v>
      </c>
      <c r="D23" s="222"/>
      <c r="E23" s="92">
        <v>20</v>
      </c>
      <c r="F23" s="92">
        <v>20</v>
      </c>
      <c r="G23" s="92">
        <v>1225</v>
      </c>
      <c r="H23" s="191">
        <v>1225</v>
      </c>
      <c r="I23" s="92">
        <v>10</v>
      </c>
      <c r="J23" s="191">
        <v>10</v>
      </c>
      <c r="K23" s="92"/>
      <c r="L23" s="191"/>
      <c r="M23" s="92"/>
      <c r="N23" s="191"/>
    </row>
    <row r="24" spans="1:14" ht="18" customHeight="1">
      <c r="A24" s="35"/>
      <c r="B24" s="35"/>
      <c r="C24" s="59" t="s">
        <v>193</v>
      </c>
      <c r="D24" s="60"/>
      <c r="E24" s="1">
        <v>-6844</v>
      </c>
      <c r="F24" s="1">
        <v>-7022</v>
      </c>
      <c r="G24" s="1">
        <v>413</v>
      </c>
      <c r="H24" s="126">
        <v>304</v>
      </c>
      <c r="I24" s="1">
        <v>-2421</v>
      </c>
      <c r="J24" s="126">
        <v>-3123</v>
      </c>
      <c r="K24" s="1"/>
      <c r="L24" s="126"/>
      <c r="M24" s="1"/>
      <c r="N24" s="126"/>
    </row>
    <row r="25" spans="1:14" ht="18" customHeight="1">
      <c r="A25" s="35"/>
      <c r="B25" s="35"/>
      <c r="C25" s="59" t="s">
        <v>194</v>
      </c>
      <c r="D25" s="60"/>
      <c r="E25" s="1">
        <v>0</v>
      </c>
      <c r="F25" s="1">
        <v>0</v>
      </c>
      <c r="G25" s="1">
        <v>0</v>
      </c>
      <c r="H25" s="126">
        <v>0</v>
      </c>
      <c r="I25" s="1">
        <v>0</v>
      </c>
      <c r="J25" s="126">
        <v>0</v>
      </c>
      <c r="K25" s="1"/>
      <c r="L25" s="126"/>
      <c r="M25" s="1"/>
      <c r="N25" s="126"/>
    </row>
    <row r="26" spans="1:14" ht="18" customHeight="1">
      <c r="A26" s="35"/>
      <c r="B26" s="67"/>
      <c r="C26" s="61" t="s">
        <v>195</v>
      </c>
      <c r="D26" s="62"/>
      <c r="E26" s="63">
        <v>-6824</v>
      </c>
      <c r="F26" s="63">
        <v>-7002</v>
      </c>
      <c r="G26" s="63">
        <v>1638</v>
      </c>
      <c r="H26" s="150">
        <v>1529</v>
      </c>
      <c r="I26" s="281">
        <v>-3123</v>
      </c>
      <c r="J26" s="150">
        <v>-3113</v>
      </c>
      <c r="K26" s="63"/>
      <c r="L26" s="150"/>
      <c r="M26" s="63"/>
      <c r="N26" s="150"/>
    </row>
    <row r="27" spans="1:14" ht="18" customHeight="1">
      <c r="A27" s="67"/>
      <c r="B27" s="68" t="s">
        <v>196</v>
      </c>
      <c r="C27" s="69"/>
      <c r="D27" s="69"/>
      <c r="E27" s="282">
        <v>1364</v>
      </c>
      <c r="F27" s="282">
        <v>1612</v>
      </c>
      <c r="G27" s="70">
        <v>5955</v>
      </c>
      <c r="H27" s="150">
        <v>5709</v>
      </c>
      <c r="I27" s="282">
        <v>8066</v>
      </c>
      <c r="J27" s="150">
        <v>8134</v>
      </c>
      <c r="K27" s="70"/>
      <c r="L27" s="150"/>
      <c r="M27" s="70"/>
      <c r="N27" s="150"/>
    </row>
    <row r="28" spans="1:14" ht="18" customHeight="1">
      <c r="A28" s="27" t="s">
        <v>197</v>
      </c>
      <c r="B28" s="27" t="s">
        <v>198</v>
      </c>
      <c r="C28" s="221" t="s">
        <v>199</v>
      </c>
      <c r="D28" s="283" t="s">
        <v>41</v>
      </c>
      <c r="E28" s="92">
        <v>174</v>
      </c>
      <c r="F28" s="92">
        <v>23</v>
      </c>
      <c r="G28" s="92">
        <v>961</v>
      </c>
      <c r="H28" s="191">
        <v>950</v>
      </c>
      <c r="I28" s="92">
        <v>779</v>
      </c>
      <c r="J28" s="191">
        <v>811</v>
      </c>
      <c r="K28" s="92"/>
      <c r="L28" s="191"/>
      <c r="M28" s="92"/>
      <c r="N28" s="191"/>
    </row>
    <row r="29" spans="1:14" ht="18" customHeight="1">
      <c r="A29" s="35"/>
      <c r="B29" s="35"/>
      <c r="C29" s="59" t="s">
        <v>200</v>
      </c>
      <c r="D29" s="284" t="s">
        <v>42</v>
      </c>
      <c r="E29" s="1">
        <v>230</v>
      </c>
      <c r="F29" s="1">
        <v>11</v>
      </c>
      <c r="G29" s="1">
        <v>1027</v>
      </c>
      <c r="H29" s="126">
        <v>896</v>
      </c>
      <c r="I29" s="1">
        <v>619</v>
      </c>
      <c r="J29" s="126">
        <v>641</v>
      </c>
      <c r="K29" s="1"/>
      <c r="L29" s="126"/>
      <c r="M29" s="1"/>
      <c r="N29" s="126"/>
    </row>
    <row r="30" spans="1:14" ht="18" customHeight="1">
      <c r="A30" s="35"/>
      <c r="B30" s="35"/>
      <c r="C30" s="59" t="s">
        <v>201</v>
      </c>
      <c r="D30" s="284" t="s">
        <v>202</v>
      </c>
      <c r="E30" s="1">
        <v>12</v>
      </c>
      <c r="F30" s="1">
        <v>10</v>
      </c>
      <c r="G30" s="46">
        <v>29</v>
      </c>
      <c r="H30" s="126">
        <v>28</v>
      </c>
      <c r="I30" s="1">
        <v>16</v>
      </c>
      <c r="J30" s="126">
        <v>11</v>
      </c>
      <c r="K30" s="1"/>
      <c r="L30" s="126"/>
      <c r="M30" s="1"/>
      <c r="N30" s="126"/>
    </row>
    <row r="31" spans="1:15" ht="18" customHeight="1">
      <c r="A31" s="35"/>
      <c r="B31" s="35"/>
      <c r="C31" s="84" t="s">
        <v>203</v>
      </c>
      <c r="D31" s="285" t="s">
        <v>204</v>
      </c>
      <c r="E31" s="70">
        <f aca="true" t="shared" si="0" ref="E31:N31">E28-E29-E30</f>
        <v>-68</v>
      </c>
      <c r="F31" s="70">
        <v>2</v>
      </c>
      <c r="G31" s="70">
        <f t="shared" si="0"/>
        <v>-95</v>
      </c>
      <c r="H31" s="280">
        <v>26</v>
      </c>
      <c r="I31" s="70">
        <v>145</v>
      </c>
      <c r="J31" s="286">
        <v>159</v>
      </c>
      <c r="K31" s="70">
        <f t="shared" si="0"/>
        <v>0</v>
      </c>
      <c r="L31" s="286">
        <f t="shared" si="0"/>
        <v>0</v>
      </c>
      <c r="M31" s="70">
        <f t="shared" si="0"/>
        <v>0</v>
      </c>
      <c r="N31" s="280">
        <f t="shared" si="0"/>
        <v>0</v>
      </c>
      <c r="O31" s="36"/>
    </row>
    <row r="32" spans="1:14" ht="18" customHeight="1">
      <c r="A32" s="35"/>
      <c r="B32" s="35"/>
      <c r="C32" s="221" t="s">
        <v>205</v>
      </c>
      <c r="D32" s="283" t="s">
        <v>206</v>
      </c>
      <c r="E32" s="92">
        <v>246</v>
      </c>
      <c r="F32" s="92">
        <v>262</v>
      </c>
      <c r="G32" s="92">
        <v>198</v>
      </c>
      <c r="H32" s="191">
        <v>24</v>
      </c>
      <c r="I32" s="92">
        <v>339</v>
      </c>
      <c r="J32" s="191">
        <v>285</v>
      </c>
      <c r="K32" s="92"/>
      <c r="L32" s="191"/>
      <c r="M32" s="92"/>
      <c r="N32" s="191"/>
    </row>
    <row r="33" spans="1:14" ht="18" customHeight="1">
      <c r="A33" s="35"/>
      <c r="B33" s="35"/>
      <c r="C33" s="59" t="s">
        <v>207</v>
      </c>
      <c r="D33" s="284" t="s">
        <v>208</v>
      </c>
      <c r="E33" s="1">
        <v>0</v>
      </c>
      <c r="F33" s="1">
        <v>0</v>
      </c>
      <c r="G33" s="1">
        <v>24</v>
      </c>
      <c r="H33" s="126">
        <v>21</v>
      </c>
      <c r="I33" s="1">
        <v>9</v>
      </c>
      <c r="J33" s="126">
        <v>12</v>
      </c>
      <c r="K33" s="1"/>
      <c r="L33" s="126"/>
      <c r="M33" s="1"/>
      <c r="N33" s="126"/>
    </row>
    <row r="34" spans="1:14" ht="18" customHeight="1">
      <c r="A34" s="35"/>
      <c r="B34" s="67"/>
      <c r="C34" s="84" t="s">
        <v>209</v>
      </c>
      <c r="D34" s="285" t="s">
        <v>210</v>
      </c>
      <c r="E34" s="70">
        <f>E31+E32-E33</f>
        <v>178</v>
      </c>
      <c r="F34" s="70">
        <v>263</v>
      </c>
      <c r="G34" s="70">
        <f aca="true" t="shared" si="1" ref="G34:N34">G31+G32-G33</f>
        <v>79</v>
      </c>
      <c r="H34" s="150">
        <v>29</v>
      </c>
      <c r="I34" s="70">
        <f t="shared" si="1"/>
        <v>475</v>
      </c>
      <c r="J34" s="150">
        <v>433</v>
      </c>
      <c r="K34" s="70">
        <f t="shared" si="1"/>
        <v>0</v>
      </c>
      <c r="L34" s="150">
        <f t="shared" si="1"/>
        <v>0</v>
      </c>
      <c r="M34" s="70">
        <f t="shared" si="1"/>
        <v>0</v>
      </c>
      <c r="N34" s="150">
        <f t="shared" si="1"/>
        <v>0</v>
      </c>
    </row>
    <row r="35" spans="1:14" ht="18" customHeight="1">
      <c r="A35" s="35"/>
      <c r="B35" s="27" t="s">
        <v>211</v>
      </c>
      <c r="C35" s="221" t="s">
        <v>212</v>
      </c>
      <c r="D35" s="283" t="s">
        <v>213</v>
      </c>
      <c r="E35" s="92">
        <v>0</v>
      </c>
      <c r="F35" s="92">
        <v>0</v>
      </c>
      <c r="G35" s="92">
        <v>30</v>
      </c>
      <c r="H35" s="191">
        <v>0</v>
      </c>
      <c r="I35" s="92">
        <v>240</v>
      </c>
      <c r="J35" s="191">
        <v>136</v>
      </c>
      <c r="K35" s="92"/>
      <c r="L35" s="191"/>
      <c r="M35" s="92"/>
      <c r="N35" s="191"/>
    </row>
    <row r="36" spans="1:14" ht="18" customHeight="1">
      <c r="A36" s="35"/>
      <c r="B36" s="35"/>
      <c r="C36" s="59" t="s">
        <v>214</v>
      </c>
      <c r="D36" s="284" t="s">
        <v>215</v>
      </c>
      <c r="E36" s="1">
        <v>0</v>
      </c>
      <c r="F36" s="1">
        <v>0</v>
      </c>
      <c r="G36" s="1">
        <v>0</v>
      </c>
      <c r="H36" s="126">
        <v>27</v>
      </c>
      <c r="I36" s="1">
        <v>13</v>
      </c>
      <c r="J36" s="126">
        <v>186</v>
      </c>
      <c r="K36" s="1"/>
      <c r="L36" s="126"/>
      <c r="M36" s="1"/>
      <c r="N36" s="126"/>
    </row>
    <row r="37" spans="1:14" ht="18" customHeight="1">
      <c r="A37" s="35"/>
      <c r="B37" s="35"/>
      <c r="C37" s="59" t="s">
        <v>216</v>
      </c>
      <c r="D37" s="284" t="s">
        <v>217</v>
      </c>
      <c r="E37" s="1">
        <f aca="true" t="shared" si="2" ref="E37:N37">E34+E35-E36</f>
        <v>178</v>
      </c>
      <c r="F37" s="1">
        <v>263</v>
      </c>
      <c r="G37" s="1">
        <f t="shared" si="2"/>
        <v>109</v>
      </c>
      <c r="H37" s="126">
        <v>1</v>
      </c>
      <c r="I37" s="1">
        <f t="shared" si="2"/>
        <v>702</v>
      </c>
      <c r="J37" s="126">
        <v>383</v>
      </c>
      <c r="K37" s="1">
        <f t="shared" si="2"/>
        <v>0</v>
      </c>
      <c r="L37" s="126">
        <f t="shared" si="2"/>
        <v>0</v>
      </c>
      <c r="M37" s="1">
        <f t="shared" si="2"/>
        <v>0</v>
      </c>
      <c r="N37" s="126">
        <f t="shared" si="2"/>
        <v>0</v>
      </c>
    </row>
    <row r="38" spans="1:14" ht="18" customHeight="1">
      <c r="A38" s="35"/>
      <c r="B38" s="35"/>
      <c r="C38" s="59" t="s">
        <v>218</v>
      </c>
      <c r="D38" s="284" t="s">
        <v>219</v>
      </c>
      <c r="E38" s="1">
        <v>0</v>
      </c>
      <c r="F38" s="1">
        <v>0</v>
      </c>
      <c r="G38" s="1">
        <v>0</v>
      </c>
      <c r="H38" s="126">
        <v>0</v>
      </c>
      <c r="I38" s="1">
        <v>0</v>
      </c>
      <c r="J38" s="126">
        <v>0</v>
      </c>
      <c r="K38" s="1"/>
      <c r="L38" s="126"/>
      <c r="M38" s="1"/>
      <c r="N38" s="126"/>
    </row>
    <row r="39" spans="1:14" ht="18" customHeight="1">
      <c r="A39" s="35"/>
      <c r="B39" s="35"/>
      <c r="C39" s="59" t="s">
        <v>220</v>
      </c>
      <c r="D39" s="284" t="s">
        <v>221</v>
      </c>
      <c r="E39" s="1">
        <v>0</v>
      </c>
      <c r="F39" s="1">
        <v>0</v>
      </c>
      <c r="G39" s="1">
        <v>0</v>
      </c>
      <c r="H39" s="126">
        <v>0</v>
      </c>
      <c r="I39" s="1">
        <v>0</v>
      </c>
      <c r="J39" s="126">
        <v>0</v>
      </c>
      <c r="K39" s="1"/>
      <c r="L39" s="126"/>
      <c r="M39" s="1"/>
      <c r="N39" s="126"/>
    </row>
    <row r="40" spans="1:14" ht="18" customHeight="1">
      <c r="A40" s="35"/>
      <c r="B40" s="35"/>
      <c r="C40" s="59" t="s">
        <v>222</v>
      </c>
      <c r="D40" s="284" t="s">
        <v>223</v>
      </c>
      <c r="E40" s="1">
        <v>0</v>
      </c>
      <c r="F40" s="1">
        <v>0</v>
      </c>
      <c r="G40" s="1">
        <v>0</v>
      </c>
      <c r="H40" s="126">
        <v>0</v>
      </c>
      <c r="I40" s="1">
        <v>0</v>
      </c>
      <c r="J40" s="126">
        <v>0</v>
      </c>
      <c r="K40" s="1"/>
      <c r="L40" s="126"/>
      <c r="M40" s="1"/>
      <c r="N40" s="126"/>
    </row>
    <row r="41" spans="1:14" ht="18" customHeight="1">
      <c r="A41" s="35"/>
      <c r="B41" s="35"/>
      <c r="C41" s="231" t="s">
        <v>224</v>
      </c>
      <c r="D41" s="284" t="s">
        <v>225</v>
      </c>
      <c r="E41" s="1">
        <f aca="true" t="shared" si="3" ref="E41:N41">E34+E35-E36-E40</f>
        <v>178</v>
      </c>
      <c r="F41" s="1">
        <v>263</v>
      </c>
      <c r="G41" s="1">
        <f>G34+G35-G36-G40</f>
        <v>109</v>
      </c>
      <c r="H41" s="126">
        <v>1</v>
      </c>
      <c r="I41" s="1">
        <f t="shared" si="3"/>
        <v>702</v>
      </c>
      <c r="J41" s="126">
        <v>383</v>
      </c>
      <c r="K41" s="1">
        <f t="shared" si="3"/>
        <v>0</v>
      </c>
      <c r="L41" s="126">
        <f t="shared" si="3"/>
        <v>0</v>
      </c>
      <c r="M41" s="1">
        <f t="shared" si="3"/>
        <v>0</v>
      </c>
      <c r="N41" s="126">
        <f t="shared" si="3"/>
        <v>0</v>
      </c>
    </row>
    <row r="42" spans="1:14" ht="18" customHeight="1">
      <c r="A42" s="35"/>
      <c r="B42" s="35"/>
      <c r="C42" s="255" t="s">
        <v>226</v>
      </c>
      <c r="D42" s="256"/>
      <c r="E42" s="46">
        <f aca="true" t="shared" si="4" ref="E42:N42">E37+E38-E39-E40</f>
        <v>178</v>
      </c>
      <c r="F42" s="46">
        <f t="shared" si="4"/>
        <v>263</v>
      </c>
      <c r="G42" s="46">
        <f t="shared" si="4"/>
        <v>109</v>
      </c>
      <c r="H42" s="174">
        <v>1</v>
      </c>
      <c r="I42" s="46">
        <f t="shared" si="4"/>
        <v>702</v>
      </c>
      <c r="J42" s="174">
        <v>383</v>
      </c>
      <c r="K42" s="46">
        <f t="shared" si="4"/>
        <v>0</v>
      </c>
      <c r="L42" s="174">
        <f t="shared" si="4"/>
        <v>0</v>
      </c>
      <c r="M42" s="46">
        <f t="shared" si="4"/>
        <v>0</v>
      </c>
      <c r="N42" s="126">
        <f t="shared" si="4"/>
        <v>0</v>
      </c>
    </row>
    <row r="43" spans="1:14" ht="18" customHeight="1">
      <c r="A43" s="35"/>
      <c r="B43" s="35"/>
      <c r="C43" s="59" t="s">
        <v>227</v>
      </c>
      <c r="D43" s="284" t="s">
        <v>228</v>
      </c>
      <c r="E43" s="1">
        <v>0</v>
      </c>
      <c r="F43" s="1">
        <v>0</v>
      </c>
      <c r="G43" s="1">
        <v>0</v>
      </c>
      <c r="H43" s="126">
        <v>0</v>
      </c>
      <c r="I43" s="1">
        <v>0</v>
      </c>
      <c r="J43" s="126">
        <v>0</v>
      </c>
      <c r="K43" s="1"/>
      <c r="L43" s="126"/>
      <c r="M43" s="1"/>
      <c r="N43" s="126"/>
    </row>
    <row r="44" spans="1:14" ht="18" customHeight="1">
      <c r="A44" s="67"/>
      <c r="B44" s="67"/>
      <c r="C44" s="84" t="s">
        <v>229</v>
      </c>
      <c r="D44" s="183" t="s">
        <v>230</v>
      </c>
      <c r="E44" s="70">
        <f aca="true" t="shared" si="5" ref="E44:N44">E41+E43</f>
        <v>178</v>
      </c>
      <c r="F44" s="70">
        <f t="shared" si="5"/>
        <v>263</v>
      </c>
      <c r="G44" s="70">
        <f t="shared" si="5"/>
        <v>109</v>
      </c>
      <c r="H44" s="150">
        <v>1</v>
      </c>
      <c r="I44" s="70">
        <f t="shared" si="5"/>
        <v>702</v>
      </c>
      <c r="J44" s="150">
        <v>383</v>
      </c>
      <c r="K44" s="70">
        <f t="shared" si="5"/>
        <v>0</v>
      </c>
      <c r="L44" s="150">
        <f t="shared" si="5"/>
        <v>0</v>
      </c>
      <c r="M44" s="70">
        <f t="shared" si="5"/>
        <v>0</v>
      </c>
      <c r="N44" s="15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87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2017-08-27T23:57:19Z</cp:lastPrinted>
  <dcterms:created xsi:type="dcterms:W3CDTF">1999-07-06T05:17:05Z</dcterms:created>
  <dcterms:modified xsi:type="dcterms:W3CDTF">2017-10-31T01:15:24Z</dcterms:modified>
  <cp:category/>
  <cp:version/>
  <cp:contentType/>
  <cp:contentStatus/>
</cp:coreProperties>
</file>