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'5.三セク決算'!$A$1:$P$46</definedName>
  </definedNames>
  <calcPr fullCalcOnLoad="1"/>
</workbook>
</file>

<file path=xl/sharedStrings.xml><?xml version="1.0" encoding="utf-8"?>
<sst xmlns="http://schemas.openxmlformats.org/spreadsheetml/2006/main" count="462" uniqueCount="272">
  <si>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</si>
  <si>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</si>
  <si>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</si>
  <si>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</si>
  <si>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</si>
  <si>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</si>
  <si>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</si>
  <si>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</si>
  <si>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</si>
  <si>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</si>
  <si>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</si>
  <si>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</si>
  <si>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</si>
  <si>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</si>
  <si>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</si>
  <si>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</si>
  <si>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</si>
  <si>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</si>
  <si>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</si>
  <si>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</si>
  <si>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</si>
  <si>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</si>
  <si>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</si>
  <si>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</si>
  <si>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</si>
  <si>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</si>
  <si>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</si>
  <si>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</si>
  <si>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</si>
  <si>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</si>
  <si>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</si>
  <si>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</si>
  <si>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</si>
  <si>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</si>
  <si>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</si>
  <si>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</si>
  <si>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</si>
  <si>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</si>
  <si>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</si>
  <si>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</si>
  <si>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</si>
  <si>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</si>
  <si>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</si>
  <si>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</si>
  <si>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</si>
  <si>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</si>
  <si>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</si>
  <si>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</si>
  <si>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</si>
  <si>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</si>
  <si>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</si>
  <si>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</si>
  <si>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</si>
  <si>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</si>
  <si>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</si>
  <si>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</si>
  <si>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</si>
  <si>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</si>
  <si>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</si>
  <si>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</si>
  <si>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</si>
  <si>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</si>
  <si>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</si>
  <si>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</si>
  <si>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</si>
  <si>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</si>
  <si>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</si>
  <si>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</si>
  <si>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</si>
  <si>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</si>
  <si>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</si>
  <si>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</si>
  <si>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</si>
  <si>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</si>
  <si>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</si>
  <si>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</si>
  <si>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</si>
  <si>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</si>
  <si>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</si>
  <si>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</si>
  <si>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</si>
  <si>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</si>
  <si>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</si>
  <si>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</si>
  <si>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</si>
  <si>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</si>
  <si>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</si>
  <si>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</si>
  <si>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</si>
  <si>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</si>
  <si>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</si>
  <si>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</si>
  <si>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</si>
  <si>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</si>
  <si>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</si>
  <si>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</si>
  <si>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</si>
  <si>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</si>
  <si>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</si>
  <si>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</si>
  <si>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</si>
  <si>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</si>
  <si>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</si>
  <si>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</si>
  <si>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</si>
  <si>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</si>
  <si>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</si>
  <si>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</si>
  <si>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</si>
  <si>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</si>
  <si>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</si>
  <si>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</si>
  <si>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</si>
  <si>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</si>
  <si>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</si>
  <si>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</si>
  <si>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</si>
  <si>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</si>
  <si>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</si>
  <si>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</si>
  <si>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</si>
  <si>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</si>
  <si>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</si>
  <si>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</si>
  <si>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</si>
  <si>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</si>
  <si>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</si>
  <si>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</si>
  <si>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</si>
  <si>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</si>
  <si>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</si>
  <si>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</si>
  <si>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</si>
  <si>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</si>
  <si>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</si>
  <si>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</si>
  <si>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</si>
  <si>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</si>
  <si>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</si>
  <si>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</si>
  <si>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</si>
  <si>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</si>
  <si>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</si>
  <si>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</si>
  <si>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</si>
  <si>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</si>
  <si>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</si>
  <si>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</si>
  <si>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</si>
  <si>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</si>
  <si>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</si>
  <si>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</si>
  <si>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</si>
  <si>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</si>
  <si>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</si>
  <si>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</si>
  <si>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</si>
  <si>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</si>
  <si>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</si>
  <si>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</si>
  <si>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</si>
  <si>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</si>
  <si>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</si>
  <si>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</si>
  <si>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</si>
  <si>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</si>
  <si>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</si>
  <si>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</si>
  <si>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</si>
  <si>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</si>
  <si>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</si>
  <si>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</si>
  <si>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</si>
  <si>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</si>
  <si>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</si>
  <si>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</si>
  <si>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</si>
  <si>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</si>
  <si>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</si>
  <si>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</si>
  <si>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</si>
  <si>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</si>
  <si>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</si>
  <si>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</si>
  <si>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</si>
  <si>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</si>
  <si>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</si>
  <si>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</si>
  <si>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</si>
  <si>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</si>
  <si>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</si>
  <si>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</si>
  <si>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</si>
  <si>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</si>
  <si>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</si>
  <si>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</si>
  <si>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</si>
  <si>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</si>
  <si>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</si>
  <si>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</si>
  <si>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</si>
  <si>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</si>
  <si>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</si>
  <si>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</si>
  <si>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</si>
  <si>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</si>
  <si>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</si>
  <si>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</si>
  <si>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</si>
  <si>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</si>
  <si>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</si>
  <si>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</si>
  <si>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</si>
  <si>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</si>
  <si>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</si>
  <si>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</si>
  <si>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</si>
  <si>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</si>
  <si>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</si>
  <si>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</si>
  <si>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</si>
  <si>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</si>
  <si>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</si>
  <si>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</si>
  <si>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</si>
  <si>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</si>
  <si>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</si>
  <si>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</si>
  <si>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</si>
  <si>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</si>
  <si>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</si>
  <si>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</si>
  <si>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</si>
  <si>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</si>
  <si>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</si>
  <si>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</si>
  <si>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</si>
  <si>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</si>
  <si>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</si>
  <si>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</si>
  <si>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</si>
  <si>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</si>
  <si>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</si>
  <si>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</si>
  <si>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</si>
  <si>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</si>
  <si>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</si>
  <si>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</si>
  <si>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</si>
  <si>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</si>
  <si>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</si>
  <si>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新潟県</t>
  </si>
  <si>
    <t>電気事業</t>
  </si>
  <si>
    <t>電気事業</t>
  </si>
  <si>
    <t>工業用水道事業</t>
  </si>
  <si>
    <t>工業用水道事業</t>
  </si>
  <si>
    <t>工業用地造成事業</t>
  </si>
  <si>
    <t>工業用地造成事業</t>
  </si>
  <si>
    <t>新潟東港臨海用地造成事業</t>
  </si>
  <si>
    <t>港湾整備事業</t>
  </si>
  <si>
    <t>病院事業</t>
  </si>
  <si>
    <t>基幹病院事業</t>
  </si>
  <si>
    <t>流域下水道事業特別会計</t>
  </si>
  <si>
    <t>-</t>
  </si>
  <si>
    <t>－</t>
  </si>
  <si>
    <t>流域下水道事業</t>
  </si>
  <si>
    <t>新潟県住宅供給公社</t>
  </si>
  <si>
    <t>北越急行（株）</t>
  </si>
  <si>
    <t>新潟木材倉庫（株）</t>
  </si>
  <si>
    <t>えちごトキめき鉄道（株）</t>
  </si>
  <si>
    <t>(株)新潟ふるさと村</t>
  </si>
  <si>
    <t>新潟国際海運(株)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</si>
</sst>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3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1" xfId="0" applyNumberFormat="1" applyBorder="1" applyAlignment="1">
      <alignment horizontal="right"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61" xfId="0" applyNumberFormat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2" xfId="48" applyNumberFormat="1" applyFont="1" applyBorder="1" applyAlignment="1">
      <alignment horizontal="center" vertical="center"/>
    </xf>
    <xf numFmtId="217" fontId="0" fillId="0" borderId="63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4" xfId="48" applyNumberFormat="1" applyFont="1" applyBorder="1" applyAlignment="1">
      <alignment vertical="center"/>
    </xf>
    <xf numFmtId="217" fontId="0" fillId="0" borderId="65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66" xfId="0" applyNumberFormat="1" applyBorder="1" applyAlignment="1">
      <alignment vertical="center" shrinkToFit="1"/>
    </xf>
    <xf numFmtId="217" fontId="0" fillId="0" borderId="66" xfId="48" applyNumberFormat="1" applyFont="1" applyFill="1" applyBorder="1" applyAlignment="1">
      <alignment horizontal="right" vertical="center" shrinkToFit="1"/>
    </xf>
    <xf numFmtId="217" fontId="0" fillId="0" borderId="67" xfId="0" applyNumberFormat="1" applyBorder="1" applyAlignment="1">
      <alignment vertical="center" shrinkToFit="1"/>
    </xf>
    <xf numFmtId="217" fontId="0" fillId="0" borderId="67" xfId="48" applyNumberFormat="1" applyFont="1" applyBorder="1" applyAlignment="1">
      <alignment horizontal="right" vertical="center" shrinkToFit="1"/>
    </xf>
    <xf numFmtId="217" fontId="0" fillId="0" borderId="68" xfId="0" applyNumberFormat="1" applyBorder="1" applyAlignment="1">
      <alignment vertical="center" shrinkToFit="1"/>
    </xf>
    <xf numFmtId="217" fontId="0" fillId="0" borderId="68" xfId="48" applyNumberFormat="1" applyFont="1" applyBorder="1" applyAlignment="1">
      <alignment horizontal="right" vertical="center" shrinkToFit="1"/>
    </xf>
    <xf numFmtId="217" fontId="0" fillId="0" borderId="69" xfId="0" applyNumberFormat="1" applyBorder="1" applyAlignment="1">
      <alignment vertical="center" shrinkToFit="1"/>
    </xf>
    <xf numFmtId="217" fontId="0" fillId="0" borderId="69" xfId="48" applyNumberFormat="1" applyFont="1" applyBorder="1" applyAlignment="1">
      <alignment horizontal="right" vertical="center" shrinkToFit="1"/>
    </xf>
    <xf numFmtId="217" fontId="0" fillId="0" borderId="60" xfId="0" applyNumberFormat="1" applyBorder="1" applyAlignment="1">
      <alignment vertical="center" shrinkToFit="1"/>
    </xf>
    <xf numFmtId="217" fontId="0" fillId="0" borderId="60" xfId="48" applyNumberFormat="1" applyFont="1" applyBorder="1" applyAlignment="1">
      <alignment horizontal="right" vertical="center" shrinkToFit="1"/>
    </xf>
    <xf numFmtId="225" fontId="0" fillId="0" borderId="67" xfId="0" applyNumberFormat="1" applyBorder="1" applyAlignment="1">
      <alignment vertical="center" shrinkToFit="1"/>
    </xf>
    <xf numFmtId="217" fontId="0" fillId="0" borderId="66" xfId="48" applyNumberFormat="1" applyFont="1" applyBorder="1" applyAlignment="1">
      <alignment vertical="center" shrinkToFit="1"/>
    </xf>
    <xf numFmtId="226" fontId="0" fillId="0" borderId="67" xfId="0" applyNumberFormat="1" applyBorder="1" applyAlignment="1">
      <alignment vertical="center" shrinkToFit="1"/>
    </xf>
    <xf numFmtId="226" fontId="0" fillId="0" borderId="67" xfId="48" applyNumberFormat="1" applyFont="1" applyBorder="1" applyAlignment="1">
      <alignment vertical="center" shrinkToFit="1"/>
    </xf>
    <xf numFmtId="218" fontId="0" fillId="0" borderId="67" xfId="0" applyNumberFormat="1" applyBorder="1" applyAlignment="1">
      <alignment vertical="center" shrinkToFit="1"/>
    </xf>
    <xf numFmtId="218" fontId="0" fillId="0" borderId="67" xfId="48" applyNumberFormat="1" applyFont="1" applyBorder="1" applyAlignment="1">
      <alignment vertical="center" shrinkToFit="1"/>
    </xf>
    <xf numFmtId="218" fontId="0" fillId="0" borderId="69" xfId="0" applyNumberFormat="1" applyBorder="1" applyAlignment="1">
      <alignment vertical="center" shrinkToFit="1"/>
    </xf>
    <xf numFmtId="218" fontId="0" fillId="0" borderId="69" xfId="48" applyNumberFormat="1" applyFont="1" applyBorder="1" applyAlignment="1">
      <alignment vertical="center" shrinkToFit="1"/>
    </xf>
    <xf numFmtId="218" fontId="0" fillId="0" borderId="60" xfId="0" applyNumberFormat="1" applyBorder="1" applyAlignment="1">
      <alignment vertical="center" shrinkToFit="1"/>
    </xf>
    <xf numFmtId="218" fontId="0" fillId="0" borderId="60" xfId="48" applyNumberFormat="1" applyFont="1" applyBorder="1" applyAlignment="1">
      <alignment vertical="center" shrinkToFit="1"/>
    </xf>
    <xf numFmtId="218" fontId="0" fillId="0" borderId="69" xfId="48" applyNumberFormat="1" applyFont="1" applyFill="1" applyBorder="1" applyAlignment="1">
      <alignment vertical="center" shrinkToFit="1"/>
    </xf>
    <xf numFmtId="217" fontId="0" fillId="0" borderId="33" xfId="48" applyNumberFormat="1" applyFont="1" applyBorder="1" applyAlignment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15" xfId="48" applyNumberFormat="1" applyFont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1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3" sqref="E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251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4" t="s">
        <v>88</v>
      </c>
      <c r="B9" s="254" t="s">
        <v>90</v>
      </c>
      <c r="C9" s="55" t="s">
        <v>4</v>
      </c>
      <c r="D9" s="56"/>
      <c r="E9" s="56"/>
      <c r="F9" s="65">
        <v>282054</v>
      </c>
      <c r="G9" s="75">
        <f>F9/$F$27*100</f>
        <v>25.984360778128675</v>
      </c>
      <c r="H9" s="66">
        <v>289880</v>
      </c>
      <c r="I9" s="80">
        <f>(F9/H9-1)*100</f>
        <v>-2.6997378225472657</v>
      </c>
      <c r="K9" s="106"/>
    </row>
    <row r="10" spans="1:9" ht="18" customHeight="1">
      <c r="A10" s="255"/>
      <c r="B10" s="255"/>
      <c r="C10" s="7"/>
      <c r="D10" s="52" t="s">
        <v>23</v>
      </c>
      <c r="E10" s="53"/>
      <c r="F10" s="67">
        <v>78092</v>
      </c>
      <c r="G10" s="76">
        <f aca="true" t="shared" si="0" ref="G10:G27">F10/$F$27*100</f>
        <v>7.194263161967653</v>
      </c>
      <c r="H10" s="68">
        <v>81009</v>
      </c>
      <c r="I10" s="81">
        <f aca="true" t="shared" si="1" ref="I10:I27">(F10/H10-1)*100</f>
        <v>-3.600834475181769</v>
      </c>
    </row>
    <row r="11" spans="1:9" ht="18" customHeight="1">
      <c r="A11" s="255"/>
      <c r="B11" s="255"/>
      <c r="C11" s="7"/>
      <c r="D11" s="16"/>
      <c r="E11" s="23" t="s">
        <v>24</v>
      </c>
      <c r="F11" s="69">
        <v>64865</v>
      </c>
      <c r="G11" s="77">
        <f t="shared" si="0"/>
        <v>5.9757194078911</v>
      </c>
      <c r="H11" s="70">
        <v>64188</v>
      </c>
      <c r="I11" s="82">
        <f t="shared" si="1"/>
        <v>1.0547142768118745</v>
      </c>
    </row>
    <row r="12" spans="1:9" ht="18" customHeight="1">
      <c r="A12" s="255"/>
      <c r="B12" s="255"/>
      <c r="C12" s="7"/>
      <c r="D12" s="16"/>
      <c r="E12" s="23" t="s">
        <v>25</v>
      </c>
      <c r="F12" s="69">
        <v>2612</v>
      </c>
      <c r="G12" s="77">
        <f t="shared" si="0"/>
        <v>0.24063175970726208</v>
      </c>
      <c r="H12" s="70">
        <v>2234</v>
      </c>
      <c r="I12" s="82">
        <f t="shared" si="1"/>
        <v>16.920322291853186</v>
      </c>
    </row>
    <row r="13" spans="1:9" ht="18" customHeight="1">
      <c r="A13" s="255"/>
      <c r="B13" s="255"/>
      <c r="C13" s="7"/>
      <c r="D13" s="33"/>
      <c r="E13" s="23" t="s">
        <v>26</v>
      </c>
      <c r="F13" s="69">
        <v>460</v>
      </c>
      <c r="G13" s="77">
        <f t="shared" si="0"/>
        <v>0.042377721847373866</v>
      </c>
      <c r="H13" s="70">
        <v>914</v>
      </c>
      <c r="I13" s="82">
        <f t="shared" si="1"/>
        <v>-49.67177242888403</v>
      </c>
    </row>
    <row r="14" spans="1:9" ht="18" customHeight="1">
      <c r="A14" s="255"/>
      <c r="B14" s="255"/>
      <c r="C14" s="7"/>
      <c r="D14" s="61" t="s">
        <v>27</v>
      </c>
      <c r="E14" s="51"/>
      <c r="F14" s="65">
        <v>54182</v>
      </c>
      <c r="G14" s="75">
        <f t="shared" si="0"/>
        <v>4.99154288072698</v>
      </c>
      <c r="H14" s="66">
        <v>56692</v>
      </c>
      <c r="I14" s="83">
        <f t="shared" si="1"/>
        <v>-4.427432441967117</v>
      </c>
    </row>
    <row r="15" spans="1:9" ht="18" customHeight="1">
      <c r="A15" s="255"/>
      <c r="B15" s="255"/>
      <c r="C15" s="7"/>
      <c r="D15" s="16"/>
      <c r="E15" s="23" t="s">
        <v>28</v>
      </c>
      <c r="F15" s="69">
        <v>2056</v>
      </c>
      <c r="G15" s="77">
        <f t="shared" si="0"/>
        <v>0.18940999156130583</v>
      </c>
      <c r="H15" s="70">
        <v>54609</v>
      </c>
      <c r="I15" s="82">
        <f t="shared" si="1"/>
        <v>-96.23505283011957</v>
      </c>
    </row>
    <row r="16" spans="1:11" ht="18" customHeight="1">
      <c r="A16" s="255"/>
      <c r="B16" s="255"/>
      <c r="C16" s="7"/>
      <c r="D16" s="16"/>
      <c r="E16" s="29" t="s">
        <v>29</v>
      </c>
      <c r="F16" s="67">
        <v>52126</v>
      </c>
      <c r="G16" s="76">
        <f t="shared" si="0"/>
        <v>4.802132889165675</v>
      </c>
      <c r="H16" s="68">
        <v>2083</v>
      </c>
      <c r="I16" s="81">
        <f t="shared" si="1"/>
        <v>2402.4483917426787</v>
      </c>
      <c r="K16" s="107"/>
    </row>
    <row r="17" spans="1:9" ht="18" customHeight="1">
      <c r="A17" s="255"/>
      <c r="B17" s="255"/>
      <c r="C17" s="7"/>
      <c r="D17" s="257" t="s">
        <v>30</v>
      </c>
      <c r="E17" s="258"/>
      <c r="F17" s="67">
        <v>82395</v>
      </c>
      <c r="G17" s="76">
        <f t="shared" si="0"/>
        <v>7.5906791122051525</v>
      </c>
      <c r="H17" s="68">
        <v>84176</v>
      </c>
      <c r="I17" s="81">
        <f t="shared" si="1"/>
        <v>-2.1158049800418133</v>
      </c>
    </row>
    <row r="18" spans="1:9" ht="18" customHeight="1">
      <c r="A18" s="255"/>
      <c r="B18" s="255"/>
      <c r="C18" s="7"/>
      <c r="D18" s="259" t="s">
        <v>94</v>
      </c>
      <c r="E18" s="260"/>
      <c r="F18" s="69">
        <v>4870</v>
      </c>
      <c r="G18" s="77">
        <f t="shared" si="0"/>
        <v>0.4486510986885016</v>
      </c>
      <c r="H18" s="70">
        <v>4999</v>
      </c>
      <c r="I18" s="82">
        <f t="shared" si="1"/>
        <v>-2.5805161032206425</v>
      </c>
    </row>
    <row r="19" spans="1:26" ht="18" customHeight="1">
      <c r="A19" s="255"/>
      <c r="B19" s="255"/>
      <c r="C19" s="10"/>
      <c r="D19" s="259" t="s">
        <v>95</v>
      </c>
      <c r="E19" s="260"/>
      <c r="F19" s="69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5"/>
      <c r="B20" s="255"/>
      <c r="C20" s="44" t="s">
        <v>5</v>
      </c>
      <c r="D20" s="43"/>
      <c r="E20" s="43"/>
      <c r="F20" s="69">
        <v>40362</v>
      </c>
      <c r="G20" s="77">
        <f t="shared" si="0"/>
        <v>3.7183687156602265</v>
      </c>
      <c r="H20" s="70">
        <v>38360</v>
      </c>
      <c r="I20" s="82">
        <f t="shared" si="1"/>
        <v>5.218978102189786</v>
      </c>
    </row>
    <row r="21" spans="1:9" ht="18" customHeight="1">
      <c r="A21" s="255"/>
      <c r="B21" s="255"/>
      <c r="C21" s="44" t="s">
        <v>6</v>
      </c>
      <c r="D21" s="43"/>
      <c r="E21" s="43"/>
      <c r="F21" s="69">
        <v>243700</v>
      </c>
      <c r="G21" s="77">
        <f t="shared" si="0"/>
        <v>22.450980030880462</v>
      </c>
      <c r="H21" s="70">
        <v>265200</v>
      </c>
      <c r="I21" s="82">
        <f t="shared" si="1"/>
        <v>-8.107088989441936</v>
      </c>
    </row>
    <row r="22" spans="1:9" ht="18" customHeight="1">
      <c r="A22" s="255"/>
      <c r="B22" s="255"/>
      <c r="C22" s="44" t="s">
        <v>31</v>
      </c>
      <c r="D22" s="43"/>
      <c r="E22" s="43"/>
      <c r="F22" s="69">
        <v>15618</v>
      </c>
      <c r="G22" s="77">
        <f t="shared" si="0"/>
        <v>1.4388157822006198</v>
      </c>
      <c r="H22" s="70">
        <v>15903</v>
      </c>
      <c r="I22" s="82">
        <f t="shared" si="1"/>
        <v>-1.7921146953404965</v>
      </c>
    </row>
    <row r="23" spans="1:9" ht="18" customHeight="1">
      <c r="A23" s="255"/>
      <c r="B23" s="255"/>
      <c r="C23" s="44" t="s">
        <v>7</v>
      </c>
      <c r="D23" s="43"/>
      <c r="E23" s="43"/>
      <c r="F23" s="69">
        <v>143244</v>
      </c>
      <c r="G23" s="77">
        <f t="shared" si="0"/>
        <v>13.196422583272224</v>
      </c>
      <c r="H23" s="70">
        <v>151822</v>
      </c>
      <c r="I23" s="82">
        <f t="shared" si="1"/>
        <v>-5.650037543965958</v>
      </c>
    </row>
    <row r="24" spans="1:9" ht="18" customHeight="1">
      <c r="A24" s="255"/>
      <c r="B24" s="255"/>
      <c r="C24" s="44" t="s">
        <v>32</v>
      </c>
      <c r="D24" s="43"/>
      <c r="E24" s="43"/>
      <c r="F24" s="69">
        <v>3986</v>
      </c>
      <c r="G24" s="77">
        <f t="shared" si="0"/>
        <v>0.3672121723557223</v>
      </c>
      <c r="H24" s="70">
        <v>4005</v>
      </c>
      <c r="I24" s="82">
        <f t="shared" si="1"/>
        <v>-0.4744069912609228</v>
      </c>
    </row>
    <row r="25" spans="1:9" ht="18" customHeight="1">
      <c r="A25" s="255"/>
      <c r="B25" s="255"/>
      <c r="C25" s="44" t="s">
        <v>8</v>
      </c>
      <c r="D25" s="43"/>
      <c r="E25" s="43"/>
      <c r="F25" s="69">
        <v>155933</v>
      </c>
      <c r="G25" s="77">
        <f t="shared" si="0"/>
        <v>14.365402827883806</v>
      </c>
      <c r="H25" s="70">
        <v>158644</v>
      </c>
      <c r="I25" s="82">
        <f t="shared" si="1"/>
        <v>-1.7088575678878448</v>
      </c>
    </row>
    <row r="26" spans="1:9" ht="18" customHeight="1">
      <c r="A26" s="255"/>
      <c r="B26" s="255"/>
      <c r="C26" s="45" t="s">
        <v>9</v>
      </c>
      <c r="D26" s="46"/>
      <c r="E26" s="46"/>
      <c r="F26" s="71">
        <v>200579</v>
      </c>
      <c r="G26" s="78">
        <f t="shared" si="0"/>
        <v>18.478437109618266</v>
      </c>
      <c r="H26" s="72">
        <v>201422</v>
      </c>
      <c r="I26" s="84">
        <f t="shared" si="1"/>
        <v>-0.4185242922818744</v>
      </c>
    </row>
    <row r="27" spans="1:9" ht="18" customHeight="1">
      <c r="A27" s="255"/>
      <c r="B27" s="256"/>
      <c r="C27" s="47" t="s">
        <v>10</v>
      </c>
      <c r="D27" s="31"/>
      <c r="E27" s="31"/>
      <c r="F27" s="73">
        <f>SUM(F9,F20:F26)</f>
        <v>1085476</v>
      </c>
      <c r="G27" s="79">
        <f t="shared" si="0"/>
        <v>100</v>
      </c>
      <c r="H27" s="73">
        <f>SUM(H9,H20:H26)</f>
        <v>1125236</v>
      </c>
      <c r="I27" s="85">
        <f t="shared" si="1"/>
        <v>-3.533480976435166</v>
      </c>
    </row>
    <row r="28" spans="1:9" ht="18" customHeight="1">
      <c r="A28" s="255"/>
      <c r="B28" s="254" t="s">
        <v>89</v>
      </c>
      <c r="C28" s="55" t="s">
        <v>11</v>
      </c>
      <c r="D28" s="56"/>
      <c r="E28" s="56"/>
      <c r="F28" s="65">
        <v>433499</v>
      </c>
      <c r="G28" s="75">
        <f>F28/$F$45*100</f>
        <v>39.93630444155375</v>
      </c>
      <c r="H28" s="65">
        <v>469742</v>
      </c>
      <c r="I28" s="86">
        <f>(F28/H28-1)*100</f>
        <v>-7.715511919308893</v>
      </c>
    </row>
    <row r="29" spans="1:9" ht="18" customHeight="1">
      <c r="A29" s="255"/>
      <c r="B29" s="255"/>
      <c r="C29" s="7"/>
      <c r="D29" s="30" t="s">
        <v>12</v>
      </c>
      <c r="E29" s="43"/>
      <c r="F29" s="69">
        <v>239776</v>
      </c>
      <c r="G29" s="77">
        <f aca="true" t="shared" si="2" ref="G29:G45">F29/$F$45*100</f>
        <v>22.089479638425907</v>
      </c>
      <c r="H29" s="69">
        <v>276458</v>
      </c>
      <c r="I29" s="87">
        <f aca="true" t="shared" si="3" ref="I29:I45">(F29/H29-1)*100</f>
        <v>-13.268561589825579</v>
      </c>
    </row>
    <row r="30" spans="1:9" ht="18" customHeight="1">
      <c r="A30" s="255"/>
      <c r="B30" s="255"/>
      <c r="C30" s="7"/>
      <c r="D30" s="30" t="s">
        <v>33</v>
      </c>
      <c r="E30" s="43"/>
      <c r="F30" s="69">
        <v>11162</v>
      </c>
      <c r="G30" s="77">
        <f t="shared" si="2"/>
        <v>1.0283046331747547</v>
      </c>
      <c r="H30" s="69">
        <v>10676</v>
      </c>
      <c r="I30" s="87">
        <f t="shared" si="3"/>
        <v>4.552266766579249</v>
      </c>
    </row>
    <row r="31" spans="1:9" ht="18" customHeight="1">
      <c r="A31" s="255"/>
      <c r="B31" s="255"/>
      <c r="C31" s="19"/>
      <c r="D31" s="30" t="s">
        <v>13</v>
      </c>
      <c r="E31" s="43"/>
      <c r="F31" s="69">
        <v>182561</v>
      </c>
      <c r="G31" s="77">
        <f t="shared" si="2"/>
        <v>16.81852016995309</v>
      </c>
      <c r="H31" s="69">
        <v>182608</v>
      </c>
      <c r="I31" s="87">
        <f t="shared" si="3"/>
        <v>-0.025738193288360467</v>
      </c>
    </row>
    <row r="32" spans="1:9" ht="18" customHeight="1">
      <c r="A32" s="255"/>
      <c r="B32" s="255"/>
      <c r="C32" s="50" t="s">
        <v>14</v>
      </c>
      <c r="D32" s="51"/>
      <c r="E32" s="51"/>
      <c r="F32" s="65">
        <v>463456</v>
      </c>
      <c r="G32" s="75">
        <f t="shared" si="2"/>
        <v>42.696107514122836</v>
      </c>
      <c r="H32" s="65">
        <v>466195</v>
      </c>
      <c r="I32" s="86">
        <f t="shared" si="3"/>
        <v>-0.5875223887000125</v>
      </c>
    </row>
    <row r="33" spans="1:9" ht="18" customHeight="1">
      <c r="A33" s="255"/>
      <c r="B33" s="255"/>
      <c r="C33" s="7"/>
      <c r="D33" s="30" t="s">
        <v>15</v>
      </c>
      <c r="E33" s="43"/>
      <c r="F33" s="69">
        <v>34036</v>
      </c>
      <c r="G33" s="77">
        <f t="shared" si="2"/>
        <v>3.135582914776559</v>
      </c>
      <c r="H33" s="69">
        <v>34921</v>
      </c>
      <c r="I33" s="87">
        <f t="shared" si="3"/>
        <v>-2.5342916869505405</v>
      </c>
    </row>
    <row r="34" spans="1:9" ht="18" customHeight="1">
      <c r="A34" s="255"/>
      <c r="B34" s="255"/>
      <c r="C34" s="7"/>
      <c r="D34" s="30" t="s">
        <v>34</v>
      </c>
      <c r="E34" s="43"/>
      <c r="F34" s="69">
        <v>17511</v>
      </c>
      <c r="G34" s="77">
        <f t="shared" si="2"/>
        <v>1.613209320150791</v>
      </c>
      <c r="H34" s="69">
        <v>17233</v>
      </c>
      <c r="I34" s="87">
        <f t="shared" si="3"/>
        <v>1.6131840074276038</v>
      </c>
    </row>
    <row r="35" spans="1:9" ht="18" customHeight="1">
      <c r="A35" s="255"/>
      <c r="B35" s="255"/>
      <c r="C35" s="7"/>
      <c r="D35" s="30" t="s">
        <v>35</v>
      </c>
      <c r="E35" s="43"/>
      <c r="F35" s="69">
        <v>255455</v>
      </c>
      <c r="G35" s="77">
        <f t="shared" si="2"/>
        <v>23.533915075045417</v>
      </c>
      <c r="H35" s="69">
        <v>245867</v>
      </c>
      <c r="I35" s="87">
        <f t="shared" si="3"/>
        <v>3.899669333420097</v>
      </c>
    </row>
    <row r="36" spans="1:9" ht="18" customHeight="1">
      <c r="A36" s="255"/>
      <c r="B36" s="255"/>
      <c r="C36" s="7"/>
      <c r="D36" s="30" t="s">
        <v>36</v>
      </c>
      <c r="E36" s="43"/>
      <c r="F36" s="69">
        <v>2413</v>
      </c>
      <c r="G36" s="77">
        <f t="shared" si="2"/>
        <v>0.22229878873415904</v>
      </c>
      <c r="H36" s="69">
        <v>2386</v>
      </c>
      <c r="I36" s="87">
        <f t="shared" si="3"/>
        <v>1.1316010058675552</v>
      </c>
    </row>
    <row r="37" spans="1:9" ht="18" customHeight="1">
      <c r="A37" s="255"/>
      <c r="B37" s="255"/>
      <c r="C37" s="7"/>
      <c r="D37" s="30" t="s">
        <v>16</v>
      </c>
      <c r="E37" s="43"/>
      <c r="F37" s="69">
        <v>8926</v>
      </c>
      <c r="G37" s="77">
        <f t="shared" si="2"/>
        <v>0.8223120548036068</v>
      </c>
      <c r="H37" s="69">
        <v>7351</v>
      </c>
      <c r="I37" s="87">
        <f t="shared" si="3"/>
        <v>21.425656373282553</v>
      </c>
    </row>
    <row r="38" spans="1:9" ht="18" customHeight="1">
      <c r="A38" s="255"/>
      <c r="B38" s="255"/>
      <c r="C38" s="19"/>
      <c r="D38" s="30" t="s">
        <v>37</v>
      </c>
      <c r="E38" s="43"/>
      <c r="F38" s="69">
        <v>144795</v>
      </c>
      <c r="G38" s="77">
        <f t="shared" si="2"/>
        <v>13.339309206283694</v>
      </c>
      <c r="H38" s="69">
        <v>158117</v>
      </c>
      <c r="I38" s="87">
        <f t="shared" si="3"/>
        <v>-8.425406502779587</v>
      </c>
    </row>
    <row r="39" spans="1:9" ht="18" customHeight="1">
      <c r="A39" s="255"/>
      <c r="B39" s="255"/>
      <c r="C39" s="50" t="s">
        <v>17</v>
      </c>
      <c r="D39" s="51"/>
      <c r="E39" s="51"/>
      <c r="F39" s="65">
        <v>188521</v>
      </c>
      <c r="G39" s="75">
        <f t="shared" si="2"/>
        <v>17.367588044323412</v>
      </c>
      <c r="H39" s="65">
        <v>189299</v>
      </c>
      <c r="I39" s="86">
        <f t="shared" si="3"/>
        <v>-0.4109900210777617</v>
      </c>
    </row>
    <row r="40" spans="1:9" ht="18" customHeight="1">
      <c r="A40" s="255"/>
      <c r="B40" s="255"/>
      <c r="C40" s="7"/>
      <c r="D40" s="52" t="s">
        <v>18</v>
      </c>
      <c r="E40" s="53"/>
      <c r="F40" s="67">
        <v>181095</v>
      </c>
      <c r="G40" s="76">
        <f t="shared" si="2"/>
        <v>16.683464212935153</v>
      </c>
      <c r="H40" s="67">
        <v>181883</v>
      </c>
      <c r="I40" s="88">
        <f t="shared" si="3"/>
        <v>-0.43324554796214665</v>
      </c>
    </row>
    <row r="41" spans="1:9" ht="18" customHeight="1">
      <c r="A41" s="255"/>
      <c r="B41" s="255"/>
      <c r="C41" s="7"/>
      <c r="D41" s="16"/>
      <c r="E41" s="103" t="s">
        <v>92</v>
      </c>
      <c r="F41" s="69">
        <v>139732</v>
      </c>
      <c r="G41" s="77">
        <f t="shared" si="2"/>
        <v>12.872877889515753</v>
      </c>
      <c r="H41" s="69">
        <v>140156</v>
      </c>
      <c r="I41" s="89">
        <f t="shared" si="3"/>
        <v>-0.3025200490881619</v>
      </c>
    </row>
    <row r="42" spans="1:9" ht="18" customHeight="1">
      <c r="A42" s="255"/>
      <c r="B42" s="255"/>
      <c r="C42" s="7"/>
      <c r="D42" s="33"/>
      <c r="E42" s="32" t="s">
        <v>38</v>
      </c>
      <c r="F42" s="69">
        <v>41363</v>
      </c>
      <c r="G42" s="77">
        <f t="shared" si="2"/>
        <v>3.810586323419403</v>
      </c>
      <c r="H42" s="69">
        <v>41727</v>
      </c>
      <c r="I42" s="89">
        <f t="shared" si="3"/>
        <v>-0.8723368562321809</v>
      </c>
    </row>
    <row r="43" spans="1:9" ht="18" customHeight="1">
      <c r="A43" s="255"/>
      <c r="B43" s="255"/>
      <c r="C43" s="7"/>
      <c r="D43" s="30" t="s">
        <v>39</v>
      </c>
      <c r="E43" s="54"/>
      <c r="F43" s="69">
        <v>7426</v>
      </c>
      <c r="G43" s="77">
        <f t="shared" si="2"/>
        <v>0.6841238313882573</v>
      </c>
      <c r="H43" s="69">
        <v>7416</v>
      </c>
      <c r="I43" s="89">
        <f t="shared" si="3"/>
        <v>0.13484358144553177</v>
      </c>
    </row>
    <row r="44" spans="1:9" ht="18" customHeight="1">
      <c r="A44" s="255"/>
      <c r="B44" s="255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6"/>
      <c r="B45" s="256"/>
      <c r="C45" s="11" t="s">
        <v>19</v>
      </c>
      <c r="D45" s="12"/>
      <c r="E45" s="12"/>
      <c r="F45" s="74">
        <f>SUM(F28,F32,F39)</f>
        <v>1085476</v>
      </c>
      <c r="G45" s="85">
        <f t="shared" si="2"/>
        <v>100</v>
      </c>
      <c r="H45" s="74">
        <f>SUM(H28,H32,H39)</f>
        <v>1125236</v>
      </c>
      <c r="I45" s="85">
        <f t="shared" si="3"/>
        <v>-3.533480976435166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46" sqref="H4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251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K5" s="37"/>
      <c r="Q5" s="37" t="s">
        <v>48</v>
      </c>
    </row>
    <row r="6" spans="1:17" ht="15.75" customHeight="1">
      <c r="A6" s="277" t="s">
        <v>49</v>
      </c>
      <c r="B6" s="278"/>
      <c r="C6" s="278"/>
      <c r="D6" s="278"/>
      <c r="E6" s="279"/>
      <c r="F6" s="263" t="s">
        <v>253</v>
      </c>
      <c r="G6" s="264"/>
      <c r="H6" s="263" t="s">
        <v>255</v>
      </c>
      <c r="I6" s="264"/>
      <c r="J6" s="263" t="s">
        <v>257</v>
      </c>
      <c r="K6" s="264"/>
      <c r="L6" s="263" t="s">
        <v>258</v>
      </c>
      <c r="M6" s="264"/>
      <c r="N6" s="263" t="s">
        <v>260</v>
      </c>
      <c r="O6" s="264"/>
      <c r="P6" s="263" t="s">
        <v>261</v>
      </c>
      <c r="Q6" s="264"/>
    </row>
    <row r="7" spans="1:17" ht="15.75" customHeight="1">
      <c r="A7" s="280"/>
      <c r="B7" s="281"/>
      <c r="C7" s="281"/>
      <c r="D7" s="281"/>
      <c r="E7" s="282"/>
      <c r="F7" s="108" t="s">
        <v>241</v>
      </c>
      <c r="G7" s="38" t="s">
        <v>2</v>
      </c>
      <c r="H7" s="108" t="s">
        <v>240</v>
      </c>
      <c r="I7" s="38" t="s">
        <v>2</v>
      </c>
      <c r="J7" s="108" t="s">
        <v>240</v>
      </c>
      <c r="K7" s="38" t="s">
        <v>2</v>
      </c>
      <c r="L7" s="108" t="s">
        <v>240</v>
      </c>
      <c r="M7" s="38" t="s">
        <v>2</v>
      </c>
      <c r="N7" s="108" t="s">
        <v>240</v>
      </c>
      <c r="O7" s="227" t="s">
        <v>2</v>
      </c>
      <c r="P7" s="108" t="s">
        <v>240</v>
      </c>
      <c r="Q7" s="227" t="s">
        <v>2</v>
      </c>
    </row>
    <row r="8" spans="1:27" ht="15.75" customHeight="1">
      <c r="A8" s="269" t="s">
        <v>83</v>
      </c>
      <c r="B8" s="55" t="s">
        <v>50</v>
      </c>
      <c r="C8" s="56"/>
      <c r="D8" s="56"/>
      <c r="E8" s="93" t="s">
        <v>41</v>
      </c>
      <c r="F8" s="109">
        <v>8290</v>
      </c>
      <c r="G8" s="110">
        <v>11130</v>
      </c>
      <c r="H8" s="109">
        <v>1984</v>
      </c>
      <c r="I8" s="111">
        <v>2018</v>
      </c>
      <c r="J8" s="109">
        <v>2615</v>
      </c>
      <c r="K8" s="112">
        <v>5012</v>
      </c>
      <c r="L8" s="109">
        <v>192</v>
      </c>
      <c r="M8" s="111">
        <v>232</v>
      </c>
      <c r="N8" s="109">
        <v>71682</v>
      </c>
      <c r="O8" s="112">
        <v>71926</v>
      </c>
      <c r="P8" s="109">
        <v>3566</v>
      </c>
      <c r="Q8" s="112">
        <v>3127</v>
      </c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5.75" customHeight="1">
      <c r="A9" s="289"/>
      <c r="B9" s="8"/>
      <c r="C9" s="30" t="s">
        <v>51</v>
      </c>
      <c r="D9" s="43"/>
      <c r="E9" s="91" t="s">
        <v>42</v>
      </c>
      <c r="F9" s="70">
        <v>8290</v>
      </c>
      <c r="G9" s="114">
        <v>11130</v>
      </c>
      <c r="H9" s="70">
        <v>1741</v>
      </c>
      <c r="I9" s="115">
        <v>1766</v>
      </c>
      <c r="J9" s="70">
        <v>2615</v>
      </c>
      <c r="K9" s="116">
        <v>5012</v>
      </c>
      <c r="L9" s="70">
        <v>192</v>
      </c>
      <c r="M9" s="115">
        <v>232</v>
      </c>
      <c r="N9" s="70">
        <v>71682</v>
      </c>
      <c r="O9" s="116">
        <v>71811</v>
      </c>
      <c r="P9" s="70">
        <v>3566</v>
      </c>
      <c r="Q9" s="116">
        <v>3127</v>
      </c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5.75" customHeight="1">
      <c r="A10" s="289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243</v>
      </c>
      <c r="I10" s="115">
        <v>252</v>
      </c>
      <c r="J10" s="117">
        <v>0</v>
      </c>
      <c r="K10" s="118">
        <v>0</v>
      </c>
      <c r="L10" s="70">
        <v>0</v>
      </c>
      <c r="M10" s="115">
        <v>0</v>
      </c>
      <c r="N10" s="70">
        <v>0.2</v>
      </c>
      <c r="O10" s="116">
        <v>115</v>
      </c>
      <c r="P10" s="70"/>
      <c r="Q10" s="116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5.75" customHeight="1">
      <c r="A11" s="289"/>
      <c r="B11" s="50" t="s">
        <v>53</v>
      </c>
      <c r="C11" s="63"/>
      <c r="D11" s="63"/>
      <c r="E11" s="90" t="s">
        <v>44</v>
      </c>
      <c r="F11" s="119">
        <v>5389</v>
      </c>
      <c r="G11" s="120">
        <v>5876</v>
      </c>
      <c r="H11" s="119">
        <v>2166</v>
      </c>
      <c r="I11" s="121">
        <v>2237</v>
      </c>
      <c r="J11" s="119">
        <v>1686</v>
      </c>
      <c r="K11" s="122">
        <v>3555</v>
      </c>
      <c r="L11" s="119">
        <v>126</v>
      </c>
      <c r="M11" s="121">
        <v>151</v>
      </c>
      <c r="N11" s="119">
        <v>73055</v>
      </c>
      <c r="O11" s="122">
        <v>73892</v>
      </c>
      <c r="P11" s="119">
        <v>3692</v>
      </c>
      <c r="Q11" s="122">
        <v>3262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5.75" customHeight="1">
      <c r="A12" s="289"/>
      <c r="B12" s="7"/>
      <c r="C12" s="30" t="s">
        <v>54</v>
      </c>
      <c r="D12" s="43"/>
      <c r="E12" s="91" t="s">
        <v>45</v>
      </c>
      <c r="F12" s="70">
        <v>5389</v>
      </c>
      <c r="G12" s="114">
        <v>5876</v>
      </c>
      <c r="H12" s="119">
        <v>2166</v>
      </c>
      <c r="I12" s="115">
        <v>2237</v>
      </c>
      <c r="J12" s="119">
        <v>1686</v>
      </c>
      <c r="K12" s="116">
        <v>3555</v>
      </c>
      <c r="L12" s="70">
        <v>126</v>
      </c>
      <c r="M12" s="115">
        <v>151</v>
      </c>
      <c r="N12" s="70">
        <v>72886</v>
      </c>
      <c r="O12" s="116">
        <v>71471</v>
      </c>
      <c r="P12" s="70">
        <v>3692</v>
      </c>
      <c r="Q12" s="116">
        <v>3262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15.75" customHeight="1">
      <c r="A13" s="289"/>
      <c r="B13" s="8"/>
      <c r="C13" s="52" t="s">
        <v>55</v>
      </c>
      <c r="D13" s="53"/>
      <c r="E13" s="95" t="s">
        <v>46</v>
      </c>
      <c r="F13" s="67">
        <v>0</v>
      </c>
      <c r="G13" s="123">
        <v>0</v>
      </c>
      <c r="H13" s="117">
        <v>0</v>
      </c>
      <c r="I13" s="118">
        <v>0</v>
      </c>
      <c r="J13" s="117">
        <v>0</v>
      </c>
      <c r="K13" s="118">
        <v>0</v>
      </c>
      <c r="L13" s="68">
        <v>0</v>
      </c>
      <c r="M13" s="124">
        <v>0</v>
      </c>
      <c r="N13" s="68">
        <v>168</v>
      </c>
      <c r="O13" s="125">
        <v>2421</v>
      </c>
      <c r="P13" s="68"/>
      <c r="Q13" s="12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15.75" customHeight="1">
      <c r="A14" s="289"/>
      <c r="B14" s="44" t="s">
        <v>56</v>
      </c>
      <c r="C14" s="43"/>
      <c r="D14" s="43"/>
      <c r="E14" s="91" t="s">
        <v>97</v>
      </c>
      <c r="F14" s="69">
        <f aca="true" t="shared" si="0" ref="F14:Q14">F9-F12</f>
        <v>2901</v>
      </c>
      <c r="G14" s="126">
        <f t="shared" si="0"/>
        <v>5254</v>
      </c>
      <c r="H14" s="69">
        <f t="shared" si="0"/>
        <v>-425</v>
      </c>
      <c r="I14" s="126">
        <f t="shared" si="0"/>
        <v>-471</v>
      </c>
      <c r="J14" s="69">
        <f t="shared" si="0"/>
        <v>929</v>
      </c>
      <c r="K14" s="126">
        <f t="shared" si="0"/>
        <v>1457</v>
      </c>
      <c r="L14" s="69">
        <f t="shared" si="0"/>
        <v>66</v>
      </c>
      <c r="M14" s="126">
        <f t="shared" si="0"/>
        <v>81</v>
      </c>
      <c r="N14" s="69">
        <f>N9-N12</f>
        <v>-1204</v>
      </c>
      <c r="O14" s="126">
        <f>O9-O12</f>
        <v>340</v>
      </c>
      <c r="P14" s="69">
        <f t="shared" si="0"/>
        <v>-126</v>
      </c>
      <c r="Q14" s="126">
        <f t="shared" si="0"/>
        <v>-135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5.75" customHeight="1">
      <c r="A15" s="289"/>
      <c r="B15" s="44" t="s">
        <v>57</v>
      </c>
      <c r="C15" s="43"/>
      <c r="D15" s="43"/>
      <c r="E15" s="91" t="s">
        <v>98</v>
      </c>
      <c r="F15" s="69">
        <f aca="true" t="shared" si="1" ref="F15:Q15">F10-F13</f>
        <v>0</v>
      </c>
      <c r="G15" s="126">
        <f t="shared" si="1"/>
        <v>0</v>
      </c>
      <c r="H15" s="69">
        <f t="shared" si="1"/>
        <v>243</v>
      </c>
      <c r="I15" s="126">
        <f t="shared" si="1"/>
        <v>252</v>
      </c>
      <c r="J15" s="69">
        <f t="shared" si="1"/>
        <v>0</v>
      </c>
      <c r="K15" s="126">
        <f t="shared" si="1"/>
        <v>0</v>
      </c>
      <c r="L15" s="69">
        <f t="shared" si="1"/>
        <v>0</v>
      </c>
      <c r="M15" s="126">
        <f t="shared" si="1"/>
        <v>0</v>
      </c>
      <c r="N15" s="69">
        <f>N10-N13</f>
        <v>-167.8</v>
      </c>
      <c r="O15" s="126">
        <f>O10-O13</f>
        <v>-2306</v>
      </c>
      <c r="P15" s="69">
        <f t="shared" si="1"/>
        <v>0</v>
      </c>
      <c r="Q15" s="126">
        <f t="shared" si="1"/>
        <v>0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5.75" customHeight="1">
      <c r="A16" s="289"/>
      <c r="B16" s="44" t="s">
        <v>58</v>
      </c>
      <c r="C16" s="43"/>
      <c r="D16" s="43"/>
      <c r="E16" s="91" t="s">
        <v>99</v>
      </c>
      <c r="F16" s="67">
        <f aca="true" t="shared" si="2" ref="F16:Q16">F8-F11</f>
        <v>2901</v>
      </c>
      <c r="G16" s="123">
        <f t="shared" si="2"/>
        <v>5254</v>
      </c>
      <c r="H16" s="67">
        <f t="shared" si="2"/>
        <v>-182</v>
      </c>
      <c r="I16" s="123">
        <f t="shared" si="2"/>
        <v>-219</v>
      </c>
      <c r="J16" s="67">
        <f t="shared" si="2"/>
        <v>929</v>
      </c>
      <c r="K16" s="123">
        <f t="shared" si="2"/>
        <v>1457</v>
      </c>
      <c r="L16" s="67">
        <f t="shared" si="2"/>
        <v>66</v>
      </c>
      <c r="M16" s="123">
        <f t="shared" si="2"/>
        <v>81</v>
      </c>
      <c r="N16" s="67">
        <f>N8-N11</f>
        <v>-1373</v>
      </c>
      <c r="O16" s="123">
        <f>O8-O11</f>
        <v>-1966</v>
      </c>
      <c r="P16" s="67">
        <f t="shared" si="2"/>
        <v>-126</v>
      </c>
      <c r="Q16" s="123">
        <f t="shared" si="2"/>
        <v>-135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15.75" customHeight="1">
      <c r="A17" s="289"/>
      <c r="B17" s="44" t="s">
        <v>59</v>
      </c>
      <c r="C17" s="43"/>
      <c r="D17" s="43"/>
      <c r="E17" s="34"/>
      <c r="F17" s="69">
        <v>0</v>
      </c>
      <c r="G17" s="126">
        <v>0</v>
      </c>
      <c r="H17" s="117">
        <v>0</v>
      </c>
      <c r="I17" s="118">
        <v>0</v>
      </c>
      <c r="J17" s="70">
        <v>8071</v>
      </c>
      <c r="K17" s="116">
        <v>8629</v>
      </c>
      <c r="L17" s="70">
        <v>0</v>
      </c>
      <c r="M17" s="115">
        <v>0</v>
      </c>
      <c r="N17" s="117">
        <v>30269</v>
      </c>
      <c r="O17" s="127">
        <v>29861</v>
      </c>
      <c r="P17" s="117">
        <v>605</v>
      </c>
      <c r="Q17" s="127">
        <v>494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15.75" customHeight="1">
      <c r="A18" s="290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11445</v>
      </c>
      <c r="K18" s="131">
        <v>11309</v>
      </c>
      <c r="L18" s="130">
        <v>0</v>
      </c>
      <c r="M18" s="131">
        <v>0</v>
      </c>
      <c r="N18" s="130">
        <v>1162</v>
      </c>
      <c r="O18" s="132">
        <v>635</v>
      </c>
      <c r="P18" s="130"/>
      <c r="Q18" s="13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5.75" customHeight="1">
      <c r="A19" s="289" t="s">
        <v>84</v>
      </c>
      <c r="B19" s="50" t="s">
        <v>61</v>
      </c>
      <c r="C19" s="51"/>
      <c r="D19" s="51"/>
      <c r="E19" s="96"/>
      <c r="F19" s="65">
        <v>4523</v>
      </c>
      <c r="G19" s="133">
        <v>854</v>
      </c>
      <c r="H19" s="66">
        <v>419</v>
      </c>
      <c r="I19" s="134">
        <v>717</v>
      </c>
      <c r="J19" s="66">
        <v>0</v>
      </c>
      <c r="K19" s="135">
        <v>3174</v>
      </c>
      <c r="L19" s="66">
        <v>0</v>
      </c>
      <c r="M19" s="134">
        <v>0</v>
      </c>
      <c r="N19" s="66">
        <v>9906</v>
      </c>
      <c r="O19" s="135">
        <v>7371</v>
      </c>
      <c r="P19" s="66">
        <v>2233</v>
      </c>
      <c r="Q19" s="135">
        <v>786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5.75" customHeight="1">
      <c r="A20" s="289"/>
      <c r="B20" s="19"/>
      <c r="C20" s="30" t="s">
        <v>62</v>
      </c>
      <c r="D20" s="43"/>
      <c r="E20" s="91"/>
      <c r="F20" s="69">
        <v>4057</v>
      </c>
      <c r="G20" s="126">
        <v>439</v>
      </c>
      <c r="H20" s="70">
        <v>404</v>
      </c>
      <c r="I20" s="115">
        <v>657</v>
      </c>
      <c r="J20" s="70">
        <v>0</v>
      </c>
      <c r="K20" s="118">
        <v>3174</v>
      </c>
      <c r="L20" s="70">
        <v>0</v>
      </c>
      <c r="M20" s="115">
        <v>0</v>
      </c>
      <c r="N20" s="70">
        <v>7560</v>
      </c>
      <c r="O20" s="116">
        <v>4413</v>
      </c>
      <c r="P20" s="70">
        <v>1305</v>
      </c>
      <c r="Q20" s="116">
        <v>135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5.75" customHeight="1">
      <c r="A21" s="289"/>
      <c r="B21" s="9" t="s">
        <v>63</v>
      </c>
      <c r="C21" s="63"/>
      <c r="D21" s="63"/>
      <c r="E21" s="90" t="s">
        <v>100</v>
      </c>
      <c r="F21" s="136">
        <v>4523</v>
      </c>
      <c r="G21" s="137">
        <v>854</v>
      </c>
      <c r="H21" s="119">
        <v>419</v>
      </c>
      <c r="I21" s="121">
        <v>717</v>
      </c>
      <c r="J21" s="119">
        <v>0</v>
      </c>
      <c r="K21" s="122">
        <v>3174</v>
      </c>
      <c r="L21" s="119">
        <v>0</v>
      </c>
      <c r="M21" s="121">
        <v>0</v>
      </c>
      <c r="N21" s="119">
        <v>9906</v>
      </c>
      <c r="O21" s="122">
        <v>7371</v>
      </c>
      <c r="P21" s="119">
        <v>2233</v>
      </c>
      <c r="Q21" s="122">
        <v>786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5.75" customHeight="1">
      <c r="A22" s="289"/>
      <c r="B22" s="50" t="s">
        <v>64</v>
      </c>
      <c r="C22" s="51"/>
      <c r="D22" s="51"/>
      <c r="E22" s="96" t="s">
        <v>101</v>
      </c>
      <c r="F22" s="65">
        <v>8617</v>
      </c>
      <c r="G22" s="133">
        <v>3543</v>
      </c>
      <c r="H22" s="66">
        <v>623</v>
      </c>
      <c r="I22" s="134">
        <v>928</v>
      </c>
      <c r="J22" s="66">
        <v>751</v>
      </c>
      <c r="K22" s="135">
        <v>3912</v>
      </c>
      <c r="L22" s="66">
        <v>0</v>
      </c>
      <c r="M22" s="134">
        <v>0</v>
      </c>
      <c r="N22" s="66">
        <v>13741</v>
      </c>
      <c r="O22" s="135">
        <v>10913</v>
      </c>
      <c r="P22" s="66">
        <v>2233</v>
      </c>
      <c r="Q22" s="135">
        <v>786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15.75" customHeight="1">
      <c r="A23" s="289"/>
      <c r="B23" s="7" t="s">
        <v>65</v>
      </c>
      <c r="C23" s="52" t="s">
        <v>66</v>
      </c>
      <c r="D23" s="53"/>
      <c r="E23" s="95"/>
      <c r="F23" s="67">
        <v>1540</v>
      </c>
      <c r="G23" s="123">
        <v>1366</v>
      </c>
      <c r="H23" s="68">
        <v>157</v>
      </c>
      <c r="I23" s="124">
        <v>144</v>
      </c>
      <c r="J23" s="68">
        <v>317</v>
      </c>
      <c r="K23" s="125">
        <v>3486</v>
      </c>
      <c r="L23" s="68">
        <v>0</v>
      </c>
      <c r="M23" s="124">
        <v>0</v>
      </c>
      <c r="N23" s="68">
        <v>5838</v>
      </c>
      <c r="O23" s="125">
        <v>6085</v>
      </c>
      <c r="P23" s="68">
        <v>622</v>
      </c>
      <c r="Q23" s="125">
        <v>605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15.75" customHeight="1">
      <c r="A24" s="289"/>
      <c r="B24" s="44" t="s">
        <v>102</v>
      </c>
      <c r="C24" s="43"/>
      <c r="D24" s="43"/>
      <c r="E24" s="91" t="s">
        <v>103</v>
      </c>
      <c r="F24" s="69">
        <f aca="true" t="shared" si="3" ref="F24:Q24">F21-F22</f>
        <v>-4094</v>
      </c>
      <c r="G24" s="126">
        <f t="shared" si="3"/>
        <v>-2689</v>
      </c>
      <c r="H24" s="69">
        <f t="shared" si="3"/>
        <v>-204</v>
      </c>
      <c r="I24" s="126">
        <f t="shared" si="3"/>
        <v>-211</v>
      </c>
      <c r="J24" s="69">
        <f t="shared" si="3"/>
        <v>-751</v>
      </c>
      <c r="K24" s="126">
        <f t="shared" si="3"/>
        <v>-738</v>
      </c>
      <c r="L24" s="69">
        <f t="shared" si="3"/>
        <v>0</v>
      </c>
      <c r="M24" s="126">
        <f t="shared" si="3"/>
        <v>0</v>
      </c>
      <c r="N24" s="69">
        <f>N21-N22</f>
        <v>-3835</v>
      </c>
      <c r="O24" s="126">
        <f>O21-O22</f>
        <v>-3542</v>
      </c>
      <c r="P24" s="69">
        <f t="shared" si="3"/>
        <v>0</v>
      </c>
      <c r="Q24" s="126">
        <f t="shared" si="3"/>
        <v>0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15.75" customHeight="1">
      <c r="A25" s="289"/>
      <c r="B25" s="101" t="s">
        <v>67</v>
      </c>
      <c r="C25" s="53"/>
      <c r="D25" s="53"/>
      <c r="E25" s="291" t="s">
        <v>104</v>
      </c>
      <c r="F25" s="272">
        <v>4094</v>
      </c>
      <c r="G25" s="261">
        <v>2689</v>
      </c>
      <c r="H25" s="267">
        <v>204</v>
      </c>
      <c r="I25" s="261">
        <v>211</v>
      </c>
      <c r="J25" s="267">
        <v>751</v>
      </c>
      <c r="K25" s="261">
        <v>738</v>
      </c>
      <c r="L25" s="267">
        <v>0</v>
      </c>
      <c r="M25" s="261">
        <v>0</v>
      </c>
      <c r="N25" s="267">
        <v>3835</v>
      </c>
      <c r="O25" s="261">
        <v>3542</v>
      </c>
      <c r="P25" s="267">
        <v>0</v>
      </c>
      <c r="Q25" s="261">
        <v>0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15.75" customHeight="1">
      <c r="A26" s="289"/>
      <c r="B26" s="9" t="s">
        <v>68</v>
      </c>
      <c r="C26" s="63"/>
      <c r="D26" s="63"/>
      <c r="E26" s="292"/>
      <c r="F26" s="273"/>
      <c r="G26" s="262"/>
      <c r="H26" s="268"/>
      <c r="I26" s="262"/>
      <c r="J26" s="268"/>
      <c r="K26" s="262"/>
      <c r="L26" s="268"/>
      <c r="M26" s="262"/>
      <c r="N26" s="268"/>
      <c r="O26" s="262"/>
      <c r="P26" s="268"/>
      <c r="Q26" s="26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15.75" customHeight="1">
      <c r="A27" s="290"/>
      <c r="B27" s="47" t="s">
        <v>105</v>
      </c>
      <c r="C27" s="31"/>
      <c r="D27" s="31"/>
      <c r="E27" s="92" t="s">
        <v>106</v>
      </c>
      <c r="F27" s="73">
        <f aca="true" t="shared" si="4" ref="F27:Q27">F24+F25</f>
        <v>0</v>
      </c>
      <c r="G27" s="138">
        <f t="shared" si="4"/>
        <v>0</v>
      </c>
      <c r="H27" s="73">
        <f t="shared" si="4"/>
        <v>0</v>
      </c>
      <c r="I27" s="138">
        <f t="shared" si="4"/>
        <v>0</v>
      </c>
      <c r="J27" s="73">
        <f t="shared" si="4"/>
        <v>0</v>
      </c>
      <c r="K27" s="138">
        <f t="shared" si="4"/>
        <v>0</v>
      </c>
      <c r="L27" s="73">
        <f t="shared" si="4"/>
        <v>0</v>
      </c>
      <c r="M27" s="138">
        <f t="shared" si="4"/>
        <v>0</v>
      </c>
      <c r="N27" s="73">
        <f>N24+N25</f>
        <v>0</v>
      </c>
      <c r="O27" s="138">
        <f>O24+O25</f>
        <v>0</v>
      </c>
      <c r="P27" s="73">
        <f t="shared" si="4"/>
        <v>0</v>
      </c>
      <c r="Q27" s="138">
        <f t="shared" si="4"/>
        <v>0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283" t="s">
        <v>69</v>
      </c>
      <c r="B30" s="284"/>
      <c r="C30" s="284"/>
      <c r="D30" s="284"/>
      <c r="E30" s="285"/>
      <c r="F30" s="265" t="s">
        <v>262</v>
      </c>
      <c r="G30" s="266"/>
      <c r="H30" s="265" t="s">
        <v>259</v>
      </c>
      <c r="I30" s="266"/>
      <c r="J30" s="265"/>
      <c r="K30" s="266"/>
      <c r="L30" s="265"/>
      <c r="M30" s="266"/>
      <c r="N30" s="265"/>
      <c r="O30" s="266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286"/>
      <c r="B31" s="287"/>
      <c r="C31" s="287"/>
      <c r="D31" s="287"/>
      <c r="E31" s="288"/>
      <c r="F31" s="108" t="s">
        <v>240</v>
      </c>
      <c r="G31" s="142" t="s">
        <v>2</v>
      </c>
      <c r="H31" s="108" t="s">
        <v>240</v>
      </c>
      <c r="I31" s="142" t="s">
        <v>2</v>
      </c>
      <c r="J31" s="108" t="s">
        <v>240</v>
      </c>
      <c r="K31" s="143" t="s">
        <v>2</v>
      </c>
      <c r="L31" s="108" t="s">
        <v>240</v>
      </c>
      <c r="M31" s="142" t="s">
        <v>2</v>
      </c>
      <c r="N31" s="108" t="s">
        <v>240</v>
      </c>
      <c r="O31" s="144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269" t="s">
        <v>85</v>
      </c>
      <c r="B32" s="55" t="s">
        <v>50</v>
      </c>
      <c r="C32" s="56"/>
      <c r="D32" s="56"/>
      <c r="E32" s="15" t="s">
        <v>41</v>
      </c>
      <c r="F32" s="66">
        <v>4389</v>
      </c>
      <c r="G32" s="146">
        <v>4440</v>
      </c>
      <c r="H32" s="109">
        <v>1505</v>
      </c>
      <c r="I32" s="111">
        <v>1460</v>
      </c>
      <c r="J32" s="109"/>
      <c r="K32" s="112"/>
      <c r="L32" s="66"/>
      <c r="M32" s="146"/>
      <c r="N32" s="109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270"/>
      <c r="B33" s="8"/>
      <c r="C33" s="52" t="s">
        <v>70</v>
      </c>
      <c r="D33" s="53"/>
      <c r="E33" s="99"/>
      <c r="F33" s="68">
        <v>3848</v>
      </c>
      <c r="G33" s="149">
        <v>3843</v>
      </c>
      <c r="H33" s="68">
        <v>1459</v>
      </c>
      <c r="I33" s="124">
        <v>1418</v>
      </c>
      <c r="J33" s="68"/>
      <c r="K33" s="125"/>
      <c r="L33" s="68"/>
      <c r="M33" s="149"/>
      <c r="N33" s="68"/>
      <c r="O33" s="123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270"/>
      <c r="B34" s="8"/>
      <c r="C34" s="24"/>
      <c r="D34" s="30" t="s">
        <v>71</v>
      </c>
      <c r="E34" s="94"/>
      <c r="F34" s="70" t="s">
        <v>263</v>
      </c>
      <c r="G34" s="114" t="s">
        <v>263</v>
      </c>
      <c r="H34" s="70">
        <v>1188</v>
      </c>
      <c r="I34" s="115">
        <v>1154</v>
      </c>
      <c r="J34" s="70"/>
      <c r="K34" s="116"/>
      <c r="L34" s="70"/>
      <c r="M34" s="114"/>
      <c r="N34" s="70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270"/>
      <c r="B35" s="10"/>
      <c r="C35" s="62" t="s">
        <v>72</v>
      </c>
      <c r="D35" s="63"/>
      <c r="E35" s="100"/>
      <c r="F35" s="119">
        <v>541</v>
      </c>
      <c r="G35" s="120">
        <v>598</v>
      </c>
      <c r="H35" s="119">
        <v>46</v>
      </c>
      <c r="I35" s="121">
        <v>42</v>
      </c>
      <c r="J35" s="150"/>
      <c r="K35" s="151"/>
      <c r="L35" s="119"/>
      <c r="M35" s="120"/>
      <c r="N35" s="119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270"/>
      <c r="B36" s="50" t="s">
        <v>53</v>
      </c>
      <c r="C36" s="51"/>
      <c r="D36" s="51"/>
      <c r="E36" s="15" t="s">
        <v>42</v>
      </c>
      <c r="F36" s="65">
        <v>4418</v>
      </c>
      <c r="G36" s="123">
        <v>4365</v>
      </c>
      <c r="H36" s="66">
        <v>668</v>
      </c>
      <c r="I36" s="134">
        <v>539</v>
      </c>
      <c r="J36" s="66"/>
      <c r="K36" s="135"/>
      <c r="L36" s="66"/>
      <c r="M36" s="146"/>
      <c r="N36" s="66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270"/>
      <c r="B37" s="8"/>
      <c r="C37" s="30" t="s">
        <v>73</v>
      </c>
      <c r="D37" s="43"/>
      <c r="E37" s="94"/>
      <c r="F37" s="69">
        <v>3123</v>
      </c>
      <c r="G37" s="126">
        <v>3197</v>
      </c>
      <c r="H37" s="70">
        <v>469</v>
      </c>
      <c r="I37" s="115">
        <v>305</v>
      </c>
      <c r="J37" s="70"/>
      <c r="K37" s="116"/>
      <c r="L37" s="70"/>
      <c r="M37" s="114"/>
      <c r="N37" s="70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270"/>
      <c r="B38" s="10"/>
      <c r="C38" s="30" t="s">
        <v>74</v>
      </c>
      <c r="D38" s="43"/>
      <c r="E38" s="94"/>
      <c r="F38" s="69">
        <v>1295</v>
      </c>
      <c r="G38" s="126">
        <v>1167</v>
      </c>
      <c r="H38" s="70">
        <v>199</v>
      </c>
      <c r="I38" s="115">
        <v>235</v>
      </c>
      <c r="J38" s="70"/>
      <c r="K38" s="151"/>
      <c r="L38" s="70"/>
      <c r="M38" s="114"/>
      <c r="N38" s="70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271"/>
      <c r="B39" s="11" t="s">
        <v>75</v>
      </c>
      <c r="C39" s="12"/>
      <c r="D39" s="12"/>
      <c r="E39" s="98" t="s">
        <v>108</v>
      </c>
      <c r="F39" s="73">
        <f>F32-F36</f>
        <v>-29</v>
      </c>
      <c r="G39" s="138">
        <f aca="true" t="shared" si="5" ref="G39:O39">G32-G36</f>
        <v>75</v>
      </c>
      <c r="H39" s="73">
        <f t="shared" si="5"/>
        <v>837</v>
      </c>
      <c r="I39" s="138">
        <f t="shared" si="5"/>
        <v>921</v>
      </c>
      <c r="J39" s="73">
        <f t="shared" si="5"/>
        <v>0</v>
      </c>
      <c r="K39" s="138">
        <f t="shared" si="5"/>
        <v>0</v>
      </c>
      <c r="L39" s="73">
        <f t="shared" si="5"/>
        <v>0</v>
      </c>
      <c r="M39" s="138">
        <f t="shared" si="5"/>
        <v>0</v>
      </c>
      <c r="N39" s="73">
        <f t="shared" si="5"/>
        <v>0</v>
      </c>
      <c r="O39" s="138">
        <f t="shared" si="5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269" t="s">
        <v>86</v>
      </c>
      <c r="B40" s="50" t="s">
        <v>76</v>
      </c>
      <c r="C40" s="51"/>
      <c r="D40" s="51"/>
      <c r="E40" s="15" t="s">
        <v>44</v>
      </c>
      <c r="F40" s="65">
        <v>8705</v>
      </c>
      <c r="G40" s="133">
        <v>8974</v>
      </c>
      <c r="H40" s="66">
        <v>2108</v>
      </c>
      <c r="I40" s="134">
        <v>1027</v>
      </c>
      <c r="J40" s="66"/>
      <c r="K40" s="135"/>
      <c r="L40" s="66"/>
      <c r="M40" s="146"/>
      <c r="N40" s="66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293"/>
      <c r="B41" s="10"/>
      <c r="C41" s="30" t="s">
        <v>77</v>
      </c>
      <c r="D41" s="43"/>
      <c r="E41" s="94"/>
      <c r="F41" s="152">
        <v>2351</v>
      </c>
      <c r="G41" s="153">
        <v>2592</v>
      </c>
      <c r="H41" s="150">
        <v>1542</v>
      </c>
      <c r="I41" s="151">
        <v>624</v>
      </c>
      <c r="J41" s="70"/>
      <c r="K41" s="116"/>
      <c r="L41" s="70"/>
      <c r="M41" s="114"/>
      <c r="N41" s="70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293"/>
      <c r="B42" s="50" t="s">
        <v>64</v>
      </c>
      <c r="C42" s="51"/>
      <c r="D42" s="51"/>
      <c r="E42" s="15" t="s">
        <v>45</v>
      </c>
      <c r="F42" s="65">
        <v>8676</v>
      </c>
      <c r="G42" s="133">
        <v>9049</v>
      </c>
      <c r="H42" s="66">
        <v>2945</v>
      </c>
      <c r="I42" s="134">
        <v>1948</v>
      </c>
      <c r="J42" s="66"/>
      <c r="K42" s="135"/>
      <c r="L42" s="66"/>
      <c r="M42" s="146"/>
      <c r="N42" s="66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293"/>
      <c r="B43" s="10"/>
      <c r="C43" s="30" t="s">
        <v>78</v>
      </c>
      <c r="D43" s="43"/>
      <c r="E43" s="94"/>
      <c r="F43" s="69">
        <v>2517</v>
      </c>
      <c r="G43" s="126">
        <v>3095</v>
      </c>
      <c r="H43" s="70">
        <v>1168</v>
      </c>
      <c r="I43" s="115">
        <v>1268</v>
      </c>
      <c r="J43" s="150"/>
      <c r="K43" s="151"/>
      <c r="L43" s="70"/>
      <c r="M43" s="114"/>
      <c r="N43" s="70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294"/>
      <c r="B44" s="47" t="s">
        <v>75</v>
      </c>
      <c r="C44" s="31"/>
      <c r="D44" s="31"/>
      <c r="E44" s="98" t="s">
        <v>109</v>
      </c>
      <c r="F44" s="128">
        <f>F40-F42</f>
        <v>29</v>
      </c>
      <c r="G44" s="129">
        <f aca="true" t="shared" si="6" ref="G44:O44">G40-G42</f>
        <v>-75</v>
      </c>
      <c r="H44" s="128">
        <f t="shared" si="6"/>
        <v>-837</v>
      </c>
      <c r="I44" s="129">
        <f t="shared" si="6"/>
        <v>-921</v>
      </c>
      <c r="J44" s="128">
        <f t="shared" si="6"/>
        <v>0</v>
      </c>
      <c r="K44" s="129">
        <f t="shared" si="6"/>
        <v>0</v>
      </c>
      <c r="L44" s="128">
        <f t="shared" si="6"/>
        <v>0</v>
      </c>
      <c r="M44" s="129">
        <f t="shared" si="6"/>
        <v>0</v>
      </c>
      <c r="N44" s="128">
        <f t="shared" si="6"/>
        <v>0</v>
      </c>
      <c r="O44" s="129">
        <f t="shared" si="6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74" t="s">
        <v>87</v>
      </c>
      <c r="B45" s="25" t="s">
        <v>79</v>
      </c>
      <c r="C45" s="20"/>
      <c r="D45" s="20"/>
      <c r="E45" s="97" t="s">
        <v>110</v>
      </c>
      <c r="F45" s="154">
        <f>F39+F44</f>
        <v>0</v>
      </c>
      <c r="G45" s="155">
        <f aca="true" t="shared" si="7" ref="G45:O45">G39+G44</f>
        <v>0</v>
      </c>
      <c r="H45" s="154">
        <f t="shared" si="7"/>
        <v>0</v>
      </c>
      <c r="I45" s="155">
        <f t="shared" si="7"/>
        <v>0</v>
      </c>
      <c r="J45" s="154">
        <f t="shared" si="7"/>
        <v>0</v>
      </c>
      <c r="K45" s="155">
        <f t="shared" si="7"/>
        <v>0</v>
      </c>
      <c r="L45" s="154">
        <f t="shared" si="7"/>
        <v>0</v>
      </c>
      <c r="M45" s="155">
        <f t="shared" si="7"/>
        <v>0</v>
      </c>
      <c r="N45" s="154">
        <f t="shared" si="7"/>
        <v>0</v>
      </c>
      <c r="O45" s="155">
        <f t="shared" si="7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75"/>
      <c r="B46" s="44" t="s">
        <v>80</v>
      </c>
      <c r="C46" s="43"/>
      <c r="D46" s="43"/>
      <c r="E46" s="43"/>
      <c r="F46" s="152" t="s">
        <v>264</v>
      </c>
      <c r="G46" s="153" t="s">
        <v>264</v>
      </c>
      <c r="H46" s="150"/>
      <c r="I46" s="151"/>
      <c r="J46" s="150"/>
      <c r="K46" s="151"/>
      <c r="L46" s="70"/>
      <c r="M46" s="114"/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75"/>
      <c r="B47" s="44" t="s">
        <v>81</v>
      </c>
      <c r="C47" s="43"/>
      <c r="D47" s="43"/>
      <c r="E47" s="43"/>
      <c r="F47" s="250" t="s">
        <v>264</v>
      </c>
      <c r="G47" s="251" t="s">
        <v>264</v>
      </c>
      <c r="H47" s="70"/>
      <c r="I47" s="115"/>
      <c r="J47" s="70"/>
      <c r="K47" s="116"/>
      <c r="L47" s="70"/>
      <c r="M47" s="114"/>
      <c r="N47" s="70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76"/>
      <c r="B48" s="47" t="s">
        <v>82</v>
      </c>
      <c r="C48" s="31"/>
      <c r="D48" s="31"/>
      <c r="E48" s="31"/>
      <c r="F48" s="252" t="s">
        <v>264</v>
      </c>
      <c r="G48" s="253" t="s">
        <v>264</v>
      </c>
      <c r="H48" s="74"/>
      <c r="I48" s="157"/>
      <c r="J48" s="74"/>
      <c r="K48" s="158"/>
      <c r="L48" s="74"/>
      <c r="M48" s="156"/>
      <c r="N48" s="74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31">
    <mergeCell ref="A40:A44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P25:P26"/>
    <mergeCell ref="Q25:Q26"/>
    <mergeCell ref="P6:Q6"/>
    <mergeCell ref="L6:M6"/>
    <mergeCell ref="A32:A39"/>
    <mergeCell ref="F6:G6"/>
    <mergeCell ref="H6:I6"/>
    <mergeCell ref="N6:O6"/>
    <mergeCell ref="N25:N26"/>
    <mergeCell ref="J25:J26"/>
    <mergeCell ref="O25:O26"/>
    <mergeCell ref="J6:K6"/>
    <mergeCell ref="N30:O30"/>
    <mergeCell ref="F30:G30"/>
    <mergeCell ref="H30:I30"/>
    <mergeCell ref="J30:K30"/>
    <mergeCell ref="L30:M30"/>
    <mergeCell ref="L25:L26"/>
    <mergeCell ref="M25:M26"/>
    <mergeCell ref="K25:K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5" sqref="F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251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4" t="s">
        <v>88</v>
      </c>
      <c r="B9" s="254" t="s">
        <v>90</v>
      </c>
      <c r="C9" s="55" t="s">
        <v>4</v>
      </c>
      <c r="D9" s="56"/>
      <c r="E9" s="56"/>
      <c r="F9" s="65">
        <v>296536</v>
      </c>
      <c r="G9" s="75">
        <f>F9/$F$27*100</f>
        <v>27.125031672519412</v>
      </c>
      <c r="H9" s="66">
        <v>256932</v>
      </c>
      <c r="I9" s="80">
        <f aca="true" t="shared" si="0" ref="I9:I45">(F9/H9-1)*100</f>
        <v>15.414195195615953</v>
      </c>
    </row>
    <row r="10" spans="1:9" ht="18" customHeight="1">
      <c r="A10" s="255"/>
      <c r="B10" s="255"/>
      <c r="C10" s="7"/>
      <c r="D10" s="52" t="s">
        <v>23</v>
      </c>
      <c r="E10" s="53"/>
      <c r="F10" s="67">
        <v>82462</v>
      </c>
      <c r="G10" s="76">
        <f aca="true" t="shared" si="1" ref="G10:G27">F10/$F$27*100</f>
        <v>7.543044897682898</v>
      </c>
      <c r="H10" s="68">
        <v>83082</v>
      </c>
      <c r="I10" s="81">
        <f t="shared" si="0"/>
        <v>-0.7462506920873357</v>
      </c>
    </row>
    <row r="11" spans="1:9" ht="18" customHeight="1">
      <c r="A11" s="255"/>
      <c r="B11" s="255"/>
      <c r="C11" s="7"/>
      <c r="D11" s="16"/>
      <c r="E11" s="23" t="s">
        <v>24</v>
      </c>
      <c r="F11" s="69">
        <v>64425</v>
      </c>
      <c r="G11" s="77">
        <f t="shared" si="1"/>
        <v>5.893146752846411</v>
      </c>
      <c r="H11" s="70">
        <v>70010</v>
      </c>
      <c r="I11" s="82">
        <f t="shared" si="0"/>
        <v>-7.97743179545779</v>
      </c>
    </row>
    <row r="12" spans="1:9" ht="18" customHeight="1">
      <c r="A12" s="255"/>
      <c r="B12" s="255"/>
      <c r="C12" s="7"/>
      <c r="D12" s="16"/>
      <c r="E12" s="23" t="s">
        <v>25</v>
      </c>
      <c r="F12" s="69">
        <v>10992</v>
      </c>
      <c r="G12" s="77">
        <f t="shared" si="1"/>
        <v>1.0054709989489754</v>
      </c>
      <c r="H12" s="70">
        <v>11999</v>
      </c>
      <c r="I12" s="82">
        <f t="shared" si="0"/>
        <v>-8.39236603050254</v>
      </c>
    </row>
    <row r="13" spans="1:9" ht="18" customHeight="1">
      <c r="A13" s="255"/>
      <c r="B13" s="255"/>
      <c r="C13" s="7"/>
      <c r="D13" s="33"/>
      <c r="E13" s="23" t="s">
        <v>26</v>
      </c>
      <c r="F13" s="69">
        <v>977</v>
      </c>
      <c r="G13" s="77">
        <f t="shared" si="1"/>
        <v>0.08936910170789202</v>
      </c>
      <c r="H13" s="70">
        <v>1073</v>
      </c>
      <c r="I13" s="82">
        <f t="shared" si="0"/>
        <v>-8.946877912395157</v>
      </c>
    </row>
    <row r="14" spans="1:9" ht="18" customHeight="1">
      <c r="A14" s="255"/>
      <c r="B14" s="255"/>
      <c r="C14" s="7"/>
      <c r="D14" s="61" t="s">
        <v>27</v>
      </c>
      <c r="E14" s="51"/>
      <c r="F14" s="65">
        <v>55926</v>
      </c>
      <c r="G14" s="75">
        <f t="shared" si="1"/>
        <v>5.115717893669978</v>
      </c>
      <c r="H14" s="66">
        <v>49087</v>
      </c>
      <c r="I14" s="83">
        <f t="shared" si="0"/>
        <v>13.932405728604325</v>
      </c>
    </row>
    <row r="15" spans="1:9" ht="18" customHeight="1">
      <c r="A15" s="255"/>
      <c r="B15" s="255"/>
      <c r="C15" s="7"/>
      <c r="D15" s="16"/>
      <c r="E15" s="23" t="s">
        <v>28</v>
      </c>
      <c r="F15" s="69">
        <v>2103</v>
      </c>
      <c r="G15" s="77">
        <f t="shared" si="1"/>
        <v>0.19236767747358946</v>
      </c>
      <c r="H15" s="70">
        <v>2051</v>
      </c>
      <c r="I15" s="82">
        <f t="shared" si="0"/>
        <v>2.5353486104339407</v>
      </c>
    </row>
    <row r="16" spans="1:9" ht="18" customHeight="1">
      <c r="A16" s="255"/>
      <c r="B16" s="255"/>
      <c r="C16" s="7"/>
      <c r="D16" s="16"/>
      <c r="E16" s="29" t="s">
        <v>29</v>
      </c>
      <c r="F16" s="67">
        <v>53823</v>
      </c>
      <c r="G16" s="76">
        <f t="shared" si="1"/>
        <v>4.923350216196389</v>
      </c>
      <c r="H16" s="68">
        <v>47036</v>
      </c>
      <c r="I16" s="81">
        <f t="shared" si="0"/>
        <v>14.429373246024312</v>
      </c>
    </row>
    <row r="17" spans="1:9" ht="18" customHeight="1">
      <c r="A17" s="255"/>
      <c r="B17" s="255"/>
      <c r="C17" s="7"/>
      <c r="D17" s="259" t="s">
        <v>30</v>
      </c>
      <c r="E17" s="295"/>
      <c r="F17" s="67">
        <v>88517</v>
      </c>
      <c r="G17" s="76">
        <f t="shared" si="1"/>
        <v>8.096913793119219</v>
      </c>
      <c r="H17" s="68">
        <v>57150</v>
      </c>
      <c r="I17" s="81">
        <f t="shared" si="0"/>
        <v>54.8853893263342</v>
      </c>
    </row>
    <row r="18" spans="1:9" ht="18" customHeight="1">
      <c r="A18" s="255"/>
      <c r="B18" s="255"/>
      <c r="C18" s="7"/>
      <c r="D18" s="259" t="s">
        <v>94</v>
      </c>
      <c r="E18" s="260"/>
      <c r="F18" s="69">
        <v>5158</v>
      </c>
      <c r="G18" s="77">
        <f t="shared" si="1"/>
        <v>0.4718176321487278</v>
      </c>
      <c r="H18" s="70">
        <v>5204</v>
      </c>
      <c r="I18" s="82">
        <f t="shared" si="0"/>
        <v>-0.8839354342813244</v>
      </c>
    </row>
    <row r="19" spans="1:9" ht="18" customHeight="1">
      <c r="A19" s="255"/>
      <c r="B19" s="255"/>
      <c r="C19" s="10"/>
      <c r="D19" s="259" t="s">
        <v>95</v>
      </c>
      <c r="E19" s="260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5"/>
      <c r="B20" s="255"/>
      <c r="C20" s="44" t="s">
        <v>5</v>
      </c>
      <c r="D20" s="43"/>
      <c r="E20" s="43"/>
      <c r="F20" s="69">
        <v>43758</v>
      </c>
      <c r="G20" s="77">
        <f t="shared" si="1"/>
        <v>4.0026746699426194</v>
      </c>
      <c r="H20" s="70">
        <v>47648</v>
      </c>
      <c r="I20" s="82">
        <f t="shared" si="0"/>
        <v>-8.164036265950303</v>
      </c>
    </row>
    <row r="21" spans="1:9" ht="18" customHeight="1">
      <c r="A21" s="255"/>
      <c r="B21" s="255"/>
      <c r="C21" s="44" t="s">
        <v>6</v>
      </c>
      <c r="D21" s="43"/>
      <c r="E21" s="43"/>
      <c r="F21" s="69">
        <v>269477</v>
      </c>
      <c r="G21" s="77">
        <f t="shared" si="1"/>
        <v>24.649864299833794</v>
      </c>
      <c r="H21" s="70">
        <v>277632</v>
      </c>
      <c r="I21" s="82">
        <f t="shared" si="0"/>
        <v>-2.9373415168280292</v>
      </c>
    </row>
    <row r="22" spans="1:9" ht="18" customHeight="1">
      <c r="A22" s="255"/>
      <c r="B22" s="255"/>
      <c r="C22" s="44" t="s">
        <v>31</v>
      </c>
      <c r="D22" s="43"/>
      <c r="E22" s="43"/>
      <c r="F22" s="69">
        <v>13996</v>
      </c>
      <c r="G22" s="77">
        <f t="shared" si="1"/>
        <v>1.2802558316311736</v>
      </c>
      <c r="H22" s="70">
        <v>12246</v>
      </c>
      <c r="I22" s="82">
        <f t="shared" si="0"/>
        <v>14.290380532418755</v>
      </c>
    </row>
    <row r="23" spans="1:9" ht="18" customHeight="1">
      <c r="A23" s="255"/>
      <c r="B23" s="255"/>
      <c r="C23" s="44" t="s">
        <v>7</v>
      </c>
      <c r="D23" s="43"/>
      <c r="E23" s="43"/>
      <c r="F23" s="69">
        <v>144385</v>
      </c>
      <c r="G23" s="77">
        <f t="shared" si="1"/>
        <v>13.207326253934482</v>
      </c>
      <c r="H23" s="70">
        <v>163520</v>
      </c>
      <c r="I23" s="82">
        <f t="shared" si="0"/>
        <v>-11.701932485322896</v>
      </c>
    </row>
    <row r="24" spans="1:9" ht="18" customHeight="1">
      <c r="A24" s="255"/>
      <c r="B24" s="255"/>
      <c r="C24" s="44" t="s">
        <v>32</v>
      </c>
      <c r="D24" s="43"/>
      <c r="E24" s="43"/>
      <c r="F24" s="69">
        <v>1636</v>
      </c>
      <c r="G24" s="77">
        <f t="shared" si="1"/>
        <v>0.1496497956950986</v>
      </c>
      <c r="H24" s="70">
        <v>1640</v>
      </c>
      <c r="I24" s="82">
        <f t="shared" si="0"/>
        <v>-0.24390243902439046</v>
      </c>
    </row>
    <row r="25" spans="1:9" ht="18" customHeight="1">
      <c r="A25" s="255"/>
      <c r="B25" s="255"/>
      <c r="C25" s="44" t="s">
        <v>8</v>
      </c>
      <c r="D25" s="43"/>
      <c r="E25" s="43"/>
      <c r="F25" s="69">
        <v>158971</v>
      </c>
      <c r="G25" s="77">
        <f t="shared" si="1"/>
        <v>14.541551143915354</v>
      </c>
      <c r="H25" s="70">
        <v>168319</v>
      </c>
      <c r="I25" s="82">
        <f t="shared" si="0"/>
        <v>-5.553740219464231</v>
      </c>
    </row>
    <row r="26" spans="1:9" ht="18" customHeight="1">
      <c r="A26" s="255"/>
      <c r="B26" s="255"/>
      <c r="C26" s="45" t="s">
        <v>9</v>
      </c>
      <c r="D26" s="46"/>
      <c r="E26" s="46"/>
      <c r="F26" s="71">
        <v>164460</v>
      </c>
      <c r="G26" s="78">
        <f t="shared" si="1"/>
        <v>15.043646332528066</v>
      </c>
      <c r="H26" s="72">
        <v>523859</v>
      </c>
      <c r="I26" s="84">
        <f t="shared" si="0"/>
        <v>-68.60605620978164</v>
      </c>
    </row>
    <row r="27" spans="1:9" ht="18" customHeight="1">
      <c r="A27" s="255"/>
      <c r="B27" s="256"/>
      <c r="C27" s="47" t="s">
        <v>10</v>
      </c>
      <c r="D27" s="31"/>
      <c r="E27" s="31"/>
      <c r="F27" s="73">
        <f>SUM(F9,F20:F26)</f>
        <v>1093219</v>
      </c>
      <c r="G27" s="79">
        <f t="shared" si="1"/>
        <v>100</v>
      </c>
      <c r="H27" s="73">
        <f>SUM(H9,H20:H26)</f>
        <v>1451796</v>
      </c>
      <c r="I27" s="85">
        <f t="shared" si="0"/>
        <v>-24.698855762104323</v>
      </c>
    </row>
    <row r="28" spans="1:9" ht="18" customHeight="1">
      <c r="A28" s="255"/>
      <c r="B28" s="254" t="s">
        <v>89</v>
      </c>
      <c r="C28" s="55" t="s">
        <v>11</v>
      </c>
      <c r="D28" s="56"/>
      <c r="E28" s="56"/>
      <c r="F28" s="65">
        <v>474589</v>
      </c>
      <c r="G28" s="75">
        <f aca="true" t="shared" si="2" ref="G28:G45">F28/$F$45*100</f>
        <v>44.890575503706444</v>
      </c>
      <c r="H28" s="65">
        <v>784647</v>
      </c>
      <c r="I28" s="86">
        <f t="shared" si="0"/>
        <v>-39.51560383204167</v>
      </c>
    </row>
    <row r="29" spans="1:9" ht="18" customHeight="1">
      <c r="A29" s="255"/>
      <c r="B29" s="255"/>
      <c r="C29" s="7"/>
      <c r="D29" s="30" t="s">
        <v>12</v>
      </c>
      <c r="E29" s="43"/>
      <c r="F29" s="69">
        <v>274816</v>
      </c>
      <c r="G29" s="77">
        <f t="shared" si="2"/>
        <v>25.994383345645577</v>
      </c>
      <c r="H29" s="69">
        <v>276260</v>
      </c>
      <c r="I29" s="87">
        <f t="shared" si="0"/>
        <v>-0.5226960110041312</v>
      </c>
    </row>
    <row r="30" spans="1:9" ht="18" customHeight="1">
      <c r="A30" s="255"/>
      <c r="B30" s="255"/>
      <c r="C30" s="7"/>
      <c r="D30" s="30" t="s">
        <v>33</v>
      </c>
      <c r="E30" s="43"/>
      <c r="F30" s="69">
        <v>10113</v>
      </c>
      <c r="G30" s="77">
        <f t="shared" si="2"/>
        <v>0.9565716653124773</v>
      </c>
      <c r="H30" s="69">
        <v>9818</v>
      </c>
      <c r="I30" s="87">
        <f t="shared" si="0"/>
        <v>3.004685271949481</v>
      </c>
    </row>
    <row r="31" spans="1:9" ht="18" customHeight="1">
      <c r="A31" s="255"/>
      <c r="B31" s="255"/>
      <c r="C31" s="19"/>
      <c r="D31" s="30" t="s">
        <v>13</v>
      </c>
      <c r="E31" s="43"/>
      <c r="F31" s="69">
        <v>189660</v>
      </c>
      <c r="G31" s="77">
        <f t="shared" si="2"/>
        <v>17.939620492748386</v>
      </c>
      <c r="H31" s="69">
        <v>498569</v>
      </c>
      <c r="I31" s="87">
        <f t="shared" si="0"/>
        <v>-61.95912702153563</v>
      </c>
    </row>
    <row r="32" spans="1:9" ht="18" customHeight="1">
      <c r="A32" s="255"/>
      <c r="B32" s="255"/>
      <c r="C32" s="50" t="s">
        <v>14</v>
      </c>
      <c r="D32" s="51"/>
      <c r="E32" s="51"/>
      <c r="F32" s="65">
        <v>399358</v>
      </c>
      <c r="G32" s="75">
        <f t="shared" si="2"/>
        <v>37.77460171223774</v>
      </c>
      <c r="H32" s="65">
        <v>377843</v>
      </c>
      <c r="I32" s="86">
        <f t="shared" si="0"/>
        <v>5.694163978160249</v>
      </c>
    </row>
    <row r="33" spans="1:9" ht="18" customHeight="1">
      <c r="A33" s="255"/>
      <c r="B33" s="255"/>
      <c r="C33" s="7"/>
      <c r="D33" s="30" t="s">
        <v>15</v>
      </c>
      <c r="E33" s="43"/>
      <c r="F33" s="69">
        <v>30795</v>
      </c>
      <c r="G33" s="77">
        <f t="shared" si="2"/>
        <v>2.91284726918795</v>
      </c>
      <c r="H33" s="69">
        <v>31937</v>
      </c>
      <c r="I33" s="87">
        <f t="shared" si="0"/>
        <v>-3.5757898362400953</v>
      </c>
    </row>
    <row r="34" spans="1:9" ht="18" customHeight="1">
      <c r="A34" s="255"/>
      <c r="B34" s="255"/>
      <c r="C34" s="7"/>
      <c r="D34" s="30" t="s">
        <v>34</v>
      </c>
      <c r="E34" s="43"/>
      <c r="F34" s="69">
        <v>19657</v>
      </c>
      <c r="G34" s="77">
        <f t="shared" si="2"/>
        <v>1.8593225773803388</v>
      </c>
      <c r="H34" s="69">
        <v>24009</v>
      </c>
      <c r="I34" s="87">
        <f t="shared" si="0"/>
        <v>-18.126535882377436</v>
      </c>
    </row>
    <row r="35" spans="1:9" ht="18" customHeight="1">
      <c r="A35" s="255"/>
      <c r="B35" s="255"/>
      <c r="C35" s="7"/>
      <c r="D35" s="30" t="s">
        <v>35</v>
      </c>
      <c r="E35" s="43"/>
      <c r="F35" s="69">
        <v>242587</v>
      </c>
      <c r="G35" s="77">
        <f t="shared" si="2"/>
        <v>22.945896427682975</v>
      </c>
      <c r="H35" s="69">
        <v>210921</v>
      </c>
      <c r="I35" s="87">
        <f t="shared" si="0"/>
        <v>15.013203995808855</v>
      </c>
    </row>
    <row r="36" spans="1:9" ht="18" customHeight="1">
      <c r="A36" s="255"/>
      <c r="B36" s="255"/>
      <c r="C36" s="7"/>
      <c r="D36" s="30" t="s">
        <v>36</v>
      </c>
      <c r="E36" s="43"/>
      <c r="F36" s="69">
        <v>2535</v>
      </c>
      <c r="G36" s="77">
        <f t="shared" si="2"/>
        <v>0.2397813874782092</v>
      </c>
      <c r="H36" s="69">
        <v>2507</v>
      </c>
      <c r="I36" s="87">
        <f t="shared" si="0"/>
        <v>1.1168727562824055</v>
      </c>
    </row>
    <row r="37" spans="1:9" ht="18" customHeight="1">
      <c r="A37" s="255"/>
      <c r="B37" s="255"/>
      <c r="C37" s="7"/>
      <c r="D37" s="30" t="s">
        <v>16</v>
      </c>
      <c r="E37" s="43"/>
      <c r="F37" s="69">
        <v>28213</v>
      </c>
      <c r="G37" s="77">
        <f t="shared" si="2"/>
        <v>2.6686202307387443</v>
      </c>
      <c r="H37" s="69">
        <v>21916</v>
      </c>
      <c r="I37" s="87">
        <f t="shared" si="0"/>
        <v>28.732432925716367</v>
      </c>
    </row>
    <row r="38" spans="1:9" ht="18" customHeight="1">
      <c r="A38" s="255"/>
      <c r="B38" s="255"/>
      <c r="C38" s="19"/>
      <c r="D38" s="30" t="s">
        <v>37</v>
      </c>
      <c r="E38" s="43"/>
      <c r="F38" s="69">
        <v>75571</v>
      </c>
      <c r="G38" s="77">
        <f t="shared" si="2"/>
        <v>7.148133819769526</v>
      </c>
      <c r="H38" s="69">
        <v>86553</v>
      </c>
      <c r="I38" s="87">
        <f t="shared" si="0"/>
        <v>-12.68817949695562</v>
      </c>
    </row>
    <row r="39" spans="1:9" ht="18" customHeight="1">
      <c r="A39" s="255"/>
      <c r="B39" s="255"/>
      <c r="C39" s="50" t="s">
        <v>17</v>
      </c>
      <c r="D39" s="51"/>
      <c r="E39" s="51"/>
      <c r="F39" s="65">
        <v>183266</v>
      </c>
      <c r="G39" s="75">
        <f t="shared" si="2"/>
        <v>17.334822784055813</v>
      </c>
      <c r="H39" s="65">
        <v>234613</v>
      </c>
      <c r="I39" s="86">
        <f t="shared" si="0"/>
        <v>-21.885829003507908</v>
      </c>
    </row>
    <row r="40" spans="1:9" ht="18" customHeight="1">
      <c r="A40" s="255"/>
      <c r="B40" s="255"/>
      <c r="C40" s="7"/>
      <c r="D40" s="52" t="s">
        <v>18</v>
      </c>
      <c r="E40" s="53"/>
      <c r="F40" s="67">
        <v>178143</v>
      </c>
      <c r="G40" s="76">
        <f t="shared" si="2"/>
        <v>16.85024682821721</v>
      </c>
      <c r="H40" s="67">
        <v>221460</v>
      </c>
      <c r="I40" s="88">
        <f t="shared" si="0"/>
        <v>-19.559739907884044</v>
      </c>
    </row>
    <row r="41" spans="1:9" ht="18" customHeight="1">
      <c r="A41" s="255"/>
      <c r="B41" s="255"/>
      <c r="C41" s="7"/>
      <c r="D41" s="16"/>
      <c r="E41" s="103" t="s">
        <v>92</v>
      </c>
      <c r="F41" s="69">
        <v>122105</v>
      </c>
      <c r="G41" s="77">
        <f t="shared" si="2"/>
        <v>11.549706634330073</v>
      </c>
      <c r="H41" s="69">
        <v>153578</v>
      </c>
      <c r="I41" s="89">
        <f t="shared" si="0"/>
        <v>-20.493169594603387</v>
      </c>
    </row>
    <row r="42" spans="1:9" ht="18" customHeight="1">
      <c r="A42" s="255"/>
      <c r="B42" s="255"/>
      <c r="C42" s="7"/>
      <c r="D42" s="33"/>
      <c r="E42" s="32" t="s">
        <v>38</v>
      </c>
      <c r="F42" s="69">
        <v>56038</v>
      </c>
      <c r="G42" s="77">
        <f t="shared" si="2"/>
        <v>5.3005401938871355</v>
      </c>
      <c r="H42" s="69">
        <v>67882</v>
      </c>
      <c r="I42" s="89">
        <f t="shared" si="0"/>
        <v>-17.447924339294662</v>
      </c>
    </row>
    <row r="43" spans="1:9" ht="18" customHeight="1">
      <c r="A43" s="255"/>
      <c r="B43" s="255"/>
      <c r="C43" s="7"/>
      <c r="D43" s="30" t="s">
        <v>39</v>
      </c>
      <c r="E43" s="54"/>
      <c r="F43" s="69">
        <v>5123</v>
      </c>
      <c r="G43" s="77">
        <f t="shared" si="2"/>
        <v>0.48457595583860585</v>
      </c>
      <c r="H43" s="67">
        <v>13153</v>
      </c>
      <c r="I43" s="159">
        <f t="shared" si="0"/>
        <v>-61.05071086444157</v>
      </c>
    </row>
    <row r="44" spans="1:9" ht="18" customHeight="1">
      <c r="A44" s="255"/>
      <c r="B44" s="255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6"/>
      <c r="B45" s="256"/>
      <c r="C45" s="11" t="s">
        <v>19</v>
      </c>
      <c r="D45" s="12"/>
      <c r="E45" s="12"/>
      <c r="F45" s="74">
        <f>SUM(F28,F32,F39)</f>
        <v>1057213</v>
      </c>
      <c r="G45" s="79">
        <f t="shared" si="2"/>
        <v>100</v>
      </c>
      <c r="H45" s="74">
        <f>SUM(H28,H32,H39)</f>
        <v>1397103</v>
      </c>
      <c r="I45" s="160">
        <f t="shared" si="0"/>
        <v>-24.328199137787266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4" sqref="D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28" t="s">
        <v>251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233</v>
      </c>
      <c r="F6" s="167" t="s">
        <v>234</v>
      </c>
      <c r="G6" s="167" t="s">
        <v>235</v>
      </c>
      <c r="H6" s="167" t="s">
        <v>236</v>
      </c>
      <c r="I6" s="167" t="s">
        <v>249</v>
      </c>
    </row>
    <row r="7" spans="1:9" ht="27" customHeight="1">
      <c r="A7" s="296" t="s">
        <v>117</v>
      </c>
      <c r="B7" s="55" t="s">
        <v>118</v>
      </c>
      <c r="C7" s="56"/>
      <c r="D7" s="93" t="s">
        <v>119</v>
      </c>
      <c r="E7" s="169">
        <v>1138840</v>
      </c>
      <c r="F7" s="169">
        <v>1300812</v>
      </c>
      <c r="G7" s="169">
        <v>1178017</v>
      </c>
      <c r="H7" s="169">
        <v>1451834</v>
      </c>
      <c r="I7" s="169">
        <v>1093292</v>
      </c>
    </row>
    <row r="8" spans="1:9" ht="27" customHeight="1">
      <c r="A8" s="255"/>
      <c r="B8" s="9"/>
      <c r="C8" s="30" t="s">
        <v>120</v>
      </c>
      <c r="D8" s="91" t="s">
        <v>42</v>
      </c>
      <c r="E8" s="229">
        <v>575113</v>
      </c>
      <c r="F8" s="229">
        <v>565789</v>
      </c>
      <c r="G8" s="229">
        <v>565283</v>
      </c>
      <c r="H8" s="229">
        <v>582989</v>
      </c>
      <c r="I8" s="230">
        <v>610544</v>
      </c>
    </row>
    <row r="9" spans="1:9" ht="27" customHeight="1">
      <c r="A9" s="255"/>
      <c r="B9" s="44" t="s">
        <v>121</v>
      </c>
      <c r="C9" s="43"/>
      <c r="D9" s="94"/>
      <c r="E9" s="231">
        <v>1112432</v>
      </c>
      <c r="F9" s="231">
        <v>1259153</v>
      </c>
      <c r="G9" s="231">
        <v>1131568</v>
      </c>
      <c r="H9" s="231">
        <v>1397104</v>
      </c>
      <c r="I9" s="232">
        <v>1057213</v>
      </c>
    </row>
    <row r="10" spans="1:9" ht="27" customHeight="1">
      <c r="A10" s="255"/>
      <c r="B10" s="44" t="s">
        <v>122</v>
      </c>
      <c r="C10" s="43"/>
      <c r="D10" s="94"/>
      <c r="E10" s="231">
        <v>26408</v>
      </c>
      <c r="F10" s="231">
        <v>41659</v>
      </c>
      <c r="G10" s="231">
        <v>46448</v>
      </c>
      <c r="H10" s="231">
        <v>54730</v>
      </c>
      <c r="I10" s="232">
        <v>36079</v>
      </c>
    </row>
    <row r="11" spans="1:9" ht="27" customHeight="1">
      <c r="A11" s="255"/>
      <c r="B11" s="44" t="s">
        <v>123</v>
      </c>
      <c r="C11" s="43"/>
      <c r="D11" s="94"/>
      <c r="E11" s="231">
        <v>21787</v>
      </c>
      <c r="F11" s="231">
        <v>35368</v>
      </c>
      <c r="G11" s="231">
        <v>40146</v>
      </c>
      <c r="H11" s="231">
        <v>48398</v>
      </c>
      <c r="I11" s="232">
        <v>29232</v>
      </c>
    </row>
    <row r="12" spans="1:9" ht="27" customHeight="1">
      <c r="A12" s="255"/>
      <c r="B12" s="44" t="s">
        <v>124</v>
      </c>
      <c r="C12" s="43"/>
      <c r="D12" s="94"/>
      <c r="E12" s="231">
        <v>4621</v>
      </c>
      <c r="F12" s="231">
        <v>6291</v>
      </c>
      <c r="G12" s="231">
        <v>6303</v>
      </c>
      <c r="H12" s="231">
        <v>6332</v>
      </c>
      <c r="I12" s="232">
        <v>6847</v>
      </c>
    </row>
    <row r="13" spans="1:9" ht="27" customHeight="1">
      <c r="A13" s="255"/>
      <c r="B13" s="44" t="s">
        <v>125</v>
      </c>
      <c r="C13" s="43"/>
      <c r="D13" s="99"/>
      <c r="E13" s="233">
        <v>-339</v>
      </c>
      <c r="F13" s="233">
        <v>1670</v>
      </c>
      <c r="G13" s="233">
        <v>11</v>
      </c>
      <c r="H13" s="233">
        <v>29</v>
      </c>
      <c r="I13" s="234">
        <v>515</v>
      </c>
    </row>
    <row r="14" spans="1:9" ht="27" customHeight="1">
      <c r="A14" s="255"/>
      <c r="B14" s="101" t="s">
        <v>126</v>
      </c>
      <c r="C14" s="53"/>
      <c r="D14" s="99"/>
      <c r="E14" s="233">
        <v>0</v>
      </c>
      <c r="F14" s="233">
        <v>0</v>
      </c>
      <c r="G14" s="233">
        <v>0</v>
      </c>
      <c r="H14" s="233">
        <v>0</v>
      </c>
      <c r="I14" s="234">
        <v>0</v>
      </c>
    </row>
    <row r="15" spans="1:9" ht="27" customHeight="1">
      <c r="A15" s="255"/>
      <c r="B15" s="45" t="s">
        <v>127</v>
      </c>
      <c r="C15" s="46"/>
      <c r="D15" s="170"/>
      <c r="E15" s="235">
        <v>-334</v>
      </c>
      <c r="F15" s="235">
        <v>2018</v>
      </c>
      <c r="G15" s="235">
        <v>370</v>
      </c>
      <c r="H15" s="235">
        <v>442</v>
      </c>
      <c r="I15" s="236">
        <v>982</v>
      </c>
    </row>
    <row r="16" spans="1:9" ht="27" customHeight="1">
      <c r="A16" s="255"/>
      <c r="B16" s="171" t="s">
        <v>128</v>
      </c>
      <c r="C16" s="172"/>
      <c r="D16" s="173" t="s">
        <v>43</v>
      </c>
      <c r="E16" s="237">
        <v>114519</v>
      </c>
      <c r="F16" s="237">
        <v>113620</v>
      </c>
      <c r="G16" s="237">
        <v>143172</v>
      </c>
      <c r="H16" s="237">
        <v>105153</v>
      </c>
      <c r="I16" s="238">
        <v>116632</v>
      </c>
    </row>
    <row r="17" spans="1:9" ht="27" customHeight="1">
      <c r="A17" s="255"/>
      <c r="B17" s="44" t="s">
        <v>129</v>
      </c>
      <c r="C17" s="43"/>
      <c r="D17" s="91" t="s">
        <v>44</v>
      </c>
      <c r="E17" s="231">
        <v>108379</v>
      </c>
      <c r="F17" s="231">
        <v>88854</v>
      </c>
      <c r="G17" s="231">
        <v>89124</v>
      </c>
      <c r="H17" s="231">
        <v>77025</v>
      </c>
      <c r="I17" s="232">
        <v>88951</v>
      </c>
    </row>
    <row r="18" spans="1:9" ht="27" customHeight="1">
      <c r="A18" s="255"/>
      <c r="B18" s="44" t="s">
        <v>130</v>
      </c>
      <c r="C18" s="43"/>
      <c r="D18" s="91" t="s">
        <v>45</v>
      </c>
      <c r="E18" s="231">
        <v>2796426</v>
      </c>
      <c r="F18" s="231">
        <v>2709177</v>
      </c>
      <c r="G18" s="231">
        <v>2739260</v>
      </c>
      <c r="H18" s="231">
        <v>2447454</v>
      </c>
      <c r="I18" s="232">
        <v>2446749</v>
      </c>
    </row>
    <row r="19" spans="1:9" ht="27" customHeight="1">
      <c r="A19" s="255"/>
      <c r="B19" s="44" t="s">
        <v>131</v>
      </c>
      <c r="C19" s="43"/>
      <c r="D19" s="91" t="s">
        <v>132</v>
      </c>
      <c r="E19" s="231">
        <f>E17+E18-E16</f>
        <v>2790286</v>
      </c>
      <c r="F19" s="231">
        <f>F17+F18-F16</f>
        <v>2684411</v>
      </c>
      <c r="G19" s="231">
        <f>G17+G18-G16</f>
        <v>2685212</v>
      </c>
      <c r="H19" s="231">
        <f>H17+H18-H16</f>
        <v>2419326</v>
      </c>
      <c r="I19" s="231">
        <f>I17+I18-I16</f>
        <v>2419068</v>
      </c>
    </row>
    <row r="20" spans="1:9" ht="27" customHeight="1">
      <c r="A20" s="255"/>
      <c r="B20" s="44" t="s">
        <v>133</v>
      </c>
      <c r="C20" s="43"/>
      <c r="D20" s="94" t="s">
        <v>134</v>
      </c>
      <c r="E20" s="239">
        <f>E18/E8</f>
        <v>4.862393999092352</v>
      </c>
      <c r="F20" s="239">
        <f>F18/F8</f>
        <v>4.788316846032708</v>
      </c>
      <c r="G20" s="239">
        <f>G18/G8</f>
        <v>4.8458205889793255</v>
      </c>
      <c r="H20" s="239">
        <f>H18/H8</f>
        <v>4.198113515006287</v>
      </c>
      <c r="I20" s="239">
        <f>I18/I8</f>
        <v>4.007490041667759</v>
      </c>
    </row>
    <row r="21" spans="1:9" ht="27" customHeight="1">
      <c r="A21" s="255"/>
      <c r="B21" s="44" t="s">
        <v>135</v>
      </c>
      <c r="C21" s="43"/>
      <c r="D21" s="94" t="s">
        <v>136</v>
      </c>
      <c r="E21" s="239">
        <f>E19/E8</f>
        <v>4.851717836320862</v>
      </c>
      <c r="F21" s="239">
        <f>F19/F8</f>
        <v>4.744544344269683</v>
      </c>
      <c r="G21" s="239">
        <f>G19/G8</f>
        <v>4.7502083027439355</v>
      </c>
      <c r="H21" s="239">
        <f>H19/H8</f>
        <v>4.149865606383654</v>
      </c>
      <c r="I21" s="239">
        <f>I19/I8</f>
        <v>3.962151785948269</v>
      </c>
    </row>
    <row r="22" spans="1:9" ht="27" customHeight="1">
      <c r="A22" s="255"/>
      <c r="B22" s="44" t="s">
        <v>137</v>
      </c>
      <c r="C22" s="43"/>
      <c r="D22" s="94" t="s">
        <v>138</v>
      </c>
      <c r="E22" s="231">
        <f>E18/E24*1000000</f>
        <v>1177715.2603760872</v>
      </c>
      <c r="F22" s="231">
        <f>F18/F24*1000000</f>
        <v>1140970.3299711512</v>
      </c>
      <c r="G22" s="231">
        <f>G18/G24*1000000</f>
        <v>1153639.7902672198</v>
      </c>
      <c r="H22" s="231">
        <f>H18/H24*1000000</f>
        <v>1030745.6463602098</v>
      </c>
      <c r="I22" s="231">
        <f>I18/I24*1000000</f>
        <v>1061835.3626147003</v>
      </c>
    </row>
    <row r="23" spans="1:9" ht="27" customHeight="1">
      <c r="A23" s="255"/>
      <c r="B23" s="44" t="s">
        <v>139</v>
      </c>
      <c r="C23" s="43"/>
      <c r="D23" s="94" t="s">
        <v>140</v>
      </c>
      <c r="E23" s="231">
        <f>E19/E24*1000000</f>
        <v>1175129.3983869948</v>
      </c>
      <c r="F23" s="231">
        <f>F19/F24*1000000</f>
        <v>1130540.1250815978</v>
      </c>
      <c r="G23" s="231">
        <f>G19/G24*1000000</f>
        <v>1130877.466360631</v>
      </c>
      <c r="H23" s="231">
        <f>H19/H24*1000000</f>
        <v>1018899.534629072</v>
      </c>
      <c r="I23" s="231">
        <f>I19/I24*1000000</f>
        <v>1049822.4161814793</v>
      </c>
    </row>
    <row r="24" spans="1:9" ht="27" customHeight="1">
      <c r="A24" s="255"/>
      <c r="B24" s="174" t="s">
        <v>141</v>
      </c>
      <c r="C24" s="175"/>
      <c r="D24" s="176" t="s">
        <v>142</v>
      </c>
      <c r="E24" s="235">
        <v>2374450</v>
      </c>
      <c r="F24" s="235">
        <f>E24</f>
        <v>2374450</v>
      </c>
      <c r="G24" s="235">
        <v>2374450</v>
      </c>
      <c r="H24" s="236">
        <f>G24</f>
        <v>2374450</v>
      </c>
      <c r="I24" s="236">
        <v>2304264</v>
      </c>
    </row>
    <row r="25" spans="1:9" ht="27" customHeight="1">
      <c r="A25" s="255"/>
      <c r="B25" s="10" t="s">
        <v>143</v>
      </c>
      <c r="C25" s="177"/>
      <c r="D25" s="178"/>
      <c r="E25" s="229">
        <v>595666</v>
      </c>
      <c r="F25" s="229">
        <v>599654</v>
      </c>
      <c r="G25" s="229">
        <v>597466</v>
      </c>
      <c r="H25" s="229">
        <v>600543</v>
      </c>
      <c r="I25" s="240">
        <v>609544</v>
      </c>
    </row>
    <row r="26" spans="1:9" ht="27" customHeight="1">
      <c r="A26" s="255"/>
      <c r="B26" s="179" t="s">
        <v>144</v>
      </c>
      <c r="C26" s="180"/>
      <c r="D26" s="181"/>
      <c r="E26" s="241">
        <v>0.387</v>
      </c>
      <c r="F26" s="241">
        <v>0.38531</v>
      </c>
      <c r="G26" s="241">
        <v>0.39822</v>
      </c>
      <c r="H26" s="241">
        <v>0.413</v>
      </c>
      <c r="I26" s="242">
        <v>0.435</v>
      </c>
    </row>
    <row r="27" spans="1:9" ht="27" customHeight="1">
      <c r="A27" s="255"/>
      <c r="B27" s="179" t="s">
        <v>145</v>
      </c>
      <c r="C27" s="180"/>
      <c r="D27" s="181"/>
      <c r="E27" s="243">
        <v>0.8</v>
      </c>
      <c r="F27" s="243">
        <v>1</v>
      </c>
      <c r="G27" s="243">
        <v>1.1</v>
      </c>
      <c r="H27" s="243">
        <v>1.1</v>
      </c>
      <c r="I27" s="244">
        <v>1.1</v>
      </c>
    </row>
    <row r="28" spans="1:9" ht="27" customHeight="1">
      <c r="A28" s="255"/>
      <c r="B28" s="179" t="s">
        <v>146</v>
      </c>
      <c r="C28" s="180"/>
      <c r="D28" s="181"/>
      <c r="E28" s="243">
        <v>93.7</v>
      </c>
      <c r="F28" s="243">
        <v>93.8</v>
      </c>
      <c r="G28" s="243">
        <v>95.3</v>
      </c>
      <c r="H28" s="243">
        <v>94</v>
      </c>
      <c r="I28" s="244">
        <v>92.7</v>
      </c>
    </row>
    <row r="29" spans="1:9" ht="27" customHeight="1">
      <c r="A29" s="255"/>
      <c r="B29" s="182" t="s">
        <v>147</v>
      </c>
      <c r="C29" s="183"/>
      <c r="D29" s="184"/>
      <c r="E29" s="245">
        <v>40.4</v>
      </c>
      <c r="F29" s="245">
        <v>37.5</v>
      </c>
      <c r="G29" s="245">
        <v>37.7</v>
      </c>
      <c r="H29" s="245">
        <v>42.8</v>
      </c>
      <c r="I29" s="246">
        <v>43.5</v>
      </c>
    </row>
    <row r="30" spans="1:9" ht="27" customHeight="1">
      <c r="A30" s="255"/>
      <c r="B30" s="296" t="s">
        <v>148</v>
      </c>
      <c r="C30" s="25" t="s">
        <v>149</v>
      </c>
      <c r="D30" s="185"/>
      <c r="E30" s="247">
        <v>0</v>
      </c>
      <c r="F30" s="247">
        <v>0</v>
      </c>
      <c r="G30" s="247">
        <v>0</v>
      </c>
      <c r="H30" s="247">
        <v>0</v>
      </c>
      <c r="I30" s="248">
        <v>0</v>
      </c>
    </row>
    <row r="31" spans="1:9" ht="27" customHeight="1">
      <c r="A31" s="255"/>
      <c r="B31" s="255"/>
      <c r="C31" s="179" t="s">
        <v>150</v>
      </c>
      <c r="D31" s="181"/>
      <c r="E31" s="243">
        <v>0</v>
      </c>
      <c r="F31" s="243">
        <v>0</v>
      </c>
      <c r="G31" s="243">
        <v>0</v>
      </c>
      <c r="H31" s="243">
        <v>0</v>
      </c>
      <c r="I31" s="244">
        <v>0</v>
      </c>
    </row>
    <row r="32" spans="1:9" ht="27" customHeight="1">
      <c r="A32" s="255"/>
      <c r="B32" s="255"/>
      <c r="C32" s="179" t="s">
        <v>151</v>
      </c>
      <c r="D32" s="181"/>
      <c r="E32" s="243">
        <v>17.2</v>
      </c>
      <c r="F32" s="243">
        <v>17.4</v>
      </c>
      <c r="G32" s="243">
        <v>17.5</v>
      </c>
      <c r="H32" s="243">
        <v>16.8</v>
      </c>
      <c r="I32" s="244">
        <v>15.8</v>
      </c>
    </row>
    <row r="33" spans="1:9" ht="27" customHeight="1">
      <c r="A33" s="256"/>
      <c r="B33" s="256"/>
      <c r="C33" s="182" t="s">
        <v>152</v>
      </c>
      <c r="D33" s="184"/>
      <c r="E33" s="245">
        <v>281.5</v>
      </c>
      <c r="F33" s="245">
        <v>284.9</v>
      </c>
      <c r="G33" s="245">
        <v>282.9</v>
      </c>
      <c r="H33" s="245">
        <v>288.6</v>
      </c>
      <c r="I33" s="249">
        <v>286.5</v>
      </c>
    </row>
    <row r="34" spans="1:9" ht="27" customHeight="1">
      <c r="A34" s="2" t="s">
        <v>250</v>
      </c>
      <c r="B34" s="8"/>
      <c r="C34" s="8"/>
      <c r="D34" s="8"/>
      <c r="E34" s="186"/>
      <c r="F34" s="186"/>
      <c r="G34" s="186"/>
      <c r="H34" s="186"/>
      <c r="I34" s="187"/>
    </row>
    <row r="35" ht="27" customHeight="1">
      <c r="A35" s="13" t="s">
        <v>111</v>
      </c>
    </row>
    <row r="36" ht="13.5">
      <c r="A36" s="18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4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1" sqref="F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251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244</v>
      </c>
      <c r="B5" s="31"/>
      <c r="C5" s="31"/>
      <c r="D5" s="31"/>
      <c r="K5" s="37"/>
      <c r="Q5" s="37" t="s">
        <v>48</v>
      </c>
    </row>
    <row r="6" spans="1:17" ht="15.75" customHeight="1">
      <c r="A6" s="277" t="s">
        <v>49</v>
      </c>
      <c r="B6" s="278"/>
      <c r="C6" s="278"/>
      <c r="D6" s="278"/>
      <c r="E6" s="279"/>
      <c r="F6" s="263" t="s">
        <v>252</v>
      </c>
      <c r="G6" s="264"/>
      <c r="H6" s="263" t="s">
        <v>254</v>
      </c>
      <c r="I6" s="264"/>
      <c r="J6" s="263" t="s">
        <v>256</v>
      </c>
      <c r="K6" s="264"/>
      <c r="L6" s="263" t="s">
        <v>258</v>
      </c>
      <c r="M6" s="264"/>
      <c r="N6" s="263" t="s">
        <v>260</v>
      </c>
      <c r="O6" s="264"/>
      <c r="P6" s="263" t="s">
        <v>261</v>
      </c>
      <c r="Q6" s="264"/>
    </row>
    <row r="7" spans="1:17" ht="15.75" customHeight="1">
      <c r="A7" s="280"/>
      <c r="B7" s="281"/>
      <c r="C7" s="281"/>
      <c r="D7" s="281"/>
      <c r="E7" s="282"/>
      <c r="F7" s="108" t="s">
        <v>246</v>
      </c>
      <c r="G7" s="38" t="s">
        <v>2</v>
      </c>
      <c r="H7" s="108" t="s">
        <v>245</v>
      </c>
      <c r="I7" s="38" t="s">
        <v>2</v>
      </c>
      <c r="J7" s="108" t="s">
        <v>245</v>
      </c>
      <c r="K7" s="38" t="s">
        <v>2</v>
      </c>
      <c r="L7" s="108" t="s">
        <v>245</v>
      </c>
      <c r="M7" s="38" t="s">
        <v>2</v>
      </c>
      <c r="N7" s="108" t="s">
        <v>245</v>
      </c>
      <c r="O7" s="227" t="s">
        <v>2</v>
      </c>
      <c r="P7" s="108" t="s">
        <v>245</v>
      </c>
      <c r="Q7" s="227" t="s">
        <v>2</v>
      </c>
    </row>
    <row r="8" spans="1:27" ht="15.75" customHeight="1">
      <c r="A8" s="269" t="s">
        <v>83</v>
      </c>
      <c r="B8" s="55" t="s">
        <v>50</v>
      </c>
      <c r="C8" s="56"/>
      <c r="D8" s="56"/>
      <c r="E8" s="93" t="s">
        <v>41</v>
      </c>
      <c r="F8" s="109">
        <v>10035</v>
      </c>
      <c r="G8" s="110">
        <v>5140</v>
      </c>
      <c r="H8" s="109">
        <v>1888</v>
      </c>
      <c r="I8" s="111">
        <v>2705</v>
      </c>
      <c r="J8" s="109">
        <v>2623</v>
      </c>
      <c r="K8" s="112">
        <v>2183</v>
      </c>
      <c r="L8" s="109">
        <v>231</v>
      </c>
      <c r="M8" s="111">
        <v>117</v>
      </c>
      <c r="N8" s="109">
        <v>71996</v>
      </c>
      <c r="O8" s="112">
        <v>74802</v>
      </c>
      <c r="P8" s="109">
        <v>2462</v>
      </c>
      <c r="Q8" s="112">
        <v>772</v>
      </c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5.75" customHeight="1">
      <c r="A9" s="289"/>
      <c r="B9" s="8"/>
      <c r="C9" s="30" t="s">
        <v>51</v>
      </c>
      <c r="D9" s="43"/>
      <c r="E9" s="91" t="s">
        <v>42</v>
      </c>
      <c r="F9" s="70">
        <v>10035</v>
      </c>
      <c r="G9" s="114">
        <v>4587</v>
      </c>
      <c r="H9" s="70">
        <v>1782</v>
      </c>
      <c r="I9" s="115">
        <v>1814</v>
      </c>
      <c r="J9" s="70">
        <v>2623</v>
      </c>
      <c r="K9" s="116">
        <v>2183</v>
      </c>
      <c r="L9" s="70">
        <v>231</v>
      </c>
      <c r="M9" s="115">
        <v>117</v>
      </c>
      <c r="N9" s="70">
        <v>71954</v>
      </c>
      <c r="O9" s="116">
        <v>74799</v>
      </c>
      <c r="P9" s="70">
        <v>2462</v>
      </c>
      <c r="Q9" s="116">
        <v>772</v>
      </c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5.75" customHeight="1">
      <c r="A10" s="289"/>
      <c r="B10" s="10"/>
      <c r="C10" s="30" t="s">
        <v>52</v>
      </c>
      <c r="D10" s="43"/>
      <c r="E10" s="91" t="s">
        <v>43</v>
      </c>
      <c r="F10" s="70">
        <v>0</v>
      </c>
      <c r="G10" s="114">
        <v>553</v>
      </c>
      <c r="H10" s="70">
        <v>106</v>
      </c>
      <c r="I10" s="115">
        <v>891</v>
      </c>
      <c r="J10" s="117">
        <v>0</v>
      </c>
      <c r="K10" s="118">
        <v>0</v>
      </c>
      <c r="L10" s="70">
        <v>0</v>
      </c>
      <c r="M10" s="115">
        <v>0</v>
      </c>
      <c r="N10" s="70">
        <v>42</v>
      </c>
      <c r="O10" s="116">
        <v>3</v>
      </c>
      <c r="P10" s="70"/>
      <c r="Q10" s="116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5.75" customHeight="1">
      <c r="A11" s="289"/>
      <c r="B11" s="50" t="s">
        <v>53</v>
      </c>
      <c r="C11" s="63"/>
      <c r="D11" s="63"/>
      <c r="E11" s="90" t="s">
        <v>44</v>
      </c>
      <c r="F11" s="119">
        <v>5600</v>
      </c>
      <c r="G11" s="120">
        <v>5075</v>
      </c>
      <c r="H11" s="119">
        <v>1869</v>
      </c>
      <c r="I11" s="121">
        <v>2118</v>
      </c>
      <c r="J11" s="119">
        <v>1939</v>
      </c>
      <c r="K11" s="122">
        <v>1290</v>
      </c>
      <c r="L11" s="119">
        <v>121</v>
      </c>
      <c r="M11" s="121">
        <v>57</v>
      </c>
      <c r="N11" s="119">
        <v>71902</v>
      </c>
      <c r="O11" s="122">
        <v>77731</v>
      </c>
      <c r="P11" s="119">
        <v>2822</v>
      </c>
      <c r="Q11" s="122">
        <v>772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5.75" customHeight="1">
      <c r="A12" s="289"/>
      <c r="B12" s="7"/>
      <c r="C12" s="30" t="s">
        <v>54</v>
      </c>
      <c r="D12" s="43"/>
      <c r="E12" s="91" t="s">
        <v>45</v>
      </c>
      <c r="F12" s="70">
        <v>5600</v>
      </c>
      <c r="G12" s="114">
        <v>3810</v>
      </c>
      <c r="H12" s="119">
        <v>1869</v>
      </c>
      <c r="I12" s="115">
        <v>1761</v>
      </c>
      <c r="J12" s="119">
        <v>1939</v>
      </c>
      <c r="K12" s="116">
        <v>1264</v>
      </c>
      <c r="L12" s="70">
        <v>121</v>
      </c>
      <c r="M12" s="115">
        <v>57</v>
      </c>
      <c r="N12" s="70">
        <v>71902</v>
      </c>
      <c r="O12" s="116">
        <v>75095</v>
      </c>
      <c r="P12" s="70">
        <v>2822</v>
      </c>
      <c r="Q12" s="116">
        <v>772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15.75" customHeight="1">
      <c r="A13" s="289"/>
      <c r="B13" s="8"/>
      <c r="C13" s="52" t="s">
        <v>55</v>
      </c>
      <c r="D13" s="53"/>
      <c r="E13" s="95" t="s">
        <v>46</v>
      </c>
      <c r="F13" s="68">
        <v>0</v>
      </c>
      <c r="G13" s="149">
        <v>1265</v>
      </c>
      <c r="H13" s="117">
        <v>0</v>
      </c>
      <c r="I13" s="118">
        <v>357</v>
      </c>
      <c r="J13" s="117">
        <v>0</v>
      </c>
      <c r="K13" s="118">
        <v>26</v>
      </c>
      <c r="L13" s="68">
        <v>0</v>
      </c>
      <c r="M13" s="124">
        <v>0</v>
      </c>
      <c r="N13" s="68">
        <v>0</v>
      </c>
      <c r="O13" s="125">
        <v>2636</v>
      </c>
      <c r="P13" s="68"/>
      <c r="Q13" s="12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15.75" customHeight="1">
      <c r="A14" s="289"/>
      <c r="B14" s="44" t="s">
        <v>56</v>
      </c>
      <c r="C14" s="43"/>
      <c r="D14" s="43"/>
      <c r="E14" s="91" t="s">
        <v>154</v>
      </c>
      <c r="F14" s="69">
        <f aca="true" t="shared" si="0" ref="F14:Q15">F9-F12</f>
        <v>4435</v>
      </c>
      <c r="G14" s="126">
        <f t="shared" si="0"/>
        <v>777</v>
      </c>
      <c r="H14" s="69">
        <f t="shared" si="0"/>
        <v>-87</v>
      </c>
      <c r="I14" s="126">
        <f t="shared" si="0"/>
        <v>53</v>
      </c>
      <c r="J14" s="69">
        <f t="shared" si="0"/>
        <v>684</v>
      </c>
      <c r="K14" s="126">
        <f t="shared" si="0"/>
        <v>919</v>
      </c>
      <c r="L14" s="69">
        <f t="shared" si="0"/>
        <v>110</v>
      </c>
      <c r="M14" s="126">
        <f t="shared" si="0"/>
        <v>60</v>
      </c>
      <c r="N14" s="69">
        <f>N9-N12</f>
        <v>52</v>
      </c>
      <c r="O14" s="126">
        <f>O9-O12</f>
        <v>-296</v>
      </c>
      <c r="P14" s="69">
        <f t="shared" si="0"/>
        <v>-360</v>
      </c>
      <c r="Q14" s="126">
        <f t="shared" si="0"/>
        <v>0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5.75" customHeight="1">
      <c r="A15" s="289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6">
        <f t="shared" si="0"/>
        <v>-712</v>
      </c>
      <c r="H15" s="69">
        <f t="shared" si="0"/>
        <v>106</v>
      </c>
      <c r="I15" s="126">
        <f t="shared" si="0"/>
        <v>534</v>
      </c>
      <c r="J15" s="69">
        <f t="shared" si="0"/>
        <v>0</v>
      </c>
      <c r="K15" s="126">
        <f t="shared" si="0"/>
        <v>-26</v>
      </c>
      <c r="L15" s="69">
        <f t="shared" si="0"/>
        <v>0</v>
      </c>
      <c r="M15" s="126">
        <f t="shared" si="0"/>
        <v>0</v>
      </c>
      <c r="N15" s="69">
        <f>N10-N13</f>
        <v>42</v>
      </c>
      <c r="O15" s="126">
        <f>O10-O13</f>
        <v>-2633</v>
      </c>
      <c r="P15" s="69">
        <f t="shared" si="0"/>
        <v>0</v>
      </c>
      <c r="Q15" s="126">
        <f t="shared" si="0"/>
        <v>0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5.75" customHeight="1">
      <c r="A16" s="289"/>
      <c r="B16" s="44" t="s">
        <v>58</v>
      </c>
      <c r="C16" s="43"/>
      <c r="D16" s="43"/>
      <c r="E16" s="91" t="s">
        <v>156</v>
      </c>
      <c r="F16" s="69">
        <f aca="true" t="shared" si="1" ref="F16:Q16">F8-F11</f>
        <v>4435</v>
      </c>
      <c r="G16" s="126">
        <f t="shared" si="1"/>
        <v>65</v>
      </c>
      <c r="H16" s="69">
        <f t="shared" si="1"/>
        <v>19</v>
      </c>
      <c r="I16" s="126">
        <f t="shared" si="1"/>
        <v>587</v>
      </c>
      <c r="J16" s="69">
        <f t="shared" si="1"/>
        <v>684</v>
      </c>
      <c r="K16" s="126">
        <f t="shared" si="1"/>
        <v>893</v>
      </c>
      <c r="L16" s="69">
        <f t="shared" si="1"/>
        <v>110</v>
      </c>
      <c r="M16" s="126">
        <f t="shared" si="1"/>
        <v>60</v>
      </c>
      <c r="N16" s="69">
        <f>N8-N11</f>
        <v>94</v>
      </c>
      <c r="O16" s="126">
        <f>O8-O11</f>
        <v>-2929</v>
      </c>
      <c r="P16" s="69">
        <f t="shared" si="1"/>
        <v>-360</v>
      </c>
      <c r="Q16" s="126">
        <f t="shared" si="1"/>
        <v>0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15.75" customHeight="1">
      <c r="A17" s="289"/>
      <c r="B17" s="44" t="s">
        <v>59</v>
      </c>
      <c r="C17" s="43"/>
      <c r="D17" s="43"/>
      <c r="E17" s="34"/>
      <c r="F17" s="190">
        <v>0</v>
      </c>
      <c r="G17" s="191">
        <v>0</v>
      </c>
      <c r="H17" s="117">
        <v>0</v>
      </c>
      <c r="I17" s="118">
        <v>0</v>
      </c>
      <c r="J17" s="70">
        <v>10042</v>
      </c>
      <c r="K17" s="116">
        <v>10725</v>
      </c>
      <c r="L17" s="70">
        <v>0</v>
      </c>
      <c r="M17" s="115">
        <v>0</v>
      </c>
      <c r="N17" s="117">
        <v>27860</v>
      </c>
      <c r="O17" s="127">
        <v>27954</v>
      </c>
      <c r="P17" s="117">
        <v>360</v>
      </c>
      <c r="Q17" s="127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15.75" customHeight="1">
      <c r="A18" s="290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18577</v>
      </c>
      <c r="K18" s="131">
        <v>17398</v>
      </c>
      <c r="L18" s="130">
        <v>0</v>
      </c>
      <c r="M18" s="131">
        <v>0</v>
      </c>
      <c r="N18" s="130">
        <v>231</v>
      </c>
      <c r="O18" s="132">
        <v>108</v>
      </c>
      <c r="P18" s="130"/>
      <c r="Q18" s="13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5.75" customHeight="1">
      <c r="A19" s="289" t="s">
        <v>84</v>
      </c>
      <c r="B19" s="50" t="s">
        <v>61</v>
      </c>
      <c r="C19" s="51"/>
      <c r="D19" s="51"/>
      <c r="E19" s="96"/>
      <c r="F19" s="65">
        <v>381</v>
      </c>
      <c r="G19" s="133">
        <v>4754</v>
      </c>
      <c r="H19" s="66">
        <v>87</v>
      </c>
      <c r="I19" s="134">
        <v>276</v>
      </c>
      <c r="J19" s="66">
        <v>0</v>
      </c>
      <c r="K19" s="135">
        <v>19</v>
      </c>
      <c r="L19" s="66">
        <v>0</v>
      </c>
      <c r="M19" s="134">
        <v>0</v>
      </c>
      <c r="N19" s="66">
        <v>9175</v>
      </c>
      <c r="O19" s="135">
        <v>7874</v>
      </c>
      <c r="P19" s="66">
        <v>7879</v>
      </c>
      <c r="Q19" s="135">
        <v>11192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5.75" customHeight="1">
      <c r="A20" s="289"/>
      <c r="B20" s="19"/>
      <c r="C20" s="30" t="s">
        <v>62</v>
      </c>
      <c r="D20" s="43"/>
      <c r="E20" s="91"/>
      <c r="F20" s="69">
        <v>162</v>
      </c>
      <c r="G20" s="126">
        <v>4598</v>
      </c>
      <c r="H20" s="70">
        <v>68</v>
      </c>
      <c r="I20" s="115">
        <v>130</v>
      </c>
      <c r="J20" s="70">
        <v>0</v>
      </c>
      <c r="K20" s="118">
        <v>0</v>
      </c>
      <c r="L20" s="70">
        <v>0</v>
      </c>
      <c r="M20" s="115">
        <v>0</v>
      </c>
      <c r="N20" s="70">
        <v>5763</v>
      </c>
      <c r="O20" s="116">
        <v>5950</v>
      </c>
      <c r="P20" s="70">
        <v>2955</v>
      </c>
      <c r="Q20" s="116">
        <v>6511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5.75" customHeight="1">
      <c r="A21" s="289"/>
      <c r="B21" s="9" t="s">
        <v>63</v>
      </c>
      <c r="C21" s="63"/>
      <c r="D21" s="63"/>
      <c r="E21" s="90" t="s">
        <v>157</v>
      </c>
      <c r="F21" s="136">
        <v>381</v>
      </c>
      <c r="G21" s="137">
        <v>4754</v>
      </c>
      <c r="H21" s="119">
        <v>87</v>
      </c>
      <c r="I21" s="121">
        <v>276</v>
      </c>
      <c r="J21" s="119">
        <v>0</v>
      </c>
      <c r="K21" s="122">
        <v>19</v>
      </c>
      <c r="L21" s="119">
        <v>0</v>
      </c>
      <c r="M21" s="121">
        <v>0</v>
      </c>
      <c r="N21" s="119">
        <v>9175</v>
      </c>
      <c r="O21" s="122">
        <v>7874</v>
      </c>
      <c r="P21" s="119">
        <v>7858</v>
      </c>
      <c r="Q21" s="122">
        <v>11192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5.75" customHeight="1">
      <c r="A22" s="289"/>
      <c r="B22" s="50" t="s">
        <v>64</v>
      </c>
      <c r="C22" s="51"/>
      <c r="D22" s="51"/>
      <c r="E22" s="96" t="s">
        <v>158</v>
      </c>
      <c r="F22" s="65">
        <v>2286</v>
      </c>
      <c r="G22" s="133">
        <v>6710</v>
      </c>
      <c r="H22" s="66">
        <v>241</v>
      </c>
      <c r="I22" s="134">
        <v>491</v>
      </c>
      <c r="J22" s="66">
        <v>333</v>
      </c>
      <c r="K22" s="135">
        <v>399</v>
      </c>
      <c r="L22" s="66">
        <v>1</v>
      </c>
      <c r="M22" s="134">
        <v>0</v>
      </c>
      <c r="N22" s="66">
        <v>14220</v>
      </c>
      <c r="O22" s="135">
        <v>12074</v>
      </c>
      <c r="P22" s="66">
        <v>7857</v>
      </c>
      <c r="Q22" s="135">
        <v>11176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15.75" customHeight="1">
      <c r="A23" s="289"/>
      <c r="B23" s="7" t="s">
        <v>65</v>
      </c>
      <c r="C23" s="52" t="s">
        <v>66</v>
      </c>
      <c r="D23" s="53"/>
      <c r="E23" s="95"/>
      <c r="F23" s="67">
        <v>1305</v>
      </c>
      <c r="G23" s="123">
        <v>1304</v>
      </c>
      <c r="H23" s="68">
        <v>131</v>
      </c>
      <c r="I23" s="124">
        <v>166</v>
      </c>
      <c r="J23" s="68">
        <v>312</v>
      </c>
      <c r="K23" s="125">
        <v>359</v>
      </c>
      <c r="L23" s="68">
        <v>0</v>
      </c>
      <c r="M23" s="124">
        <v>0</v>
      </c>
      <c r="N23" s="68">
        <v>6094</v>
      </c>
      <c r="O23" s="125">
        <v>5501</v>
      </c>
      <c r="P23" s="68">
        <v>13</v>
      </c>
      <c r="Q23" s="125">
        <v>1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15.75" customHeight="1">
      <c r="A24" s="289"/>
      <c r="B24" s="44" t="s">
        <v>159</v>
      </c>
      <c r="C24" s="43"/>
      <c r="D24" s="43"/>
      <c r="E24" s="91" t="s">
        <v>160</v>
      </c>
      <c r="F24" s="69">
        <f aca="true" t="shared" si="2" ref="F24:Q24">F21-F22</f>
        <v>-1905</v>
      </c>
      <c r="G24" s="126">
        <f t="shared" si="2"/>
        <v>-1956</v>
      </c>
      <c r="H24" s="69">
        <f t="shared" si="2"/>
        <v>-154</v>
      </c>
      <c r="I24" s="126">
        <f t="shared" si="2"/>
        <v>-215</v>
      </c>
      <c r="J24" s="69">
        <f t="shared" si="2"/>
        <v>-333</v>
      </c>
      <c r="K24" s="126">
        <f t="shared" si="2"/>
        <v>-380</v>
      </c>
      <c r="L24" s="69">
        <f t="shared" si="2"/>
        <v>-1</v>
      </c>
      <c r="M24" s="126">
        <f t="shared" si="2"/>
        <v>0</v>
      </c>
      <c r="N24" s="69">
        <f>N21-N22</f>
        <v>-5045</v>
      </c>
      <c r="O24" s="126">
        <f>O21-O22</f>
        <v>-4200</v>
      </c>
      <c r="P24" s="69">
        <f t="shared" si="2"/>
        <v>1</v>
      </c>
      <c r="Q24" s="126">
        <f t="shared" si="2"/>
        <v>16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15.75" customHeight="1">
      <c r="A25" s="289"/>
      <c r="B25" s="101" t="s">
        <v>67</v>
      </c>
      <c r="C25" s="53"/>
      <c r="D25" s="53"/>
      <c r="E25" s="291" t="s">
        <v>161</v>
      </c>
      <c r="F25" s="272">
        <v>1905</v>
      </c>
      <c r="G25" s="261">
        <v>1956</v>
      </c>
      <c r="H25" s="267">
        <v>154</v>
      </c>
      <c r="I25" s="261">
        <v>215</v>
      </c>
      <c r="J25" s="267">
        <v>333</v>
      </c>
      <c r="K25" s="261">
        <v>380</v>
      </c>
      <c r="L25" s="267">
        <v>1</v>
      </c>
      <c r="M25" s="261">
        <v>0</v>
      </c>
      <c r="N25" s="267">
        <v>5045</v>
      </c>
      <c r="O25" s="261">
        <v>4200</v>
      </c>
      <c r="P25" s="267">
        <v>-1</v>
      </c>
      <c r="Q25" s="261">
        <v>-16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15.75" customHeight="1">
      <c r="A26" s="289"/>
      <c r="B26" s="9" t="s">
        <v>68</v>
      </c>
      <c r="C26" s="63"/>
      <c r="D26" s="63"/>
      <c r="E26" s="292"/>
      <c r="F26" s="273"/>
      <c r="G26" s="262"/>
      <c r="H26" s="268"/>
      <c r="I26" s="262"/>
      <c r="J26" s="268"/>
      <c r="K26" s="262"/>
      <c r="L26" s="268"/>
      <c r="M26" s="262"/>
      <c r="N26" s="268"/>
      <c r="O26" s="262"/>
      <c r="P26" s="268"/>
      <c r="Q26" s="26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15.75" customHeight="1">
      <c r="A27" s="290"/>
      <c r="B27" s="47" t="s">
        <v>162</v>
      </c>
      <c r="C27" s="31"/>
      <c r="D27" s="31"/>
      <c r="E27" s="92" t="s">
        <v>163</v>
      </c>
      <c r="F27" s="73">
        <f aca="true" t="shared" si="3" ref="F27:Q27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>N24+N25</f>
        <v>0</v>
      </c>
      <c r="O27" s="138">
        <f>O24+O25</f>
        <v>0</v>
      </c>
      <c r="P27" s="73">
        <f t="shared" si="3"/>
        <v>0</v>
      </c>
      <c r="Q27" s="138">
        <f t="shared" si="3"/>
        <v>0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 t="s">
        <v>164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283" t="s">
        <v>69</v>
      </c>
      <c r="B30" s="284"/>
      <c r="C30" s="284"/>
      <c r="D30" s="284"/>
      <c r="E30" s="285"/>
      <c r="F30" s="265" t="s">
        <v>265</v>
      </c>
      <c r="G30" s="266"/>
      <c r="H30" s="265" t="s">
        <v>259</v>
      </c>
      <c r="I30" s="266"/>
      <c r="J30" s="265"/>
      <c r="K30" s="266"/>
      <c r="L30" s="265"/>
      <c r="M30" s="266"/>
      <c r="N30" s="265"/>
      <c r="O30" s="266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286"/>
      <c r="B31" s="287"/>
      <c r="C31" s="287"/>
      <c r="D31" s="287"/>
      <c r="E31" s="288"/>
      <c r="F31" s="108" t="s">
        <v>245</v>
      </c>
      <c r="G31" s="38" t="s">
        <v>2</v>
      </c>
      <c r="H31" s="108" t="s">
        <v>245</v>
      </c>
      <c r="I31" s="38" t="s">
        <v>2</v>
      </c>
      <c r="J31" s="108" t="s">
        <v>245</v>
      </c>
      <c r="K31" s="38" t="s">
        <v>2</v>
      </c>
      <c r="L31" s="108" t="s">
        <v>245</v>
      </c>
      <c r="M31" s="38" t="s">
        <v>2</v>
      </c>
      <c r="N31" s="108" t="s">
        <v>245</v>
      </c>
      <c r="O31" s="189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269" t="s">
        <v>85</v>
      </c>
      <c r="B32" s="55" t="s">
        <v>50</v>
      </c>
      <c r="C32" s="56"/>
      <c r="D32" s="56"/>
      <c r="E32" s="15" t="s">
        <v>41</v>
      </c>
      <c r="F32" s="66">
        <v>5545</v>
      </c>
      <c r="G32" s="146">
        <v>5660</v>
      </c>
      <c r="H32" s="109">
        <v>1476</v>
      </c>
      <c r="I32" s="111">
        <v>1454</v>
      </c>
      <c r="J32" s="109"/>
      <c r="K32" s="112"/>
      <c r="L32" s="66"/>
      <c r="M32" s="146"/>
      <c r="N32" s="109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270"/>
      <c r="B33" s="8"/>
      <c r="C33" s="52" t="s">
        <v>70</v>
      </c>
      <c r="D33" s="53"/>
      <c r="E33" s="99"/>
      <c r="F33" s="68">
        <v>3816</v>
      </c>
      <c r="G33" s="149">
        <v>3773</v>
      </c>
      <c r="H33" s="68">
        <v>1438</v>
      </c>
      <c r="I33" s="124">
        <v>1409</v>
      </c>
      <c r="J33" s="68"/>
      <c r="K33" s="125"/>
      <c r="L33" s="68"/>
      <c r="M33" s="149"/>
      <c r="N33" s="68"/>
      <c r="O33" s="123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270"/>
      <c r="B34" s="8"/>
      <c r="C34" s="24"/>
      <c r="D34" s="30" t="s">
        <v>71</v>
      </c>
      <c r="E34" s="94"/>
      <c r="F34" s="70" t="s">
        <v>263</v>
      </c>
      <c r="G34" s="114" t="s">
        <v>263</v>
      </c>
      <c r="H34" s="70">
        <v>1172</v>
      </c>
      <c r="I34" s="115">
        <v>1175</v>
      </c>
      <c r="J34" s="70"/>
      <c r="K34" s="116"/>
      <c r="L34" s="70"/>
      <c r="M34" s="114"/>
      <c r="N34" s="70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270"/>
      <c r="B35" s="10"/>
      <c r="C35" s="62" t="s">
        <v>72</v>
      </c>
      <c r="D35" s="63"/>
      <c r="E35" s="100"/>
      <c r="F35" s="119">
        <v>1729</v>
      </c>
      <c r="G35" s="120">
        <v>1886</v>
      </c>
      <c r="H35" s="119">
        <v>38</v>
      </c>
      <c r="I35" s="121">
        <v>45</v>
      </c>
      <c r="J35" s="150"/>
      <c r="K35" s="151"/>
      <c r="L35" s="119"/>
      <c r="M35" s="120"/>
      <c r="N35" s="119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270"/>
      <c r="B36" s="50" t="s">
        <v>53</v>
      </c>
      <c r="C36" s="51"/>
      <c r="D36" s="51"/>
      <c r="E36" s="15" t="s">
        <v>42</v>
      </c>
      <c r="F36" s="66">
        <v>4134</v>
      </c>
      <c r="G36" s="146">
        <v>4382</v>
      </c>
      <c r="H36" s="66">
        <v>704</v>
      </c>
      <c r="I36" s="134">
        <v>581</v>
      </c>
      <c r="J36" s="66"/>
      <c r="K36" s="135"/>
      <c r="L36" s="66"/>
      <c r="M36" s="146"/>
      <c r="N36" s="66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270"/>
      <c r="B37" s="8"/>
      <c r="C37" s="30" t="s">
        <v>73</v>
      </c>
      <c r="D37" s="43"/>
      <c r="E37" s="94"/>
      <c r="F37" s="70">
        <v>2956</v>
      </c>
      <c r="G37" s="114">
        <v>3165</v>
      </c>
      <c r="H37" s="70">
        <v>437</v>
      </c>
      <c r="I37" s="115">
        <v>334</v>
      </c>
      <c r="J37" s="70"/>
      <c r="K37" s="116"/>
      <c r="L37" s="70"/>
      <c r="M37" s="114"/>
      <c r="N37" s="70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270"/>
      <c r="B38" s="10"/>
      <c r="C38" s="30" t="s">
        <v>74</v>
      </c>
      <c r="D38" s="43"/>
      <c r="E38" s="94"/>
      <c r="F38" s="69">
        <v>1178</v>
      </c>
      <c r="G38" s="126">
        <v>1217</v>
      </c>
      <c r="H38" s="70">
        <v>267</v>
      </c>
      <c r="I38" s="115">
        <v>247</v>
      </c>
      <c r="J38" s="70"/>
      <c r="K38" s="151"/>
      <c r="L38" s="70"/>
      <c r="M38" s="114"/>
      <c r="N38" s="70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271"/>
      <c r="B39" s="11" t="s">
        <v>75</v>
      </c>
      <c r="C39" s="12"/>
      <c r="D39" s="12"/>
      <c r="E39" s="98" t="s">
        <v>165</v>
      </c>
      <c r="F39" s="73">
        <f aca="true" t="shared" si="4" ref="F39:O39">F32-F36</f>
        <v>1411</v>
      </c>
      <c r="G39" s="138">
        <f t="shared" si="4"/>
        <v>1278</v>
      </c>
      <c r="H39" s="73">
        <f t="shared" si="4"/>
        <v>772</v>
      </c>
      <c r="I39" s="138">
        <f t="shared" si="4"/>
        <v>873</v>
      </c>
      <c r="J39" s="73">
        <f t="shared" si="4"/>
        <v>0</v>
      </c>
      <c r="K39" s="138">
        <f t="shared" si="4"/>
        <v>0</v>
      </c>
      <c r="L39" s="73">
        <f t="shared" si="4"/>
        <v>0</v>
      </c>
      <c r="M39" s="138">
        <f t="shared" si="4"/>
        <v>0</v>
      </c>
      <c r="N39" s="73">
        <f t="shared" si="4"/>
        <v>0</v>
      </c>
      <c r="O39" s="138">
        <f t="shared" si="4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269" t="s">
        <v>86</v>
      </c>
      <c r="B40" s="50" t="s">
        <v>76</v>
      </c>
      <c r="C40" s="51"/>
      <c r="D40" s="51"/>
      <c r="E40" s="15" t="s">
        <v>44</v>
      </c>
      <c r="F40" s="65">
        <v>5077</v>
      </c>
      <c r="G40" s="133">
        <v>6232</v>
      </c>
      <c r="H40" s="66">
        <v>762</v>
      </c>
      <c r="I40" s="134">
        <v>1193</v>
      </c>
      <c r="J40" s="66"/>
      <c r="K40" s="135"/>
      <c r="L40" s="66"/>
      <c r="M40" s="146"/>
      <c r="N40" s="66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293"/>
      <c r="B41" s="10"/>
      <c r="C41" s="30" t="s">
        <v>77</v>
      </c>
      <c r="D41" s="43"/>
      <c r="E41" s="94"/>
      <c r="F41" s="152">
        <v>1830</v>
      </c>
      <c r="G41" s="153">
        <v>1670</v>
      </c>
      <c r="H41" s="150">
        <v>403</v>
      </c>
      <c r="I41" s="151">
        <v>758</v>
      </c>
      <c r="J41" s="70"/>
      <c r="K41" s="116"/>
      <c r="L41" s="70"/>
      <c r="M41" s="114"/>
      <c r="N41" s="70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293"/>
      <c r="B42" s="50" t="s">
        <v>64</v>
      </c>
      <c r="C42" s="51"/>
      <c r="D42" s="51"/>
      <c r="E42" s="15" t="s">
        <v>45</v>
      </c>
      <c r="F42" s="65">
        <v>6440</v>
      </c>
      <c r="G42" s="133">
        <v>7827</v>
      </c>
      <c r="H42" s="66">
        <v>1548</v>
      </c>
      <c r="I42" s="134">
        <v>1974</v>
      </c>
      <c r="J42" s="66"/>
      <c r="K42" s="135"/>
      <c r="L42" s="66"/>
      <c r="M42" s="146"/>
      <c r="N42" s="66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293"/>
      <c r="B43" s="10"/>
      <c r="C43" s="30" t="s">
        <v>78</v>
      </c>
      <c r="D43" s="43"/>
      <c r="E43" s="94"/>
      <c r="F43" s="69">
        <v>2577</v>
      </c>
      <c r="G43" s="126">
        <v>1998</v>
      </c>
      <c r="H43" s="70">
        <v>1411</v>
      </c>
      <c r="I43" s="115">
        <v>1513</v>
      </c>
      <c r="J43" s="150"/>
      <c r="K43" s="151"/>
      <c r="L43" s="70"/>
      <c r="M43" s="114"/>
      <c r="N43" s="70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294"/>
      <c r="B44" s="47" t="s">
        <v>75</v>
      </c>
      <c r="C44" s="31"/>
      <c r="D44" s="31"/>
      <c r="E44" s="98" t="s">
        <v>166</v>
      </c>
      <c r="F44" s="128">
        <f aca="true" t="shared" si="5" ref="F44:O44">F40-F42</f>
        <v>-1363</v>
      </c>
      <c r="G44" s="129">
        <f t="shared" si="5"/>
        <v>-1595</v>
      </c>
      <c r="H44" s="128">
        <f t="shared" si="5"/>
        <v>-786</v>
      </c>
      <c r="I44" s="129">
        <f t="shared" si="5"/>
        <v>-781</v>
      </c>
      <c r="J44" s="128">
        <f t="shared" si="5"/>
        <v>0</v>
      </c>
      <c r="K44" s="129">
        <f t="shared" si="5"/>
        <v>0</v>
      </c>
      <c r="L44" s="128">
        <f t="shared" si="5"/>
        <v>0</v>
      </c>
      <c r="M44" s="129">
        <f t="shared" si="5"/>
        <v>0</v>
      </c>
      <c r="N44" s="128">
        <f t="shared" si="5"/>
        <v>0</v>
      </c>
      <c r="O44" s="129">
        <f t="shared" si="5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74" t="s">
        <v>87</v>
      </c>
      <c r="B45" s="25" t="s">
        <v>79</v>
      </c>
      <c r="C45" s="20"/>
      <c r="D45" s="20"/>
      <c r="E45" s="97" t="s">
        <v>167</v>
      </c>
      <c r="F45" s="154">
        <f aca="true" t="shared" si="6" ref="F45:O45">F39+F44</f>
        <v>48</v>
      </c>
      <c r="G45" s="155">
        <f t="shared" si="6"/>
        <v>-317</v>
      </c>
      <c r="H45" s="154">
        <f t="shared" si="6"/>
        <v>-14</v>
      </c>
      <c r="I45" s="155">
        <f t="shared" si="6"/>
        <v>92</v>
      </c>
      <c r="J45" s="154">
        <f t="shared" si="6"/>
        <v>0</v>
      </c>
      <c r="K45" s="155">
        <f t="shared" si="6"/>
        <v>0</v>
      </c>
      <c r="L45" s="154">
        <f t="shared" si="6"/>
        <v>0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75"/>
      <c r="B46" s="44" t="s">
        <v>80</v>
      </c>
      <c r="C46" s="43"/>
      <c r="D46" s="43"/>
      <c r="E46" s="43"/>
      <c r="F46" s="152" t="s">
        <v>263</v>
      </c>
      <c r="G46" s="153" t="s">
        <v>263</v>
      </c>
      <c r="H46" s="150">
        <v>0</v>
      </c>
      <c r="I46" s="151">
        <v>0</v>
      </c>
      <c r="J46" s="150"/>
      <c r="K46" s="151"/>
      <c r="L46" s="70"/>
      <c r="M46" s="114"/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75"/>
      <c r="B47" s="44" t="s">
        <v>81</v>
      </c>
      <c r="C47" s="43"/>
      <c r="D47" s="43"/>
      <c r="E47" s="43"/>
      <c r="F47" s="70">
        <v>358</v>
      </c>
      <c r="G47" s="114">
        <v>310</v>
      </c>
      <c r="H47" s="70">
        <v>155</v>
      </c>
      <c r="I47" s="115">
        <v>168</v>
      </c>
      <c r="J47" s="70"/>
      <c r="K47" s="116"/>
      <c r="L47" s="70"/>
      <c r="M47" s="114"/>
      <c r="N47" s="70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76"/>
      <c r="B48" s="47" t="s">
        <v>82</v>
      </c>
      <c r="C48" s="31"/>
      <c r="D48" s="31"/>
      <c r="E48" s="31"/>
      <c r="F48" s="74">
        <v>79</v>
      </c>
      <c r="G48" s="156">
        <v>15</v>
      </c>
      <c r="H48" s="74">
        <v>107</v>
      </c>
      <c r="I48" s="157">
        <v>71</v>
      </c>
      <c r="J48" s="74"/>
      <c r="K48" s="158"/>
      <c r="L48" s="74"/>
      <c r="M48" s="156"/>
      <c r="N48" s="74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31">
    <mergeCell ref="A6:E7"/>
    <mergeCell ref="F6:G6"/>
    <mergeCell ref="H6:I6"/>
    <mergeCell ref="J6:K6"/>
    <mergeCell ref="L6:M6"/>
    <mergeCell ref="P6:Q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P25:P26"/>
    <mergeCell ref="N25:N26"/>
    <mergeCell ref="O25:O26"/>
    <mergeCell ref="A32:A39"/>
    <mergeCell ref="A40:A44"/>
    <mergeCell ref="A45:A48"/>
    <mergeCell ref="Q25:Q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85" zoomScaleSheetLayoutView="85" zoomScalePageLayoutView="0" workbookViewId="0" topLeftCell="A1">
      <selection activeCell="E3" sqref="E3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6" width="12.59765625" style="2" customWidth="1"/>
    <col min="17" max="16384" width="9" style="2" customWidth="1"/>
  </cols>
  <sheetData>
    <row r="1" spans="1:4" ht="33.75" customHeight="1">
      <c r="A1" s="161" t="s">
        <v>0</v>
      </c>
      <c r="B1" s="161"/>
      <c r="C1" s="192" t="s">
        <v>251</v>
      </c>
      <c r="D1" s="193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6" ht="15" customHeight="1">
      <c r="A5" s="194"/>
      <c r="B5" s="194" t="s">
        <v>247</v>
      </c>
      <c r="C5" s="194"/>
      <c r="D5" s="194"/>
      <c r="H5" s="37"/>
      <c r="L5" s="37"/>
      <c r="N5" s="37"/>
      <c r="P5" s="37" t="s">
        <v>170</v>
      </c>
    </row>
    <row r="6" spans="1:16" ht="15" customHeight="1">
      <c r="A6" s="195"/>
      <c r="B6" s="196"/>
      <c r="C6" s="196"/>
      <c r="D6" s="196"/>
      <c r="E6" s="299" t="s">
        <v>266</v>
      </c>
      <c r="F6" s="300"/>
      <c r="G6" s="299" t="s">
        <v>267</v>
      </c>
      <c r="H6" s="300"/>
      <c r="I6" s="299" t="s">
        <v>268</v>
      </c>
      <c r="J6" s="300"/>
      <c r="K6" s="299" t="s">
        <v>269</v>
      </c>
      <c r="L6" s="300"/>
      <c r="M6" s="299" t="s">
        <v>270</v>
      </c>
      <c r="N6" s="300"/>
      <c r="O6" s="299" t="s">
        <v>271</v>
      </c>
      <c r="P6" s="300"/>
    </row>
    <row r="7" spans="1:16" ht="15" customHeight="1">
      <c r="A7" s="59"/>
      <c r="B7" s="60"/>
      <c r="C7" s="60"/>
      <c r="D7" s="60"/>
      <c r="E7" s="197" t="s">
        <v>248</v>
      </c>
      <c r="F7" s="198" t="s">
        <v>2</v>
      </c>
      <c r="G7" s="197" t="s">
        <v>245</v>
      </c>
      <c r="H7" s="198" t="s">
        <v>2</v>
      </c>
      <c r="I7" s="197" t="s">
        <v>245</v>
      </c>
      <c r="J7" s="198" t="s">
        <v>2</v>
      </c>
      <c r="K7" s="197" t="s">
        <v>245</v>
      </c>
      <c r="L7" s="198" t="s">
        <v>2</v>
      </c>
      <c r="M7" s="197" t="s">
        <v>245</v>
      </c>
      <c r="N7" s="228" t="s">
        <v>2</v>
      </c>
      <c r="O7" s="197" t="s">
        <v>245</v>
      </c>
      <c r="P7" s="228" t="s">
        <v>2</v>
      </c>
    </row>
    <row r="8" spans="1:16" ht="18" customHeight="1">
      <c r="A8" s="254" t="s">
        <v>171</v>
      </c>
      <c r="B8" s="199" t="s">
        <v>172</v>
      </c>
      <c r="C8" s="200"/>
      <c r="D8" s="200"/>
      <c r="E8" s="201">
        <v>7</v>
      </c>
      <c r="F8" s="202">
        <v>7</v>
      </c>
      <c r="G8" s="201">
        <v>6</v>
      </c>
      <c r="H8" s="203">
        <v>6</v>
      </c>
      <c r="I8" s="201">
        <v>1</v>
      </c>
      <c r="J8" s="202">
        <v>1</v>
      </c>
      <c r="K8" s="201">
        <v>4</v>
      </c>
      <c r="L8" s="203">
        <v>4</v>
      </c>
      <c r="M8" s="201">
        <v>31</v>
      </c>
      <c r="N8" s="203">
        <v>31</v>
      </c>
      <c r="O8" s="201">
        <v>1</v>
      </c>
      <c r="P8" s="203">
        <v>0</v>
      </c>
    </row>
    <row r="9" spans="1:16" ht="18" customHeight="1">
      <c r="A9" s="255"/>
      <c r="B9" s="254" t="s">
        <v>173</v>
      </c>
      <c r="C9" s="171" t="s">
        <v>174</v>
      </c>
      <c r="D9" s="172"/>
      <c r="E9" s="204">
        <v>51</v>
      </c>
      <c r="F9" s="205">
        <v>51</v>
      </c>
      <c r="G9" s="204">
        <v>4568</v>
      </c>
      <c r="H9" s="206">
        <v>4568</v>
      </c>
      <c r="I9" s="204">
        <v>20</v>
      </c>
      <c r="J9" s="205">
        <v>20</v>
      </c>
      <c r="K9" s="204">
        <v>13191</v>
      </c>
      <c r="L9" s="206">
        <v>13191</v>
      </c>
      <c r="M9" s="204">
        <v>1021</v>
      </c>
      <c r="N9" s="206">
        <v>1021</v>
      </c>
      <c r="O9" s="204">
        <v>464</v>
      </c>
      <c r="P9" s="206">
        <v>0</v>
      </c>
    </row>
    <row r="10" spans="1:16" ht="18" customHeight="1">
      <c r="A10" s="255"/>
      <c r="B10" s="255"/>
      <c r="C10" s="44" t="s">
        <v>175</v>
      </c>
      <c r="D10" s="43"/>
      <c r="E10" s="207">
        <v>50</v>
      </c>
      <c r="F10" s="208">
        <v>50</v>
      </c>
      <c r="G10" s="207">
        <v>2505</v>
      </c>
      <c r="H10" s="209">
        <v>2505</v>
      </c>
      <c r="I10" s="207">
        <v>10</v>
      </c>
      <c r="J10" s="208">
        <v>10</v>
      </c>
      <c r="K10" s="207">
        <v>12280</v>
      </c>
      <c r="L10" s="209">
        <v>12280</v>
      </c>
      <c r="M10" s="207">
        <v>811</v>
      </c>
      <c r="N10" s="209">
        <v>811</v>
      </c>
      <c r="O10" s="207">
        <v>300</v>
      </c>
      <c r="P10" s="209">
        <v>0</v>
      </c>
    </row>
    <row r="11" spans="1:16" ht="18" customHeight="1">
      <c r="A11" s="255"/>
      <c r="B11" s="255"/>
      <c r="C11" s="44" t="s">
        <v>176</v>
      </c>
      <c r="D11" s="43"/>
      <c r="E11" s="207">
        <v>1</v>
      </c>
      <c r="F11" s="208">
        <v>1</v>
      </c>
      <c r="G11" s="207">
        <v>1299</v>
      </c>
      <c r="H11" s="209">
        <v>1299</v>
      </c>
      <c r="I11" s="207">
        <v>0</v>
      </c>
      <c r="J11" s="208">
        <v>0</v>
      </c>
      <c r="K11" s="207">
        <v>760</v>
      </c>
      <c r="L11" s="209">
        <v>760</v>
      </c>
      <c r="M11" s="207">
        <v>60</v>
      </c>
      <c r="N11" s="209">
        <v>60</v>
      </c>
      <c r="O11" s="207">
        <v>0</v>
      </c>
      <c r="P11" s="209">
        <v>0</v>
      </c>
    </row>
    <row r="12" spans="1:16" ht="18" customHeight="1">
      <c r="A12" s="255"/>
      <c r="B12" s="255"/>
      <c r="C12" s="44" t="s">
        <v>177</v>
      </c>
      <c r="D12" s="43"/>
      <c r="E12" s="207">
        <v>0</v>
      </c>
      <c r="F12" s="208">
        <v>0</v>
      </c>
      <c r="G12" s="207">
        <v>731</v>
      </c>
      <c r="H12" s="209">
        <v>731</v>
      </c>
      <c r="I12" s="207">
        <v>10</v>
      </c>
      <c r="J12" s="208">
        <v>10</v>
      </c>
      <c r="K12" s="207">
        <v>151</v>
      </c>
      <c r="L12" s="209">
        <v>151</v>
      </c>
      <c r="M12" s="207">
        <v>149</v>
      </c>
      <c r="N12" s="209">
        <v>149</v>
      </c>
      <c r="O12" s="207">
        <v>164</v>
      </c>
      <c r="P12" s="209">
        <v>0</v>
      </c>
    </row>
    <row r="13" spans="1:16" ht="18" customHeight="1">
      <c r="A13" s="255"/>
      <c r="B13" s="255"/>
      <c r="C13" s="44" t="s">
        <v>178</v>
      </c>
      <c r="D13" s="43"/>
      <c r="E13" s="207">
        <v>0</v>
      </c>
      <c r="F13" s="208">
        <v>0</v>
      </c>
      <c r="G13" s="207">
        <v>0</v>
      </c>
      <c r="H13" s="209">
        <v>0</v>
      </c>
      <c r="I13" s="207">
        <v>0</v>
      </c>
      <c r="J13" s="208">
        <v>0</v>
      </c>
      <c r="K13" s="207">
        <v>0</v>
      </c>
      <c r="L13" s="209">
        <v>0</v>
      </c>
      <c r="M13" s="207">
        <v>0</v>
      </c>
      <c r="N13" s="209">
        <v>0</v>
      </c>
      <c r="O13" s="207">
        <v>0</v>
      </c>
      <c r="P13" s="209">
        <v>0</v>
      </c>
    </row>
    <row r="14" spans="1:16" ht="18" customHeight="1">
      <c r="A14" s="256"/>
      <c r="B14" s="256"/>
      <c r="C14" s="47" t="s">
        <v>179</v>
      </c>
      <c r="D14" s="31"/>
      <c r="E14" s="210">
        <v>0</v>
      </c>
      <c r="F14" s="211">
        <v>0</v>
      </c>
      <c r="G14" s="210">
        <v>34</v>
      </c>
      <c r="H14" s="212">
        <v>34</v>
      </c>
      <c r="I14" s="210">
        <v>0</v>
      </c>
      <c r="J14" s="211">
        <v>0</v>
      </c>
      <c r="K14" s="210">
        <v>0</v>
      </c>
      <c r="L14" s="212">
        <v>0</v>
      </c>
      <c r="M14" s="210">
        <v>1</v>
      </c>
      <c r="N14" s="212">
        <v>1</v>
      </c>
      <c r="O14" s="210">
        <v>0</v>
      </c>
      <c r="P14" s="212">
        <v>0</v>
      </c>
    </row>
    <row r="15" spans="1:16" ht="18" customHeight="1">
      <c r="A15" s="296" t="s">
        <v>180</v>
      </c>
      <c r="B15" s="254" t="s">
        <v>181</v>
      </c>
      <c r="C15" s="171" t="s">
        <v>182</v>
      </c>
      <c r="D15" s="172"/>
      <c r="E15" s="213">
        <v>404</v>
      </c>
      <c r="F15" s="214">
        <v>441</v>
      </c>
      <c r="G15" s="213">
        <v>841</v>
      </c>
      <c r="H15" s="155">
        <v>1698</v>
      </c>
      <c r="I15" s="213">
        <v>95</v>
      </c>
      <c r="J15" s="214">
        <v>99</v>
      </c>
      <c r="K15" s="213">
        <v>6842</v>
      </c>
      <c r="L15" s="155">
        <v>18385</v>
      </c>
      <c r="M15" s="213">
        <v>237</v>
      </c>
      <c r="N15" s="155">
        <v>214</v>
      </c>
      <c r="O15" s="213">
        <v>339</v>
      </c>
      <c r="P15" s="155">
        <v>0</v>
      </c>
    </row>
    <row r="16" spans="1:16" ht="18" customHeight="1">
      <c r="A16" s="255"/>
      <c r="B16" s="255"/>
      <c r="C16" s="44" t="s">
        <v>183</v>
      </c>
      <c r="D16" s="43"/>
      <c r="E16" s="70">
        <v>3689</v>
      </c>
      <c r="F16" s="115">
        <v>3886</v>
      </c>
      <c r="G16" s="70">
        <v>12480</v>
      </c>
      <c r="H16" s="126">
        <v>12935</v>
      </c>
      <c r="I16" s="70">
        <v>1</v>
      </c>
      <c r="J16" s="115">
        <v>1</v>
      </c>
      <c r="K16" s="70">
        <v>7183</v>
      </c>
      <c r="L16" s="126">
        <v>7427</v>
      </c>
      <c r="M16" s="70">
        <v>810</v>
      </c>
      <c r="N16" s="126">
        <v>836</v>
      </c>
      <c r="O16" s="70">
        <v>47</v>
      </c>
      <c r="P16" s="126">
        <v>0</v>
      </c>
    </row>
    <row r="17" spans="1:16" ht="18" customHeight="1">
      <c r="A17" s="255"/>
      <c r="B17" s="255"/>
      <c r="C17" s="44" t="s">
        <v>184</v>
      </c>
      <c r="D17" s="43"/>
      <c r="E17" s="70">
        <v>0</v>
      </c>
      <c r="F17" s="115">
        <v>0</v>
      </c>
      <c r="G17" s="70">
        <v>0</v>
      </c>
      <c r="H17" s="126">
        <v>0</v>
      </c>
      <c r="I17" s="70">
        <v>0</v>
      </c>
      <c r="J17" s="115">
        <v>0</v>
      </c>
      <c r="K17" s="70">
        <v>569</v>
      </c>
      <c r="L17" s="126">
        <v>715</v>
      </c>
      <c r="M17" s="70">
        <v>0</v>
      </c>
      <c r="N17" s="126">
        <v>0</v>
      </c>
      <c r="O17" s="70">
        <v>0</v>
      </c>
      <c r="P17" s="126">
        <v>0</v>
      </c>
    </row>
    <row r="18" spans="1:16" ht="18" customHeight="1">
      <c r="A18" s="255"/>
      <c r="B18" s="256"/>
      <c r="C18" s="47" t="s">
        <v>185</v>
      </c>
      <c r="D18" s="31"/>
      <c r="E18" s="73">
        <v>4093</v>
      </c>
      <c r="F18" s="215">
        <v>4327</v>
      </c>
      <c r="G18" s="73">
        <v>13321</v>
      </c>
      <c r="H18" s="215">
        <v>14633</v>
      </c>
      <c r="I18" s="73">
        <v>96</v>
      </c>
      <c r="J18" s="215">
        <v>100</v>
      </c>
      <c r="K18" s="73">
        <v>14594</v>
      </c>
      <c r="L18" s="215">
        <v>26527</v>
      </c>
      <c r="M18" s="73">
        <v>1047</v>
      </c>
      <c r="N18" s="215">
        <v>1050</v>
      </c>
      <c r="O18" s="73">
        <v>386</v>
      </c>
      <c r="P18" s="215">
        <v>0</v>
      </c>
    </row>
    <row r="19" spans="1:16" ht="18" customHeight="1">
      <c r="A19" s="255"/>
      <c r="B19" s="254" t="s">
        <v>186</v>
      </c>
      <c r="C19" s="171" t="s">
        <v>187</v>
      </c>
      <c r="D19" s="172"/>
      <c r="E19" s="154">
        <v>1120</v>
      </c>
      <c r="F19" s="155">
        <v>1208</v>
      </c>
      <c r="G19" s="154">
        <v>141</v>
      </c>
      <c r="H19" s="155">
        <v>814</v>
      </c>
      <c r="I19" s="154">
        <v>0.4</v>
      </c>
      <c r="J19" s="155">
        <v>1</v>
      </c>
      <c r="K19" s="154">
        <v>3590</v>
      </c>
      <c r="L19" s="155">
        <v>13469</v>
      </c>
      <c r="M19" s="154">
        <v>922</v>
      </c>
      <c r="N19" s="155">
        <v>945</v>
      </c>
      <c r="O19" s="154">
        <v>11</v>
      </c>
      <c r="P19" s="155">
        <v>0</v>
      </c>
    </row>
    <row r="20" spans="1:16" ht="18" customHeight="1">
      <c r="A20" s="255"/>
      <c r="B20" s="255"/>
      <c r="C20" s="44" t="s">
        <v>188</v>
      </c>
      <c r="D20" s="43"/>
      <c r="E20" s="69">
        <v>1933</v>
      </c>
      <c r="F20" s="126">
        <v>2112</v>
      </c>
      <c r="G20" s="69">
        <v>5</v>
      </c>
      <c r="H20" s="126">
        <v>23</v>
      </c>
      <c r="I20" s="69">
        <v>3</v>
      </c>
      <c r="J20" s="126">
        <v>2</v>
      </c>
      <c r="K20" s="69">
        <v>570</v>
      </c>
      <c r="L20" s="126">
        <v>733</v>
      </c>
      <c r="M20" s="69">
        <v>65</v>
      </c>
      <c r="N20" s="126">
        <v>61</v>
      </c>
      <c r="O20" s="69">
        <v>0</v>
      </c>
      <c r="P20" s="126">
        <v>0</v>
      </c>
    </row>
    <row r="21" spans="1:16" s="220" customFormat="1" ht="18" customHeight="1">
      <c r="A21" s="255"/>
      <c r="B21" s="255"/>
      <c r="C21" s="216" t="s">
        <v>189</v>
      </c>
      <c r="D21" s="217"/>
      <c r="E21" s="218">
        <v>0</v>
      </c>
      <c r="F21" s="219">
        <v>0</v>
      </c>
      <c r="G21" s="218">
        <v>0</v>
      </c>
      <c r="H21" s="219">
        <v>0</v>
      </c>
      <c r="I21" s="218">
        <v>0</v>
      </c>
      <c r="J21" s="219">
        <v>0</v>
      </c>
      <c r="K21" s="218">
        <v>0</v>
      </c>
      <c r="L21" s="219">
        <v>0</v>
      </c>
      <c r="M21" s="218">
        <v>0</v>
      </c>
      <c r="N21" s="219">
        <v>0</v>
      </c>
      <c r="O21" s="218">
        <v>0</v>
      </c>
      <c r="P21" s="219">
        <v>0</v>
      </c>
    </row>
    <row r="22" spans="1:16" ht="18" customHeight="1">
      <c r="A22" s="255"/>
      <c r="B22" s="256"/>
      <c r="C22" s="11" t="s">
        <v>190</v>
      </c>
      <c r="D22" s="12"/>
      <c r="E22" s="73">
        <v>3053</v>
      </c>
      <c r="F22" s="138">
        <v>3320</v>
      </c>
      <c r="G22" s="73">
        <v>147</v>
      </c>
      <c r="H22" s="138">
        <v>837</v>
      </c>
      <c r="I22" s="73">
        <v>3</v>
      </c>
      <c r="J22" s="138">
        <v>3</v>
      </c>
      <c r="K22" s="73">
        <v>4160</v>
      </c>
      <c r="L22" s="138">
        <v>14202</v>
      </c>
      <c r="M22" s="73">
        <v>987</v>
      </c>
      <c r="N22" s="138">
        <v>1006</v>
      </c>
      <c r="O22" s="73">
        <v>11</v>
      </c>
      <c r="P22" s="138">
        <v>0</v>
      </c>
    </row>
    <row r="23" spans="1:16" ht="18" customHeight="1">
      <c r="A23" s="255"/>
      <c r="B23" s="254" t="s">
        <v>191</v>
      </c>
      <c r="C23" s="171" t="s">
        <v>192</v>
      </c>
      <c r="D23" s="172"/>
      <c r="E23" s="154">
        <v>51</v>
      </c>
      <c r="F23" s="155">
        <v>51</v>
      </c>
      <c r="G23" s="154">
        <v>4568</v>
      </c>
      <c r="H23" s="155">
        <v>4568</v>
      </c>
      <c r="I23" s="154">
        <v>20</v>
      </c>
      <c r="J23" s="155">
        <v>20</v>
      </c>
      <c r="K23" s="154">
        <v>13191</v>
      </c>
      <c r="L23" s="155">
        <v>13191</v>
      </c>
      <c r="M23" s="154">
        <v>1021</v>
      </c>
      <c r="N23" s="155">
        <v>1021</v>
      </c>
      <c r="O23" s="154">
        <v>314</v>
      </c>
      <c r="P23" s="155">
        <v>0</v>
      </c>
    </row>
    <row r="24" spans="1:16" ht="18" customHeight="1">
      <c r="A24" s="255"/>
      <c r="B24" s="255"/>
      <c r="C24" s="44" t="s">
        <v>193</v>
      </c>
      <c r="D24" s="43"/>
      <c r="E24" s="69">
        <v>989</v>
      </c>
      <c r="F24" s="126">
        <v>956</v>
      </c>
      <c r="G24" s="69">
        <v>8606</v>
      </c>
      <c r="H24" s="126">
        <v>9228</v>
      </c>
      <c r="I24" s="69">
        <v>77</v>
      </c>
      <c r="J24" s="126">
        <v>81</v>
      </c>
      <c r="K24" s="69">
        <v>-2757</v>
      </c>
      <c r="L24" s="126">
        <v>-866</v>
      </c>
      <c r="M24" s="69">
        <v>-961</v>
      </c>
      <c r="N24" s="126">
        <v>-977</v>
      </c>
      <c r="O24" s="69">
        <v>61</v>
      </c>
      <c r="P24" s="126">
        <v>0</v>
      </c>
    </row>
    <row r="25" spans="1:16" ht="18" customHeight="1">
      <c r="A25" s="255"/>
      <c r="B25" s="255"/>
      <c r="C25" s="44" t="s">
        <v>194</v>
      </c>
      <c r="D25" s="43"/>
      <c r="E25" s="69">
        <v>0</v>
      </c>
      <c r="F25" s="126">
        <v>0</v>
      </c>
      <c r="G25" s="69">
        <v>0</v>
      </c>
      <c r="H25" s="126">
        <v>0</v>
      </c>
      <c r="I25" s="69">
        <v>-4</v>
      </c>
      <c r="J25" s="126">
        <v>-4</v>
      </c>
      <c r="K25" s="69">
        <v>0</v>
      </c>
      <c r="L25" s="126">
        <v>0</v>
      </c>
      <c r="M25" s="69">
        <v>0</v>
      </c>
      <c r="N25" s="126">
        <v>0</v>
      </c>
      <c r="O25" s="69">
        <v>0</v>
      </c>
      <c r="P25" s="126">
        <v>0</v>
      </c>
    </row>
    <row r="26" spans="1:16" ht="18" customHeight="1">
      <c r="A26" s="255"/>
      <c r="B26" s="256"/>
      <c r="C26" s="45" t="s">
        <v>195</v>
      </c>
      <c r="D26" s="46"/>
      <c r="E26" s="71">
        <v>1040</v>
      </c>
      <c r="F26" s="138">
        <v>1007</v>
      </c>
      <c r="G26" s="71">
        <v>13174</v>
      </c>
      <c r="H26" s="138">
        <v>13796</v>
      </c>
      <c r="I26" s="157">
        <v>93</v>
      </c>
      <c r="J26" s="138">
        <v>97</v>
      </c>
      <c r="K26" s="71">
        <v>10434</v>
      </c>
      <c r="L26" s="138">
        <v>12325</v>
      </c>
      <c r="M26" s="71">
        <v>60</v>
      </c>
      <c r="N26" s="138">
        <v>44</v>
      </c>
      <c r="O26" s="71">
        <v>375</v>
      </c>
      <c r="P26" s="138">
        <v>0</v>
      </c>
    </row>
    <row r="27" spans="1:16" ht="18" customHeight="1">
      <c r="A27" s="256"/>
      <c r="B27" s="47" t="s">
        <v>196</v>
      </c>
      <c r="C27" s="31"/>
      <c r="D27" s="31"/>
      <c r="E27" s="221">
        <v>4093</v>
      </c>
      <c r="F27" s="138">
        <v>4327</v>
      </c>
      <c r="G27" s="73">
        <v>13321</v>
      </c>
      <c r="H27" s="138">
        <v>14633</v>
      </c>
      <c r="I27" s="221">
        <v>96</v>
      </c>
      <c r="J27" s="138">
        <v>100</v>
      </c>
      <c r="K27" s="73">
        <v>14594</v>
      </c>
      <c r="L27" s="138">
        <v>26527</v>
      </c>
      <c r="M27" s="73">
        <v>1047</v>
      </c>
      <c r="N27" s="138">
        <v>1050</v>
      </c>
      <c r="O27" s="221">
        <v>386</v>
      </c>
      <c r="P27" s="138">
        <v>0</v>
      </c>
    </row>
    <row r="28" spans="1:16" ht="18" customHeight="1">
      <c r="A28" s="254" t="s">
        <v>197</v>
      </c>
      <c r="B28" s="254" t="s">
        <v>198</v>
      </c>
      <c r="C28" s="171" t="s">
        <v>199</v>
      </c>
      <c r="D28" s="222" t="s">
        <v>41</v>
      </c>
      <c r="E28" s="154">
        <v>535</v>
      </c>
      <c r="F28" s="155">
        <v>567</v>
      </c>
      <c r="G28" s="154">
        <v>618</v>
      </c>
      <c r="H28" s="155">
        <v>4657</v>
      </c>
      <c r="I28" s="154">
        <v>34</v>
      </c>
      <c r="J28" s="155">
        <v>46</v>
      </c>
      <c r="K28" s="154">
        <v>3947</v>
      </c>
      <c r="L28" s="155">
        <v>204</v>
      </c>
      <c r="M28" s="154">
        <v>1040</v>
      </c>
      <c r="N28" s="155">
        <v>996</v>
      </c>
      <c r="O28" s="154">
        <v>15</v>
      </c>
      <c r="P28" s="155">
        <v>0</v>
      </c>
    </row>
    <row r="29" spans="1:16" ht="18" customHeight="1">
      <c r="A29" s="255"/>
      <c r="B29" s="255"/>
      <c r="C29" s="44" t="s">
        <v>200</v>
      </c>
      <c r="D29" s="223" t="s">
        <v>42</v>
      </c>
      <c r="E29" s="69">
        <v>423</v>
      </c>
      <c r="F29" s="126">
        <v>448</v>
      </c>
      <c r="G29" s="69">
        <v>1140</v>
      </c>
      <c r="H29" s="126">
        <v>3268</v>
      </c>
      <c r="I29" s="69">
        <v>11</v>
      </c>
      <c r="J29" s="126">
        <v>10</v>
      </c>
      <c r="K29" s="69">
        <v>5553</v>
      </c>
      <c r="L29" s="126">
        <v>324</v>
      </c>
      <c r="M29" s="69">
        <v>599</v>
      </c>
      <c r="N29" s="126">
        <v>567</v>
      </c>
      <c r="O29" s="69">
        <v>0</v>
      </c>
      <c r="P29" s="126">
        <v>0</v>
      </c>
    </row>
    <row r="30" spans="1:16" ht="18" customHeight="1">
      <c r="A30" s="255"/>
      <c r="B30" s="255"/>
      <c r="C30" s="44" t="s">
        <v>201</v>
      </c>
      <c r="D30" s="223" t="s">
        <v>202</v>
      </c>
      <c r="E30" s="69">
        <v>58</v>
      </c>
      <c r="F30" s="126">
        <v>57</v>
      </c>
      <c r="G30" s="70">
        <v>119</v>
      </c>
      <c r="H30" s="126">
        <v>142</v>
      </c>
      <c r="I30" s="69">
        <v>27</v>
      </c>
      <c r="J30" s="126">
        <v>29</v>
      </c>
      <c r="K30" s="69">
        <v>203</v>
      </c>
      <c r="L30" s="126">
        <v>325</v>
      </c>
      <c r="M30" s="69">
        <v>428</v>
      </c>
      <c r="N30" s="126">
        <v>425</v>
      </c>
      <c r="O30" s="69">
        <v>25</v>
      </c>
      <c r="P30" s="126">
        <v>0</v>
      </c>
    </row>
    <row r="31" spans="1:17" ht="18" customHeight="1">
      <c r="A31" s="255"/>
      <c r="B31" s="255"/>
      <c r="C31" s="11" t="s">
        <v>203</v>
      </c>
      <c r="D31" s="224" t="s">
        <v>204</v>
      </c>
      <c r="E31" s="73">
        <f aca="true" t="shared" si="0" ref="E31:P31">E28-E29-E30</f>
        <v>54</v>
      </c>
      <c r="F31" s="215">
        <f t="shared" si="0"/>
        <v>62</v>
      </c>
      <c r="G31" s="73">
        <f t="shared" si="0"/>
        <v>-641</v>
      </c>
      <c r="H31" s="215">
        <f t="shared" si="0"/>
        <v>1247</v>
      </c>
      <c r="I31" s="73">
        <f t="shared" si="0"/>
        <v>-4</v>
      </c>
      <c r="J31" s="225">
        <f t="shared" si="0"/>
        <v>7</v>
      </c>
      <c r="K31" s="73">
        <f t="shared" si="0"/>
        <v>-1809</v>
      </c>
      <c r="L31" s="225">
        <f t="shared" si="0"/>
        <v>-445</v>
      </c>
      <c r="M31" s="73">
        <f>M28-M29-M30</f>
        <v>13</v>
      </c>
      <c r="N31" s="215">
        <f>N28-N29-N30</f>
        <v>4</v>
      </c>
      <c r="O31" s="73">
        <f t="shared" si="0"/>
        <v>-10</v>
      </c>
      <c r="P31" s="215">
        <f t="shared" si="0"/>
        <v>0</v>
      </c>
      <c r="Q31" s="7"/>
    </row>
    <row r="32" spans="1:16" ht="18" customHeight="1">
      <c r="A32" s="255"/>
      <c r="B32" s="255"/>
      <c r="C32" s="171" t="s">
        <v>205</v>
      </c>
      <c r="D32" s="222" t="s">
        <v>206</v>
      </c>
      <c r="E32" s="154">
        <v>2</v>
      </c>
      <c r="F32" s="155">
        <v>1</v>
      </c>
      <c r="G32" s="154">
        <v>270</v>
      </c>
      <c r="H32" s="155">
        <v>407</v>
      </c>
      <c r="I32" s="154">
        <v>0</v>
      </c>
      <c r="J32" s="155">
        <v>0</v>
      </c>
      <c r="K32" s="154">
        <v>60</v>
      </c>
      <c r="L32" s="155">
        <v>12</v>
      </c>
      <c r="M32" s="154">
        <v>7</v>
      </c>
      <c r="N32" s="155">
        <v>5</v>
      </c>
      <c r="O32" s="154">
        <v>1</v>
      </c>
      <c r="P32" s="155">
        <v>0</v>
      </c>
    </row>
    <row r="33" spans="1:16" ht="18" customHeight="1">
      <c r="A33" s="255"/>
      <c r="B33" s="255"/>
      <c r="C33" s="44" t="s">
        <v>207</v>
      </c>
      <c r="D33" s="223" t="s">
        <v>208</v>
      </c>
      <c r="E33" s="69">
        <v>29</v>
      </c>
      <c r="F33" s="126">
        <v>30</v>
      </c>
      <c r="G33" s="69">
        <v>64</v>
      </c>
      <c r="H33" s="126">
        <v>0.1</v>
      </c>
      <c r="I33" s="69">
        <v>0.1</v>
      </c>
      <c r="J33" s="126">
        <v>0.2</v>
      </c>
      <c r="K33" s="69">
        <v>145</v>
      </c>
      <c r="L33" s="126">
        <v>12</v>
      </c>
      <c r="M33" s="69">
        <v>0.9</v>
      </c>
      <c r="N33" s="126">
        <v>1</v>
      </c>
      <c r="O33" s="69">
        <v>0</v>
      </c>
      <c r="P33" s="126">
        <v>0</v>
      </c>
    </row>
    <row r="34" spans="1:16" ht="18" customHeight="1">
      <c r="A34" s="255"/>
      <c r="B34" s="256"/>
      <c r="C34" s="11" t="s">
        <v>209</v>
      </c>
      <c r="D34" s="224" t="s">
        <v>210</v>
      </c>
      <c r="E34" s="73">
        <f aca="true" t="shared" si="1" ref="E34:P34">E31+E32-E33</f>
        <v>27</v>
      </c>
      <c r="F34" s="138">
        <f t="shared" si="1"/>
        <v>33</v>
      </c>
      <c r="G34" s="73">
        <f t="shared" si="1"/>
        <v>-435</v>
      </c>
      <c r="H34" s="138">
        <f t="shared" si="1"/>
        <v>1653.9</v>
      </c>
      <c r="I34" s="73">
        <f t="shared" si="1"/>
        <v>-4.1</v>
      </c>
      <c r="J34" s="138">
        <f t="shared" si="1"/>
        <v>6.8</v>
      </c>
      <c r="K34" s="73">
        <f t="shared" si="1"/>
        <v>-1894</v>
      </c>
      <c r="L34" s="138">
        <f t="shared" si="1"/>
        <v>-445</v>
      </c>
      <c r="M34" s="73">
        <f>M31+M32-M33</f>
        <v>19.1</v>
      </c>
      <c r="N34" s="138">
        <f>N31+N32-N33</f>
        <v>8</v>
      </c>
      <c r="O34" s="73">
        <f t="shared" si="1"/>
        <v>-9</v>
      </c>
      <c r="P34" s="138">
        <f t="shared" si="1"/>
        <v>0</v>
      </c>
    </row>
    <row r="35" spans="1:16" ht="18" customHeight="1">
      <c r="A35" s="255"/>
      <c r="B35" s="254" t="s">
        <v>211</v>
      </c>
      <c r="C35" s="171" t="s">
        <v>212</v>
      </c>
      <c r="D35" s="222" t="s">
        <v>213</v>
      </c>
      <c r="E35" s="154">
        <v>6</v>
      </c>
      <c r="F35" s="155">
        <v>12</v>
      </c>
      <c r="G35" s="154">
        <v>11</v>
      </c>
      <c r="H35" s="155">
        <v>243</v>
      </c>
      <c r="I35" s="154">
        <v>0</v>
      </c>
      <c r="J35" s="155">
        <v>0</v>
      </c>
      <c r="K35" s="154">
        <v>2162</v>
      </c>
      <c r="L35" s="155">
        <v>5535</v>
      </c>
      <c r="M35" s="154">
        <v>0</v>
      </c>
      <c r="N35" s="155">
        <v>14</v>
      </c>
      <c r="O35" s="154">
        <v>0</v>
      </c>
      <c r="P35" s="155">
        <v>0</v>
      </c>
    </row>
    <row r="36" spans="1:16" ht="18" customHeight="1">
      <c r="A36" s="255"/>
      <c r="B36" s="255"/>
      <c r="C36" s="44" t="s">
        <v>214</v>
      </c>
      <c r="D36" s="223" t="s">
        <v>215</v>
      </c>
      <c r="E36" s="69">
        <v>0</v>
      </c>
      <c r="F36" s="126">
        <v>5</v>
      </c>
      <c r="G36" s="69">
        <v>197</v>
      </c>
      <c r="H36" s="126">
        <v>2473</v>
      </c>
      <c r="I36" s="69">
        <v>0</v>
      </c>
      <c r="J36" s="126">
        <v>0</v>
      </c>
      <c r="K36" s="69">
        <v>2155</v>
      </c>
      <c r="L36" s="126">
        <v>5523</v>
      </c>
      <c r="M36" s="69">
        <v>1</v>
      </c>
      <c r="N36" s="126">
        <v>8</v>
      </c>
      <c r="O36" s="69">
        <v>0</v>
      </c>
      <c r="P36" s="126">
        <v>0</v>
      </c>
    </row>
    <row r="37" spans="1:16" ht="18" customHeight="1">
      <c r="A37" s="255"/>
      <c r="B37" s="255"/>
      <c r="C37" s="44" t="s">
        <v>216</v>
      </c>
      <c r="D37" s="223" t="s">
        <v>217</v>
      </c>
      <c r="E37" s="69">
        <f aca="true" t="shared" si="2" ref="E37:P37">E34+E35-E36</f>
        <v>33</v>
      </c>
      <c r="F37" s="126">
        <f t="shared" si="2"/>
        <v>40</v>
      </c>
      <c r="G37" s="69">
        <f t="shared" si="2"/>
        <v>-621</v>
      </c>
      <c r="H37" s="126">
        <f t="shared" si="2"/>
        <v>-576.0999999999999</v>
      </c>
      <c r="I37" s="69">
        <f t="shared" si="2"/>
        <v>-4.1</v>
      </c>
      <c r="J37" s="126">
        <f t="shared" si="2"/>
        <v>6.8</v>
      </c>
      <c r="K37" s="69">
        <f t="shared" si="2"/>
        <v>-1887</v>
      </c>
      <c r="L37" s="126">
        <f t="shared" si="2"/>
        <v>-433</v>
      </c>
      <c r="M37" s="69">
        <f>M34+M35-M36</f>
        <v>18.1</v>
      </c>
      <c r="N37" s="126">
        <f>N34+N35-N36</f>
        <v>14</v>
      </c>
      <c r="O37" s="69">
        <f t="shared" si="2"/>
        <v>-9</v>
      </c>
      <c r="P37" s="126">
        <f t="shared" si="2"/>
        <v>0</v>
      </c>
    </row>
    <row r="38" spans="1:16" ht="18" customHeight="1">
      <c r="A38" s="255"/>
      <c r="B38" s="255"/>
      <c r="C38" s="44" t="s">
        <v>218</v>
      </c>
      <c r="D38" s="223" t="s">
        <v>219</v>
      </c>
      <c r="E38" s="69">
        <v>0</v>
      </c>
      <c r="F38" s="126">
        <v>0</v>
      </c>
      <c r="G38" s="69">
        <v>0</v>
      </c>
      <c r="H38" s="126">
        <v>0</v>
      </c>
      <c r="I38" s="69">
        <v>0</v>
      </c>
      <c r="J38" s="126">
        <v>0</v>
      </c>
      <c r="K38" s="69">
        <v>0</v>
      </c>
      <c r="L38" s="126">
        <v>0</v>
      </c>
      <c r="M38" s="69">
        <v>0</v>
      </c>
      <c r="N38" s="126">
        <v>0</v>
      </c>
      <c r="O38" s="69">
        <v>0</v>
      </c>
      <c r="P38" s="126">
        <v>0</v>
      </c>
    </row>
    <row r="39" spans="1:16" ht="18" customHeight="1">
      <c r="A39" s="255"/>
      <c r="B39" s="255"/>
      <c r="C39" s="44" t="s">
        <v>220</v>
      </c>
      <c r="D39" s="223" t="s">
        <v>221</v>
      </c>
      <c r="E39" s="69">
        <v>0</v>
      </c>
      <c r="F39" s="126">
        <v>0</v>
      </c>
      <c r="G39" s="69">
        <v>0</v>
      </c>
      <c r="H39" s="126">
        <v>0</v>
      </c>
      <c r="I39" s="69">
        <v>0</v>
      </c>
      <c r="J39" s="126">
        <v>0</v>
      </c>
      <c r="K39" s="69">
        <v>0</v>
      </c>
      <c r="L39" s="126">
        <v>0</v>
      </c>
      <c r="M39" s="69">
        <v>0</v>
      </c>
      <c r="N39" s="126">
        <v>0</v>
      </c>
      <c r="O39" s="69">
        <v>0</v>
      </c>
      <c r="P39" s="126">
        <v>0</v>
      </c>
    </row>
    <row r="40" spans="1:16" ht="18" customHeight="1">
      <c r="A40" s="255"/>
      <c r="B40" s="255"/>
      <c r="C40" s="44" t="s">
        <v>222</v>
      </c>
      <c r="D40" s="223" t="s">
        <v>223</v>
      </c>
      <c r="E40" s="69">
        <v>0</v>
      </c>
      <c r="F40" s="126">
        <v>0</v>
      </c>
      <c r="G40" s="69">
        <v>1.4</v>
      </c>
      <c r="H40" s="126">
        <v>602</v>
      </c>
      <c r="I40" s="69">
        <v>0.3</v>
      </c>
      <c r="J40" s="126">
        <v>1</v>
      </c>
      <c r="K40" s="69">
        <v>5</v>
      </c>
      <c r="L40" s="126">
        <v>3</v>
      </c>
      <c r="M40" s="69">
        <v>2</v>
      </c>
      <c r="N40" s="126">
        <v>2</v>
      </c>
      <c r="O40" s="69">
        <v>1</v>
      </c>
      <c r="P40" s="126">
        <v>0</v>
      </c>
    </row>
    <row r="41" spans="1:16" ht="18" customHeight="1">
      <c r="A41" s="255"/>
      <c r="B41" s="255"/>
      <c r="C41" s="179" t="s">
        <v>224</v>
      </c>
      <c r="D41" s="223" t="s">
        <v>225</v>
      </c>
      <c r="E41" s="69">
        <f aca="true" t="shared" si="3" ref="E41:P41">E34+E35-E36-E40</f>
        <v>33</v>
      </c>
      <c r="F41" s="126">
        <f t="shared" si="3"/>
        <v>40</v>
      </c>
      <c r="G41" s="69">
        <f t="shared" si="3"/>
        <v>-622.4</v>
      </c>
      <c r="H41" s="126">
        <f t="shared" si="3"/>
        <v>-1178.1</v>
      </c>
      <c r="I41" s="69">
        <f t="shared" si="3"/>
        <v>-4.3999999999999995</v>
      </c>
      <c r="J41" s="126">
        <f t="shared" si="3"/>
        <v>5.8</v>
      </c>
      <c r="K41" s="69">
        <f t="shared" si="3"/>
        <v>-1892</v>
      </c>
      <c r="L41" s="126">
        <f t="shared" si="3"/>
        <v>-436</v>
      </c>
      <c r="M41" s="69">
        <f>M34+M35-M36-M40</f>
        <v>16.1</v>
      </c>
      <c r="N41" s="126">
        <f>N34+N35-N36-N40</f>
        <v>12</v>
      </c>
      <c r="O41" s="69">
        <f t="shared" si="3"/>
        <v>-10</v>
      </c>
      <c r="P41" s="126">
        <f t="shared" si="3"/>
        <v>0</v>
      </c>
    </row>
    <row r="42" spans="1:16" ht="18" customHeight="1">
      <c r="A42" s="255"/>
      <c r="B42" s="255"/>
      <c r="C42" s="297" t="s">
        <v>226</v>
      </c>
      <c r="D42" s="298"/>
      <c r="E42" s="70">
        <f aca="true" t="shared" si="4" ref="E42:P42">E37+E38-E39-E40</f>
        <v>33</v>
      </c>
      <c r="F42" s="114">
        <f t="shared" si="4"/>
        <v>40</v>
      </c>
      <c r="G42" s="70">
        <f t="shared" si="4"/>
        <v>-622.4</v>
      </c>
      <c r="H42" s="114">
        <f t="shared" si="4"/>
        <v>-1178.1</v>
      </c>
      <c r="I42" s="70">
        <f t="shared" si="4"/>
        <v>-4.3999999999999995</v>
      </c>
      <c r="J42" s="114">
        <f t="shared" si="4"/>
        <v>5.8</v>
      </c>
      <c r="K42" s="70">
        <f t="shared" si="4"/>
        <v>-1892</v>
      </c>
      <c r="L42" s="114">
        <f t="shared" si="4"/>
        <v>-436</v>
      </c>
      <c r="M42" s="70">
        <f>M37+M38-M39-M40</f>
        <v>16.1</v>
      </c>
      <c r="N42" s="126">
        <f>N37+N38-N39-N40</f>
        <v>12</v>
      </c>
      <c r="O42" s="70">
        <f t="shared" si="4"/>
        <v>-10</v>
      </c>
      <c r="P42" s="126">
        <f t="shared" si="4"/>
        <v>0</v>
      </c>
    </row>
    <row r="43" spans="1:16" ht="18" customHeight="1">
      <c r="A43" s="255"/>
      <c r="B43" s="255"/>
      <c r="C43" s="44" t="s">
        <v>227</v>
      </c>
      <c r="D43" s="223" t="s">
        <v>228</v>
      </c>
      <c r="E43" s="69">
        <v>0</v>
      </c>
      <c r="F43" s="126">
        <v>0</v>
      </c>
      <c r="G43" s="69">
        <v>0</v>
      </c>
      <c r="H43" s="126">
        <v>0</v>
      </c>
      <c r="I43" s="69">
        <v>0</v>
      </c>
      <c r="J43" s="126">
        <v>0</v>
      </c>
      <c r="K43" s="69">
        <v>0</v>
      </c>
      <c r="L43" s="126">
        <v>0</v>
      </c>
      <c r="M43" s="69">
        <v>0</v>
      </c>
      <c r="N43" s="126">
        <v>0</v>
      </c>
      <c r="O43" s="69">
        <v>0</v>
      </c>
      <c r="P43" s="126">
        <v>0</v>
      </c>
    </row>
    <row r="44" spans="1:16" ht="18" customHeight="1">
      <c r="A44" s="256"/>
      <c r="B44" s="256"/>
      <c r="C44" s="11" t="s">
        <v>229</v>
      </c>
      <c r="D44" s="98" t="s">
        <v>230</v>
      </c>
      <c r="E44" s="73">
        <f aca="true" t="shared" si="5" ref="E44:P44">E41+E43</f>
        <v>33</v>
      </c>
      <c r="F44" s="138">
        <f t="shared" si="5"/>
        <v>40</v>
      </c>
      <c r="G44" s="73">
        <f t="shared" si="5"/>
        <v>-622.4</v>
      </c>
      <c r="H44" s="138">
        <f t="shared" si="5"/>
        <v>-1178.1</v>
      </c>
      <c r="I44" s="73">
        <f t="shared" si="5"/>
        <v>-4.3999999999999995</v>
      </c>
      <c r="J44" s="138">
        <f t="shared" si="5"/>
        <v>5.8</v>
      </c>
      <c r="K44" s="73">
        <f t="shared" si="5"/>
        <v>-1892</v>
      </c>
      <c r="L44" s="138">
        <f t="shared" si="5"/>
        <v>-436</v>
      </c>
      <c r="M44" s="73">
        <f>M41+M43</f>
        <v>16.1</v>
      </c>
      <c r="N44" s="138">
        <f>N41+N43</f>
        <v>12</v>
      </c>
      <c r="O44" s="73">
        <f t="shared" si="5"/>
        <v>-10</v>
      </c>
      <c r="P44" s="138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26"/>
    </row>
  </sheetData>
  <sheetProtection/>
  <mergeCells count="16">
    <mergeCell ref="E6:F6"/>
    <mergeCell ref="G6:H6"/>
    <mergeCell ref="K6:L6"/>
    <mergeCell ref="O6:P6"/>
    <mergeCell ref="A8:A14"/>
    <mergeCell ref="B9:B14"/>
    <mergeCell ref="I6:J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0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2017-08-14T04:50:56Z</cp:lastPrinted>
  <dcterms:modified xsi:type="dcterms:W3CDTF">2017-10-31T01:09:47Z</dcterms:modified>
  <cp:category/>
  <cp:version/>
  <cp:contentType/>
  <cp:contentStatus/>
</cp:coreProperties>
</file>