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<sst xmlns="http://schemas.openxmlformats.org/spreadsheetml/2006/main" count="446" uniqueCount="270">
  <si>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</si>
  <si>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</si>
  <si>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</si>
  <si>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</si>
  <si>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</si>
  <si>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</si>
  <si>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</si>
  <si>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</si>
  <si>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</si>
  <si>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</si>
  <si>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</si>
  <si>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</si>
  <si>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</si>
  <si>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</si>
  <si>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</si>
  <si>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</si>
  <si>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</si>
  <si>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</si>
  <si>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</si>
  <si>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</si>
  <si>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</si>
  <si>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</si>
  <si>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</si>
  <si>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</si>
  <si>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</si>
  <si>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</si>
  <si>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</si>
  <si>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</si>
  <si>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</si>
  <si>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</si>
  <si>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</si>
  <si>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</si>
  <si>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</si>
  <si>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</si>
  <si>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</si>
  <si>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</si>
  <si>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</si>
  <si>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</si>
  <si>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</si>
  <si>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</si>
  <si>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</si>
  <si>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</si>
  <si>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</si>
  <si>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</si>
  <si>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</si>
  <si>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</si>
  <si>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</si>
  <si>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</si>
  <si>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</si>
  <si>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</si>
  <si>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</si>
  <si>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</si>
  <si>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</si>
  <si>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</si>
  <si>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</si>
  <si>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</si>
  <si>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</si>
  <si>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</si>
  <si>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</si>
  <si>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</si>
  <si>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</si>
  <si>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</si>
  <si>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</si>
  <si>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</si>
  <si>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</si>
  <si>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</si>
  <si>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</si>
  <si>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</si>
  <si>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</si>
  <si>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</si>
  <si>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</si>
  <si>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</si>
  <si>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</si>
  <si>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</si>
  <si>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</si>
  <si>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</si>
  <si>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</si>
  <si>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</si>
  <si>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</si>
  <si>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</si>
  <si>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</si>
  <si>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</si>
  <si>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</si>
  <si>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</si>
  <si>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</si>
  <si>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</si>
  <si>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</si>
  <si>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</si>
  <si>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</si>
  <si>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</si>
  <si>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</si>
  <si>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</si>
  <si>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</si>
  <si>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</si>
  <si>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</si>
  <si>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</si>
  <si>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</si>
  <si>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</si>
  <si>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</si>
  <si>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</si>
  <si>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</si>
  <si>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</si>
  <si>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</si>
  <si>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</si>
  <si>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</si>
  <si>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</si>
  <si>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</si>
  <si>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</si>
  <si>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</si>
  <si>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</si>
  <si>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</si>
  <si>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</si>
  <si>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</si>
  <si>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</si>
  <si>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</si>
  <si>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</si>
  <si>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</si>
  <si>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</si>
  <si>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</si>
  <si>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</si>
  <si>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</si>
  <si>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</si>
  <si>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</si>
  <si>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</si>
  <si>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</si>
  <si>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</si>
  <si>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</si>
  <si>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</si>
  <si>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</si>
  <si>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</si>
  <si>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</si>
  <si>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</si>
  <si>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</si>
  <si>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</si>
  <si>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</si>
  <si>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</si>
  <si>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</si>
  <si>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</si>
  <si>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</si>
  <si>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</si>
  <si>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</si>
  <si>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</si>
  <si>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</si>
  <si>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</si>
  <si>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</si>
  <si>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</si>
  <si>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</si>
  <si>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</si>
  <si>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</si>
  <si>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</si>
  <si>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</si>
  <si>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</si>
  <si>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</si>
  <si>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</si>
  <si>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</si>
  <si>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</si>
  <si>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</si>
  <si>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</si>
  <si>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</si>
  <si>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</si>
  <si>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</si>
  <si>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</si>
  <si>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</si>
  <si>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</si>
  <si>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</si>
  <si>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</si>
  <si>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</si>
  <si>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</si>
  <si>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</si>
  <si>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</si>
  <si>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</si>
  <si>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</si>
  <si>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</si>
  <si>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</si>
  <si>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</si>
  <si>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</si>
  <si>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</si>
  <si>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</si>
  <si>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</si>
  <si>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</si>
  <si>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</si>
  <si>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</si>
  <si>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</si>
  <si>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</si>
  <si>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</si>
  <si>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</si>
  <si>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</si>
  <si>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</si>
  <si>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</si>
  <si>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</si>
  <si>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</si>
  <si>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</si>
  <si>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</si>
  <si>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</si>
  <si>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</si>
  <si>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</si>
  <si>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</si>
  <si>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</si>
  <si>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</si>
  <si>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</si>
  <si>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</si>
  <si>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</si>
  <si>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</si>
  <si>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</si>
  <si>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</si>
  <si>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</si>
  <si>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</si>
  <si>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</si>
  <si>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</si>
  <si>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</si>
  <si>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</si>
  <si>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</si>
  <si>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</si>
  <si>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</si>
  <si>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</si>
  <si>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</si>
  <si>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</si>
  <si>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</si>
  <si>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</si>
  <si>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</si>
  <si>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</si>
  <si>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</si>
  <si>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</si>
  <si>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</si>
  <si>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</si>
  <si>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</si>
  <si>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</si>
  <si>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</si>
  <si>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</si>
  <si>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</si>
  <si>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</si>
  <si>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</si>
  <si>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</si>
  <si>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</si>
  <si>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</si>
  <si>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</si>
  <si>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</si>
  <si>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</si>
  <si>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</si>
  <si>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</si>
  <si>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</si>
  <si>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</si>
  <si>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</si>
  <si>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</si>
  <si>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</si>
  <si>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</si>
  <si>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</si>
  <si>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</si>
  <si>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</si>
  <si>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鹿島特定公共下水道事業</t>
  </si>
  <si>
    <t>鹿島特定公共下水道事業</t>
  </si>
  <si>
    <t>病院事業</t>
  </si>
  <si>
    <t>水道事業</t>
  </si>
  <si>
    <t>工業用水道事業</t>
  </si>
  <si>
    <t>地域振興事業</t>
  </si>
  <si>
    <t>流域下水道事業</t>
  </si>
  <si>
    <t>臨海土地造成事業</t>
  </si>
  <si>
    <t>農業集落排水事業</t>
  </si>
  <si>
    <t>港湾整備事業</t>
  </si>
  <si>
    <t>宅地造成事業</t>
  </si>
  <si>
    <t>病院事業</t>
  </si>
  <si>
    <t>水道事業</t>
  </si>
  <si>
    <t>工業用水道事業</t>
  </si>
  <si>
    <t>地域振興事業</t>
  </si>
  <si>
    <t>茨城県土地開発公社</t>
  </si>
  <si>
    <t>茨城県道路公社</t>
  </si>
  <si>
    <t>（株）いばらき森林サービス</t>
  </si>
  <si>
    <t>鹿島埠頭株式会社</t>
  </si>
  <si>
    <t>（株）茨城ポートオーソリティ</t>
  </si>
  <si>
    <t>茨城県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</si>
</sst>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14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6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217" fontId="0" fillId="0" borderId="17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41" fontId="0" fillId="0" borderId="24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left" vertical="center"/>
    </xf>
    <xf numFmtId="217" fontId="0" fillId="0" borderId="16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28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31" xfId="0" applyNumberForma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1" fontId="0" fillId="0" borderId="34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35" xfId="0" applyNumberFormat="1" applyBorder="1" applyAlignment="1">
      <alignment horizontal="center" vertical="center" shrinkToFit="1"/>
    </xf>
    <xf numFmtId="41" fontId="0" fillId="0" borderId="35" xfId="0" applyNumberFormat="1" applyBorder="1" applyAlignment="1">
      <alignment horizontal="center" vertical="center"/>
    </xf>
    <xf numFmtId="217" fontId="0" fillId="0" borderId="36" xfId="0" applyNumberFormat="1" applyBorder="1" applyAlignment="1">
      <alignment vertical="center"/>
    </xf>
    <xf numFmtId="217" fontId="0" fillId="0" borderId="36" xfId="48" applyNumberFormat="1" applyFont="1" applyFill="1" applyBorder="1" applyAlignment="1">
      <alignment horizontal="right" vertical="center"/>
    </xf>
    <xf numFmtId="217" fontId="0" fillId="0" borderId="37" xfId="0" applyNumberFormat="1" applyBorder="1" applyAlignment="1">
      <alignment vertical="center"/>
    </xf>
    <xf numFmtId="217" fontId="0" fillId="0" borderId="37" xfId="48" applyNumberFormat="1" applyFont="1" applyBorder="1" applyAlignment="1">
      <alignment horizontal="right" vertical="center"/>
    </xf>
    <xf numFmtId="217" fontId="0" fillId="0" borderId="38" xfId="0" applyNumberFormat="1" applyBorder="1" applyAlignment="1">
      <alignment vertical="center"/>
    </xf>
    <xf numFmtId="217" fontId="0" fillId="0" borderId="38" xfId="48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217" fontId="0" fillId="0" borderId="39" xfId="0" applyNumberFormat="1" applyBorder="1" applyAlignment="1">
      <alignment vertical="center"/>
    </xf>
    <xf numFmtId="217" fontId="0" fillId="0" borderId="39" xfId="48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right" vertical="center"/>
    </xf>
    <xf numFmtId="217" fontId="0" fillId="0" borderId="35" xfId="0" applyNumberFormat="1" applyBorder="1" applyAlignment="1">
      <alignment vertical="center"/>
    </xf>
    <xf numFmtId="217" fontId="0" fillId="0" borderId="35" xfId="48" applyNumberFormat="1" applyFont="1" applyBorder="1" applyAlignment="1">
      <alignment horizontal="right" vertical="center"/>
    </xf>
    <xf numFmtId="225" fontId="0" fillId="0" borderId="37" xfId="0" applyNumberFormat="1" applyBorder="1" applyAlignment="1">
      <alignment vertical="center"/>
    </xf>
    <xf numFmtId="41" fontId="0" fillId="0" borderId="18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1" fontId="0" fillId="0" borderId="42" xfId="0" applyNumberFormat="1" applyBorder="1" applyAlignment="1">
      <alignment horizontal="right" vertical="center"/>
    </xf>
    <xf numFmtId="41" fontId="0" fillId="0" borderId="43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217" fontId="0" fillId="0" borderId="36" xfId="48" applyNumberFormat="1" applyFon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226" fontId="0" fillId="0" borderId="37" xfId="0" applyNumberFormat="1" applyBorder="1" applyAlignment="1">
      <alignment vertical="center"/>
    </xf>
    <xf numFmtId="226" fontId="0" fillId="0" borderId="37" xfId="48" applyNumberFormat="1" applyFont="1" applyBorder="1" applyAlignment="1">
      <alignment vertical="center"/>
    </xf>
    <xf numFmtId="218" fontId="0" fillId="0" borderId="37" xfId="0" applyNumberFormat="1" applyBorder="1" applyAlignment="1">
      <alignment vertical="center"/>
    </xf>
    <xf numFmtId="218" fontId="0" fillId="0" borderId="37" xfId="48" applyNumberFormat="1" applyFon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218" fontId="0" fillId="0" borderId="39" xfId="0" applyNumberFormat="1" applyBorder="1" applyAlignment="1">
      <alignment vertical="center"/>
    </xf>
    <xf numFmtId="218" fontId="0" fillId="0" borderId="39" xfId="48" applyNumberFormat="1" applyFont="1" applyBorder="1" applyAlignment="1">
      <alignment vertical="center"/>
    </xf>
    <xf numFmtId="41" fontId="0" fillId="0" borderId="41" xfId="0" applyNumberFormat="1" applyBorder="1" applyAlignment="1">
      <alignment vertical="center"/>
    </xf>
    <xf numFmtId="218" fontId="0" fillId="0" borderId="35" xfId="0" applyNumberFormat="1" applyBorder="1" applyAlignment="1">
      <alignment vertical="center"/>
    </xf>
    <xf numFmtId="218" fontId="0" fillId="0" borderId="35" xfId="48" applyNumberFormat="1" applyFont="1" applyBorder="1" applyAlignment="1">
      <alignment vertical="center"/>
    </xf>
    <xf numFmtId="218" fontId="0" fillId="0" borderId="39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21" xfId="0" applyNumberFormat="1" applyBorder="1" applyAlignment="1">
      <alignment horizontal="centerContinuous" vertical="center"/>
    </xf>
    <xf numFmtId="41" fontId="0" fillId="0" borderId="22" xfId="0" applyNumberFormat="1" applyBorder="1" applyAlignment="1">
      <alignment horizontal="centerContinuous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0" fontId="0" fillId="0" borderId="32" xfId="0" applyBorder="1" applyAlignment="1">
      <alignment horizontal="distributed" vertical="center"/>
    </xf>
    <xf numFmtId="217" fontId="0" fillId="0" borderId="4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49" xfId="48" applyNumberFormat="1" applyFont="1" applyBorder="1" applyAlignment="1">
      <alignment horizontal="center" vertical="center"/>
    </xf>
    <xf numFmtId="217" fontId="0" fillId="0" borderId="50" xfId="48" applyNumberFormat="1" applyFont="1" applyBorder="1" applyAlignment="1">
      <alignment horizontal="center" vertical="center"/>
    </xf>
    <xf numFmtId="217" fontId="0" fillId="0" borderId="51" xfId="48" applyNumberFormat="1" applyFont="1" applyBorder="1" applyAlignment="1">
      <alignment horizontal="center" vertical="center"/>
    </xf>
    <xf numFmtId="217" fontId="0" fillId="0" borderId="52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15" xfId="48" applyNumberFormat="1" applyFont="1" applyBorder="1" applyAlignment="1">
      <alignment horizontal="center" vertical="center"/>
    </xf>
    <xf numFmtId="217" fontId="0" fillId="0" borderId="27" xfId="48" applyNumberFormat="1" applyFont="1" applyBorder="1" applyAlignment="1">
      <alignment horizontal="center" vertical="center"/>
    </xf>
    <xf numFmtId="217" fontId="0" fillId="0" borderId="53" xfId="48" applyNumberFormat="1" applyFont="1" applyBorder="1" applyAlignment="1">
      <alignment horizontal="center" vertical="center"/>
    </xf>
    <xf numFmtId="217" fontId="0" fillId="0" borderId="30" xfId="48" applyNumberFormat="1" applyFont="1" applyBorder="1" applyAlignment="1">
      <alignment horizontal="center" vertical="center"/>
    </xf>
    <xf numFmtId="217" fontId="0" fillId="0" borderId="28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7" xfId="0" applyNumberFormat="1" applyFill="1" applyBorder="1" applyAlignment="1">
      <alignment horizontal="left" vertical="center"/>
    </xf>
    <xf numFmtId="41" fontId="0" fillId="0" borderId="16" xfId="0" applyNumberFormat="1" applyFill="1" applyBorder="1" applyAlignment="1">
      <alignment horizontal="left"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31" xfId="48" applyNumberFormat="1" applyFont="1" applyBorder="1" applyAlignment="1">
      <alignment vertical="center"/>
    </xf>
    <xf numFmtId="41" fontId="0" fillId="0" borderId="40" xfId="0" applyNumberFormat="1" applyBorder="1" applyAlignment="1" quotePrefix="1">
      <alignment horizontal="right" vertical="center"/>
    </xf>
    <xf numFmtId="41" fontId="0" fillId="0" borderId="16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7" fontId="0" fillId="0" borderId="57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41" fontId="0" fillId="0" borderId="58" xfId="0" applyNumberFormat="1" applyBorder="1" applyAlignment="1">
      <alignment horizontal="center" vertical="center"/>
    </xf>
    <xf numFmtId="217" fontId="0" fillId="0" borderId="17" xfId="48" applyNumberFormat="1" applyFill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41" xfId="0" applyNumberFormat="1" applyFont="1" applyFill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 textRotation="255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41" fontId="16" fillId="0" borderId="17" xfId="0" applyNumberFormat="1" applyFont="1" applyBorder="1" applyAlignment="1">
      <alignment horizontal="right" vertical="center"/>
    </xf>
    <xf numFmtId="41" fontId="16" fillId="0" borderId="24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 shrinkToFit="1"/>
    </xf>
    <xf numFmtId="41" fontId="0" fillId="0" borderId="41" xfId="0" applyNumberFormat="1" applyFill="1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 shrinkToFit="1"/>
    </xf>
    <xf numFmtId="41" fontId="0" fillId="0" borderId="41" xfId="0" applyNumberFormat="1" applyBorder="1" applyAlignment="1">
      <alignment horizontal="center" vertical="center" shrinkToFit="1"/>
    </xf>
    <xf numFmtId="41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quotePrefix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4" fillId="0" borderId="21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40" xfId="0" applyNumberFormat="1" applyFont="1" applyFill="1" applyBorder="1" applyAlignment="1">
      <alignment horizontal="centerContinuous" vertical="center"/>
    </xf>
    <xf numFmtId="0" fontId="0" fillId="0" borderId="62" xfId="0" applyNumberFormat="1" applyFont="1" applyFill="1" applyBorder="1" applyAlignment="1">
      <alignment horizontal="centerContinuous" vertical="center"/>
    </xf>
    <xf numFmtId="0" fontId="0" fillId="0" borderId="63" xfId="0" applyNumberFormat="1" applyFont="1" applyFill="1" applyBorder="1" applyAlignment="1">
      <alignment horizontal="centerContinuous" vertical="center" wrapText="1"/>
    </xf>
    <xf numFmtId="41" fontId="0" fillId="0" borderId="12" xfId="0" applyNumberFormat="1" applyFont="1" applyFill="1" applyBorder="1" applyAlignment="1">
      <alignment horizontal="centerContinuous" vertical="center"/>
    </xf>
    <xf numFmtId="41" fontId="0" fillId="0" borderId="1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 textRotation="255"/>
    </xf>
    <xf numFmtId="41" fontId="0" fillId="0" borderId="21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left" vertical="center"/>
    </xf>
    <xf numFmtId="217" fontId="0" fillId="0" borderId="10" xfId="48" applyNumberFormat="1" applyFont="1" applyFill="1" applyBorder="1" applyAlignment="1">
      <alignment vertical="center"/>
    </xf>
    <xf numFmtId="218" fontId="0" fillId="0" borderId="46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8" fontId="0" fillId="0" borderId="25" xfId="48" applyNumberFormat="1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0" fontId="0" fillId="0" borderId="60" xfId="0" applyFont="1" applyFill="1" applyBorder="1" applyAlignment="1">
      <alignment horizontal="center" vertical="center" textRotation="255"/>
    </xf>
    <xf numFmtId="41" fontId="0" fillId="0" borderId="10" xfId="0" applyNumberFormat="1" applyFont="1" applyFill="1" applyBorder="1" applyAlignment="1">
      <alignment vertical="center"/>
    </xf>
    <xf numFmtId="41" fontId="0" fillId="0" borderId="64" xfId="0" applyNumberFormat="1" applyFont="1" applyFill="1" applyBorder="1" applyAlignment="1">
      <alignment horizontal="left" vertical="center"/>
    </xf>
    <xf numFmtId="41" fontId="0" fillId="0" borderId="20" xfId="0" applyNumberFormat="1" applyFont="1" applyFill="1" applyBorder="1" applyAlignment="1">
      <alignment horizontal="left" vertical="center"/>
    </xf>
    <xf numFmtId="217" fontId="0" fillId="0" borderId="26" xfId="48" applyNumberFormat="1" applyFont="1" applyFill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7" fontId="0" fillId="0" borderId="65" xfId="48" applyNumberFormat="1" applyFont="1" applyFill="1" applyBorder="1" applyAlignment="1">
      <alignment vertical="center"/>
    </xf>
    <xf numFmtId="218" fontId="0" fillId="0" borderId="66" xfId="48" applyNumberFormat="1" applyFont="1" applyFill="1" applyBorder="1" applyAlignment="1">
      <alignment vertical="center"/>
    </xf>
    <xf numFmtId="41" fontId="0" fillId="0" borderId="46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218" fontId="0" fillId="0" borderId="15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218" fontId="0" fillId="0" borderId="24" xfId="48" applyNumberFormat="1" applyFont="1" applyFill="1" applyBorder="1" applyAlignment="1">
      <alignment vertical="center"/>
    </xf>
    <xf numFmtId="41" fontId="0" fillId="0" borderId="67" xfId="0" applyNumberFormat="1" applyFont="1" applyFill="1" applyBorder="1" applyAlignment="1">
      <alignment vertical="center"/>
    </xf>
    <xf numFmtId="41" fontId="0" fillId="0" borderId="46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218" fontId="0" fillId="0" borderId="68" xfId="48" applyNumberFormat="1" applyFont="1" applyFill="1" applyBorder="1" applyAlignment="1">
      <alignment vertical="center"/>
    </xf>
    <xf numFmtId="41" fontId="0" fillId="0" borderId="64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0" fillId="0" borderId="64" xfId="0" applyNumberFormat="1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41" fontId="0" fillId="0" borderId="15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left"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18" xfId="0" applyNumberFormat="1" applyFont="1" applyFill="1" applyBorder="1" applyAlignment="1">
      <alignment horizontal="left" vertical="center"/>
    </xf>
    <xf numFmtId="41" fontId="0" fillId="0" borderId="19" xfId="0" applyNumberFormat="1" applyFont="1" applyFill="1" applyBorder="1" applyAlignment="1">
      <alignment horizontal="left" vertical="center"/>
    </xf>
    <xf numFmtId="217" fontId="0" fillId="0" borderId="18" xfId="48" applyNumberFormat="1" applyFont="1" applyFill="1" applyBorder="1" applyAlignment="1">
      <alignment vertical="center"/>
    </xf>
    <xf numFmtId="218" fontId="0" fillId="0" borderId="57" xfId="48" applyNumberFormat="1" applyFont="1" applyFill="1" applyBorder="1" applyAlignment="1">
      <alignment vertical="center"/>
    </xf>
    <xf numFmtId="217" fontId="0" fillId="0" borderId="69" xfId="48" applyNumberFormat="1" applyFont="1" applyFill="1" applyBorder="1" applyAlignment="1">
      <alignment vertical="center"/>
    </xf>
    <xf numFmtId="218" fontId="0" fillId="0" borderId="42" xfId="48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textRotation="255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13" xfId="0" applyNumberFormat="1" applyFont="1" applyFill="1" applyBorder="1" applyAlignment="1">
      <alignment horizontal="left" vertical="center"/>
    </xf>
    <xf numFmtId="217" fontId="0" fillId="0" borderId="12" xfId="48" applyNumberFormat="1" applyFont="1" applyFill="1" applyBorder="1" applyAlignment="1">
      <alignment vertical="center"/>
    </xf>
    <xf numFmtId="218" fontId="0" fillId="0" borderId="30" xfId="48" applyNumberFormat="1" applyFont="1" applyFill="1" applyBorder="1" applyAlignment="1">
      <alignment vertical="center"/>
    </xf>
    <xf numFmtId="218" fontId="0" fillId="0" borderId="49" xfId="48" applyNumberFormat="1" applyFont="1" applyFill="1" applyBorder="1" applyAlignment="1">
      <alignment vertical="center"/>
    </xf>
    <xf numFmtId="218" fontId="0" fillId="0" borderId="58" xfId="48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horizontal="left" vertical="center"/>
    </xf>
    <xf numFmtId="218" fontId="0" fillId="0" borderId="27" xfId="48" applyNumberFormat="1" applyFont="1" applyFill="1" applyBorder="1" applyAlignment="1">
      <alignment vertical="center"/>
    </xf>
    <xf numFmtId="41" fontId="0" fillId="0" borderId="5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left" vertical="center"/>
    </xf>
    <xf numFmtId="218" fontId="0" fillId="0" borderId="70" xfId="48" applyNumberFormat="1" applyFont="1" applyFill="1" applyBorder="1" applyAlignment="1">
      <alignment vertical="center"/>
    </xf>
    <xf numFmtId="41" fontId="11" fillId="0" borderId="27" xfId="0" applyNumberFormat="1" applyFont="1" applyFill="1" applyBorder="1" applyAlignment="1">
      <alignment vertical="center"/>
    </xf>
    <xf numFmtId="218" fontId="0" fillId="0" borderId="27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lef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left" vertical="center"/>
    </xf>
    <xf numFmtId="41" fontId="0" fillId="0" borderId="71" xfId="0" applyNumberFormat="1" applyFont="1" applyFill="1" applyBorder="1" applyAlignment="1">
      <alignment horizontal="left" vertical="center"/>
    </xf>
    <xf numFmtId="41" fontId="0" fillId="0" borderId="13" xfId="0" applyNumberFormat="1" applyFont="1" applyFill="1" applyBorder="1" applyAlignment="1">
      <alignment vertical="center"/>
    </xf>
    <xf numFmtId="217" fontId="0" fillId="0" borderId="53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2" fillId="0" borderId="21" xfId="60" applyNumberFormat="1" applyFont="1" applyFill="1" applyBorder="1" applyAlignment="1">
      <alignment horizontal="distributed" vertical="center"/>
      <protection/>
    </xf>
    <xf numFmtId="0" fontId="12" fillId="0" borderId="2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71" xfId="0" applyFont="1" applyFill="1" applyBorder="1" applyAlignment="1">
      <alignment horizontal="distributed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224" fontId="15" fillId="0" borderId="59" xfId="48" applyNumberFormat="1" applyFont="1" applyFill="1" applyBorder="1" applyAlignment="1">
      <alignment vertical="center" textRotation="255"/>
    </xf>
    <xf numFmtId="41" fontId="0" fillId="0" borderId="21" xfId="0" applyNumberFormat="1" applyFill="1" applyBorder="1" applyAlignment="1">
      <alignment horizontal="left" vertical="center"/>
    </xf>
    <xf numFmtId="41" fontId="0" fillId="0" borderId="22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right" vertical="center"/>
    </xf>
    <xf numFmtId="217" fontId="0" fillId="0" borderId="62" xfId="48" applyNumberFormat="1" applyFill="1" applyBorder="1" applyAlignment="1">
      <alignment vertical="center"/>
    </xf>
    <xf numFmtId="217" fontId="0" fillId="0" borderId="22" xfId="48" applyNumberFormat="1" applyFill="1" applyBorder="1" applyAlignment="1">
      <alignment vertical="center"/>
    </xf>
    <xf numFmtId="217" fontId="0" fillId="0" borderId="21" xfId="48" applyNumberFormat="1" applyFill="1" applyBorder="1" applyAlignment="1">
      <alignment vertical="center"/>
    </xf>
    <xf numFmtId="217" fontId="0" fillId="0" borderId="63" xfId="48" applyNumberFormat="1" applyFill="1" applyBorder="1" applyAlignment="1">
      <alignment vertical="center"/>
    </xf>
    <xf numFmtId="217" fontId="0" fillId="0" borderId="72" xfId="48" applyNumberFormat="1" applyFill="1" applyBorder="1" applyAlignment="1">
      <alignment vertical="center"/>
    </xf>
    <xf numFmtId="217" fontId="0" fillId="0" borderId="7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5" fillId="0" borderId="60" xfId="48" applyNumberFormat="1" applyFont="1" applyFill="1" applyBorder="1" applyAlignment="1">
      <alignment vertical="center" textRotation="255"/>
    </xf>
    <xf numFmtId="41" fontId="0" fillId="0" borderId="15" xfId="0" applyNumberFormat="1" applyFill="1" applyBorder="1" applyAlignment="1">
      <alignment horizontal="left" vertical="center"/>
    </xf>
    <xf numFmtId="41" fontId="0" fillId="0" borderId="24" xfId="0" applyNumberFormat="1" applyFill="1" applyBorder="1" applyAlignment="1">
      <alignment horizontal="right" vertical="center"/>
    </xf>
    <xf numFmtId="217" fontId="0" fillId="0" borderId="23" xfId="48" applyNumberFormat="1" applyFill="1" applyBorder="1" applyAlignment="1">
      <alignment vertical="center"/>
    </xf>
    <xf numFmtId="217" fontId="0" fillId="0" borderId="16" xfId="48" applyNumberFormat="1" applyFill="1" applyBorder="1" applyAlignment="1">
      <alignment vertical="center"/>
    </xf>
    <xf numFmtId="217" fontId="0" fillId="0" borderId="27" xfId="48" applyNumberFormat="1" applyFill="1" applyBorder="1" applyAlignment="1">
      <alignment vertical="center"/>
    </xf>
    <xf numFmtId="217" fontId="0" fillId="0" borderId="15" xfId="48" applyNumberFormat="1" applyFill="1" applyBorder="1" applyAlignment="1">
      <alignment vertical="center"/>
    </xf>
    <xf numFmtId="217" fontId="0" fillId="0" borderId="74" xfId="48" applyNumberFormat="1" applyFill="1" applyBorder="1" applyAlignment="1">
      <alignment vertical="center"/>
    </xf>
    <xf numFmtId="217" fontId="0" fillId="0" borderId="24" xfId="48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217" fontId="0" fillId="0" borderId="17" xfId="0" applyNumberFormat="1" applyFill="1" applyBorder="1" applyAlignment="1" quotePrefix="1">
      <alignment horizontal="right" vertical="center"/>
    </xf>
    <xf numFmtId="217" fontId="0" fillId="0" borderId="15" xfId="0" applyNumberFormat="1" applyFill="1" applyBorder="1" applyAlignment="1" quotePrefix="1">
      <alignment horizontal="right" vertical="center"/>
    </xf>
    <xf numFmtId="217" fontId="0" fillId="0" borderId="23" xfId="0" applyNumberFormat="1" applyFill="1" applyBorder="1" applyAlignment="1" quotePrefix="1">
      <alignment horizontal="right" vertical="center"/>
    </xf>
    <xf numFmtId="217" fontId="0" fillId="0" borderId="16" xfId="0" applyNumberFormat="1" applyFill="1" applyBorder="1" applyAlignment="1" quotePrefix="1">
      <alignment horizontal="right" vertical="center"/>
    </xf>
    <xf numFmtId="41" fontId="0" fillId="0" borderId="10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left" vertical="center"/>
    </xf>
    <xf numFmtId="41" fontId="0" fillId="0" borderId="44" xfId="0" applyNumberFormat="1" applyFill="1" applyBorder="1" applyAlignment="1">
      <alignment horizontal="right" vertical="center"/>
    </xf>
    <xf numFmtId="217" fontId="0" fillId="0" borderId="50" xfId="48" applyNumberFormat="1" applyFill="1" applyBorder="1" applyAlignment="1">
      <alignment vertical="center"/>
    </xf>
    <xf numFmtId="217" fontId="0" fillId="0" borderId="43" xfId="48" applyNumberFormat="1" applyFill="1" applyBorder="1" applyAlignment="1">
      <alignment vertical="center"/>
    </xf>
    <xf numFmtId="217" fontId="0" fillId="0" borderId="11" xfId="48" applyNumberFormat="1" applyFill="1" applyBorder="1" applyAlignment="1">
      <alignment vertical="center"/>
    </xf>
    <xf numFmtId="217" fontId="0" fillId="0" borderId="52" xfId="48" applyNumberFormat="1" applyFill="1" applyBorder="1" applyAlignment="1">
      <alignment vertical="center"/>
    </xf>
    <xf numFmtId="217" fontId="0" fillId="0" borderId="51" xfId="48" applyNumberFormat="1" applyFill="1" applyBorder="1" applyAlignment="1">
      <alignment vertical="center"/>
    </xf>
    <xf numFmtId="217" fontId="0" fillId="0" borderId="75" xfId="48" applyNumberFormat="1" applyFill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64" xfId="0" applyNumberFormat="1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41" fontId="0" fillId="0" borderId="66" xfId="0" applyNumberFormat="1" applyFill="1" applyBorder="1" applyAlignment="1">
      <alignment horizontal="right" vertical="center"/>
    </xf>
    <xf numFmtId="217" fontId="0" fillId="0" borderId="26" xfId="48" applyNumberFormat="1" applyFill="1" applyBorder="1" applyAlignment="1">
      <alignment vertical="center"/>
    </xf>
    <xf numFmtId="217" fontId="0" fillId="0" borderId="70" xfId="48" applyNumberFormat="1" applyFill="1" applyBorder="1" applyAlignment="1">
      <alignment vertical="center"/>
    </xf>
    <xf numFmtId="217" fontId="0" fillId="0" borderId="27" xfId="0" applyNumberFormat="1" applyFill="1" applyBorder="1" applyAlignment="1" quotePrefix="1">
      <alignment horizontal="right" vertical="center"/>
    </xf>
    <xf numFmtId="217" fontId="0" fillId="0" borderId="65" xfId="48" applyNumberFormat="1" applyFill="1" applyBorder="1" applyAlignment="1">
      <alignment vertical="center"/>
    </xf>
    <xf numFmtId="217" fontId="0" fillId="0" borderId="76" xfId="48" applyNumberFormat="1" applyFill="1" applyBorder="1" applyAlignment="1">
      <alignment vertical="center"/>
    </xf>
    <xf numFmtId="217" fontId="0" fillId="0" borderId="66" xfId="48" applyNumberFormat="1" applyFill="1" applyBorder="1" applyAlignment="1">
      <alignment vertical="center"/>
    </xf>
    <xf numFmtId="217" fontId="0" fillId="0" borderId="64" xfId="48" applyNumberFormat="1" applyFill="1" applyBorder="1" applyAlignment="1">
      <alignment vertical="center"/>
    </xf>
    <xf numFmtId="0" fontId="0" fillId="0" borderId="24" xfId="0" applyNumberFormat="1" applyFill="1" applyBorder="1" applyAlignment="1">
      <alignment horizontal="center" vertical="center"/>
    </xf>
    <xf numFmtId="217" fontId="0" fillId="0" borderId="24" xfId="0" applyNumberFormat="1" applyFill="1" applyBorder="1" applyAlignment="1" quotePrefix="1">
      <alignment horizontal="right" vertical="center"/>
    </xf>
    <xf numFmtId="224" fontId="15" fillId="0" borderId="61" xfId="48" applyNumberFormat="1" applyFont="1" applyFill="1" applyBorder="1" applyAlignment="1">
      <alignment vertical="center" textRotation="255"/>
    </xf>
    <xf numFmtId="41" fontId="0" fillId="0" borderId="12" xfId="0" applyNumberFormat="1" applyFill="1" applyBorder="1" applyAlignment="1">
      <alignment horizontal="left" vertical="center"/>
    </xf>
    <xf numFmtId="0" fontId="0" fillId="0" borderId="71" xfId="0" applyNumberFormat="1" applyFill="1" applyBorder="1" applyAlignment="1">
      <alignment horizontal="center" vertical="center"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28" xfId="48" applyNumberFormat="1" applyFont="1" applyFill="1" applyBorder="1" applyAlignment="1" quotePrefix="1">
      <alignment horizontal="right" vertical="center"/>
    </xf>
    <xf numFmtId="217" fontId="0" fillId="0" borderId="53" xfId="48" applyNumberFormat="1" applyFont="1" applyFill="1" applyBorder="1" applyAlignment="1" quotePrefix="1">
      <alignment horizontal="right" vertical="center"/>
    </xf>
    <xf numFmtId="217" fontId="0" fillId="0" borderId="71" xfId="48" applyNumberFormat="1" applyFont="1" applyFill="1" applyBorder="1" applyAlignment="1" quotePrefix="1">
      <alignment horizontal="right" vertical="center"/>
    </xf>
    <xf numFmtId="217" fontId="0" fillId="0" borderId="77" xfId="48" applyNumberFormat="1" applyFont="1" applyFill="1" applyBorder="1" applyAlignment="1" quotePrefix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68" xfId="0" applyNumberFormat="1" applyFill="1" applyBorder="1" applyAlignment="1">
      <alignment horizontal="right" vertical="center"/>
    </xf>
    <xf numFmtId="217" fontId="0" fillId="0" borderId="10" xfId="48" applyNumberFormat="1" applyFill="1" applyBorder="1" applyAlignment="1">
      <alignment vertical="center"/>
    </xf>
    <xf numFmtId="217" fontId="0" fillId="0" borderId="58" xfId="48" applyNumberFormat="1" applyFill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46" xfId="48" applyNumberFormat="1" applyFill="1" applyBorder="1" applyAlignment="1">
      <alignment vertical="center"/>
    </xf>
    <xf numFmtId="217" fontId="0" fillId="0" borderId="68" xfId="48" applyNumberFormat="1" applyFill="1" applyBorder="1" applyAlignment="1">
      <alignment vertical="center"/>
    </xf>
    <xf numFmtId="41" fontId="0" fillId="0" borderId="50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horizontal="left" vertical="center"/>
    </xf>
    <xf numFmtId="217" fontId="51" fillId="0" borderId="24" xfId="48" applyNumberFormat="1" applyFont="1" applyFill="1" applyBorder="1" applyAlignment="1">
      <alignment vertical="center"/>
    </xf>
    <xf numFmtId="41" fontId="0" fillId="0" borderId="26" xfId="0" applyNumberFormat="1" applyFill="1" applyBorder="1" applyAlignment="1">
      <alignment horizontal="left" vertical="center"/>
    </xf>
    <xf numFmtId="41" fontId="0" fillId="0" borderId="66" xfId="0" applyNumberFormat="1" applyFill="1" applyBorder="1" applyAlignment="1">
      <alignment horizontal="right" vertical="center"/>
    </xf>
    <xf numFmtId="217" fontId="0" fillId="0" borderId="26" xfId="48" applyNumberFormat="1" applyFill="1" applyBorder="1" applyAlignment="1">
      <alignment vertical="center"/>
    </xf>
    <xf numFmtId="217" fontId="0" fillId="0" borderId="70" xfId="48" applyNumberFormat="1" applyFill="1" applyBorder="1" applyAlignment="1">
      <alignment vertical="center"/>
    </xf>
    <xf numFmtId="217" fontId="0" fillId="0" borderId="65" xfId="48" applyNumberFormat="1" applyFill="1" applyBorder="1" applyAlignment="1">
      <alignment vertical="center"/>
    </xf>
    <xf numFmtId="217" fontId="0" fillId="0" borderId="66" xfId="48" applyNumberFormat="1" applyFill="1" applyBorder="1" applyAlignment="1">
      <alignment vertical="center"/>
    </xf>
    <xf numFmtId="0" fontId="0" fillId="0" borderId="44" xfId="0" applyFill="1" applyBorder="1" applyAlignment="1">
      <alignment horizontal="right" vertical="center"/>
    </xf>
    <xf numFmtId="217" fontId="0" fillId="0" borderId="11" xfId="0" applyNumberFormat="1" applyFill="1" applyBorder="1" applyAlignment="1">
      <alignment vertical="center"/>
    </xf>
    <xf numFmtId="217" fontId="0" fillId="0" borderId="52" xfId="0" applyNumberFormat="1" applyFill="1" applyBorder="1" applyAlignment="1">
      <alignment vertical="center"/>
    </xf>
    <xf numFmtId="217" fontId="0" fillId="0" borderId="50" xfId="0" applyNumberFormat="1" applyFill="1" applyBorder="1" applyAlignment="1">
      <alignment vertical="center"/>
    </xf>
    <xf numFmtId="217" fontId="0" fillId="0" borderId="44" xfId="0" applyNumberFormat="1" applyFill="1" applyBorder="1" applyAlignment="1">
      <alignment vertical="center"/>
    </xf>
    <xf numFmtId="41" fontId="0" fillId="0" borderId="71" xfId="0" applyNumberFormat="1" applyFill="1" applyBorder="1" applyAlignment="1">
      <alignment horizontal="right" vertical="center"/>
    </xf>
    <xf numFmtId="217" fontId="0" fillId="0" borderId="12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53" xfId="48" applyNumberFormat="1" applyFill="1" applyBorder="1" applyAlignment="1">
      <alignment vertical="center"/>
    </xf>
    <xf numFmtId="217" fontId="0" fillId="0" borderId="71" xfId="48" applyNumberFormat="1" applyFill="1" applyBorder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2" fillId="0" borderId="21" xfId="0" applyNumberFormat="1" applyFont="1" applyFill="1" applyBorder="1" applyAlignment="1">
      <alignment horizontal="distributed" vertical="center"/>
    </xf>
    <xf numFmtId="0" fontId="12" fillId="0" borderId="22" xfId="0" applyNumberFormat="1" applyFont="1" applyFill="1" applyBorder="1" applyAlignment="1">
      <alignment horizontal="distributed" vertical="center"/>
    </xf>
    <xf numFmtId="0" fontId="12" fillId="0" borderId="25" xfId="0" applyNumberFormat="1" applyFont="1" applyFill="1" applyBorder="1" applyAlignment="1">
      <alignment horizontal="distributed" vertical="center"/>
    </xf>
    <xf numFmtId="203" fontId="0" fillId="0" borderId="0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distributed" vertical="center"/>
    </xf>
    <xf numFmtId="0" fontId="12" fillId="0" borderId="13" xfId="0" applyNumberFormat="1" applyFont="1" applyFill="1" applyBorder="1" applyAlignment="1">
      <alignment horizontal="distributed" vertical="center"/>
    </xf>
    <xf numFmtId="0" fontId="12" fillId="0" borderId="71" xfId="0" applyNumberFormat="1" applyFont="1" applyFill="1" applyBorder="1" applyAlignment="1">
      <alignment horizontal="distributed" vertical="center"/>
    </xf>
    <xf numFmtId="203" fontId="0" fillId="0" borderId="30" xfId="0" applyNumberFormat="1" applyFont="1" applyFill="1" applyBorder="1" applyAlignment="1">
      <alignment horizontal="center" vertical="center"/>
    </xf>
    <xf numFmtId="203" fontId="0" fillId="0" borderId="71" xfId="0" applyNumberFormat="1" applyFont="1" applyFill="1" applyBorder="1" applyAlignment="1">
      <alignment horizontal="center" vertical="center"/>
    </xf>
    <xf numFmtId="203" fontId="0" fillId="0" borderId="28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0" xfId="48" applyNumberFormat="1" applyFill="1" applyBorder="1" applyAlignment="1">
      <alignment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3" fillId="0" borderId="60" xfId="61" applyFont="1" applyFill="1" applyBorder="1" applyAlignment="1">
      <alignment vertical="center" textRotation="255"/>
      <protection/>
    </xf>
    <xf numFmtId="41" fontId="0" fillId="0" borderId="20" xfId="0" applyNumberFormat="1" applyFill="1" applyBorder="1" applyAlignment="1">
      <alignment horizontal="right" vertical="center"/>
    </xf>
    <xf numFmtId="217" fontId="0" fillId="0" borderId="20" xfId="48" applyNumberFormat="1" applyFill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horizontal="right" vertical="center"/>
    </xf>
    <xf numFmtId="41" fontId="0" fillId="0" borderId="51" xfId="0" applyNumberFormat="1" applyFill="1" applyBorder="1" applyAlignment="1">
      <alignment horizontal="left" vertical="center"/>
    </xf>
    <xf numFmtId="41" fontId="0" fillId="0" borderId="43" xfId="0" applyNumberFormat="1" applyFill="1" applyBorder="1" applyAlignment="1">
      <alignment horizontal="right" vertical="center"/>
    </xf>
    <xf numFmtId="0" fontId="13" fillId="0" borderId="61" xfId="61" applyFont="1" applyFill="1" applyBorder="1" applyAlignment="1">
      <alignment vertical="center" textRotation="255"/>
      <protection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217" fontId="0" fillId="0" borderId="56" xfId="48" applyNumberFormat="1" applyFill="1" applyBorder="1" applyAlignment="1">
      <alignment vertical="center"/>
    </xf>
    <xf numFmtId="0" fontId="13" fillId="0" borderId="60" xfId="61" applyFont="1" applyFill="1" applyBorder="1" applyAlignment="1">
      <alignment vertical="center"/>
      <protection/>
    </xf>
    <xf numFmtId="217" fontId="0" fillId="0" borderId="17" xfId="48" applyNumberFormat="1" applyFont="1" applyFill="1" applyBorder="1" applyAlignment="1" quotePrefix="1">
      <alignment horizontal="right" vertical="center"/>
    </xf>
    <xf numFmtId="217" fontId="0" fillId="0" borderId="15" xfId="48" applyNumberFormat="1" applyFont="1" applyFill="1" applyBorder="1" applyAlignment="1" quotePrefix="1">
      <alignment horizontal="right" vertical="center"/>
    </xf>
    <xf numFmtId="217" fontId="0" fillId="0" borderId="27" xfId="48" applyNumberFormat="1" applyFont="1" applyFill="1" applyBorder="1" applyAlignment="1" quotePrefix="1">
      <alignment horizontal="right" vertical="center"/>
    </xf>
    <xf numFmtId="0" fontId="13" fillId="0" borderId="61" xfId="61" applyFont="1" applyFill="1" applyBorder="1" applyAlignment="1">
      <alignment vertical="center"/>
      <protection/>
    </xf>
    <xf numFmtId="217" fontId="0" fillId="0" borderId="56" xfId="48" applyNumberFormat="1" applyFont="1" applyFill="1" applyBorder="1" applyAlignment="1" quotePrefix="1">
      <alignment horizontal="right" vertical="center"/>
    </xf>
    <xf numFmtId="224" fontId="15" fillId="0" borderId="10" xfId="48" applyNumberFormat="1" applyFont="1" applyFill="1" applyBorder="1" applyAlignment="1">
      <alignment vertical="center" textRotation="255"/>
    </xf>
    <xf numFmtId="41" fontId="0" fillId="0" borderId="14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41" fontId="0" fillId="0" borderId="40" xfId="0" applyNumberFormat="1" applyFill="1" applyBorder="1" applyAlignment="1">
      <alignment horizontal="right" vertical="center"/>
    </xf>
    <xf numFmtId="217" fontId="0" fillId="0" borderId="14" xfId="48" applyNumberFormat="1" applyFill="1" applyBorder="1" applyAlignment="1">
      <alignment vertical="center"/>
    </xf>
    <xf numFmtId="217" fontId="0" fillId="0" borderId="29" xfId="48" applyNumberFormat="1" applyFill="1" applyBorder="1" applyAlignment="1">
      <alignment vertical="center"/>
    </xf>
    <xf numFmtId="0" fontId="13" fillId="0" borderId="10" xfId="61" applyFont="1" applyFill="1" applyBorder="1" applyAlignment="1">
      <alignment vertical="center"/>
      <protection/>
    </xf>
    <xf numFmtId="0" fontId="13" fillId="0" borderId="12" xfId="61" applyFont="1" applyFill="1" applyBorder="1" applyAlignment="1">
      <alignment vertical="center"/>
      <protection/>
    </xf>
    <xf numFmtId="217" fontId="0" fillId="0" borderId="30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22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horizontal="centerContinuous" vertical="center"/>
    </xf>
    <xf numFmtId="0" fontId="0" fillId="0" borderId="40" xfId="0" applyNumberFormat="1" applyFill="1" applyBorder="1" applyAlignment="1">
      <alignment horizontal="centerContinuous" vertical="center"/>
    </xf>
    <xf numFmtId="0" fontId="0" fillId="0" borderId="62" xfId="0" applyNumberFormat="1" applyFill="1" applyBorder="1" applyAlignment="1">
      <alignment horizontal="centerContinuous" vertical="center"/>
    </xf>
    <xf numFmtId="41" fontId="0" fillId="0" borderId="12" xfId="0" applyNumberFormat="1" applyFill="1" applyBorder="1" applyAlignment="1">
      <alignment horizontal="centerContinuous" vertical="center"/>
    </xf>
    <xf numFmtId="41" fontId="0" fillId="0" borderId="13" xfId="0" applyNumberFormat="1" applyFill="1" applyBorder="1" applyAlignment="1">
      <alignment horizontal="centerContinuous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59" xfId="0" applyFill="1" applyBorder="1" applyAlignment="1">
      <alignment horizontal="center" vertical="center" textRotation="255"/>
    </xf>
    <xf numFmtId="0" fontId="0" fillId="0" borderId="60" xfId="0" applyFill="1" applyBorder="1" applyAlignment="1">
      <alignment horizontal="center" vertical="center" textRotation="255"/>
    </xf>
    <xf numFmtId="41" fontId="0" fillId="0" borderId="46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67" xfId="0" applyNumberFormat="1" applyFill="1" applyBorder="1" applyAlignment="1">
      <alignment vertical="center"/>
    </xf>
    <xf numFmtId="41" fontId="0" fillId="0" borderId="46" xfId="0" applyNumberFormat="1" applyFill="1" applyBorder="1" applyAlignment="1">
      <alignment horizontal="left" vertical="center"/>
    </xf>
    <xf numFmtId="41" fontId="0" fillId="0" borderId="6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19" xfId="0" applyNumberFormat="1" applyFill="1" applyBorder="1" applyAlignment="1">
      <alignment horizontal="left" vertical="center"/>
    </xf>
    <xf numFmtId="0" fontId="0" fillId="0" borderId="61" xfId="0" applyFill="1" applyBorder="1" applyAlignment="1">
      <alignment horizontal="center" vertical="center" textRotation="255"/>
    </xf>
    <xf numFmtId="218" fontId="0" fillId="0" borderId="27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218" fontId="0" fillId="0" borderId="70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horizontal="left" vertical="center"/>
    </xf>
    <xf numFmtId="41" fontId="0" fillId="0" borderId="71" xfId="0" applyNumberFormat="1" applyFill="1" applyBorder="1" applyAlignment="1">
      <alignment horizontal="left" vertical="center"/>
    </xf>
    <xf numFmtId="218" fontId="0" fillId="0" borderId="28" xfId="48" applyNumberFormat="1" applyFont="1" applyFill="1" applyBorder="1" applyAlignment="1">
      <alignment vertical="center"/>
    </xf>
    <xf numFmtId="217" fontId="0" fillId="0" borderId="62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72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50" xfId="48" applyNumberFormat="1" applyFont="1" applyFill="1" applyBorder="1" applyAlignment="1">
      <alignment vertical="center"/>
    </xf>
    <xf numFmtId="217" fontId="0" fillId="0" borderId="43" xfId="48" applyNumberFormat="1" applyFont="1" applyFill="1" applyBorder="1" applyAlignment="1">
      <alignment vertical="center"/>
    </xf>
    <xf numFmtId="217" fontId="0" fillId="0" borderId="51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64" xfId="48" applyNumberFormat="1" applyFont="1" applyFill="1" applyBorder="1" applyAlignment="1">
      <alignment vertical="center"/>
    </xf>
    <xf numFmtId="217" fontId="0" fillId="0" borderId="66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 quotePrefix="1">
      <alignment horizontal="right" vertical="center"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28" xfId="48" applyNumberFormat="1" applyFont="1" applyFill="1" applyBorder="1" applyAlignment="1" quotePrefix="1">
      <alignment horizontal="right" vertical="center"/>
    </xf>
    <xf numFmtId="217" fontId="0" fillId="0" borderId="53" xfId="48" applyNumberFormat="1" applyFont="1" applyFill="1" applyBorder="1" applyAlignment="1" quotePrefix="1">
      <alignment horizontal="right"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56" xfId="48" applyNumberFormat="1" applyFont="1" applyFill="1" applyBorder="1" applyAlignment="1" quotePrefix="1">
      <alignment horizontal="right" vertical="center"/>
    </xf>
    <xf numFmtId="217" fontId="0" fillId="0" borderId="58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68" xfId="48" applyNumberFormat="1" applyFont="1" applyFill="1" applyBorder="1" applyAlignment="1">
      <alignment vertical="center"/>
    </xf>
    <xf numFmtId="217" fontId="0" fillId="0" borderId="11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70" xfId="48" applyNumberFormat="1" applyFont="1" applyFill="1" applyBorder="1" applyAlignment="1">
      <alignment vertical="center"/>
    </xf>
    <xf numFmtId="217" fontId="0" fillId="0" borderId="26" xfId="48" applyNumberFormat="1" applyFont="1" applyFill="1" applyBorder="1" applyAlignment="1">
      <alignment vertical="center"/>
    </xf>
    <xf numFmtId="217" fontId="0" fillId="0" borderId="70" xfId="48" applyNumberFormat="1" applyFont="1" applyFill="1" applyBorder="1" applyAlignment="1">
      <alignment vertical="center"/>
    </xf>
    <xf numFmtId="217" fontId="0" fillId="0" borderId="65" xfId="48" applyNumberFormat="1" applyFont="1" applyFill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horizontal="center" vertical="center"/>
    </xf>
    <xf numFmtId="217" fontId="0" fillId="0" borderId="63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 quotePrefix="1">
      <alignment horizontal="right" vertical="center"/>
    </xf>
    <xf numFmtId="217" fontId="0" fillId="0" borderId="16" xfId="48" applyNumberFormat="1" applyFont="1" applyFill="1" applyBorder="1" applyAlignment="1" quotePrefix="1">
      <alignment horizontal="right" vertical="center"/>
    </xf>
    <xf numFmtId="217" fontId="0" fillId="0" borderId="17" xfId="48" applyNumberFormat="1" applyFont="1" applyFill="1" applyBorder="1" applyAlignment="1" quotePrefix="1">
      <alignment horizontal="right" vertical="center"/>
    </xf>
    <xf numFmtId="217" fontId="0" fillId="0" borderId="27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217" fontId="0" fillId="0" borderId="71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3" sqref="E3"/>
    </sheetView>
  </sheetViews>
  <sheetFormatPr defaultColWidth="8.796875" defaultRowHeight="14.25"/>
  <cols>
    <col min="1" max="2" width="3.59765625" style="149" customWidth="1"/>
    <col min="3" max="4" width="1.59765625" style="149" customWidth="1"/>
    <col min="5" max="5" width="32.59765625" style="149" customWidth="1"/>
    <col min="6" max="6" width="15.59765625" style="149" customWidth="1"/>
    <col min="7" max="7" width="10.59765625" style="149" customWidth="1"/>
    <col min="8" max="8" width="15.59765625" style="149" customWidth="1"/>
    <col min="9" max="9" width="10.59765625" style="149" customWidth="1"/>
    <col min="10" max="11" width="9" style="149" customWidth="1"/>
    <col min="12" max="12" width="9.8984375" style="149" customWidth="1"/>
    <col min="13" max="16384" width="9" style="149" customWidth="1"/>
  </cols>
  <sheetData>
    <row r="1" spans="1:6" ht="33.75" customHeight="1">
      <c r="A1" s="146" t="s">
        <v>0</v>
      </c>
      <c r="B1" s="146"/>
      <c r="C1" s="146"/>
      <c r="D1" s="146"/>
      <c r="E1" s="147" t="s">
        <v>269</v>
      </c>
      <c r="F1" s="148"/>
    </row>
    <row r="3" ht="14.25">
      <c r="A3" s="150" t="s">
        <v>93</v>
      </c>
    </row>
    <row r="5" spans="1:5" ht="13.5">
      <c r="A5" s="151" t="s">
        <v>235</v>
      </c>
      <c r="B5" s="151"/>
      <c r="C5" s="151"/>
      <c r="D5" s="151"/>
      <c r="E5" s="151"/>
    </row>
    <row r="6" spans="1:9" ht="14.25">
      <c r="A6" s="152"/>
      <c r="H6" s="153"/>
      <c r="I6" s="154" t="s">
        <v>1</v>
      </c>
    </row>
    <row r="7" spans="1:9" ht="27" customHeight="1">
      <c r="A7" s="155"/>
      <c r="B7" s="156"/>
      <c r="C7" s="156"/>
      <c r="D7" s="156"/>
      <c r="E7" s="156"/>
      <c r="F7" s="157" t="s">
        <v>236</v>
      </c>
      <c r="G7" s="158"/>
      <c r="H7" s="159" t="s">
        <v>2</v>
      </c>
      <c r="I7" s="160" t="s">
        <v>22</v>
      </c>
    </row>
    <row r="8" spans="1:9" ht="16.5" customHeight="1">
      <c r="A8" s="161"/>
      <c r="B8" s="162"/>
      <c r="C8" s="162"/>
      <c r="D8" s="162"/>
      <c r="E8" s="162"/>
      <c r="F8" s="163" t="s">
        <v>91</v>
      </c>
      <c r="G8" s="164" t="s">
        <v>3</v>
      </c>
      <c r="H8" s="165"/>
      <c r="I8" s="166"/>
    </row>
    <row r="9" spans="1:11" ht="18" customHeight="1">
      <c r="A9" s="167" t="s">
        <v>88</v>
      </c>
      <c r="B9" s="167" t="s">
        <v>90</v>
      </c>
      <c r="C9" s="168" t="s">
        <v>4</v>
      </c>
      <c r="D9" s="169"/>
      <c r="E9" s="169"/>
      <c r="F9" s="170">
        <v>399631</v>
      </c>
      <c r="G9" s="171">
        <f>F9/$F$27*100</f>
        <v>37.88165460601775</v>
      </c>
      <c r="H9" s="172">
        <v>402531</v>
      </c>
      <c r="I9" s="173">
        <f>(F9/H9-1)*100</f>
        <v>-0.7204414069972298</v>
      </c>
      <c r="K9" s="174"/>
    </row>
    <row r="10" spans="1:9" ht="18" customHeight="1">
      <c r="A10" s="175"/>
      <c r="B10" s="175"/>
      <c r="C10" s="176"/>
      <c r="D10" s="177" t="s">
        <v>23</v>
      </c>
      <c r="E10" s="178"/>
      <c r="F10" s="179">
        <v>124648</v>
      </c>
      <c r="G10" s="180">
        <f aca="true" t="shared" si="0" ref="G10:G27">F10/$F$27*100</f>
        <v>11.81558108187528</v>
      </c>
      <c r="H10" s="181">
        <v>124027</v>
      </c>
      <c r="I10" s="182">
        <f aca="true" t="shared" si="1" ref="I10:I27">(F10/H10-1)*100</f>
        <v>0.500697428785668</v>
      </c>
    </row>
    <row r="11" spans="1:9" ht="18" customHeight="1">
      <c r="A11" s="175"/>
      <c r="B11" s="175"/>
      <c r="C11" s="176"/>
      <c r="D11" s="183"/>
      <c r="E11" s="184" t="s">
        <v>24</v>
      </c>
      <c r="F11" s="119">
        <v>101205</v>
      </c>
      <c r="G11" s="185">
        <f t="shared" si="0"/>
        <v>9.593382030928597</v>
      </c>
      <c r="H11" s="186">
        <v>98795</v>
      </c>
      <c r="I11" s="187">
        <f t="shared" si="1"/>
        <v>2.4393947062098187</v>
      </c>
    </row>
    <row r="12" spans="1:9" ht="18" customHeight="1">
      <c r="A12" s="175"/>
      <c r="B12" s="175"/>
      <c r="C12" s="176"/>
      <c r="D12" s="183"/>
      <c r="E12" s="184" t="s">
        <v>25</v>
      </c>
      <c r="F12" s="119">
        <v>13863</v>
      </c>
      <c r="G12" s="185">
        <f t="shared" si="0"/>
        <v>1.3140956977892706</v>
      </c>
      <c r="H12" s="186">
        <v>12536</v>
      </c>
      <c r="I12" s="187">
        <f t="shared" si="1"/>
        <v>10.585513720484997</v>
      </c>
    </row>
    <row r="13" spans="1:9" ht="18" customHeight="1">
      <c r="A13" s="175"/>
      <c r="B13" s="175"/>
      <c r="C13" s="176"/>
      <c r="D13" s="188"/>
      <c r="E13" s="184" t="s">
        <v>26</v>
      </c>
      <c r="F13" s="119">
        <v>635</v>
      </c>
      <c r="G13" s="185">
        <f t="shared" si="0"/>
        <v>0.06019265441074709</v>
      </c>
      <c r="H13" s="186">
        <v>921</v>
      </c>
      <c r="I13" s="187">
        <f t="shared" si="1"/>
        <v>-31.053203040173727</v>
      </c>
    </row>
    <row r="14" spans="1:9" ht="18" customHeight="1">
      <c r="A14" s="175"/>
      <c r="B14" s="175"/>
      <c r="C14" s="176"/>
      <c r="D14" s="189" t="s">
        <v>27</v>
      </c>
      <c r="E14" s="190"/>
      <c r="F14" s="170">
        <f>F15+F16</f>
        <v>82096</v>
      </c>
      <c r="G14" s="171">
        <f t="shared" si="0"/>
        <v>7.782009695282981</v>
      </c>
      <c r="H14" s="172">
        <f>H15+H16</f>
        <v>80236</v>
      </c>
      <c r="I14" s="191">
        <f t="shared" si="1"/>
        <v>2.3181614237997916</v>
      </c>
    </row>
    <row r="15" spans="1:9" ht="18" customHeight="1">
      <c r="A15" s="175"/>
      <c r="B15" s="175"/>
      <c r="C15" s="176"/>
      <c r="D15" s="183"/>
      <c r="E15" s="184" t="s">
        <v>28</v>
      </c>
      <c r="F15" s="119">
        <v>3041</v>
      </c>
      <c r="G15" s="185">
        <f t="shared" si="0"/>
        <v>0.2882612000993416</v>
      </c>
      <c r="H15" s="186">
        <v>2999</v>
      </c>
      <c r="I15" s="187">
        <f t="shared" si="1"/>
        <v>1.4004668222740824</v>
      </c>
    </row>
    <row r="16" spans="1:11" ht="18" customHeight="1">
      <c r="A16" s="175"/>
      <c r="B16" s="175"/>
      <c r="C16" s="176"/>
      <c r="D16" s="183"/>
      <c r="E16" s="192" t="s">
        <v>29</v>
      </c>
      <c r="F16" s="179">
        <v>79055</v>
      </c>
      <c r="G16" s="180">
        <f t="shared" si="0"/>
        <v>7.49374849518364</v>
      </c>
      <c r="H16" s="181">
        <v>77237</v>
      </c>
      <c r="I16" s="182">
        <f t="shared" si="1"/>
        <v>2.353794166008516</v>
      </c>
      <c r="K16" s="193"/>
    </row>
    <row r="17" spans="1:9" ht="18" customHeight="1">
      <c r="A17" s="175"/>
      <c r="B17" s="175"/>
      <c r="C17" s="176"/>
      <c r="D17" s="194" t="s">
        <v>30</v>
      </c>
      <c r="E17" s="195"/>
      <c r="F17" s="179">
        <v>94106</v>
      </c>
      <c r="G17" s="180">
        <f t="shared" si="0"/>
        <v>8.92045659209097</v>
      </c>
      <c r="H17" s="181">
        <v>100229</v>
      </c>
      <c r="I17" s="182">
        <f t="shared" si="1"/>
        <v>-6.109010366261258</v>
      </c>
    </row>
    <row r="18" spans="1:9" ht="18" customHeight="1">
      <c r="A18" s="175"/>
      <c r="B18" s="175"/>
      <c r="C18" s="176"/>
      <c r="D18" s="196" t="s">
        <v>94</v>
      </c>
      <c r="E18" s="197"/>
      <c r="F18" s="119">
        <v>6319</v>
      </c>
      <c r="G18" s="185">
        <f t="shared" si="0"/>
        <v>0.5989880050732455</v>
      </c>
      <c r="H18" s="186">
        <v>6071</v>
      </c>
      <c r="I18" s="187">
        <f t="shared" si="1"/>
        <v>4.084994234887174</v>
      </c>
    </row>
    <row r="19" spans="1:26" ht="18" customHeight="1">
      <c r="A19" s="175"/>
      <c r="B19" s="175"/>
      <c r="C19" s="198"/>
      <c r="D19" s="196" t="s">
        <v>95</v>
      </c>
      <c r="E19" s="197"/>
      <c r="F19" s="119">
        <v>0</v>
      </c>
      <c r="G19" s="185">
        <f t="shared" si="0"/>
        <v>0</v>
      </c>
      <c r="H19" s="186">
        <v>0</v>
      </c>
      <c r="I19" s="187" t="e">
        <f t="shared" si="1"/>
        <v>#DIV/0!</v>
      </c>
      <c r="Z19" s="149" t="s">
        <v>96</v>
      </c>
    </row>
    <row r="20" spans="1:9" ht="18" customHeight="1">
      <c r="A20" s="175"/>
      <c r="B20" s="175"/>
      <c r="C20" s="199" t="s">
        <v>5</v>
      </c>
      <c r="D20" s="200"/>
      <c r="E20" s="200"/>
      <c r="F20" s="119">
        <v>48432</v>
      </c>
      <c r="G20" s="185">
        <f t="shared" si="0"/>
        <v>4.590945887277643</v>
      </c>
      <c r="H20" s="186">
        <v>47852</v>
      </c>
      <c r="I20" s="187">
        <f t="shared" si="1"/>
        <v>1.212070550865163</v>
      </c>
    </row>
    <row r="21" spans="1:9" ht="18" customHeight="1">
      <c r="A21" s="175"/>
      <c r="B21" s="175"/>
      <c r="C21" s="199" t="s">
        <v>6</v>
      </c>
      <c r="D21" s="200"/>
      <c r="E21" s="200"/>
      <c r="F21" s="119">
        <v>191399</v>
      </c>
      <c r="G21" s="185">
        <f t="shared" si="0"/>
        <v>18.143013955216666</v>
      </c>
      <c r="H21" s="186">
        <v>191110</v>
      </c>
      <c r="I21" s="187">
        <f t="shared" si="1"/>
        <v>0.1512218094291251</v>
      </c>
    </row>
    <row r="22" spans="1:9" ht="18" customHeight="1">
      <c r="A22" s="175"/>
      <c r="B22" s="175"/>
      <c r="C22" s="199" t="s">
        <v>31</v>
      </c>
      <c r="D22" s="200"/>
      <c r="E22" s="200"/>
      <c r="F22" s="119">
        <v>17886</v>
      </c>
      <c r="G22" s="185">
        <f t="shared" si="0"/>
        <v>1.6954422311663344</v>
      </c>
      <c r="H22" s="186">
        <v>18027</v>
      </c>
      <c r="I22" s="187">
        <f t="shared" si="1"/>
        <v>-0.7821600931935402</v>
      </c>
    </row>
    <row r="23" spans="1:9" ht="18" customHeight="1">
      <c r="A23" s="175"/>
      <c r="B23" s="175"/>
      <c r="C23" s="199" t="s">
        <v>7</v>
      </c>
      <c r="D23" s="200"/>
      <c r="E23" s="200"/>
      <c r="F23" s="119">
        <v>131601</v>
      </c>
      <c r="G23" s="185">
        <f t="shared" si="0"/>
        <v>12.474666949777525</v>
      </c>
      <c r="H23" s="186">
        <v>128215</v>
      </c>
      <c r="I23" s="187">
        <f t="shared" si="1"/>
        <v>2.640876652497748</v>
      </c>
    </row>
    <row r="24" spans="1:9" ht="18" customHeight="1">
      <c r="A24" s="175"/>
      <c r="B24" s="175"/>
      <c r="C24" s="199" t="s">
        <v>32</v>
      </c>
      <c r="D24" s="200"/>
      <c r="E24" s="200"/>
      <c r="F24" s="119">
        <v>1457</v>
      </c>
      <c r="G24" s="185">
        <f t="shared" si="0"/>
        <v>0.1381113346085961</v>
      </c>
      <c r="H24" s="186">
        <v>1596</v>
      </c>
      <c r="I24" s="187">
        <f t="shared" si="1"/>
        <v>-8.70927318295739</v>
      </c>
    </row>
    <row r="25" spans="1:9" ht="18" customHeight="1">
      <c r="A25" s="175"/>
      <c r="B25" s="175"/>
      <c r="C25" s="199" t="s">
        <v>8</v>
      </c>
      <c r="D25" s="200"/>
      <c r="E25" s="200"/>
      <c r="F25" s="119">
        <v>125282</v>
      </c>
      <c r="G25" s="185">
        <f t="shared" si="0"/>
        <v>11.87567894470428</v>
      </c>
      <c r="H25" s="186">
        <v>116648</v>
      </c>
      <c r="I25" s="187">
        <f t="shared" si="1"/>
        <v>7.401755709484936</v>
      </c>
    </row>
    <row r="26" spans="1:9" ht="18" customHeight="1">
      <c r="A26" s="175"/>
      <c r="B26" s="175"/>
      <c r="C26" s="201" t="s">
        <v>9</v>
      </c>
      <c r="D26" s="202"/>
      <c r="E26" s="202"/>
      <c r="F26" s="203">
        <v>139258</v>
      </c>
      <c r="G26" s="204">
        <f t="shared" si="0"/>
        <v>13.200486091231209</v>
      </c>
      <c r="H26" s="205">
        <v>156795</v>
      </c>
      <c r="I26" s="206">
        <f t="shared" si="1"/>
        <v>-11.184667878440003</v>
      </c>
    </row>
    <row r="27" spans="1:9" ht="18" customHeight="1">
      <c r="A27" s="175"/>
      <c r="B27" s="207"/>
      <c r="C27" s="208" t="s">
        <v>10</v>
      </c>
      <c r="D27" s="209"/>
      <c r="E27" s="209"/>
      <c r="F27" s="210">
        <f>SUM(F9,F20:F26)</f>
        <v>1054946</v>
      </c>
      <c r="G27" s="211">
        <f t="shared" si="0"/>
        <v>100</v>
      </c>
      <c r="H27" s="210">
        <f>SUM(H9,H20:H26)</f>
        <v>1062774</v>
      </c>
      <c r="I27" s="212">
        <f t="shared" si="1"/>
        <v>-0.7365629945783381</v>
      </c>
    </row>
    <row r="28" spans="1:9" ht="18" customHeight="1">
      <c r="A28" s="175"/>
      <c r="B28" s="167" t="s">
        <v>89</v>
      </c>
      <c r="C28" s="168" t="s">
        <v>11</v>
      </c>
      <c r="D28" s="169"/>
      <c r="E28" s="169"/>
      <c r="F28" s="170">
        <f>SUM(F29:F31)</f>
        <v>491172</v>
      </c>
      <c r="G28" s="171">
        <f>F28/$F$45*100</f>
        <v>46.558970790922</v>
      </c>
      <c r="H28" s="170">
        <f>SUM(H29:H31)</f>
        <v>495509</v>
      </c>
      <c r="I28" s="213">
        <f>(F28/H28-1)*100</f>
        <v>-0.8752615996884039</v>
      </c>
    </row>
    <row r="29" spans="1:9" ht="18" customHeight="1">
      <c r="A29" s="175"/>
      <c r="B29" s="175"/>
      <c r="C29" s="176"/>
      <c r="D29" s="214" t="s">
        <v>12</v>
      </c>
      <c r="E29" s="200"/>
      <c r="F29" s="119">
        <v>323443</v>
      </c>
      <c r="G29" s="185">
        <f aca="true" t="shared" si="2" ref="G29:G45">F29/$F$45*100</f>
        <v>30.65967357570909</v>
      </c>
      <c r="H29" s="119">
        <v>324992</v>
      </c>
      <c r="I29" s="215">
        <f aca="true" t="shared" si="3" ref="I29:I45">(F29/H29-1)*100</f>
        <v>-0.47662711697519233</v>
      </c>
    </row>
    <row r="30" spans="1:9" ht="18" customHeight="1">
      <c r="A30" s="175"/>
      <c r="B30" s="175"/>
      <c r="C30" s="176"/>
      <c r="D30" s="214" t="s">
        <v>33</v>
      </c>
      <c r="E30" s="200"/>
      <c r="F30" s="119">
        <v>24494</v>
      </c>
      <c r="G30" s="185">
        <f t="shared" si="2"/>
        <v>2.321825003365101</v>
      </c>
      <c r="H30" s="119">
        <v>24434</v>
      </c>
      <c r="I30" s="215">
        <f t="shared" si="3"/>
        <v>0.24555946631743542</v>
      </c>
    </row>
    <row r="31" spans="1:9" ht="18" customHeight="1">
      <c r="A31" s="175"/>
      <c r="B31" s="175"/>
      <c r="C31" s="216"/>
      <c r="D31" s="214" t="s">
        <v>13</v>
      </c>
      <c r="E31" s="200"/>
      <c r="F31" s="119">
        <v>143235</v>
      </c>
      <c r="G31" s="185">
        <f t="shared" si="2"/>
        <v>13.57747221184781</v>
      </c>
      <c r="H31" s="119">
        <v>146083</v>
      </c>
      <c r="I31" s="215">
        <f t="shared" si="3"/>
        <v>-1.9495766105570134</v>
      </c>
    </row>
    <row r="32" spans="1:9" ht="18" customHeight="1">
      <c r="A32" s="175"/>
      <c r="B32" s="175"/>
      <c r="C32" s="217" t="s">
        <v>14</v>
      </c>
      <c r="D32" s="190"/>
      <c r="E32" s="190"/>
      <c r="F32" s="170">
        <v>422533</v>
      </c>
      <c r="G32" s="171">
        <f t="shared" si="2"/>
        <v>40.052571411238105</v>
      </c>
      <c r="H32" s="170">
        <v>433187</v>
      </c>
      <c r="I32" s="213">
        <f t="shared" si="3"/>
        <v>-2.459445920583947</v>
      </c>
    </row>
    <row r="33" spans="1:9" ht="18" customHeight="1">
      <c r="A33" s="175"/>
      <c r="B33" s="175"/>
      <c r="C33" s="176"/>
      <c r="D33" s="214" t="s">
        <v>15</v>
      </c>
      <c r="E33" s="200"/>
      <c r="F33" s="119">
        <v>44929</v>
      </c>
      <c r="G33" s="185">
        <f t="shared" si="2"/>
        <v>4.258890976410167</v>
      </c>
      <c r="H33" s="119">
        <v>43588</v>
      </c>
      <c r="I33" s="215">
        <f t="shared" si="3"/>
        <v>3.076534826098931</v>
      </c>
    </row>
    <row r="34" spans="1:9" ht="18" customHeight="1">
      <c r="A34" s="175"/>
      <c r="B34" s="175"/>
      <c r="C34" s="176"/>
      <c r="D34" s="214" t="s">
        <v>34</v>
      </c>
      <c r="E34" s="200"/>
      <c r="F34" s="119">
        <v>8374</v>
      </c>
      <c r="G34" s="185">
        <f t="shared" si="2"/>
        <v>0.793784705567868</v>
      </c>
      <c r="H34" s="119">
        <v>8063</v>
      </c>
      <c r="I34" s="215">
        <f t="shared" si="3"/>
        <v>3.8571251395262296</v>
      </c>
    </row>
    <row r="35" spans="1:9" ht="18" customHeight="1">
      <c r="A35" s="175"/>
      <c r="B35" s="175"/>
      <c r="C35" s="176"/>
      <c r="D35" s="214" t="s">
        <v>35</v>
      </c>
      <c r="E35" s="200"/>
      <c r="F35" s="119">
        <v>265715</v>
      </c>
      <c r="G35" s="185">
        <f t="shared" si="2"/>
        <v>25.18754514449081</v>
      </c>
      <c r="H35" s="119">
        <v>263914</v>
      </c>
      <c r="I35" s="215">
        <f t="shared" si="3"/>
        <v>0.6824192729449674</v>
      </c>
    </row>
    <row r="36" spans="1:9" ht="18" customHeight="1">
      <c r="A36" s="175"/>
      <c r="B36" s="175"/>
      <c r="C36" s="176"/>
      <c r="D36" s="214" t="s">
        <v>36</v>
      </c>
      <c r="E36" s="200"/>
      <c r="F36" s="119">
        <v>11499</v>
      </c>
      <c r="G36" s="185">
        <f t="shared" si="2"/>
        <v>1.0900083985341429</v>
      </c>
      <c r="H36" s="119">
        <v>8531</v>
      </c>
      <c r="I36" s="215">
        <f t="shared" si="3"/>
        <v>34.79076309928497</v>
      </c>
    </row>
    <row r="37" spans="1:9" ht="18" customHeight="1">
      <c r="A37" s="175"/>
      <c r="B37" s="175"/>
      <c r="C37" s="176"/>
      <c r="D37" s="214" t="s">
        <v>16</v>
      </c>
      <c r="E37" s="200"/>
      <c r="F37" s="119">
        <v>10492</v>
      </c>
      <c r="G37" s="185">
        <f t="shared" si="2"/>
        <v>0.9945532757126905</v>
      </c>
      <c r="H37" s="119">
        <v>11714</v>
      </c>
      <c r="I37" s="215">
        <f t="shared" si="3"/>
        <v>-10.431961755164764</v>
      </c>
    </row>
    <row r="38" spans="1:9" ht="18" customHeight="1">
      <c r="A38" s="175"/>
      <c r="B38" s="175"/>
      <c r="C38" s="216"/>
      <c r="D38" s="214" t="s">
        <v>37</v>
      </c>
      <c r="E38" s="200"/>
      <c r="F38" s="119">
        <v>81224</v>
      </c>
      <c r="G38" s="185">
        <f t="shared" si="2"/>
        <v>7.699351435997672</v>
      </c>
      <c r="H38" s="119">
        <v>97077</v>
      </c>
      <c r="I38" s="215">
        <f t="shared" si="3"/>
        <v>-16.33033571288771</v>
      </c>
    </row>
    <row r="39" spans="1:9" ht="18" customHeight="1">
      <c r="A39" s="175"/>
      <c r="B39" s="175"/>
      <c r="C39" s="217" t="s">
        <v>17</v>
      </c>
      <c r="D39" s="190"/>
      <c r="E39" s="190"/>
      <c r="F39" s="170">
        <f>F40+F43+F44</f>
        <v>141241</v>
      </c>
      <c r="G39" s="171">
        <f t="shared" si="2"/>
        <v>13.388457797839889</v>
      </c>
      <c r="H39" s="170">
        <f>H40+H43+H44</f>
        <v>134078</v>
      </c>
      <c r="I39" s="213">
        <f t="shared" si="3"/>
        <v>5.342412625486648</v>
      </c>
    </row>
    <row r="40" spans="1:9" ht="18" customHeight="1">
      <c r="A40" s="175"/>
      <c r="B40" s="175"/>
      <c r="C40" s="176"/>
      <c r="D40" s="177" t="s">
        <v>18</v>
      </c>
      <c r="E40" s="178"/>
      <c r="F40" s="179">
        <f>F41+F42</f>
        <v>140277</v>
      </c>
      <c r="G40" s="180">
        <f t="shared" si="2"/>
        <v>13.297078713033653</v>
      </c>
      <c r="H40" s="179">
        <f>H41+H42</f>
        <v>132319</v>
      </c>
      <c r="I40" s="218">
        <f t="shared" si="3"/>
        <v>6.01425343299149</v>
      </c>
    </row>
    <row r="41" spans="1:9" ht="18" customHeight="1">
      <c r="A41" s="175"/>
      <c r="B41" s="175"/>
      <c r="C41" s="176"/>
      <c r="D41" s="183"/>
      <c r="E41" s="219" t="s">
        <v>92</v>
      </c>
      <c r="F41" s="119">
        <v>108289</v>
      </c>
      <c r="G41" s="185">
        <f t="shared" si="2"/>
        <v>10.264885596039987</v>
      </c>
      <c r="H41" s="119">
        <v>101518</v>
      </c>
      <c r="I41" s="220">
        <f t="shared" si="3"/>
        <v>6.669753147225133</v>
      </c>
    </row>
    <row r="42" spans="1:9" ht="18" customHeight="1">
      <c r="A42" s="175"/>
      <c r="B42" s="175"/>
      <c r="C42" s="176"/>
      <c r="D42" s="188"/>
      <c r="E42" s="221" t="s">
        <v>38</v>
      </c>
      <c r="F42" s="119">
        <v>31988</v>
      </c>
      <c r="G42" s="185">
        <f t="shared" si="2"/>
        <v>3.0321931169936662</v>
      </c>
      <c r="H42" s="119">
        <v>30801</v>
      </c>
      <c r="I42" s="220">
        <f t="shared" si="3"/>
        <v>3.853770981461646</v>
      </c>
    </row>
    <row r="43" spans="1:9" ht="18" customHeight="1">
      <c r="A43" s="175"/>
      <c r="B43" s="175"/>
      <c r="C43" s="176"/>
      <c r="D43" s="214" t="s">
        <v>39</v>
      </c>
      <c r="E43" s="222"/>
      <c r="F43" s="119">
        <v>964</v>
      </c>
      <c r="G43" s="185">
        <f t="shared" si="2"/>
        <v>0.09137908480623652</v>
      </c>
      <c r="H43" s="119">
        <v>1759</v>
      </c>
      <c r="I43" s="220">
        <f t="shared" si="3"/>
        <v>-45.19613416714042</v>
      </c>
    </row>
    <row r="44" spans="1:9" ht="18" customHeight="1">
      <c r="A44" s="175"/>
      <c r="B44" s="175"/>
      <c r="C44" s="223"/>
      <c r="D44" s="224" t="s">
        <v>40</v>
      </c>
      <c r="E44" s="225"/>
      <c r="F44" s="210">
        <v>0</v>
      </c>
      <c r="G44" s="211">
        <f t="shared" si="2"/>
        <v>0</v>
      </c>
      <c r="H44" s="205">
        <v>0</v>
      </c>
      <c r="I44" s="206" t="e">
        <f t="shared" si="3"/>
        <v>#DIV/0!</v>
      </c>
    </row>
    <row r="45" spans="1:9" ht="18" customHeight="1">
      <c r="A45" s="207"/>
      <c r="B45" s="207"/>
      <c r="C45" s="223" t="s">
        <v>19</v>
      </c>
      <c r="D45" s="226"/>
      <c r="E45" s="226"/>
      <c r="F45" s="227">
        <f>SUM(F28,F32,F39)</f>
        <v>1054946</v>
      </c>
      <c r="G45" s="212">
        <f t="shared" si="2"/>
        <v>100</v>
      </c>
      <c r="H45" s="227">
        <f>SUM(H28,H32,H39)</f>
        <v>1062774</v>
      </c>
      <c r="I45" s="212">
        <f t="shared" si="3"/>
        <v>-0.7365629945783381</v>
      </c>
    </row>
    <row r="46" ht="13.5">
      <c r="A46" s="228" t="s">
        <v>20</v>
      </c>
    </row>
    <row r="47" ht="13.5">
      <c r="A47" s="229" t="s">
        <v>21</v>
      </c>
    </row>
    <row r="48" ht="13.5">
      <c r="A48" s="229"/>
    </row>
    <row r="57" ht="13.5">
      <c r="I57" s="230"/>
    </row>
    <row r="58" ht="13.5">
      <c r="I58" s="230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" sqref="F4"/>
    </sheetView>
  </sheetViews>
  <sheetFormatPr defaultColWidth="8.796875" defaultRowHeight="14.25"/>
  <cols>
    <col min="1" max="1" width="3.59765625" style="121" customWidth="1"/>
    <col min="2" max="3" width="1.59765625" style="121" customWidth="1"/>
    <col min="4" max="4" width="22.59765625" style="121" customWidth="1"/>
    <col min="5" max="5" width="10.59765625" style="121" customWidth="1"/>
    <col min="6" max="11" width="13.59765625" style="121" customWidth="1"/>
    <col min="12" max="12" width="13.59765625" style="234" customWidth="1"/>
    <col min="13" max="21" width="13.59765625" style="121" customWidth="1"/>
    <col min="22" max="25" width="12" style="121" customWidth="1"/>
    <col min="26" max="16384" width="9" style="121" customWidth="1"/>
  </cols>
  <sheetData>
    <row r="1" spans="1:7" ht="33.75" customHeight="1">
      <c r="A1" s="231" t="s">
        <v>0</v>
      </c>
      <c r="B1" s="147"/>
      <c r="C1" s="147"/>
      <c r="D1" s="232" t="s">
        <v>269</v>
      </c>
      <c r="E1" s="233"/>
      <c r="F1" s="233"/>
      <c r="G1" s="233"/>
    </row>
    <row r="2" ht="15" customHeight="1"/>
    <row r="3" spans="1:4" ht="15" customHeight="1">
      <c r="A3" s="235" t="s">
        <v>47</v>
      </c>
      <c r="B3" s="235"/>
      <c r="C3" s="235"/>
      <c r="D3" s="235"/>
    </row>
    <row r="4" spans="1:4" ht="15" customHeight="1">
      <c r="A4" s="235"/>
      <c r="B4" s="235"/>
      <c r="C4" s="235"/>
      <c r="D4" s="235"/>
    </row>
    <row r="5" spans="1:17" ht="15.75" customHeight="1">
      <c r="A5" s="236" t="s">
        <v>237</v>
      </c>
      <c r="B5" s="236"/>
      <c r="C5" s="236"/>
      <c r="D5" s="236"/>
      <c r="K5" s="237"/>
      <c r="O5" s="237"/>
      <c r="Q5" s="237" t="s">
        <v>48</v>
      </c>
    </row>
    <row r="6" spans="1:17" ht="15.75" customHeight="1">
      <c r="A6" s="238" t="s">
        <v>49</v>
      </c>
      <c r="B6" s="239"/>
      <c r="C6" s="239"/>
      <c r="D6" s="239"/>
      <c r="E6" s="240"/>
      <c r="F6" s="136" t="s">
        <v>250</v>
      </c>
      <c r="G6" s="137"/>
      <c r="H6" s="136" t="s">
        <v>251</v>
      </c>
      <c r="I6" s="137"/>
      <c r="J6" s="136" t="s">
        <v>252</v>
      </c>
      <c r="K6" s="137"/>
      <c r="L6" s="136" t="s">
        <v>253</v>
      </c>
      <c r="M6" s="137"/>
      <c r="N6" s="136" t="s">
        <v>254</v>
      </c>
      <c r="O6" s="137"/>
      <c r="P6" s="136" t="s">
        <v>255</v>
      </c>
      <c r="Q6" s="137"/>
    </row>
    <row r="7" spans="1:17" ht="15.75" customHeight="1">
      <c r="A7" s="241"/>
      <c r="B7" s="242"/>
      <c r="C7" s="242"/>
      <c r="D7" s="242"/>
      <c r="E7" s="243"/>
      <c r="F7" s="244" t="s">
        <v>239</v>
      </c>
      <c r="G7" s="164" t="s">
        <v>2</v>
      </c>
      <c r="H7" s="244" t="s">
        <v>238</v>
      </c>
      <c r="I7" s="164" t="s">
        <v>2</v>
      </c>
      <c r="J7" s="244" t="s">
        <v>238</v>
      </c>
      <c r="K7" s="164" t="s">
        <v>2</v>
      </c>
      <c r="L7" s="244" t="s">
        <v>238</v>
      </c>
      <c r="M7" s="164" t="s">
        <v>2</v>
      </c>
      <c r="N7" s="244" t="s">
        <v>238</v>
      </c>
      <c r="O7" s="245" t="s">
        <v>2</v>
      </c>
      <c r="P7" s="244" t="s">
        <v>238</v>
      </c>
      <c r="Q7" s="245" t="s">
        <v>2</v>
      </c>
    </row>
    <row r="8" spans="1:25" ht="15.75" customHeight="1">
      <c r="A8" s="246" t="s">
        <v>83</v>
      </c>
      <c r="B8" s="247" t="s">
        <v>50</v>
      </c>
      <c r="C8" s="248"/>
      <c r="D8" s="248"/>
      <c r="E8" s="249" t="s">
        <v>41</v>
      </c>
      <c r="F8" s="250">
        <v>3194</v>
      </c>
      <c r="G8" s="251">
        <v>3247</v>
      </c>
      <c r="H8" s="252">
        <v>27171</v>
      </c>
      <c r="I8" s="253">
        <v>27035</v>
      </c>
      <c r="J8" s="252">
        <v>18244</v>
      </c>
      <c r="K8" s="254">
        <v>18845</v>
      </c>
      <c r="L8" s="250">
        <v>13059</v>
      </c>
      <c r="M8" s="255">
        <v>14703</v>
      </c>
      <c r="N8" s="250">
        <v>915</v>
      </c>
      <c r="O8" s="256">
        <v>2002</v>
      </c>
      <c r="P8" s="250">
        <v>17773</v>
      </c>
      <c r="Q8" s="256">
        <v>17093</v>
      </c>
      <c r="R8" s="257"/>
      <c r="S8" s="257"/>
      <c r="T8" s="257"/>
      <c r="U8" s="257"/>
      <c r="V8" s="257"/>
      <c r="W8" s="257"/>
      <c r="X8" s="257"/>
      <c r="Y8" s="257"/>
    </row>
    <row r="9" spans="1:25" ht="15.75" customHeight="1">
      <c r="A9" s="258"/>
      <c r="B9" s="234"/>
      <c r="C9" s="259" t="s">
        <v>51</v>
      </c>
      <c r="D9" s="118"/>
      <c r="E9" s="260" t="s">
        <v>42</v>
      </c>
      <c r="F9" s="261">
        <v>3193</v>
      </c>
      <c r="G9" s="262">
        <v>3237</v>
      </c>
      <c r="H9" s="129">
        <f>H8-H10</f>
        <v>27159</v>
      </c>
      <c r="I9" s="263">
        <f>I8-I10</f>
        <v>27015</v>
      </c>
      <c r="J9" s="129">
        <v>18244</v>
      </c>
      <c r="K9" s="264">
        <v>18845</v>
      </c>
      <c r="L9" s="261">
        <v>13053</v>
      </c>
      <c r="M9" s="265">
        <v>14695</v>
      </c>
      <c r="N9" s="261">
        <v>915</v>
      </c>
      <c r="O9" s="266">
        <v>2002</v>
      </c>
      <c r="P9" s="261">
        <v>17773</v>
      </c>
      <c r="Q9" s="266">
        <v>17093</v>
      </c>
      <c r="R9" s="257"/>
      <c r="S9" s="257"/>
      <c r="T9" s="257"/>
      <c r="U9" s="257"/>
      <c r="V9" s="257"/>
      <c r="W9" s="257"/>
      <c r="X9" s="257"/>
      <c r="Y9" s="257"/>
    </row>
    <row r="10" spans="1:25" ht="15.75" customHeight="1">
      <c r="A10" s="258"/>
      <c r="B10" s="267"/>
      <c r="C10" s="259" t="s">
        <v>52</v>
      </c>
      <c r="D10" s="118"/>
      <c r="E10" s="260" t="s">
        <v>43</v>
      </c>
      <c r="F10" s="261">
        <v>1</v>
      </c>
      <c r="G10" s="262">
        <v>10</v>
      </c>
      <c r="H10" s="129">
        <v>12</v>
      </c>
      <c r="I10" s="263">
        <v>20</v>
      </c>
      <c r="J10" s="268">
        <v>0</v>
      </c>
      <c r="K10" s="269">
        <v>0</v>
      </c>
      <c r="L10" s="261">
        <v>6</v>
      </c>
      <c r="M10" s="265">
        <v>8</v>
      </c>
      <c r="N10" s="270">
        <v>0</v>
      </c>
      <c r="O10" s="271">
        <v>0</v>
      </c>
      <c r="P10" s="261">
        <v>0</v>
      </c>
      <c r="Q10" s="266">
        <v>0</v>
      </c>
      <c r="R10" s="257"/>
      <c r="S10" s="257"/>
      <c r="T10" s="257"/>
      <c r="U10" s="257"/>
      <c r="V10" s="257"/>
      <c r="W10" s="257"/>
      <c r="X10" s="257"/>
      <c r="Y10" s="257"/>
    </row>
    <row r="11" spans="1:25" ht="15.75" customHeight="1">
      <c r="A11" s="258"/>
      <c r="B11" s="272" t="s">
        <v>53</v>
      </c>
      <c r="C11" s="273"/>
      <c r="D11" s="273"/>
      <c r="E11" s="274" t="s">
        <v>44</v>
      </c>
      <c r="F11" s="275">
        <v>3189</v>
      </c>
      <c r="G11" s="276">
        <v>3245</v>
      </c>
      <c r="H11" s="277">
        <v>27390</v>
      </c>
      <c r="I11" s="278">
        <v>27258</v>
      </c>
      <c r="J11" s="277">
        <v>17905</v>
      </c>
      <c r="K11" s="279">
        <v>17633</v>
      </c>
      <c r="L11" s="275">
        <v>10379</v>
      </c>
      <c r="M11" s="280">
        <v>10389</v>
      </c>
      <c r="N11" s="275">
        <v>908</v>
      </c>
      <c r="O11" s="281">
        <v>1991</v>
      </c>
      <c r="P11" s="275">
        <v>17506</v>
      </c>
      <c r="Q11" s="281">
        <v>16729</v>
      </c>
      <c r="R11" s="257"/>
      <c r="S11" s="257"/>
      <c r="T11" s="257"/>
      <c r="U11" s="257"/>
      <c r="V11" s="257"/>
      <c r="W11" s="257"/>
      <c r="X11" s="257"/>
      <c r="Y11" s="257"/>
    </row>
    <row r="12" spans="1:25" ht="15.75" customHeight="1">
      <c r="A12" s="258"/>
      <c r="B12" s="282"/>
      <c r="C12" s="259" t="s">
        <v>54</v>
      </c>
      <c r="D12" s="118"/>
      <c r="E12" s="260" t="s">
        <v>45</v>
      </c>
      <c r="F12" s="261">
        <v>3188</v>
      </c>
      <c r="G12" s="262">
        <v>3238</v>
      </c>
      <c r="H12" s="129">
        <f>H11-H13</f>
        <v>27341</v>
      </c>
      <c r="I12" s="263">
        <f>I11-I13</f>
        <v>27201</v>
      </c>
      <c r="J12" s="277">
        <v>17904</v>
      </c>
      <c r="K12" s="279">
        <v>17633</v>
      </c>
      <c r="L12" s="261">
        <v>10379</v>
      </c>
      <c r="M12" s="265">
        <v>10375</v>
      </c>
      <c r="N12" s="275">
        <v>908</v>
      </c>
      <c r="O12" s="266">
        <v>1991</v>
      </c>
      <c r="P12" s="275">
        <v>17362</v>
      </c>
      <c r="Q12" s="266">
        <v>16581</v>
      </c>
      <c r="R12" s="257"/>
      <c r="S12" s="257"/>
      <c r="T12" s="257"/>
      <c r="U12" s="257"/>
      <c r="V12" s="257"/>
      <c r="W12" s="257"/>
      <c r="X12" s="257"/>
      <c r="Y12" s="257"/>
    </row>
    <row r="13" spans="1:25" ht="15.75" customHeight="1">
      <c r="A13" s="258"/>
      <c r="B13" s="234"/>
      <c r="C13" s="283" t="s">
        <v>55</v>
      </c>
      <c r="D13" s="284"/>
      <c r="E13" s="285" t="s">
        <v>46</v>
      </c>
      <c r="F13" s="286">
        <v>1</v>
      </c>
      <c r="G13" s="287">
        <v>7</v>
      </c>
      <c r="H13" s="286">
        <v>49</v>
      </c>
      <c r="I13" s="288">
        <v>57</v>
      </c>
      <c r="J13" s="268">
        <v>0.4</v>
      </c>
      <c r="K13" s="269">
        <v>0</v>
      </c>
      <c r="L13" s="289">
        <v>0.6</v>
      </c>
      <c r="M13" s="290">
        <v>14</v>
      </c>
      <c r="N13" s="270">
        <v>0.3</v>
      </c>
      <c r="O13" s="271">
        <v>0</v>
      </c>
      <c r="P13" s="270">
        <v>144</v>
      </c>
      <c r="Q13" s="291">
        <v>148</v>
      </c>
      <c r="R13" s="257"/>
      <c r="S13" s="257"/>
      <c r="T13" s="257"/>
      <c r="U13" s="257"/>
      <c r="V13" s="257"/>
      <c r="W13" s="257"/>
      <c r="X13" s="257"/>
      <c r="Y13" s="257"/>
    </row>
    <row r="14" spans="1:25" ht="15.75" customHeight="1">
      <c r="A14" s="258"/>
      <c r="B14" s="117" t="s">
        <v>56</v>
      </c>
      <c r="C14" s="118"/>
      <c r="D14" s="118"/>
      <c r="E14" s="260" t="s">
        <v>97</v>
      </c>
      <c r="F14" s="129">
        <f aca="true" t="shared" si="0" ref="F14:Q15">F9-F12</f>
        <v>5</v>
      </c>
      <c r="G14" s="263">
        <f t="shared" si="0"/>
        <v>-1</v>
      </c>
      <c r="H14" s="129">
        <f t="shared" si="0"/>
        <v>-182</v>
      </c>
      <c r="I14" s="263">
        <f t="shared" si="0"/>
        <v>-186</v>
      </c>
      <c r="J14" s="129">
        <f t="shared" si="0"/>
        <v>340</v>
      </c>
      <c r="K14" s="264">
        <f t="shared" si="0"/>
        <v>1212</v>
      </c>
      <c r="L14" s="261">
        <f t="shared" si="0"/>
        <v>2674</v>
      </c>
      <c r="M14" s="265">
        <f t="shared" si="0"/>
        <v>4320</v>
      </c>
      <c r="N14" s="129">
        <f t="shared" si="0"/>
        <v>7</v>
      </c>
      <c r="O14" s="263">
        <f t="shared" si="0"/>
        <v>11</v>
      </c>
      <c r="P14" s="261">
        <f t="shared" si="0"/>
        <v>411</v>
      </c>
      <c r="Q14" s="266">
        <f t="shared" si="0"/>
        <v>512</v>
      </c>
      <c r="R14" s="257"/>
      <c r="S14" s="257"/>
      <c r="T14" s="257"/>
      <c r="U14" s="257"/>
      <c r="V14" s="257"/>
      <c r="W14" s="257"/>
      <c r="X14" s="257"/>
      <c r="Y14" s="257"/>
    </row>
    <row r="15" spans="1:25" ht="15.75" customHeight="1">
      <c r="A15" s="258"/>
      <c r="B15" s="117" t="s">
        <v>57</v>
      </c>
      <c r="C15" s="118"/>
      <c r="D15" s="118"/>
      <c r="E15" s="260" t="s">
        <v>98</v>
      </c>
      <c r="F15" s="129">
        <f t="shared" si="0"/>
        <v>0</v>
      </c>
      <c r="G15" s="263">
        <f t="shared" si="0"/>
        <v>3</v>
      </c>
      <c r="H15" s="129">
        <f t="shared" si="0"/>
        <v>-37</v>
      </c>
      <c r="I15" s="263">
        <f t="shared" si="0"/>
        <v>-37</v>
      </c>
      <c r="J15" s="129">
        <f>J10-J13</f>
        <v>-0.4</v>
      </c>
      <c r="K15" s="264">
        <f t="shared" si="0"/>
        <v>0</v>
      </c>
      <c r="L15" s="261">
        <f t="shared" si="0"/>
        <v>5.4</v>
      </c>
      <c r="M15" s="265">
        <f t="shared" si="0"/>
        <v>-6</v>
      </c>
      <c r="N15" s="129">
        <f>N10-N13</f>
        <v>-0.3</v>
      </c>
      <c r="O15" s="263">
        <f t="shared" si="0"/>
        <v>0</v>
      </c>
      <c r="P15" s="261">
        <f t="shared" si="0"/>
        <v>-144</v>
      </c>
      <c r="Q15" s="266">
        <f t="shared" si="0"/>
        <v>-148</v>
      </c>
      <c r="R15" s="257"/>
      <c r="S15" s="257"/>
      <c r="T15" s="257"/>
      <c r="U15" s="257"/>
      <c r="V15" s="257"/>
      <c r="W15" s="257"/>
      <c r="X15" s="257"/>
      <c r="Y15" s="257"/>
    </row>
    <row r="16" spans="1:25" ht="15.75" customHeight="1">
      <c r="A16" s="258"/>
      <c r="B16" s="117" t="s">
        <v>58</v>
      </c>
      <c r="C16" s="118"/>
      <c r="D16" s="118"/>
      <c r="E16" s="260" t="s">
        <v>99</v>
      </c>
      <c r="F16" s="286">
        <f aca="true" t="shared" si="1" ref="F16:Q16">F8-F11</f>
        <v>5</v>
      </c>
      <c r="G16" s="287">
        <f t="shared" si="1"/>
        <v>2</v>
      </c>
      <c r="H16" s="286">
        <f t="shared" si="1"/>
        <v>-219</v>
      </c>
      <c r="I16" s="287">
        <f t="shared" si="1"/>
        <v>-223</v>
      </c>
      <c r="J16" s="286">
        <f t="shared" si="1"/>
        <v>339</v>
      </c>
      <c r="K16" s="292">
        <f t="shared" si="1"/>
        <v>1212</v>
      </c>
      <c r="L16" s="289">
        <f t="shared" si="1"/>
        <v>2680</v>
      </c>
      <c r="M16" s="290">
        <f t="shared" si="1"/>
        <v>4314</v>
      </c>
      <c r="N16" s="286">
        <f t="shared" si="1"/>
        <v>7</v>
      </c>
      <c r="O16" s="287">
        <f t="shared" si="1"/>
        <v>11</v>
      </c>
      <c r="P16" s="289">
        <f t="shared" si="1"/>
        <v>267</v>
      </c>
      <c r="Q16" s="291">
        <f t="shared" si="1"/>
        <v>364</v>
      </c>
      <c r="R16" s="257"/>
      <c r="S16" s="257"/>
      <c r="T16" s="257"/>
      <c r="U16" s="257"/>
      <c r="V16" s="257"/>
      <c r="W16" s="257"/>
      <c r="X16" s="257"/>
      <c r="Y16" s="257"/>
    </row>
    <row r="17" spans="1:25" ht="15.75" customHeight="1">
      <c r="A17" s="258"/>
      <c r="B17" s="117" t="s">
        <v>59</v>
      </c>
      <c r="C17" s="118"/>
      <c r="D17" s="118"/>
      <c r="E17" s="293"/>
      <c r="F17" s="129">
        <v>0</v>
      </c>
      <c r="G17" s="263">
        <v>0</v>
      </c>
      <c r="H17" s="129">
        <v>219</v>
      </c>
      <c r="I17" s="288">
        <v>223</v>
      </c>
      <c r="J17" s="270">
        <v>0</v>
      </c>
      <c r="K17" s="294">
        <v>0</v>
      </c>
      <c r="L17" s="261">
        <v>0</v>
      </c>
      <c r="M17" s="265">
        <v>0</v>
      </c>
      <c r="N17" s="270">
        <v>0</v>
      </c>
      <c r="O17" s="294">
        <v>0</v>
      </c>
      <c r="P17" s="270">
        <v>0</v>
      </c>
      <c r="Q17" s="294">
        <v>0</v>
      </c>
      <c r="R17" s="257"/>
      <c r="S17" s="257"/>
      <c r="T17" s="257"/>
      <c r="U17" s="257"/>
      <c r="V17" s="257"/>
      <c r="W17" s="257"/>
      <c r="X17" s="257"/>
      <c r="Y17" s="257"/>
    </row>
    <row r="18" spans="1:25" ht="15.75" customHeight="1">
      <c r="A18" s="295"/>
      <c r="B18" s="296" t="s">
        <v>60</v>
      </c>
      <c r="C18" s="236"/>
      <c r="D18" s="236"/>
      <c r="E18" s="297"/>
      <c r="F18" s="298">
        <v>0</v>
      </c>
      <c r="G18" s="299">
        <v>0</v>
      </c>
      <c r="H18" s="298">
        <v>0</v>
      </c>
      <c r="I18" s="299">
        <v>0</v>
      </c>
      <c r="J18" s="300">
        <v>0</v>
      </c>
      <c r="K18" s="301">
        <v>0</v>
      </c>
      <c r="L18" s="300">
        <v>0</v>
      </c>
      <c r="M18" s="302">
        <v>0</v>
      </c>
      <c r="N18" s="300">
        <v>0</v>
      </c>
      <c r="O18" s="301">
        <v>0</v>
      </c>
      <c r="P18" s="300">
        <v>0</v>
      </c>
      <c r="Q18" s="301">
        <v>0</v>
      </c>
      <c r="R18" s="257"/>
      <c r="S18" s="257"/>
      <c r="T18" s="257"/>
      <c r="U18" s="257"/>
      <c r="V18" s="257"/>
      <c r="W18" s="257"/>
      <c r="X18" s="257"/>
      <c r="Y18" s="257"/>
    </row>
    <row r="19" spans="1:25" ht="15.75" customHeight="1">
      <c r="A19" s="258" t="s">
        <v>84</v>
      </c>
      <c r="B19" s="272" t="s">
        <v>61</v>
      </c>
      <c r="C19" s="303"/>
      <c r="D19" s="303"/>
      <c r="E19" s="304"/>
      <c r="F19" s="305">
        <v>203</v>
      </c>
      <c r="G19" s="306">
        <v>183</v>
      </c>
      <c r="H19" s="305">
        <v>4534</v>
      </c>
      <c r="I19" s="306">
        <v>2654</v>
      </c>
      <c r="J19" s="305">
        <v>5046</v>
      </c>
      <c r="K19" s="306">
        <v>6532</v>
      </c>
      <c r="L19" s="307">
        <v>2946</v>
      </c>
      <c r="M19" s="308">
        <v>6142</v>
      </c>
      <c r="N19" s="307">
        <v>1504</v>
      </c>
      <c r="O19" s="309">
        <v>0</v>
      </c>
      <c r="P19" s="307">
        <v>4743</v>
      </c>
      <c r="Q19" s="309">
        <v>4751</v>
      </c>
      <c r="R19" s="257"/>
      <c r="S19" s="257"/>
      <c r="T19" s="257"/>
      <c r="U19" s="257"/>
      <c r="V19" s="257"/>
      <c r="W19" s="257"/>
      <c r="X19" s="257"/>
      <c r="Y19" s="257"/>
    </row>
    <row r="20" spans="1:25" ht="15.75" customHeight="1">
      <c r="A20" s="258"/>
      <c r="B20" s="310"/>
      <c r="C20" s="259" t="s">
        <v>62</v>
      </c>
      <c r="D20" s="118"/>
      <c r="E20" s="260"/>
      <c r="F20" s="129">
        <v>0</v>
      </c>
      <c r="G20" s="263">
        <v>0</v>
      </c>
      <c r="H20" s="129">
        <v>3760</v>
      </c>
      <c r="I20" s="263">
        <v>1706</v>
      </c>
      <c r="J20" s="129">
        <v>3450</v>
      </c>
      <c r="K20" s="263">
        <v>4573</v>
      </c>
      <c r="L20" s="261">
        <v>2039</v>
      </c>
      <c r="M20" s="264">
        <v>4710</v>
      </c>
      <c r="N20" s="261">
        <v>1504</v>
      </c>
      <c r="O20" s="271">
        <v>0</v>
      </c>
      <c r="P20" s="261">
        <v>1470</v>
      </c>
      <c r="Q20" s="266">
        <v>1506</v>
      </c>
      <c r="R20" s="257"/>
      <c r="S20" s="257"/>
      <c r="T20" s="257"/>
      <c r="U20" s="257"/>
      <c r="V20" s="257"/>
      <c r="W20" s="257"/>
      <c r="X20" s="257"/>
      <c r="Y20" s="257"/>
    </row>
    <row r="21" spans="1:25" ht="15.75" customHeight="1">
      <c r="A21" s="258"/>
      <c r="B21" s="311" t="s">
        <v>63</v>
      </c>
      <c r="C21" s="273"/>
      <c r="D21" s="273"/>
      <c r="E21" s="274" t="s">
        <v>100</v>
      </c>
      <c r="F21" s="277">
        <v>203</v>
      </c>
      <c r="G21" s="278">
        <v>183</v>
      </c>
      <c r="H21" s="277">
        <v>4534</v>
      </c>
      <c r="I21" s="278">
        <v>2654</v>
      </c>
      <c r="J21" s="277">
        <v>5046</v>
      </c>
      <c r="K21" s="278">
        <v>6532</v>
      </c>
      <c r="L21" s="275">
        <v>2946</v>
      </c>
      <c r="M21" s="279">
        <v>6142</v>
      </c>
      <c r="N21" s="275">
        <v>1504</v>
      </c>
      <c r="O21" s="281">
        <v>0</v>
      </c>
      <c r="P21" s="275">
        <v>4743</v>
      </c>
      <c r="Q21" s="281">
        <v>4751</v>
      </c>
      <c r="R21" s="257"/>
      <c r="S21" s="257"/>
      <c r="T21" s="257"/>
      <c r="U21" s="257"/>
      <c r="V21" s="257"/>
      <c r="W21" s="257"/>
      <c r="X21" s="257"/>
      <c r="Y21" s="257"/>
    </row>
    <row r="22" spans="1:25" ht="15.75" customHeight="1">
      <c r="A22" s="258"/>
      <c r="B22" s="272" t="s">
        <v>64</v>
      </c>
      <c r="C22" s="303"/>
      <c r="D22" s="303"/>
      <c r="E22" s="304" t="s">
        <v>101</v>
      </c>
      <c r="F22" s="305">
        <v>979</v>
      </c>
      <c r="G22" s="306">
        <v>968</v>
      </c>
      <c r="H22" s="305">
        <v>5494</v>
      </c>
      <c r="I22" s="306">
        <v>3932</v>
      </c>
      <c r="J22" s="305">
        <v>12176</v>
      </c>
      <c r="K22" s="306">
        <v>15433</v>
      </c>
      <c r="L22" s="307">
        <v>9804</v>
      </c>
      <c r="M22" s="308">
        <v>14686</v>
      </c>
      <c r="N22" s="307">
        <v>2150</v>
      </c>
      <c r="O22" s="309">
        <v>1344</v>
      </c>
      <c r="P22" s="307">
        <v>7828</v>
      </c>
      <c r="Q22" s="309">
        <v>7057</v>
      </c>
      <c r="R22" s="257"/>
      <c r="S22" s="257"/>
      <c r="T22" s="257"/>
      <c r="U22" s="257"/>
      <c r="V22" s="257"/>
      <c r="W22" s="257"/>
      <c r="X22" s="257"/>
      <c r="Y22" s="257"/>
    </row>
    <row r="23" spans="1:25" ht="15.75" customHeight="1">
      <c r="A23" s="258"/>
      <c r="B23" s="282" t="s">
        <v>65</v>
      </c>
      <c r="C23" s="283" t="s">
        <v>66</v>
      </c>
      <c r="D23" s="284"/>
      <c r="E23" s="285"/>
      <c r="F23" s="286">
        <v>341</v>
      </c>
      <c r="G23" s="287">
        <v>402</v>
      </c>
      <c r="H23" s="286">
        <v>1375</v>
      </c>
      <c r="I23" s="287">
        <v>1604</v>
      </c>
      <c r="J23" s="286">
        <v>3076</v>
      </c>
      <c r="K23" s="287">
        <v>5401</v>
      </c>
      <c r="L23" s="289">
        <v>2765</v>
      </c>
      <c r="M23" s="292">
        <v>8402</v>
      </c>
      <c r="N23" s="289">
        <v>625</v>
      </c>
      <c r="O23" s="291">
        <v>1279</v>
      </c>
      <c r="P23" s="289">
        <v>2986</v>
      </c>
      <c r="Q23" s="291">
        <v>2675</v>
      </c>
      <c r="R23" s="257"/>
      <c r="S23" s="257"/>
      <c r="T23" s="257"/>
      <c r="U23" s="257"/>
      <c r="V23" s="257"/>
      <c r="W23" s="257"/>
      <c r="X23" s="257"/>
      <c r="Y23" s="257"/>
    </row>
    <row r="24" spans="1:25" ht="15.75" customHeight="1">
      <c r="A24" s="258"/>
      <c r="B24" s="117" t="s">
        <v>102</v>
      </c>
      <c r="C24" s="118"/>
      <c r="D24" s="118"/>
      <c r="E24" s="260" t="s">
        <v>103</v>
      </c>
      <c r="F24" s="129">
        <f>F21-F22</f>
        <v>-776</v>
      </c>
      <c r="G24" s="263">
        <f>G21-G22</f>
        <v>-785</v>
      </c>
      <c r="H24" s="129">
        <f>H21-H22</f>
        <v>-960</v>
      </c>
      <c r="I24" s="263">
        <f>I21-I22</f>
        <v>-1278</v>
      </c>
      <c r="J24" s="129">
        <f aca="true" t="shared" si="2" ref="J24:P24">J21-J22</f>
        <v>-7130</v>
      </c>
      <c r="K24" s="263">
        <v>-8901</v>
      </c>
      <c r="L24" s="129">
        <f t="shared" si="2"/>
        <v>-6858</v>
      </c>
      <c r="M24" s="263">
        <f t="shared" si="2"/>
        <v>-8544</v>
      </c>
      <c r="N24" s="129">
        <f t="shared" si="2"/>
        <v>-646</v>
      </c>
      <c r="O24" s="263">
        <f t="shared" si="2"/>
        <v>-1344</v>
      </c>
      <c r="P24" s="261">
        <f t="shared" si="2"/>
        <v>-3085</v>
      </c>
      <c r="Q24" s="312">
        <f>Q21-Q22</f>
        <v>-2306</v>
      </c>
      <c r="R24" s="257"/>
      <c r="S24" s="257"/>
      <c r="T24" s="257"/>
      <c r="U24" s="257"/>
      <c r="V24" s="257"/>
      <c r="W24" s="257"/>
      <c r="X24" s="257"/>
      <c r="Y24" s="257"/>
    </row>
    <row r="25" spans="1:25" ht="15.75" customHeight="1">
      <c r="A25" s="258"/>
      <c r="B25" s="313" t="s">
        <v>67</v>
      </c>
      <c r="C25" s="284"/>
      <c r="D25" s="284"/>
      <c r="E25" s="314" t="s">
        <v>104</v>
      </c>
      <c r="F25" s="315">
        <v>776</v>
      </c>
      <c r="G25" s="316">
        <v>785</v>
      </c>
      <c r="H25" s="315">
        <v>960</v>
      </c>
      <c r="I25" s="316">
        <v>1278</v>
      </c>
      <c r="J25" s="315">
        <v>7130</v>
      </c>
      <c r="K25" s="316">
        <v>8901</v>
      </c>
      <c r="L25" s="317">
        <v>6858</v>
      </c>
      <c r="M25" s="316">
        <v>8544</v>
      </c>
      <c r="N25" s="317">
        <v>646</v>
      </c>
      <c r="O25" s="316">
        <v>1344</v>
      </c>
      <c r="P25" s="317">
        <v>3085</v>
      </c>
      <c r="Q25" s="318">
        <v>2306</v>
      </c>
      <c r="R25" s="257"/>
      <c r="S25" s="257"/>
      <c r="T25" s="257"/>
      <c r="U25" s="257"/>
      <c r="V25" s="257"/>
      <c r="W25" s="257"/>
      <c r="X25" s="257"/>
      <c r="Y25" s="257"/>
    </row>
    <row r="26" spans="1:25" ht="15.75" customHeight="1">
      <c r="A26" s="258"/>
      <c r="B26" s="311" t="s">
        <v>68</v>
      </c>
      <c r="C26" s="273"/>
      <c r="D26" s="273"/>
      <c r="E26" s="319"/>
      <c r="F26" s="320"/>
      <c r="G26" s="321"/>
      <c r="H26" s="320"/>
      <c r="I26" s="321"/>
      <c r="J26" s="320"/>
      <c r="K26" s="321"/>
      <c r="L26" s="322"/>
      <c r="M26" s="321"/>
      <c r="N26" s="322"/>
      <c r="O26" s="321"/>
      <c r="P26" s="322"/>
      <c r="Q26" s="323"/>
      <c r="R26" s="257"/>
      <c r="S26" s="257"/>
      <c r="T26" s="257"/>
      <c r="U26" s="257"/>
      <c r="V26" s="257"/>
      <c r="W26" s="257"/>
      <c r="X26" s="257"/>
      <c r="Y26" s="257"/>
    </row>
    <row r="27" spans="1:25" ht="15.75" customHeight="1">
      <c r="A27" s="295"/>
      <c r="B27" s="296" t="s">
        <v>105</v>
      </c>
      <c r="C27" s="236"/>
      <c r="D27" s="236"/>
      <c r="E27" s="324" t="s">
        <v>106</v>
      </c>
      <c r="F27" s="325">
        <f aca="true" t="shared" si="3" ref="F27:Q27">F24+F25</f>
        <v>0</v>
      </c>
      <c r="G27" s="326">
        <f t="shared" si="3"/>
        <v>0</v>
      </c>
      <c r="H27" s="325">
        <f t="shared" si="3"/>
        <v>0</v>
      </c>
      <c r="I27" s="326">
        <f t="shared" si="3"/>
        <v>0</v>
      </c>
      <c r="J27" s="325">
        <f t="shared" si="3"/>
        <v>0</v>
      </c>
      <c r="K27" s="326">
        <f t="shared" si="3"/>
        <v>0</v>
      </c>
      <c r="L27" s="325">
        <f t="shared" si="3"/>
        <v>0</v>
      </c>
      <c r="M27" s="326">
        <f t="shared" si="3"/>
        <v>0</v>
      </c>
      <c r="N27" s="325">
        <f t="shared" si="3"/>
        <v>0</v>
      </c>
      <c r="O27" s="326">
        <f t="shared" si="3"/>
        <v>0</v>
      </c>
      <c r="P27" s="327">
        <f t="shared" si="3"/>
        <v>0</v>
      </c>
      <c r="Q27" s="328">
        <f t="shared" si="3"/>
        <v>0</v>
      </c>
      <c r="R27" s="257"/>
      <c r="S27" s="257"/>
      <c r="T27" s="257"/>
      <c r="U27" s="257"/>
      <c r="V27" s="257"/>
      <c r="W27" s="257"/>
      <c r="X27" s="257"/>
      <c r="Y27" s="257"/>
    </row>
    <row r="28" spans="1:25" ht="15.75" customHeight="1">
      <c r="A28" s="149"/>
      <c r="F28" s="257"/>
      <c r="G28" s="257"/>
      <c r="H28" s="257"/>
      <c r="I28" s="257"/>
      <c r="J28" s="257"/>
      <c r="K28" s="257"/>
      <c r="L28" s="329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</row>
    <row r="29" spans="1:23" ht="15.75" customHeight="1">
      <c r="A29" s="236"/>
      <c r="F29" s="257"/>
      <c r="G29" s="257"/>
      <c r="H29" s="257"/>
      <c r="I29" s="257"/>
      <c r="J29" s="330"/>
      <c r="K29" s="330"/>
      <c r="L29" s="329"/>
      <c r="M29" s="330" t="s">
        <v>48</v>
      </c>
      <c r="N29" s="257"/>
      <c r="O29" s="257"/>
      <c r="P29" s="257"/>
      <c r="Q29" s="257"/>
      <c r="R29" s="257"/>
      <c r="S29" s="257"/>
      <c r="T29" s="257"/>
      <c r="U29" s="257"/>
      <c r="V29" s="257"/>
      <c r="W29" s="330"/>
    </row>
    <row r="30" spans="1:23" ht="15.75" customHeight="1">
      <c r="A30" s="331" t="s">
        <v>69</v>
      </c>
      <c r="B30" s="332"/>
      <c r="C30" s="332"/>
      <c r="D30" s="332"/>
      <c r="E30" s="333"/>
      <c r="F30" s="133" t="s">
        <v>256</v>
      </c>
      <c r="G30" s="134"/>
      <c r="H30" s="133" t="s">
        <v>257</v>
      </c>
      <c r="I30" s="134"/>
      <c r="J30" s="133" t="s">
        <v>258</v>
      </c>
      <c r="K30" s="134"/>
      <c r="L30" s="133" t="s">
        <v>259</v>
      </c>
      <c r="M30" s="134"/>
      <c r="N30" s="334"/>
      <c r="O30" s="329"/>
      <c r="P30" s="334"/>
      <c r="Q30" s="329"/>
      <c r="R30" s="334"/>
      <c r="S30" s="329"/>
      <c r="T30" s="334"/>
      <c r="U30" s="329"/>
      <c r="V30" s="334"/>
      <c r="W30" s="329"/>
    </row>
    <row r="31" spans="1:23" ht="15.75" customHeight="1">
      <c r="A31" s="335"/>
      <c r="B31" s="336"/>
      <c r="C31" s="336"/>
      <c r="D31" s="336"/>
      <c r="E31" s="337"/>
      <c r="F31" s="244" t="s">
        <v>238</v>
      </c>
      <c r="G31" s="338" t="s">
        <v>2</v>
      </c>
      <c r="H31" s="244" t="s">
        <v>238</v>
      </c>
      <c r="I31" s="338" t="s">
        <v>2</v>
      </c>
      <c r="J31" s="244" t="s">
        <v>238</v>
      </c>
      <c r="K31" s="339" t="s">
        <v>2</v>
      </c>
      <c r="L31" s="244" t="s">
        <v>238</v>
      </c>
      <c r="M31" s="340" t="s">
        <v>2</v>
      </c>
      <c r="N31" s="341"/>
      <c r="O31" s="341"/>
      <c r="P31" s="341"/>
      <c r="Q31" s="341"/>
      <c r="R31" s="341"/>
      <c r="S31" s="341"/>
      <c r="T31" s="341"/>
      <c r="U31" s="341"/>
      <c r="V31" s="341"/>
      <c r="W31" s="341"/>
    </row>
    <row r="32" spans="1:23" ht="15.75" customHeight="1">
      <c r="A32" s="246" t="s">
        <v>85</v>
      </c>
      <c r="B32" s="247" t="s">
        <v>50</v>
      </c>
      <c r="C32" s="248"/>
      <c r="D32" s="248"/>
      <c r="E32" s="342" t="s">
        <v>41</v>
      </c>
      <c r="F32" s="305">
        <v>20399</v>
      </c>
      <c r="G32" s="254">
        <v>17618</v>
      </c>
      <c r="H32" s="307">
        <v>0</v>
      </c>
      <c r="I32" s="343">
        <v>0</v>
      </c>
      <c r="J32" s="307">
        <v>15956</v>
      </c>
      <c r="K32" s="343">
        <v>14834</v>
      </c>
      <c r="L32" s="252">
        <v>24921</v>
      </c>
      <c r="M32" s="253">
        <v>14416</v>
      </c>
      <c r="N32" s="344"/>
      <c r="O32" s="344"/>
      <c r="P32" s="344"/>
      <c r="Q32" s="344"/>
      <c r="R32" s="345"/>
      <c r="S32" s="345"/>
      <c r="T32" s="344"/>
      <c r="U32" s="344"/>
      <c r="V32" s="345"/>
      <c r="W32" s="345"/>
    </row>
    <row r="33" spans="1:23" ht="15.75" customHeight="1">
      <c r="A33" s="346"/>
      <c r="B33" s="234"/>
      <c r="C33" s="283" t="s">
        <v>70</v>
      </c>
      <c r="D33" s="284"/>
      <c r="E33" s="347"/>
      <c r="F33" s="286">
        <v>20399</v>
      </c>
      <c r="G33" s="292">
        <v>16635</v>
      </c>
      <c r="H33" s="289">
        <v>0</v>
      </c>
      <c r="I33" s="348">
        <v>0</v>
      </c>
      <c r="J33" s="289">
        <v>15354</v>
      </c>
      <c r="K33" s="348">
        <v>12326</v>
      </c>
      <c r="L33" s="286">
        <v>24645</v>
      </c>
      <c r="M33" s="287">
        <v>14192</v>
      </c>
      <c r="N33" s="344"/>
      <c r="O33" s="344"/>
      <c r="P33" s="344"/>
      <c r="Q33" s="344"/>
      <c r="R33" s="345"/>
      <c r="S33" s="345"/>
      <c r="T33" s="344"/>
      <c r="U33" s="344"/>
      <c r="V33" s="345"/>
      <c r="W33" s="345"/>
    </row>
    <row r="34" spans="1:23" ht="15.75" customHeight="1">
      <c r="A34" s="346"/>
      <c r="B34" s="234"/>
      <c r="C34" s="349"/>
      <c r="D34" s="259" t="s">
        <v>71</v>
      </c>
      <c r="E34" s="350"/>
      <c r="F34" s="129">
        <v>981</v>
      </c>
      <c r="G34" s="264">
        <v>1144</v>
      </c>
      <c r="H34" s="261">
        <v>0</v>
      </c>
      <c r="I34" s="262">
        <v>0</v>
      </c>
      <c r="J34" s="261">
        <v>968</v>
      </c>
      <c r="K34" s="262">
        <v>978</v>
      </c>
      <c r="L34" s="129">
        <v>19913</v>
      </c>
      <c r="M34" s="263">
        <v>12259</v>
      </c>
      <c r="N34" s="344"/>
      <c r="O34" s="344"/>
      <c r="P34" s="344"/>
      <c r="Q34" s="344"/>
      <c r="R34" s="345"/>
      <c r="S34" s="345"/>
      <c r="T34" s="344"/>
      <c r="U34" s="344"/>
      <c r="V34" s="345"/>
      <c r="W34" s="345"/>
    </row>
    <row r="35" spans="1:23" ht="15.75" customHeight="1">
      <c r="A35" s="346"/>
      <c r="B35" s="267"/>
      <c r="C35" s="351" t="s">
        <v>72</v>
      </c>
      <c r="D35" s="273"/>
      <c r="E35" s="352"/>
      <c r="F35" s="277">
        <v>0</v>
      </c>
      <c r="G35" s="279">
        <v>983</v>
      </c>
      <c r="H35" s="275">
        <v>0</v>
      </c>
      <c r="I35" s="276">
        <v>0</v>
      </c>
      <c r="J35" s="275">
        <v>602</v>
      </c>
      <c r="K35" s="276">
        <v>2508</v>
      </c>
      <c r="L35" s="277">
        <v>276</v>
      </c>
      <c r="M35" s="278">
        <v>224</v>
      </c>
      <c r="N35" s="344"/>
      <c r="O35" s="344"/>
      <c r="P35" s="344"/>
      <c r="Q35" s="344"/>
      <c r="R35" s="345"/>
      <c r="S35" s="345"/>
      <c r="T35" s="344"/>
      <c r="U35" s="344"/>
      <c r="V35" s="345"/>
      <c r="W35" s="345"/>
    </row>
    <row r="36" spans="1:23" ht="15.75" customHeight="1">
      <c r="A36" s="346"/>
      <c r="B36" s="272" t="s">
        <v>53</v>
      </c>
      <c r="C36" s="303"/>
      <c r="D36" s="303"/>
      <c r="E36" s="342" t="s">
        <v>42</v>
      </c>
      <c r="F36" s="305">
        <v>18839</v>
      </c>
      <c r="G36" s="308">
        <v>15998</v>
      </c>
      <c r="H36" s="305">
        <v>0</v>
      </c>
      <c r="I36" s="287">
        <v>0</v>
      </c>
      <c r="J36" s="305">
        <v>15930</v>
      </c>
      <c r="K36" s="287">
        <v>12940</v>
      </c>
      <c r="L36" s="305">
        <v>26</v>
      </c>
      <c r="M36" s="306">
        <v>16</v>
      </c>
      <c r="N36" s="344"/>
      <c r="O36" s="344"/>
      <c r="P36" s="344"/>
      <c r="Q36" s="344"/>
      <c r="R36" s="344"/>
      <c r="S36" s="344"/>
      <c r="T36" s="344"/>
      <c r="U36" s="344"/>
      <c r="V36" s="345"/>
      <c r="W36" s="345"/>
    </row>
    <row r="37" spans="1:23" ht="15.75" customHeight="1">
      <c r="A37" s="346"/>
      <c r="B37" s="234"/>
      <c r="C37" s="259" t="s">
        <v>73</v>
      </c>
      <c r="D37" s="118"/>
      <c r="E37" s="350"/>
      <c r="F37" s="129">
        <v>18768</v>
      </c>
      <c r="G37" s="264">
        <v>15692</v>
      </c>
      <c r="H37" s="129">
        <v>0</v>
      </c>
      <c r="I37" s="263">
        <v>0</v>
      </c>
      <c r="J37" s="129">
        <v>15463</v>
      </c>
      <c r="K37" s="263">
        <v>12411</v>
      </c>
      <c r="L37" s="129">
        <v>26</v>
      </c>
      <c r="M37" s="263">
        <v>16</v>
      </c>
      <c r="N37" s="344"/>
      <c r="O37" s="344"/>
      <c r="P37" s="344"/>
      <c r="Q37" s="344"/>
      <c r="R37" s="344"/>
      <c r="S37" s="344"/>
      <c r="T37" s="344"/>
      <c r="U37" s="344"/>
      <c r="V37" s="345"/>
      <c r="W37" s="345"/>
    </row>
    <row r="38" spans="1:23" ht="15.75" customHeight="1">
      <c r="A38" s="346"/>
      <c r="B38" s="267"/>
      <c r="C38" s="259" t="s">
        <v>74</v>
      </c>
      <c r="D38" s="118"/>
      <c r="E38" s="350"/>
      <c r="F38" s="129">
        <v>71</v>
      </c>
      <c r="G38" s="264">
        <v>306</v>
      </c>
      <c r="H38" s="129">
        <v>0</v>
      </c>
      <c r="I38" s="263">
        <v>0</v>
      </c>
      <c r="J38" s="129">
        <v>467</v>
      </c>
      <c r="K38" s="263">
        <v>528</v>
      </c>
      <c r="L38" s="129">
        <v>0</v>
      </c>
      <c r="M38" s="263">
        <v>0</v>
      </c>
      <c r="N38" s="344"/>
      <c r="O38" s="344"/>
      <c r="P38" s="345"/>
      <c r="Q38" s="345"/>
      <c r="R38" s="344"/>
      <c r="S38" s="344"/>
      <c r="T38" s="344"/>
      <c r="U38" s="344"/>
      <c r="V38" s="345"/>
      <c r="W38" s="345"/>
    </row>
    <row r="39" spans="1:23" ht="15.75" customHeight="1">
      <c r="A39" s="353"/>
      <c r="B39" s="354" t="s">
        <v>75</v>
      </c>
      <c r="C39" s="355"/>
      <c r="D39" s="355"/>
      <c r="E39" s="356" t="s">
        <v>107</v>
      </c>
      <c r="F39" s="325">
        <f aca="true" t="shared" si="4" ref="F39:L39">F32-F36</f>
        <v>1560</v>
      </c>
      <c r="G39" s="357">
        <f t="shared" si="4"/>
        <v>1620</v>
      </c>
      <c r="H39" s="325">
        <f t="shared" si="4"/>
        <v>0</v>
      </c>
      <c r="I39" s="326">
        <f t="shared" si="4"/>
        <v>0</v>
      </c>
      <c r="J39" s="325">
        <f t="shared" si="4"/>
        <v>26</v>
      </c>
      <c r="K39" s="326">
        <f t="shared" si="4"/>
        <v>1894</v>
      </c>
      <c r="L39" s="325">
        <f t="shared" si="4"/>
        <v>24895</v>
      </c>
      <c r="M39" s="326">
        <v>14400</v>
      </c>
      <c r="N39" s="344"/>
      <c r="O39" s="344"/>
      <c r="P39" s="344"/>
      <c r="Q39" s="344"/>
      <c r="R39" s="344"/>
      <c r="S39" s="344"/>
      <c r="T39" s="344"/>
      <c r="U39" s="344"/>
      <c r="V39" s="345"/>
      <c r="W39" s="345"/>
    </row>
    <row r="40" spans="1:23" ht="15.75" customHeight="1">
      <c r="A40" s="246" t="s">
        <v>86</v>
      </c>
      <c r="B40" s="272" t="s">
        <v>76</v>
      </c>
      <c r="C40" s="303"/>
      <c r="D40" s="303"/>
      <c r="E40" s="342" t="s">
        <v>44</v>
      </c>
      <c r="F40" s="305">
        <v>2352</v>
      </c>
      <c r="G40" s="308">
        <v>2637</v>
      </c>
      <c r="H40" s="305">
        <v>52</v>
      </c>
      <c r="I40" s="306">
        <v>50</v>
      </c>
      <c r="J40" s="305">
        <v>5786</v>
      </c>
      <c r="K40" s="306">
        <v>4849</v>
      </c>
      <c r="L40" s="305">
        <v>19330</v>
      </c>
      <c r="M40" s="306">
        <v>68357</v>
      </c>
      <c r="N40" s="344"/>
      <c r="O40" s="344"/>
      <c r="P40" s="344"/>
      <c r="Q40" s="344"/>
      <c r="R40" s="345"/>
      <c r="S40" s="345"/>
      <c r="T40" s="345"/>
      <c r="U40" s="345"/>
      <c r="V40" s="344"/>
      <c r="W40" s="344"/>
    </row>
    <row r="41" spans="1:23" ht="15.75" customHeight="1">
      <c r="A41" s="358"/>
      <c r="B41" s="267"/>
      <c r="C41" s="259" t="s">
        <v>77</v>
      </c>
      <c r="D41" s="118"/>
      <c r="E41" s="350"/>
      <c r="F41" s="359">
        <v>0</v>
      </c>
      <c r="G41" s="360">
        <v>1832</v>
      </c>
      <c r="H41" s="359">
        <v>0</v>
      </c>
      <c r="I41" s="361">
        <v>0</v>
      </c>
      <c r="J41" s="359">
        <v>3722</v>
      </c>
      <c r="K41" s="361">
        <v>4849</v>
      </c>
      <c r="L41" s="129">
        <v>12330</v>
      </c>
      <c r="M41" s="263">
        <v>62747</v>
      </c>
      <c r="N41" s="345"/>
      <c r="O41" s="345"/>
      <c r="P41" s="345"/>
      <c r="Q41" s="345"/>
      <c r="R41" s="345"/>
      <c r="S41" s="345"/>
      <c r="T41" s="345"/>
      <c r="U41" s="345"/>
      <c r="V41" s="344"/>
      <c r="W41" s="344"/>
    </row>
    <row r="42" spans="1:23" ht="15.75" customHeight="1">
      <c r="A42" s="358"/>
      <c r="B42" s="272" t="s">
        <v>64</v>
      </c>
      <c r="C42" s="303"/>
      <c r="D42" s="303"/>
      <c r="E42" s="342" t="s">
        <v>45</v>
      </c>
      <c r="F42" s="305">
        <v>2773</v>
      </c>
      <c r="G42" s="308">
        <v>3276</v>
      </c>
      <c r="H42" s="305">
        <v>52</v>
      </c>
      <c r="I42" s="306">
        <v>50</v>
      </c>
      <c r="J42" s="305">
        <v>5812</v>
      </c>
      <c r="K42" s="306">
        <v>6743</v>
      </c>
      <c r="L42" s="305">
        <v>44224</v>
      </c>
      <c r="M42" s="306">
        <v>82360</v>
      </c>
      <c r="N42" s="344"/>
      <c r="O42" s="344"/>
      <c r="P42" s="344"/>
      <c r="Q42" s="344"/>
      <c r="R42" s="345"/>
      <c r="S42" s="345"/>
      <c r="T42" s="344"/>
      <c r="U42" s="344"/>
      <c r="V42" s="344"/>
      <c r="W42" s="344"/>
    </row>
    <row r="43" spans="1:23" ht="15.75" customHeight="1">
      <c r="A43" s="358"/>
      <c r="B43" s="267"/>
      <c r="C43" s="259" t="s">
        <v>78</v>
      </c>
      <c r="D43" s="118"/>
      <c r="E43" s="350"/>
      <c r="F43" s="129">
        <v>791</v>
      </c>
      <c r="G43" s="264">
        <v>965</v>
      </c>
      <c r="H43" s="129">
        <v>38</v>
      </c>
      <c r="I43" s="263">
        <v>35</v>
      </c>
      <c r="J43" s="129">
        <v>4602</v>
      </c>
      <c r="K43" s="263">
        <v>3073</v>
      </c>
      <c r="L43" s="129">
        <v>32706</v>
      </c>
      <c r="M43" s="263">
        <v>63172</v>
      </c>
      <c r="N43" s="344"/>
      <c r="O43" s="344"/>
      <c r="P43" s="345"/>
      <c r="Q43" s="344"/>
      <c r="R43" s="345"/>
      <c r="S43" s="345"/>
      <c r="T43" s="344"/>
      <c r="U43" s="344"/>
      <c r="V43" s="345"/>
      <c r="W43" s="345"/>
    </row>
    <row r="44" spans="1:23" ht="15.75" customHeight="1">
      <c r="A44" s="362"/>
      <c r="B44" s="296" t="s">
        <v>75</v>
      </c>
      <c r="C44" s="236"/>
      <c r="D44" s="236"/>
      <c r="E44" s="356" t="s">
        <v>108</v>
      </c>
      <c r="F44" s="298">
        <f aca="true" t="shared" si="5" ref="F44:L44">F40-F42</f>
        <v>-421</v>
      </c>
      <c r="G44" s="363">
        <f t="shared" si="5"/>
        <v>-639</v>
      </c>
      <c r="H44" s="298">
        <f t="shared" si="5"/>
        <v>0</v>
      </c>
      <c r="I44" s="299">
        <f t="shared" si="5"/>
        <v>0</v>
      </c>
      <c r="J44" s="298">
        <f t="shared" si="5"/>
        <v>-26</v>
      </c>
      <c r="K44" s="299">
        <f t="shared" si="5"/>
        <v>-1894</v>
      </c>
      <c r="L44" s="298">
        <f t="shared" si="5"/>
        <v>-24894</v>
      </c>
      <c r="M44" s="299">
        <v>-14003</v>
      </c>
      <c r="N44" s="345"/>
      <c r="O44" s="345"/>
      <c r="P44" s="344"/>
      <c r="Q44" s="344"/>
      <c r="R44" s="345"/>
      <c r="S44" s="345"/>
      <c r="T44" s="344"/>
      <c r="U44" s="344"/>
      <c r="V44" s="344"/>
      <c r="W44" s="344"/>
    </row>
    <row r="45" spans="1:23" ht="15.75" customHeight="1">
      <c r="A45" s="364" t="s">
        <v>87</v>
      </c>
      <c r="B45" s="365" t="s">
        <v>79</v>
      </c>
      <c r="C45" s="366"/>
      <c r="D45" s="366"/>
      <c r="E45" s="367" t="s">
        <v>109</v>
      </c>
      <c r="F45" s="368">
        <f aca="true" t="shared" si="6" ref="F45:M45">F39+F44</f>
        <v>1139</v>
      </c>
      <c r="G45" s="369">
        <f t="shared" si="6"/>
        <v>981</v>
      </c>
      <c r="H45" s="368">
        <f t="shared" si="6"/>
        <v>0</v>
      </c>
      <c r="I45" s="369">
        <f t="shared" si="6"/>
        <v>0</v>
      </c>
      <c r="J45" s="368">
        <f t="shared" si="6"/>
        <v>0</v>
      </c>
      <c r="K45" s="369">
        <f t="shared" si="6"/>
        <v>0</v>
      </c>
      <c r="L45" s="368">
        <f t="shared" si="6"/>
        <v>1</v>
      </c>
      <c r="M45" s="369">
        <f t="shared" si="6"/>
        <v>397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</row>
    <row r="46" spans="1:23" ht="15.75" customHeight="1">
      <c r="A46" s="370"/>
      <c r="B46" s="117" t="s">
        <v>80</v>
      </c>
      <c r="C46" s="118"/>
      <c r="D46" s="118"/>
      <c r="E46" s="118"/>
      <c r="F46" s="359">
        <v>0</v>
      </c>
      <c r="G46" s="360">
        <v>0</v>
      </c>
      <c r="H46" s="359">
        <v>0</v>
      </c>
      <c r="I46" s="361">
        <v>0</v>
      </c>
      <c r="J46" s="359">
        <v>0</v>
      </c>
      <c r="K46" s="361">
        <v>0</v>
      </c>
      <c r="L46" s="129">
        <v>0</v>
      </c>
      <c r="M46" s="263">
        <v>0</v>
      </c>
      <c r="N46" s="345"/>
      <c r="O46" s="345"/>
      <c r="P46" s="345"/>
      <c r="Q46" s="345"/>
      <c r="R46" s="345"/>
      <c r="S46" s="345"/>
      <c r="T46" s="345"/>
      <c r="U46" s="345"/>
      <c r="V46" s="345"/>
      <c r="W46" s="345"/>
    </row>
    <row r="47" spans="1:23" ht="15.75" customHeight="1">
      <c r="A47" s="370"/>
      <c r="B47" s="117" t="s">
        <v>81</v>
      </c>
      <c r="C47" s="118"/>
      <c r="D47" s="118"/>
      <c r="E47" s="118"/>
      <c r="F47" s="129">
        <v>0</v>
      </c>
      <c r="G47" s="264">
        <v>0</v>
      </c>
      <c r="H47" s="129">
        <v>0</v>
      </c>
      <c r="I47" s="263">
        <v>0</v>
      </c>
      <c r="J47" s="129">
        <v>0</v>
      </c>
      <c r="K47" s="263">
        <v>0</v>
      </c>
      <c r="L47" s="129">
        <v>0</v>
      </c>
      <c r="M47" s="263">
        <v>0</v>
      </c>
      <c r="N47" s="344"/>
      <c r="O47" s="344"/>
      <c r="P47" s="344"/>
      <c r="Q47" s="344"/>
      <c r="R47" s="344"/>
      <c r="S47" s="344"/>
      <c r="T47" s="344"/>
      <c r="U47" s="344"/>
      <c r="V47" s="344"/>
      <c r="W47" s="344"/>
    </row>
    <row r="48" spans="1:23" ht="15.75" customHeight="1">
      <c r="A48" s="371"/>
      <c r="B48" s="296" t="s">
        <v>82</v>
      </c>
      <c r="C48" s="236"/>
      <c r="D48" s="236"/>
      <c r="E48" s="236"/>
      <c r="F48" s="325">
        <v>0</v>
      </c>
      <c r="G48" s="372">
        <v>0</v>
      </c>
      <c r="H48" s="327">
        <v>0</v>
      </c>
      <c r="I48" s="373">
        <v>0</v>
      </c>
      <c r="J48" s="327">
        <v>0</v>
      </c>
      <c r="K48" s="373">
        <v>0</v>
      </c>
      <c r="L48" s="325">
        <v>0</v>
      </c>
      <c r="M48" s="326">
        <v>0</v>
      </c>
      <c r="N48" s="344"/>
      <c r="O48" s="344"/>
      <c r="P48" s="344"/>
      <c r="Q48" s="344"/>
      <c r="R48" s="344"/>
      <c r="S48" s="344"/>
      <c r="T48" s="344"/>
      <c r="U48" s="344"/>
      <c r="V48" s="344"/>
      <c r="W48" s="344"/>
    </row>
    <row r="49" spans="1:16" ht="15.75" customHeight="1">
      <c r="A49" s="149" t="s">
        <v>110</v>
      </c>
      <c r="O49" s="234"/>
      <c r="P49" s="234"/>
    </row>
    <row r="50" spans="1:16" ht="15.75" customHeight="1">
      <c r="A50" s="149"/>
      <c r="O50" s="234"/>
      <c r="P50" s="234"/>
    </row>
  </sheetData>
  <sheetProtection/>
  <mergeCells count="30">
    <mergeCell ref="P6:Q6"/>
    <mergeCell ref="P25:P26"/>
    <mergeCell ref="Q25:Q26"/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N25:N26"/>
    <mergeCell ref="O25:O26"/>
    <mergeCell ref="I25:I26"/>
    <mergeCell ref="J6:K6"/>
    <mergeCell ref="F30:G30"/>
    <mergeCell ref="H30:I30"/>
    <mergeCell ref="J30:K30"/>
    <mergeCell ref="L30:M30"/>
    <mergeCell ref="L25:L26"/>
    <mergeCell ref="M25:M26"/>
  </mergeCells>
  <printOptions horizontalCentered="1"/>
  <pageMargins left="0.7874015748031497" right="0.2755905511811024" top="0.3937007874015748" bottom="0.35433070866141736" header="0.1968503937007874" footer="0.1968503937007874"/>
  <pageSetup fitToHeight="1" fitToWidth="1"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" sqref="F4"/>
    </sheetView>
  </sheetViews>
  <sheetFormatPr defaultColWidth="8.796875" defaultRowHeight="14.25"/>
  <cols>
    <col min="1" max="2" width="3.59765625" style="121" customWidth="1"/>
    <col min="3" max="4" width="1.59765625" style="121" customWidth="1"/>
    <col min="5" max="5" width="32.59765625" style="121" customWidth="1"/>
    <col min="6" max="6" width="15.59765625" style="121" customWidth="1"/>
    <col min="7" max="7" width="10.59765625" style="121" customWidth="1"/>
    <col min="8" max="8" width="15.59765625" style="121" customWidth="1"/>
    <col min="9" max="9" width="10.59765625" style="121" customWidth="1"/>
    <col min="10" max="11" width="9" style="121" customWidth="1"/>
    <col min="12" max="12" width="9.8984375" style="121" customWidth="1"/>
    <col min="13" max="16384" width="9" style="121" customWidth="1"/>
  </cols>
  <sheetData>
    <row r="1" spans="1:6" ht="33.75" customHeight="1">
      <c r="A1" s="146" t="s">
        <v>0</v>
      </c>
      <c r="B1" s="146"/>
      <c r="C1" s="146"/>
      <c r="D1" s="146"/>
      <c r="E1" s="147" t="s">
        <v>269</v>
      </c>
      <c r="F1" s="148"/>
    </row>
    <row r="3" ht="14.25">
      <c r="A3" s="150" t="s">
        <v>111</v>
      </c>
    </row>
    <row r="5" spans="1:5" ht="13.5">
      <c r="A5" s="151" t="s">
        <v>240</v>
      </c>
      <c r="B5" s="151"/>
      <c r="C5" s="151"/>
      <c r="D5" s="151"/>
      <c r="E5" s="151"/>
    </row>
    <row r="6" spans="1:9" ht="14.25">
      <c r="A6" s="152"/>
      <c r="H6" s="374"/>
      <c r="I6" s="375" t="s">
        <v>1</v>
      </c>
    </row>
    <row r="7" spans="1:9" ht="27" customHeight="1">
      <c r="A7" s="155"/>
      <c r="B7" s="376"/>
      <c r="C7" s="376"/>
      <c r="D7" s="376"/>
      <c r="E7" s="376"/>
      <c r="F7" s="377" t="s">
        <v>241</v>
      </c>
      <c r="G7" s="378"/>
      <c r="H7" s="379" t="s">
        <v>2</v>
      </c>
      <c r="I7" s="160" t="s">
        <v>22</v>
      </c>
    </row>
    <row r="8" spans="1:9" ht="16.5" customHeight="1">
      <c r="A8" s="380"/>
      <c r="B8" s="381"/>
      <c r="C8" s="381"/>
      <c r="D8" s="381"/>
      <c r="E8" s="381"/>
      <c r="F8" s="382" t="s">
        <v>112</v>
      </c>
      <c r="G8" s="383" t="s">
        <v>3</v>
      </c>
      <c r="H8" s="384"/>
      <c r="I8" s="385"/>
    </row>
    <row r="9" spans="1:9" ht="18" customHeight="1">
      <c r="A9" s="386" t="s">
        <v>88</v>
      </c>
      <c r="B9" s="386" t="s">
        <v>90</v>
      </c>
      <c r="C9" s="247" t="s">
        <v>4</v>
      </c>
      <c r="D9" s="248"/>
      <c r="E9" s="248"/>
      <c r="F9" s="170">
        <v>395376</v>
      </c>
      <c r="G9" s="171">
        <f>F9/$F$27*100</f>
        <v>34.66528955690792</v>
      </c>
      <c r="H9" s="172">
        <v>352263</v>
      </c>
      <c r="I9" s="173">
        <f aca="true" t="shared" si="0" ref="I9:I45">(F9/H9-1)*100</f>
        <v>12.238866982907659</v>
      </c>
    </row>
    <row r="10" spans="1:9" ht="18" customHeight="1">
      <c r="A10" s="387"/>
      <c r="B10" s="387"/>
      <c r="C10" s="282"/>
      <c r="D10" s="283" t="s">
        <v>23</v>
      </c>
      <c r="E10" s="284"/>
      <c r="F10" s="179">
        <v>123823</v>
      </c>
      <c r="G10" s="180">
        <f aca="true" t="shared" si="1" ref="G10:G27">F10/$F$27*100</f>
        <v>10.85640036017616</v>
      </c>
      <c r="H10" s="181">
        <v>125650</v>
      </c>
      <c r="I10" s="182">
        <f t="shared" si="0"/>
        <v>-1.4540389972144796</v>
      </c>
    </row>
    <row r="11" spans="1:9" ht="18" customHeight="1">
      <c r="A11" s="387"/>
      <c r="B11" s="387"/>
      <c r="C11" s="282"/>
      <c r="D11" s="388"/>
      <c r="E11" s="389" t="s">
        <v>24</v>
      </c>
      <c r="F11" s="119">
        <v>97505</v>
      </c>
      <c r="G11" s="185">
        <f t="shared" si="1"/>
        <v>8.548923197782129</v>
      </c>
      <c r="H11" s="186">
        <v>97384</v>
      </c>
      <c r="I11" s="187">
        <f t="shared" si="0"/>
        <v>0.12425039020784734</v>
      </c>
    </row>
    <row r="12" spans="1:9" ht="18" customHeight="1">
      <c r="A12" s="387"/>
      <c r="B12" s="387"/>
      <c r="C12" s="282"/>
      <c r="D12" s="388"/>
      <c r="E12" s="389" t="s">
        <v>25</v>
      </c>
      <c r="F12" s="119">
        <v>14940</v>
      </c>
      <c r="G12" s="185">
        <f t="shared" si="1"/>
        <v>1.3098909037984208</v>
      </c>
      <c r="H12" s="186">
        <v>16590</v>
      </c>
      <c r="I12" s="187">
        <f t="shared" si="0"/>
        <v>-9.945750452079572</v>
      </c>
    </row>
    <row r="13" spans="1:9" ht="18" customHeight="1">
      <c r="A13" s="387"/>
      <c r="B13" s="387"/>
      <c r="C13" s="282"/>
      <c r="D13" s="390"/>
      <c r="E13" s="389" t="s">
        <v>26</v>
      </c>
      <c r="F13" s="119">
        <v>1006</v>
      </c>
      <c r="G13" s="185">
        <f t="shared" si="1"/>
        <v>0.08820282792645322</v>
      </c>
      <c r="H13" s="186">
        <v>1148</v>
      </c>
      <c r="I13" s="187">
        <f t="shared" si="0"/>
        <v>-12.369337979094075</v>
      </c>
    </row>
    <row r="14" spans="1:9" ht="18" customHeight="1">
      <c r="A14" s="387"/>
      <c r="B14" s="387"/>
      <c r="C14" s="282"/>
      <c r="D14" s="391" t="s">
        <v>27</v>
      </c>
      <c r="E14" s="303"/>
      <c r="F14" s="172">
        <f>F15+F16</f>
        <v>70114</v>
      </c>
      <c r="G14" s="171">
        <f t="shared" si="1"/>
        <v>6.147368864051035</v>
      </c>
      <c r="H14" s="172">
        <f>H15+H16</f>
        <v>59683</v>
      </c>
      <c r="I14" s="191">
        <f t="shared" si="0"/>
        <v>17.477338605633097</v>
      </c>
    </row>
    <row r="15" spans="1:9" ht="18" customHeight="1">
      <c r="A15" s="387"/>
      <c r="B15" s="387"/>
      <c r="C15" s="282"/>
      <c r="D15" s="388"/>
      <c r="E15" s="389" t="s">
        <v>28</v>
      </c>
      <c r="F15" s="119">
        <v>2970</v>
      </c>
      <c r="G15" s="185">
        <f t="shared" si="1"/>
        <v>0.2603999989478788</v>
      </c>
      <c r="H15" s="186">
        <v>2804</v>
      </c>
      <c r="I15" s="187">
        <f t="shared" si="0"/>
        <v>5.920114122681874</v>
      </c>
    </row>
    <row r="16" spans="1:9" ht="18" customHeight="1">
      <c r="A16" s="387"/>
      <c r="B16" s="387"/>
      <c r="C16" s="282"/>
      <c r="D16" s="388"/>
      <c r="E16" s="392" t="s">
        <v>29</v>
      </c>
      <c r="F16" s="179">
        <v>67144</v>
      </c>
      <c r="G16" s="180">
        <f t="shared" si="1"/>
        <v>5.886968865103156</v>
      </c>
      <c r="H16" s="181">
        <v>56879</v>
      </c>
      <c r="I16" s="182">
        <f t="shared" si="0"/>
        <v>18.04708240299584</v>
      </c>
    </row>
    <row r="17" spans="1:9" ht="18" customHeight="1">
      <c r="A17" s="387"/>
      <c r="B17" s="387"/>
      <c r="C17" s="282"/>
      <c r="D17" s="393" t="s">
        <v>30</v>
      </c>
      <c r="E17" s="394"/>
      <c r="F17" s="179">
        <v>101883</v>
      </c>
      <c r="G17" s="180">
        <f t="shared" si="1"/>
        <v>8.932772085120112</v>
      </c>
      <c r="H17" s="181">
        <v>67744</v>
      </c>
      <c r="I17" s="182">
        <f t="shared" si="0"/>
        <v>50.39413084553615</v>
      </c>
    </row>
    <row r="18" spans="1:9" ht="18" customHeight="1">
      <c r="A18" s="387"/>
      <c r="B18" s="387"/>
      <c r="C18" s="282"/>
      <c r="D18" s="393" t="s">
        <v>94</v>
      </c>
      <c r="E18" s="395"/>
      <c r="F18" s="119">
        <v>6090</v>
      </c>
      <c r="G18" s="185">
        <f t="shared" si="1"/>
        <v>0.5339515129941353</v>
      </c>
      <c r="H18" s="186">
        <v>6373</v>
      </c>
      <c r="I18" s="187">
        <f t="shared" si="0"/>
        <v>-4.440608818452851</v>
      </c>
    </row>
    <row r="19" spans="1:9" ht="18" customHeight="1">
      <c r="A19" s="387"/>
      <c r="B19" s="387"/>
      <c r="C19" s="267"/>
      <c r="D19" s="393" t="s">
        <v>95</v>
      </c>
      <c r="E19" s="395"/>
      <c r="F19" s="119">
        <v>0</v>
      </c>
      <c r="G19" s="185">
        <f t="shared" si="1"/>
        <v>0</v>
      </c>
      <c r="H19" s="186">
        <v>0</v>
      </c>
      <c r="I19" s="187" t="e">
        <f t="shared" si="0"/>
        <v>#DIV/0!</v>
      </c>
    </row>
    <row r="20" spans="1:9" ht="18" customHeight="1">
      <c r="A20" s="387"/>
      <c r="B20" s="387"/>
      <c r="C20" s="117" t="s">
        <v>5</v>
      </c>
      <c r="D20" s="118"/>
      <c r="E20" s="118"/>
      <c r="F20" s="119">
        <v>51538</v>
      </c>
      <c r="G20" s="185">
        <f t="shared" si="1"/>
        <v>4.518685234267938</v>
      </c>
      <c r="H20" s="186">
        <v>56345</v>
      </c>
      <c r="I20" s="187">
        <f t="shared" si="0"/>
        <v>-8.531369243056176</v>
      </c>
    </row>
    <row r="21" spans="1:9" ht="18" customHeight="1">
      <c r="A21" s="387"/>
      <c r="B21" s="387"/>
      <c r="C21" s="117" t="s">
        <v>6</v>
      </c>
      <c r="D21" s="118"/>
      <c r="E21" s="118"/>
      <c r="F21" s="119">
        <v>207213</v>
      </c>
      <c r="G21" s="185">
        <f t="shared" si="1"/>
        <v>18.167765987200944</v>
      </c>
      <c r="H21" s="186">
        <v>200271</v>
      </c>
      <c r="I21" s="187">
        <f t="shared" si="0"/>
        <v>3.466303159219253</v>
      </c>
    </row>
    <row r="22" spans="1:9" ht="18" customHeight="1">
      <c r="A22" s="387"/>
      <c r="B22" s="387"/>
      <c r="C22" s="117" t="s">
        <v>31</v>
      </c>
      <c r="D22" s="118"/>
      <c r="E22" s="118"/>
      <c r="F22" s="119">
        <v>15696</v>
      </c>
      <c r="G22" s="185">
        <f t="shared" si="1"/>
        <v>1.3761745398942442</v>
      </c>
      <c r="H22" s="186">
        <v>13728</v>
      </c>
      <c r="I22" s="187">
        <f t="shared" si="0"/>
        <v>14.335664335664333</v>
      </c>
    </row>
    <row r="23" spans="1:9" ht="18" customHeight="1">
      <c r="A23" s="387"/>
      <c r="B23" s="387"/>
      <c r="C23" s="117" t="s">
        <v>7</v>
      </c>
      <c r="D23" s="118"/>
      <c r="E23" s="118"/>
      <c r="F23" s="119">
        <v>126233</v>
      </c>
      <c r="G23" s="185">
        <f t="shared" si="1"/>
        <v>11.067701369423428</v>
      </c>
      <c r="H23" s="186">
        <v>133492</v>
      </c>
      <c r="I23" s="187">
        <f t="shared" si="0"/>
        <v>-5.437779042938907</v>
      </c>
    </row>
    <row r="24" spans="1:9" ht="18" customHeight="1">
      <c r="A24" s="387"/>
      <c r="B24" s="387"/>
      <c r="C24" s="117" t="s">
        <v>32</v>
      </c>
      <c r="D24" s="118"/>
      <c r="E24" s="118"/>
      <c r="F24" s="119">
        <v>1927</v>
      </c>
      <c r="G24" s="185">
        <f t="shared" si="1"/>
        <v>0.16895313063049242</v>
      </c>
      <c r="H24" s="186">
        <v>1848</v>
      </c>
      <c r="I24" s="187">
        <f t="shared" si="0"/>
        <v>4.274891774891776</v>
      </c>
    </row>
    <row r="25" spans="1:9" ht="18" customHeight="1">
      <c r="A25" s="387"/>
      <c r="B25" s="387"/>
      <c r="C25" s="117" t="s">
        <v>8</v>
      </c>
      <c r="D25" s="118"/>
      <c r="E25" s="118"/>
      <c r="F25" s="119">
        <v>157219</v>
      </c>
      <c r="G25" s="185">
        <f t="shared" si="1"/>
        <v>13.784453681678974</v>
      </c>
      <c r="H25" s="186">
        <v>161969</v>
      </c>
      <c r="I25" s="187">
        <f t="shared" si="0"/>
        <v>-2.9326599534478803</v>
      </c>
    </row>
    <row r="26" spans="1:9" ht="18" customHeight="1">
      <c r="A26" s="387"/>
      <c r="B26" s="387"/>
      <c r="C26" s="396" t="s">
        <v>9</v>
      </c>
      <c r="D26" s="397"/>
      <c r="E26" s="397"/>
      <c r="F26" s="203">
        <v>185351</v>
      </c>
      <c r="G26" s="204">
        <f t="shared" si="1"/>
        <v>16.250976499996053</v>
      </c>
      <c r="H26" s="205">
        <v>211284</v>
      </c>
      <c r="I26" s="206">
        <f t="shared" si="0"/>
        <v>-12.274000870865754</v>
      </c>
    </row>
    <row r="27" spans="1:9" ht="18" customHeight="1">
      <c r="A27" s="387"/>
      <c r="B27" s="398"/>
      <c r="C27" s="296" t="s">
        <v>10</v>
      </c>
      <c r="D27" s="236"/>
      <c r="E27" s="236"/>
      <c r="F27" s="210">
        <f>SUM(F9,F20:F26)</f>
        <v>1140553</v>
      </c>
      <c r="G27" s="211">
        <f t="shared" si="1"/>
        <v>100</v>
      </c>
      <c r="H27" s="210">
        <f>SUM(H9,H20:H26)</f>
        <v>1131200</v>
      </c>
      <c r="I27" s="212">
        <f t="shared" si="0"/>
        <v>0.8268210749646343</v>
      </c>
    </row>
    <row r="28" spans="1:9" ht="18" customHeight="1">
      <c r="A28" s="387"/>
      <c r="B28" s="386" t="s">
        <v>89</v>
      </c>
      <c r="C28" s="247" t="s">
        <v>11</v>
      </c>
      <c r="D28" s="248"/>
      <c r="E28" s="248"/>
      <c r="F28" s="170">
        <f>F29+F30+F31</f>
        <v>485643</v>
      </c>
      <c r="G28" s="171">
        <f aca="true" t="shared" si="2" ref="G28:G45">F28/$F$45*100</f>
        <v>43.74046977212116</v>
      </c>
      <c r="H28" s="170">
        <f>H29+H30+H31</f>
        <v>481723</v>
      </c>
      <c r="I28" s="213">
        <f t="shared" si="0"/>
        <v>0.813745658812226</v>
      </c>
    </row>
    <row r="29" spans="1:9" ht="18" customHeight="1">
      <c r="A29" s="387"/>
      <c r="B29" s="387"/>
      <c r="C29" s="282"/>
      <c r="D29" s="259" t="s">
        <v>12</v>
      </c>
      <c r="E29" s="118"/>
      <c r="F29" s="119">
        <v>318101</v>
      </c>
      <c r="G29" s="185">
        <f t="shared" si="2"/>
        <v>28.650443175298552</v>
      </c>
      <c r="H29" s="119">
        <v>314980</v>
      </c>
      <c r="I29" s="215">
        <f t="shared" si="0"/>
        <v>0.9908565623214072</v>
      </c>
    </row>
    <row r="30" spans="1:9" ht="18" customHeight="1">
      <c r="A30" s="387"/>
      <c r="B30" s="387"/>
      <c r="C30" s="282"/>
      <c r="D30" s="259" t="s">
        <v>33</v>
      </c>
      <c r="E30" s="118"/>
      <c r="F30" s="119">
        <v>22494</v>
      </c>
      <c r="G30" s="185">
        <f t="shared" si="2"/>
        <v>2.0259699554077653</v>
      </c>
      <c r="H30" s="119">
        <v>21983</v>
      </c>
      <c r="I30" s="215">
        <f t="shared" si="0"/>
        <v>2.324523495428288</v>
      </c>
    </row>
    <row r="31" spans="1:9" ht="18" customHeight="1">
      <c r="A31" s="387"/>
      <c r="B31" s="387"/>
      <c r="C31" s="310"/>
      <c r="D31" s="259" t="s">
        <v>13</v>
      </c>
      <c r="E31" s="118"/>
      <c r="F31" s="119">
        <v>145048</v>
      </c>
      <c r="G31" s="185">
        <f t="shared" si="2"/>
        <v>13.064056641414846</v>
      </c>
      <c r="H31" s="119">
        <v>144760</v>
      </c>
      <c r="I31" s="215">
        <f t="shared" si="0"/>
        <v>0.19894998618403825</v>
      </c>
    </row>
    <row r="32" spans="1:9" ht="18" customHeight="1">
      <c r="A32" s="387"/>
      <c r="B32" s="387"/>
      <c r="C32" s="272" t="s">
        <v>14</v>
      </c>
      <c r="D32" s="303"/>
      <c r="E32" s="303"/>
      <c r="F32" s="170">
        <f>F33+F34+F35+F36+F37+F38</f>
        <v>475880</v>
      </c>
      <c r="G32" s="171">
        <f t="shared" si="2"/>
        <v>42.86114441092946</v>
      </c>
      <c r="H32" s="170">
        <f>H33+H34+H35+H36+H37+H38</f>
        <v>463134</v>
      </c>
      <c r="I32" s="213">
        <f t="shared" si="0"/>
        <v>2.7521192570616693</v>
      </c>
    </row>
    <row r="33" spans="1:9" ht="18" customHeight="1">
      <c r="A33" s="387"/>
      <c r="B33" s="387"/>
      <c r="C33" s="282"/>
      <c r="D33" s="259" t="s">
        <v>15</v>
      </c>
      <c r="E33" s="118"/>
      <c r="F33" s="119">
        <v>40320</v>
      </c>
      <c r="G33" s="185">
        <f t="shared" si="2"/>
        <v>3.6315065618405398</v>
      </c>
      <c r="H33" s="119">
        <v>40384</v>
      </c>
      <c r="I33" s="215">
        <f t="shared" si="0"/>
        <v>-0.15847860538826808</v>
      </c>
    </row>
    <row r="34" spans="1:9" ht="18" customHeight="1">
      <c r="A34" s="387"/>
      <c r="B34" s="387"/>
      <c r="C34" s="282"/>
      <c r="D34" s="259" t="s">
        <v>34</v>
      </c>
      <c r="E34" s="118"/>
      <c r="F34" s="119">
        <v>7845</v>
      </c>
      <c r="G34" s="185">
        <f t="shared" si="2"/>
        <v>0.7065766115485872</v>
      </c>
      <c r="H34" s="119">
        <v>7567</v>
      </c>
      <c r="I34" s="215">
        <f t="shared" si="0"/>
        <v>3.6738469670939633</v>
      </c>
    </row>
    <row r="35" spans="1:9" ht="18" customHeight="1">
      <c r="A35" s="387"/>
      <c r="B35" s="387"/>
      <c r="C35" s="282"/>
      <c r="D35" s="259" t="s">
        <v>35</v>
      </c>
      <c r="E35" s="118"/>
      <c r="F35" s="119">
        <v>260015</v>
      </c>
      <c r="G35" s="185">
        <f t="shared" si="2"/>
        <v>23.418804034647025</v>
      </c>
      <c r="H35" s="119">
        <v>225717</v>
      </c>
      <c r="I35" s="215">
        <f t="shared" si="0"/>
        <v>15.195133729404532</v>
      </c>
    </row>
    <row r="36" spans="1:9" ht="18" customHeight="1">
      <c r="A36" s="387"/>
      <c r="B36" s="387"/>
      <c r="C36" s="282"/>
      <c r="D36" s="259" t="s">
        <v>36</v>
      </c>
      <c r="E36" s="118"/>
      <c r="F36" s="119">
        <v>7613</v>
      </c>
      <c r="G36" s="185">
        <f t="shared" si="2"/>
        <v>0.6856810380776792</v>
      </c>
      <c r="H36" s="119">
        <v>48801</v>
      </c>
      <c r="I36" s="215">
        <f t="shared" si="0"/>
        <v>-84.39990983791316</v>
      </c>
    </row>
    <row r="37" spans="1:9" ht="18" customHeight="1">
      <c r="A37" s="387"/>
      <c r="B37" s="387"/>
      <c r="C37" s="282"/>
      <c r="D37" s="259" t="s">
        <v>16</v>
      </c>
      <c r="E37" s="118"/>
      <c r="F37" s="119">
        <v>29819</v>
      </c>
      <c r="G37" s="185">
        <f t="shared" si="2"/>
        <v>2.6857116609008695</v>
      </c>
      <c r="H37" s="119">
        <v>46732</v>
      </c>
      <c r="I37" s="215">
        <f t="shared" si="0"/>
        <v>-36.19147479243345</v>
      </c>
    </row>
    <row r="38" spans="1:9" ht="18" customHeight="1">
      <c r="A38" s="387"/>
      <c r="B38" s="387"/>
      <c r="C38" s="310"/>
      <c r="D38" s="259" t="s">
        <v>37</v>
      </c>
      <c r="E38" s="118"/>
      <c r="F38" s="119">
        <v>130268</v>
      </c>
      <c r="G38" s="185">
        <f t="shared" si="2"/>
        <v>11.732864503914769</v>
      </c>
      <c r="H38" s="119">
        <v>93933</v>
      </c>
      <c r="I38" s="215">
        <f t="shared" si="0"/>
        <v>38.68182640818456</v>
      </c>
    </row>
    <row r="39" spans="1:9" ht="18" customHeight="1">
      <c r="A39" s="387"/>
      <c r="B39" s="387"/>
      <c r="C39" s="272" t="s">
        <v>17</v>
      </c>
      <c r="D39" s="303"/>
      <c r="E39" s="303"/>
      <c r="F39" s="170">
        <f>F40+F43</f>
        <v>148760</v>
      </c>
      <c r="G39" s="171">
        <f t="shared" si="2"/>
        <v>13.398385816949373</v>
      </c>
      <c r="H39" s="170">
        <f>H40+H43</f>
        <v>164759</v>
      </c>
      <c r="I39" s="213">
        <f t="shared" si="0"/>
        <v>-9.710546920046859</v>
      </c>
    </row>
    <row r="40" spans="1:9" ht="18" customHeight="1">
      <c r="A40" s="387"/>
      <c r="B40" s="387"/>
      <c r="C40" s="282"/>
      <c r="D40" s="283" t="s">
        <v>18</v>
      </c>
      <c r="E40" s="284"/>
      <c r="F40" s="179">
        <f>F41+F42</f>
        <v>143059</v>
      </c>
      <c r="G40" s="180">
        <f t="shared" si="2"/>
        <v>12.884913125752623</v>
      </c>
      <c r="H40" s="179">
        <f>H41+H42</f>
        <v>159494</v>
      </c>
      <c r="I40" s="218">
        <f t="shared" si="0"/>
        <v>-10.304462863806785</v>
      </c>
    </row>
    <row r="41" spans="1:9" ht="18" customHeight="1">
      <c r="A41" s="387"/>
      <c r="B41" s="387"/>
      <c r="C41" s="282"/>
      <c r="D41" s="388"/>
      <c r="E41" s="219" t="s">
        <v>92</v>
      </c>
      <c r="F41" s="119">
        <v>113091</v>
      </c>
      <c r="G41" s="185">
        <f t="shared" si="2"/>
        <v>10.185781462924318</v>
      </c>
      <c r="H41" s="119">
        <v>121116</v>
      </c>
      <c r="I41" s="399">
        <f t="shared" si="0"/>
        <v>-6.625879322302586</v>
      </c>
    </row>
    <row r="42" spans="1:9" ht="18" customHeight="1">
      <c r="A42" s="387"/>
      <c r="B42" s="387"/>
      <c r="C42" s="282"/>
      <c r="D42" s="390"/>
      <c r="E42" s="400" t="s">
        <v>38</v>
      </c>
      <c r="F42" s="119">
        <v>29968</v>
      </c>
      <c r="G42" s="185">
        <f t="shared" si="2"/>
        <v>2.699131662828306</v>
      </c>
      <c r="H42" s="119">
        <v>38378</v>
      </c>
      <c r="I42" s="399">
        <f t="shared" si="0"/>
        <v>-21.91359633123143</v>
      </c>
    </row>
    <row r="43" spans="1:9" ht="18" customHeight="1">
      <c r="A43" s="387"/>
      <c r="B43" s="387"/>
      <c r="C43" s="282"/>
      <c r="D43" s="259" t="s">
        <v>39</v>
      </c>
      <c r="E43" s="401"/>
      <c r="F43" s="119">
        <v>5701</v>
      </c>
      <c r="G43" s="185">
        <f t="shared" si="2"/>
        <v>0.513472691196749</v>
      </c>
      <c r="H43" s="179">
        <v>5265</v>
      </c>
      <c r="I43" s="402">
        <f t="shared" si="0"/>
        <v>8.281101614434938</v>
      </c>
    </row>
    <row r="44" spans="1:9" ht="18" customHeight="1">
      <c r="A44" s="387"/>
      <c r="B44" s="387"/>
      <c r="C44" s="354"/>
      <c r="D44" s="403" t="s">
        <v>40</v>
      </c>
      <c r="E44" s="404"/>
      <c r="F44" s="210">
        <v>0</v>
      </c>
      <c r="G44" s="211">
        <f t="shared" si="2"/>
        <v>0</v>
      </c>
      <c r="H44" s="205">
        <v>0</v>
      </c>
      <c r="I44" s="206" t="e">
        <f t="shared" si="0"/>
        <v>#DIV/0!</v>
      </c>
    </row>
    <row r="45" spans="1:9" ht="18" customHeight="1">
      <c r="A45" s="398"/>
      <c r="B45" s="398"/>
      <c r="C45" s="354" t="s">
        <v>19</v>
      </c>
      <c r="D45" s="355"/>
      <c r="E45" s="355"/>
      <c r="F45" s="227">
        <f>SUM(F28,F32,F39)</f>
        <v>1110283</v>
      </c>
      <c r="G45" s="211">
        <f t="shared" si="2"/>
        <v>100</v>
      </c>
      <c r="H45" s="227">
        <f>SUM(H28,H32,H39)</f>
        <v>1109616</v>
      </c>
      <c r="I45" s="405">
        <f t="shared" si="0"/>
        <v>0.06011088520714303</v>
      </c>
    </row>
    <row r="46" ht="13.5">
      <c r="A46" s="228" t="s">
        <v>20</v>
      </c>
    </row>
    <row r="47" ht="13.5">
      <c r="A47" s="229" t="s">
        <v>21</v>
      </c>
    </row>
    <row r="57" ht="13.5">
      <c r="I57" s="234"/>
    </row>
    <row r="58" ht="13.5">
      <c r="I58" s="234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4" sqref="D4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16384" width="9" style="1" customWidth="1"/>
  </cols>
  <sheetData>
    <row r="1" spans="1:5" ht="33.75" customHeight="1">
      <c r="A1" s="43" t="s">
        <v>0</v>
      </c>
      <c r="B1" s="43"/>
      <c r="C1" s="11" t="s">
        <v>269</v>
      </c>
      <c r="D1" s="44"/>
      <c r="E1" s="44"/>
    </row>
    <row r="4" ht="13.5">
      <c r="A4" s="45" t="s">
        <v>113</v>
      </c>
    </row>
    <row r="5" ht="13.5">
      <c r="I5" s="9" t="s">
        <v>114</v>
      </c>
    </row>
    <row r="6" spans="1:9" s="50" customFormat="1" ht="29.25" customHeight="1">
      <c r="A6" s="46" t="s">
        <v>115</v>
      </c>
      <c r="B6" s="47"/>
      <c r="C6" s="47"/>
      <c r="D6" s="48"/>
      <c r="E6" s="49" t="s">
        <v>231</v>
      </c>
      <c r="F6" s="49" t="s">
        <v>232</v>
      </c>
      <c r="G6" s="49" t="s">
        <v>233</v>
      </c>
      <c r="H6" s="49" t="s">
        <v>234</v>
      </c>
      <c r="I6" s="49" t="s">
        <v>247</v>
      </c>
    </row>
    <row r="7" spans="1:9" ht="27" customHeight="1">
      <c r="A7" s="135" t="s">
        <v>116</v>
      </c>
      <c r="B7" s="22" t="s">
        <v>117</v>
      </c>
      <c r="C7" s="23"/>
      <c r="D7" s="31" t="s">
        <v>118</v>
      </c>
      <c r="E7" s="51">
        <v>1195102</v>
      </c>
      <c r="F7" s="52">
        <v>1134972</v>
      </c>
      <c r="G7" s="52">
        <v>1099143</v>
      </c>
      <c r="H7" s="52">
        <v>1131200</v>
      </c>
      <c r="I7" s="52">
        <v>1140553</v>
      </c>
    </row>
    <row r="8" spans="1:9" ht="27" customHeight="1">
      <c r="A8" s="131"/>
      <c r="B8" s="4"/>
      <c r="C8" s="12" t="s">
        <v>119</v>
      </c>
      <c r="D8" s="30" t="s">
        <v>42</v>
      </c>
      <c r="E8" s="53">
        <v>613447</v>
      </c>
      <c r="F8" s="53">
        <v>571327</v>
      </c>
      <c r="G8" s="53">
        <v>574191</v>
      </c>
      <c r="H8" s="53">
        <v>609886</v>
      </c>
      <c r="I8" s="54">
        <v>655160</v>
      </c>
    </row>
    <row r="9" spans="1:9" ht="27" customHeight="1">
      <c r="A9" s="131"/>
      <c r="B9" s="17" t="s">
        <v>120</v>
      </c>
      <c r="C9" s="16"/>
      <c r="D9" s="32"/>
      <c r="E9" s="55">
        <v>1165215</v>
      </c>
      <c r="F9" s="55">
        <v>1109927</v>
      </c>
      <c r="G9" s="55">
        <v>1080576</v>
      </c>
      <c r="H9" s="55">
        <v>1109616</v>
      </c>
      <c r="I9" s="56">
        <v>1107283</v>
      </c>
    </row>
    <row r="10" spans="1:9" ht="27" customHeight="1">
      <c r="A10" s="131"/>
      <c r="B10" s="17" t="s">
        <v>121</v>
      </c>
      <c r="C10" s="16"/>
      <c r="D10" s="32"/>
      <c r="E10" s="55">
        <v>29886</v>
      </c>
      <c r="F10" s="55">
        <v>25044</v>
      </c>
      <c r="G10" s="55">
        <v>18568</v>
      </c>
      <c r="H10" s="55">
        <v>21585</v>
      </c>
      <c r="I10" s="56">
        <v>33270</v>
      </c>
    </row>
    <row r="11" spans="1:9" ht="27" customHeight="1">
      <c r="A11" s="131"/>
      <c r="B11" s="17" t="s">
        <v>122</v>
      </c>
      <c r="C11" s="16"/>
      <c r="D11" s="32"/>
      <c r="E11" s="55">
        <v>24004</v>
      </c>
      <c r="F11" s="55">
        <v>17505</v>
      </c>
      <c r="G11" s="55">
        <v>14854</v>
      </c>
      <c r="H11" s="55">
        <v>15884</v>
      </c>
      <c r="I11" s="56">
        <v>24006</v>
      </c>
    </row>
    <row r="12" spans="1:9" ht="27" customHeight="1">
      <c r="A12" s="131"/>
      <c r="B12" s="17" t="s">
        <v>123</v>
      </c>
      <c r="C12" s="16"/>
      <c r="D12" s="32"/>
      <c r="E12" s="55">
        <v>5883</v>
      </c>
      <c r="F12" s="55">
        <v>7539</v>
      </c>
      <c r="G12" s="55">
        <v>3713</v>
      </c>
      <c r="H12" s="55">
        <v>5701</v>
      </c>
      <c r="I12" s="56">
        <v>9264</v>
      </c>
    </row>
    <row r="13" spans="1:9" ht="27" customHeight="1">
      <c r="A13" s="131"/>
      <c r="B13" s="17" t="s">
        <v>124</v>
      </c>
      <c r="C13" s="16"/>
      <c r="D13" s="34"/>
      <c r="E13" s="57">
        <v>1519</v>
      </c>
      <c r="F13" s="57">
        <v>1555</v>
      </c>
      <c r="G13" s="57">
        <v>-3826</v>
      </c>
      <c r="H13" s="57">
        <v>1987</v>
      </c>
      <c r="I13" s="58">
        <v>3563</v>
      </c>
    </row>
    <row r="14" spans="1:9" ht="27" customHeight="1">
      <c r="A14" s="131"/>
      <c r="B14" s="35" t="s">
        <v>125</v>
      </c>
      <c r="C14" s="21"/>
      <c r="D14" s="34"/>
      <c r="E14" s="57">
        <v>0.2</v>
      </c>
      <c r="F14" s="57">
        <v>1</v>
      </c>
      <c r="G14" s="57">
        <v>0.3</v>
      </c>
      <c r="H14" s="57">
        <v>0</v>
      </c>
      <c r="I14" s="58">
        <v>0</v>
      </c>
    </row>
    <row r="15" spans="1:9" ht="27" customHeight="1">
      <c r="A15" s="131"/>
      <c r="B15" s="18" t="s">
        <v>126</v>
      </c>
      <c r="C15" s="19"/>
      <c r="D15" s="59"/>
      <c r="E15" s="60">
        <v>1519</v>
      </c>
      <c r="F15" s="60">
        <v>1556</v>
      </c>
      <c r="G15" s="60">
        <v>-1198</v>
      </c>
      <c r="H15" s="60">
        <v>17634</v>
      </c>
      <c r="I15" s="61">
        <v>3587</v>
      </c>
    </row>
    <row r="16" spans="1:9" ht="27" customHeight="1">
      <c r="A16" s="131"/>
      <c r="B16" s="62" t="s">
        <v>127</v>
      </c>
      <c r="C16" s="63"/>
      <c r="D16" s="64" t="s">
        <v>43</v>
      </c>
      <c r="E16" s="65">
        <v>94773</v>
      </c>
      <c r="F16" s="65">
        <v>90408</v>
      </c>
      <c r="G16" s="65">
        <v>113576</v>
      </c>
      <c r="H16" s="65">
        <v>94271</v>
      </c>
      <c r="I16" s="66">
        <v>96807</v>
      </c>
    </row>
    <row r="17" spans="1:9" ht="27" customHeight="1">
      <c r="A17" s="131"/>
      <c r="B17" s="17" t="s">
        <v>128</v>
      </c>
      <c r="C17" s="16"/>
      <c r="D17" s="30" t="s">
        <v>44</v>
      </c>
      <c r="E17" s="55">
        <v>84413</v>
      </c>
      <c r="F17" s="55">
        <v>71385</v>
      </c>
      <c r="G17" s="55">
        <v>102083</v>
      </c>
      <c r="H17" s="55">
        <v>83972</v>
      </c>
      <c r="I17" s="56">
        <v>86550</v>
      </c>
    </row>
    <row r="18" spans="1:9" ht="27" customHeight="1">
      <c r="A18" s="131"/>
      <c r="B18" s="17" t="s">
        <v>129</v>
      </c>
      <c r="C18" s="16"/>
      <c r="D18" s="30" t="s">
        <v>45</v>
      </c>
      <c r="E18" s="55">
        <v>2020595</v>
      </c>
      <c r="F18" s="55">
        <v>2073357</v>
      </c>
      <c r="G18" s="55">
        <v>2122440</v>
      </c>
      <c r="H18" s="55">
        <v>2162734</v>
      </c>
      <c r="I18" s="56">
        <v>2196144</v>
      </c>
    </row>
    <row r="19" spans="1:9" ht="27" customHeight="1">
      <c r="A19" s="131"/>
      <c r="B19" s="17" t="s">
        <v>130</v>
      </c>
      <c r="C19" s="16"/>
      <c r="D19" s="30" t="s">
        <v>131</v>
      </c>
      <c r="E19" s="55">
        <f>E17+E18-E16</f>
        <v>2010235</v>
      </c>
      <c r="F19" s="55">
        <f>F17+F18-F16</f>
        <v>2054334</v>
      </c>
      <c r="G19" s="55">
        <f>G17+G18-G16</f>
        <v>2110947</v>
      </c>
      <c r="H19" s="55">
        <f>H17+H18-H16</f>
        <v>2152435</v>
      </c>
      <c r="I19" s="55">
        <f>I17+I18-I16</f>
        <v>2185887</v>
      </c>
    </row>
    <row r="20" spans="1:9" ht="27" customHeight="1">
      <c r="A20" s="131"/>
      <c r="B20" s="17" t="s">
        <v>132</v>
      </c>
      <c r="C20" s="16"/>
      <c r="D20" s="32" t="s">
        <v>133</v>
      </c>
      <c r="E20" s="67">
        <f>E18/E8</f>
        <v>3.293837935469568</v>
      </c>
      <c r="F20" s="67">
        <f>F18/F8</f>
        <v>3.62901980827092</v>
      </c>
      <c r="G20" s="67">
        <f>G18/G8</f>
        <v>3.696400675036704</v>
      </c>
      <c r="H20" s="67">
        <f>H18/H8</f>
        <v>3.5461282928284956</v>
      </c>
      <c r="I20" s="67">
        <f>I18/I8</f>
        <v>3.352072776115758</v>
      </c>
    </row>
    <row r="21" spans="1:9" ht="27" customHeight="1">
      <c r="A21" s="131"/>
      <c r="B21" s="17" t="s">
        <v>134</v>
      </c>
      <c r="C21" s="16"/>
      <c r="D21" s="32" t="s">
        <v>135</v>
      </c>
      <c r="E21" s="67">
        <f>E19/E8</f>
        <v>3.276949760941043</v>
      </c>
      <c r="F21" s="67">
        <f>F19/F8</f>
        <v>3.5957236398769883</v>
      </c>
      <c r="G21" s="67">
        <f>G19/G8</f>
        <v>3.6763846873252977</v>
      </c>
      <c r="H21" s="67">
        <f>H19/H8</f>
        <v>3.529241530384367</v>
      </c>
      <c r="I21" s="67">
        <f>I19/I8</f>
        <v>3.3364170584284754</v>
      </c>
    </row>
    <row r="22" spans="1:9" ht="27" customHeight="1">
      <c r="A22" s="131"/>
      <c r="B22" s="17" t="s">
        <v>136</v>
      </c>
      <c r="C22" s="16"/>
      <c r="D22" s="32" t="s">
        <v>137</v>
      </c>
      <c r="E22" s="55">
        <f>E18/E24*1000000</f>
        <v>680387.7067921085</v>
      </c>
      <c r="F22" s="55">
        <f>F18/F24*1000000</f>
        <v>698154.0658030757</v>
      </c>
      <c r="G22" s="55">
        <f>G18/G24*1000000</f>
        <v>714681.6083400398</v>
      </c>
      <c r="H22" s="55">
        <f>H18/H24*1000000</f>
        <v>728249.6624317708</v>
      </c>
      <c r="I22" s="55">
        <f>I18/I24*1000000</f>
        <v>752883.8084372309</v>
      </c>
    </row>
    <row r="23" spans="1:9" ht="27" customHeight="1">
      <c r="A23" s="131"/>
      <c r="B23" s="17" t="s">
        <v>138</v>
      </c>
      <c r="C23" s="16"/>
      <c r="D23" s="32" t="s">
        <v>139</v>
      </c>
      <c r="E23" s="55">
        <f>E19/E24*1000000</f>
        <v>676899.2211518063</v>
      </c>
      <c r="F23" s="55">
        <f>F19/F24*1000000</f>
        <v>691748.5192455981</v>
      </c>
      <c r="G23" s="55">
        <f>G19/G24*1000000</f>
        <v>710811.6116736312</v>
      </c>
      <c r="H23" s="55">
        <f>H19/H24*1000000</f>
        <v>724781.7171026713</v>
      </c>
      <c r="I23" s="55">
        <f>I19/I24*1000000</f>
        <v>749367.4956530324</v>
      </c>
    </row>
    <row r="24" spans="1:9" ht="27" customHeight="1">
      <c r="A24" s="131"/>
      <c r="B24" s="68" t="s">
        <v>140</v>
      </c>
      <c r="C24" s="69"/>
      <c r="D24" s="70" t="s">
        <v>141</v>
      </c>
      <c r="E24" s="60">
        <v>2969770</v>
      </c>
      <c r="F24" s="60">
        <v>2969770</v>
      </c>
      <c r="G24" s="60">
        <f>F24</f>
        <v>2969770</v>
      </c>
      <c r="H24" s="61">
        <f>G24</f>
        <v>2969770</v>
      </c>
      <c r="I24" s="61">
        <v>2916976</v>
      </c>
    </row>
    <row r="25" spans="1:9" ht="27" customHeight="1">
      <c r="A25" s="131"/>
      <c r="B25" s="5" t="s">
        <v>142</v>
      </c>
      <c r="C25" s="71"/>
      <c r="D25" s="72"/>
      <c r="E25" s="53">
        <v>604879</v>
      </c>
      <c r="F25" s="53">
        <v>616728</v>
      </c>
      <c r="G25" s="53">
        <v>616027</v>
      </c>
      <c r="H25" s="53">
        <v>621520</v>
      </c>
      <c r="I25" s="73">
        <v>634990</v>
      </c>
    </row>
    <row r="26" spans="1:9" ht="27" customHeight="1">
      <c r="A26" s="131"/>
      <c r="B26" s="74" t="s">
        <v>143</v>
      </c>
      <c r="C26" s="75"/>
      <c r="D26" s="76"/>
      <c r="E26" s="77">
        <v>0.603</v>
      </c>
      <c r="F26" s="77">
        <v>0.593</v>
      </c>
      <c r="G26" s="77">
        <v>0.607</v>
      </c>
      <c r="H26" s="77">
        <v>0.619</v>
      </c>
      <c r="I26" s="78">
        <v>0.633</v>
      </c>
    </row>
    <row r="27" spans="1:9" ht="27" customHeight="1">
      <c r="A27" s="131"/>
      <c r="B27" s="74" t="s">
        <v>144</v>
      </c>
      <c r="C27" s="75"/>
      <c r="D27" s="76"/>
      <c r="E27" s="79">
        <v>1</v>
      </c>
      <c r="F27" s="79">
        <v>1.2</v>
      </c>
      <c r="G27" s="79">
        <v>0.6</v>
      </c>
      <c r="H27" s="79">
        <v>0.9</v>
      </c>
      <c r="I27" s="80">
        <v>1.5</v>
      </c>
    </row>
    <row r="28" spans="1:9" ht="27" customHeight="1">
      <c r="A28" s="131"/>
      <c r="B28" s="74" t="s">
        <v>145</v>
      </c>
      <c r="C28" s="75"/>
      <c r="D28" s="76"/>
      <c r="E28" s="79">
        <v>91.6</v>
      </c>
      <c r="F28" s="79">
        <v>91.7</v>
      </c>
      <c r="G28" s="79">
        <v>90.7</v>
      </c>
      <c r="H28" s="79">
        <v>90.4</v>
      </c>
      <c r="I28" s="80">
        <v>92.7</v>
      </c>
    </row>
    <row r="29" spans="1:9" ht="27" customHeight="1">
      <c r="A29" s="131"/>
      <c r="B29" s="81" t="s">
        <v>146</v>
      </c>
      <c r="C29" s="82"/>
      <c r="D29" s="83"/>
      <c r="E29" s="84">
        <v>46.3</v>
      </c>
      <c r="F29" s="84">
        <v>49.9</v>
      </c>
      <c r="G29" s="84">
        <v>48.5</v>
      </c>
      <c r="H29" s="84">
        <v>51</v>
      </c>
      <c r="I29" s="85">
        <v>52.3</v>
      </c>
    </row>
    <row r="30" spans="1:9" ht="27" customHeight="1">
      <c r="A30" s="131"/>
      <c r="B30" s="135" t="s">
        <v>147</v>
      </c>
      <c r="C30" s="10" t="s">
        <v>148</v>
      </c>
      <c r="D30" s="86"/>
      <c r="E30" s="87">
        <v>0</v>
      </c>
      <c r="F30" s="87">
        <v>0</v>
      </c>
      <c r="G30" s="87">
        <v>0</v>
      </c>
      <c r="H30" s="87">
        <v>0</v>
      </c>
      <c r="I30" s="88">
        <v>0</v>
      </c>
    </row>
    <row r="31" spans="1:9" ht="27" customHeight="1">
      <c r="A31" s="131"/>
      <c r="B31" s="131"/>
      <c r="C31" s="74" t="s">
        <v>149</v>
      </c>
      <c r="D31" s="76"/>
      <c r="E31" s="79">
        <v>0</v>
      </c>
      <c r="F31" s="79">
        <v>0</v>
      </c>
      <c r="G31" s="79">
        <v>0</v>
      </c>
      <c r="H31" s="79">
        <v>0</v>
      </c>
      <c r="I31" s="80">
        <v>0</v>
      </c>
    </row>
    <row r="32" spans="1:9" ht="27" customHeight="1">
      <c r="A32" s="131"/>
      <c r="B32" s="131"/>
      <c r="C32" s="74" t="s">
        <v>150</v>
      </c>
      <c r="D32" s="76"/>
      <c r="E32" s="79">
        <v>14.2</v>
      </c>
      <c r="F32" s="79">
        <v>14.1</v>
      </c>
      <c r="G32" s="79">
        <v>13.9</v>
      </c>
      <c r="H32" s="79">
        <v>13.3</v>
      </c>
      <c r="I32" s="80">
        <v>12.1</v>
      </c>
    </row>
    <row r="33" spans="1:9" ht="27" customHeight="1">
      <c r="A33" s="132"/>
      <c r="B33" s="132"/>
      <c r="C33" s="81" t="s">
        <v>151</v>
      </c>
      <c r="D33" s="83"/>
      <c r="E33" s="84">
        <v>276.2</v>
      </c>
      <c r="F33" s="84">
        <v>263.3</v>
      </c>
      <c r="G33" s="84">
        <v>250.1</v>
      </c>
      <c r="H33" s="84">
        <v>237.1</v>
      </c>
      <c r="I33" s="89">
        <v>224.9</v>
      </c>
    </row>
    <row r="34" spans="1:9" ht="27" customHeight="1">
      <c r="A34" s="1" t="s">
        <v>248</v>
      </c>
      <c r="B34" s="3"/>
      <c r="C34" s="3"/>
      <c r="D34" s="3"/>
      <c r="E34" s="90"/>
      <c r="F34" s="90"/>
      <c r="G34" s="90"/>
      <c r="H34" s="90"/>
      <c r="I34" s="91"/>
    </row>
    <row r="35" ht="27" customHeight="1">
      <c r="A35" s="8" t="s">
        <v>110</v>
      </c>
    </row>
    <row r="36" ht="13.5">
      <c r="A36" s="9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5" sqref="F5"/>
    </sheetView>
  </sheetViews>
  <sheetFormatPr defaultColWidth="8.796875" defaultRowHeight="14.25"/>
  <cols>
    <col min="1" max="1" width="3.59765625" style="121" customWidth="1"/>
    <col min="2" max="3" width="1.59765625" style="121" customWidth="1"/>
    <col min="4" max="4" width="22.59765625" style="121" customWidth="1"/>
    <col min="5" max="5" width="10.59765625" style="121" customWidth="1"/>
    <col min="6" max="11" width="13.59765625" style="121" customWidth="1"/>
    <col min="12" max="12" width="13.59765625" style="234" customWidth="1"/>
    <col min="13" max="23" width="13.59765625" style="121" customWidth="1"/>
    <col min="24" max="27" width="12" style="121" customWidth="1"/>
    <col min="28" max="16384" width="9" style="121" customWidth="1"/>
  </cols>
  <sheetData>
    <row r="1" spans="1:7" ht="33.75" customHeight="1">
      <c r="A1" s="231" t="s">
        <v>0</v>
      </c>
      <c r="B1" s="147"/>
      <c r="C1" s="147"/>
      <c r="D1" s="232" t="s">
        <v>269</v>
      </c>
      <c r="E1" s="233"/>
      <c r="F1" s="233"/>
      <c r="G1" s="233"/>
    </row>
    <row r="2" ht="15" customHeight="1"/>
    <row r="3" spans="1:4" ht="15" customHeight="1">
      <c r="A3" s="235" t="s">
        <v>152</v>
      </c>
      <c r="B3" s="235"/>
      <c r="C3" s="235"/>
      <c r="D3" s="235"/>
    </row>
    <row r="4" spans="1:4" ht="15" customHeight="1">
      <c r="A4" s="235"/>
      <c r="B4" s="235"/>
      <c r="C4" s="235"/>
      <c r="D4" s="235"/>
    </row>
    <row r="5" spans="1:17" ht="15.75" customHeight="1">
      <c r="A5" s="236" t="s">
        <v>242</v>
      </c>
      <c r="B5" s="236"/>
      <c r="C5" s="236"/>
      <c r="D5" s="236"/>
      <c r="K5" s="237"/>
      <c r="Q5" s="237" t="s">
        <v>48</v>
      </c>
    </row>
    <row r="6" spans="1:17" ht="15.75" customHeight="1">
      <c r="A6" s="238" t="s">
        <v>49</v>
      </c>
      <c r="B6" s="239"/>
      <c r="C6" s="239"/>
      <c r="D6" s="239"/>
      <c r="E6" s="240"/>
      <c r="F6" s="136" t="s">
        <v>249</v>
      </c>
      <c r="G6" s="137"/>
      <c r="H6" s="136" t="s">
        <v>260</v>
      </c>
      <c r="I6" s="137"/>
      <c r="J6" s="136" t="s">
        <v>261</v>
      </c>
      <c r="K6" s="137"/>
      <c r="L6" s="136" t="s">
        <v>262</v>
      </c>
      <c r="M6" s="137"/>
      <c r="N6" s="136" t="s">
        <v>263</v>
      </c>
      <c r="O6" s="137"/>
      <c r="P6" s="136" t="s">
        <v>255</v>
      </c>
      <c r="Q6" s="137"/>
    </row>
    <row r="7" spans="1:17" ht="15.75" customHeight="1">
      <c r="A7" s="241"/>
      <c r="B7" s="242"/>
      <c r="C7" s="242"/>
      <c r="D7" s="242"/>
      <c r="E7" s="243"/>
      <c r="F7" s="244" t="s">
        <v>244</v>
      </c>
      <c r="G7" s="164" t="s">
        <v>2</v>
      </c>
      <c r="H7" s="244" t="s">
        <v>243</v>
      </c>
      <c r="I7" s="164" t="s">
        <v>2</v>
      </c>
      <c r="J7" s="244" t="s">
        <v>243</v>
      </c>
      <c r="K7" s="164" t="s">
        <v>2</v>
      </c>
      <c r="L7" s="244" t="s">
        <v>243</v>
      </c>
      <c r="M7" s="164" t="s">
        <v>2</v>
      </c>
      <c r="N7" s="244" t="s">
        <v>243</v>
      </c>
      <c r="O7" s="245" t="s">
        <v>2</v>
      </c>
      <c r="P7" s="244" t="s">
        <v>243</v>
      </c>
      <c r="Q7" s="245" t="s">
        <v>2</v>
      </c>
    </row>
    <row r="8" spans="1:27" ht="15.75" customHeight="1">
      <c r="A8" s="246" t="s">
        <v>83</v>
      </c>
      <c r="B8" s="247" t="s">
        <v>50</v>
      </c>
      <c r="C8" s="248"/>
      <c r="D8" s="248"/>
      <c r="E8" s="249" t="s">
        <v>41</v>
      </c>
      <c r="F8" s="406">
        <v>3311</v>
      </c>
      <c r="G8" s="407">
        <v>3277</v>
      </c>
      <c r="H8" s="406">
        <v>26148</v>
      </c>
      <c r="I8" s="408">
        <v>26018</v>
      </c>
      <c r="J8" s="406">
        <v>18876</v>
      </c>
      <c r="K8" s="409">
        <v>22563</v>
      </c>
      <c r="L8" s="406">
        <v>14712</v>
      </c>
      <c r="M8" s="408">
        <v>16115</v>
      </c>
      <c r="N8" s="406">
        <v>513</v>
      </c>
      <c r="O8" s="409">
        <v>254</v>
      </c>
      <c r="P8" s="406">
        <v>18442</v>
      </c>
      <c r="Q8" s="409">
        <v>17766</v>
      </c>
      <c r="R8" s="257"/>
      <c r="S8" s="257"/>
      <c r="T8" s="257"/>
      <c r="U8" s="257"/>
      <c r="V8" s="257"/>
      <c r="W8" s="257"/>
      <c r="X8" s="257"/>
      <c r="Y8" s="257"/>
      <c r="Z8" s="257"/>
      <c r="AA8" s="257"/>
    </row>
    <row r="9" spans="1:27" ht="15.75" customHeight="1">
      <c r="A9" s="258"/>
      <c r="B9" s="234"/>
      <c r="C9" s="259" t="s">
        <v>51</v>
      </c>
      <c r="D9" s="118"/>
      <c r="E9" s="260" t="s">
        <v>42</v>
      </c>
      <c r="F9" s="186">
        <v>3281</v>
      </c>
      <c r="G9" s="410">
        <v>3186</v>
      </c>
      <c r="H9" s="186">
        <v>26134</v>
      </c>
      <c r="I9" s="411">
        <f>I8-I10</f>
        <v>25857</v>
      </c>
      <c r="J9" s="186">
        <v>18456</v>
      </c>
      <c r="K9" s="412">
        <v>18386</v>
      </c>
      <c r="L9" s="186">
        <v>14375</v>
      </c>
      <c r="M9" s="411">
        <v>14854</v>
      </c>
      <c r="N9" s="186">
        <v>513</v>
      </c>
      <c r="O9" s="412">
        <v>252</v>
      </c>
      <c r="P9" s="186">
        <v>18399</v>
      </c>
      <c r="Q9" s="412">
        <v>17614</v>
      </c>
      <c r="R9" s="257"/>
      <c r="S9" s="257"/>
      <c r="T9" s="257"/>
      <c r="U9" s="257"/>
      <c r="V9" s="257"/>
      <c r="W9" s="257"/>
      <c r="X9" s="257"/>
      <c r="Y9" s="257"/>
      <c r="Z9" s="257"/>
      <c r="AA9" s="257"/>
    </row>
    <row r="10" spans="1:27" ht="15.75" customHeight="1">
      <c r="A10" s="258"/>
      <c r="B10" s="267"/>
      <c r="C10" s="259" t="s">
        <v>52</v>
      </c>
      <c r="D10" s="118"/>
      <c r="E10" s="260" t="s">
        <v>43</v>
      </c>
      <c r="F10" s="186">
        <v>30</v>
      </c>
      <c r="G10" s="410">
        <v>91</v>
      </c>
      <c r="H10" s="186">
        <v>15</v>
      </c>
      <c r="I10" s="411">
        <v>161</v>
      </c>
      <c r="J10" s="270">
        <v>420</v>
      </c>
      <c r="K10" s="271">
        <v>4177</v>
      </c>
      <c r="L10" s="186">
        <v>337</v>
      </c>
      <c r="M10" s="411">
        <v>1262</v>
      </c>
      <c r="N10" s="186">
        <v>0</v>
      </c>
      <c r="O10" s="412">
        <v>2</v>
      </c>
      <c r="P10" s="186">
        <v>43</v>
      </c>
      <c r="Q10" s="412">
        <v>152</v>
      </c>
      <c r="R10" s="257"/>
      <c r="S10" s="257"/>
      <c r="T10" s="257"/>
      <c r="U10" s="257"/>
      <c r="V10" s="257"/>
      <c r="W10" s="257"/>
      <c r="X10" s="257"/>
      <c r="Y10" s="257"/>
      <c r="Z10" s="257"/>
      <c r="AA10" s="257"/>
    </row>
    <row r="11" spans="1:27" ht="15.75" customHeight="1">
      <c r="A11" s="258"/>
      <c r="B11" s="272" t="s">
        <v>53</v>
      </c>
      <c r="C11" s="273"/>
      <c r="D11" s="273"/>
      <c r="E11" s="274" t="s">
        <v>44</v>
      </c>
      <c r="F11" s="413">
        <v>3024</v>
      </c>
      <c r="G11" s="414">
        <v>3099</v>
      </c>
      <c r="H11" s="413">
        <v>25808</v>
      </c>
      <c r="I11" s="415">
        <v>26010</v>
      </c>
      <c r="J11" s="413">
        <v>15622</v>
      </c>
      <c r="K11" s="416">
        <v>26688</v>
      </c>
      <c r="L11" s="413">
        <v>9540</v>
      </c>
      <c r="M11" s="415">
        <v>10046</v>
      </c>
      <c r="N11" s="413">
        <v>523</v>
      </c>
      <c r="O11" s="416">
        <v>4017</v>
      </c>
      <c r="P11" s="413">
        <v>16673</v>
      </c>
      <c r="Q11" s="416">
        <v>17566</v>
      </c>
      <c r="R11" s="257"/>
      <c r="S11" s="257"/>
      <c r="T11" s="257"/>
      <c r="U11" s="257"/>
      <c r="V11" s="257"/>
      <c r="W11" s="257"/>
      <c r="X11" s="257"/>
      <c r="Y11" s="257"/>
      <c r="Z11" s="257"/>
      <c r="AA11" s="257"/>
    </row>
    <row r="12" spans="1:27" ht="15.75" customHeight="1">
      <c r="A12" s="258"/>
      <c r="B12" s="282"/>
      <c r="C12" s="259" t="s">
        <v>54</v>
      </c>
      <c r="D12" s="118"/>
      <c r="E12" s="260" t="s">
        <v>45</v>
      </c>
      <c r="F12" s="186">
        <v>3020</v>
      </c>
      <c r="G12" s="410">
        <v>3084</v>
      </c>
      <c r="H12" s="413">
        <v>25774</v>
      </c>
      <c r="I12" s="411">
        <f>I11-I13</f>
        <v>25292</v>
      </c>
      <c r="J12" s="413">
        <v>15581</v>
      </c>
      <c r="K12" s="412">
        <v>14919</v>
      </c>
      <c r="L12" s="186">
        <v>9497</v>
      </c>
      <c r="M12" s="411">
        <v>9960</v>
      </c>
      <c r="N12" s="186">
        <v>523</v>
      </c>
      <c r="O12" s="412">
        <v>4014</v>
      </c>
      <c r="P12" s="186">
        <v>16505</v>
      </c>
      <c r="Q12" s="412">
        <v>16879</v>
      </c>
      <c r="R12" s="257"/>
      <c r="S12" s="257"/>
      <c r="T12" s="257"/>
      <c r="U12" s="257"/>
      <c r="V12" s="257"/>
      <c r="W12" s="257"/>
      <c r="X12" s="257"/>
      <c r="Y12" s="257"/>
      <c r="Z12" s="257"/>
      <c r="AA12" s="257"/>
    </row>
    <row r="13" spans="1:27" ht="15.75" customHeight="1">
      <c r="A13" s="258"/>
      <c r="B13" s="234"/>
      <c r="C13" s="283" t="s">
        <v>55</v>
      </c>
      <c r="D13" s="284"/>
      <c r="E13" s="285" t="s">
        <v>46</v>
      </c>
      <c r="F13" s="181">
        <v>4</v>
      </c>
      <c r="G13" s="417">
        <v>15</v>
      </c>
      <c r="H13" s="270">
        <v>34</v>
      </c>
      <c r="I13" s="271">
        <v>718</v>
      </c>
      <c r="J13" s="270">
        <v>41</v>
      </c>
      <c r="K13" s="271">
        <v>11769</v>
      </c>
      <c r="L13" s="181">
        <v>43</v>
      </c>
      <c r="M13" s="418">
        <v>87</v>
      </c>
      <c r="N13" s="181">
        <v>0</v>
      </c>
      <c r="O13" s="419">
        <v>3</v>
      </c>
      <c r="P13" s="181">
        <v>168</v>
      </c>
      <c r="Q13" s="419">
        <v>687</v>
      </c>
      <c r="R13" s="257"/>
      <c r="S13" s="257"/>
      <c r="T13" s="257"/>
      <c r="U13" s="257"/>
      <c r="V13" s="257"/>
      <c r="W13" s="257"/>
      <c r="X13" s="257"/>
      <c r="Y13" s="257"/>
      <c r="Z13" s="257"/>
      <c r="AA13" s="257"/>
    </row>
    <row r="14" spans="1:27" ht="15.75" customHeight="1">
      <c r="A14" s="258"/>
      <c r="B14" s="117" t="s">
        <v>56</v>
      </c>
      <c r="C14" s="118"/>
      <c r="D14" s="118"/>
      <c r="E14" s="260" t="s">
        <v>153</v>
      </c>
      <c r="F14" s="119">
        <f aca="true" t="shared" si="0" ref="F14:Q15">F9-F12</f>
        <v>261</v>
      </c>
      <c r="G14" s="120">
        <f t="shared" si="0"/>
        <v>102</v>
      </c>
      <c r="H14" s="119">
        <f t="shared" si="0"/>
        <v>360</v>
      </c>
      <c r="I14" s="120">
        <f t="shared" si="0"/>
        <v>565</v>
      </c>
      <c r="J14" s="119">
        <f t="shared" si="0"/>
        <v>2875</v>
      </c>
      <c r="K14" s="120">
        <f t="shared" si="0"/>
        <v>3467</v>
      </c>
      <c r="L14" s="119">
        <f t="shared" si="0"/>
        <v>4878</v>
      </c>
      <c r="M14" s="120">
        <f t="shared" si="0"/>
        <v>4894</v>
      </c>
      <c r="N14" s="119">
        <f>N9-N12</f>
        <v>-10</v>
      </c>
      <c r="O14" s="120">
        <f>O9-O12</f>
        <v>-3762</v>
      </c>
      <c r="P14" s="119">
        <f t="shared" si="0"/>
        <v>1894</v>
      </c>
      <c r="Q14" s="120">
        <f t="shared" si="0"/>
        <v>735</v>
      </c>
      <c r="R14" s="257"/>
      <c r="S14" s="257"/>
      <c r="T14" s="257"/>
      <c r="U14" s="257"/>
      <c r="V14" s="257"/>
      <c r="W14" s="257"/>
      <c r="X14" s="257"/>
      <c r="Y14" s="257"/>
      <c r="Z14" s="257"/>
      <c r="AA14" s="257"/>
    </row>
    <row r="15" spans="1:27" ht="15.75" customHeight="1">
      <c r="A15" s="258"/>
      <c r="B15" s="117" t="s">
        <v>57</v>
      </c>
      <c r="C15" s="118"/>
      <c r="D15" s="118"/>
      <c r="E15" s="260" t="s">
        <v>154</v>
      </c>
      <c r="F15" s="119">
        <f t="shared" si="0"/>
        <v>26</v>
      </c>
      <c r="G15" s="120">
        <f t="shared" si="0"/>
        <v>76</v>
      </c>
      <c r="H15" s="119">
        <f t="shared" si="0"/>
        <v>-19</v>
      </c>
      <c r="I15" s="120">
        <f t="shared" si="0"/>
        <v>-557</v>
      </c>
      <c r="J15" s="119">
        <f t="shared" si="0"/>
        <v>379</v>
      </c>
      <c r="K15" s="120">
        <f t="shared" si="0"/>
        <v>-7592</v>
      </c>
      <c r="L15" s="119">
        <f t="shared" si="0"/>
        <v>294</v>
      </c>
      <c r="M15" s="120">
        <f>M10-M13</f>
        <v>1175</v>
      </c>
      <c r="N15" s="119">
        <f>N10-N13</f>
        <v>0</v>
      </c>
      <c r="O15" s="120">
        <f>O10-O13</f>
        <v>-1</v>
      </c>
      <c r="P15" s="119">
        <f t="shared" si="0"/>
        <v>-125</v>
      </c>
      <c r="Q15" s="120">
        <f t="shared" si="0"/>
        <v>-535</v>
      </c>
      <c r="R15" s="257"/>
      <c r="S15" s="257"/>
      <c r="T15" s="257"/>
      <c r="U15" s="257"/>
      <c r="V15" s="257"/>
      <c r="W15" s="257"/>
      <c r="X15" s="257"/>
      <c r="Y15" s="257"/>
      <c r="Z15" s="257"/>
      <c r="AA15" s="257"/>
    </row>
    <row r="16" spans="1:27" ht="15.75" customHeight="1">
      <c r="A16" s="258"/>
      <c r="B16" s="117" t="s">
        <v>58</v>
      </c>
      <c r="C16" s="118"/>
      <c r="D16" s="118"/>
      <c r="E16" s="260" t="s">
        <v>155</v>
      </c>
      <c r="F16" s="119">
        <f aca="true" t="shared" si="1" ref="F16:Q16">F8-F11</f>
        <v>287</v>
      </c>
      <c r="G16" s="120">
        <f>G8-G11</f>
        <v>178</v>
      </c>
      <c r="H16" s="119">
        <f t="shared" si="1"/>
        <v>340</v>
      </c>
      <c r="I16" s="120">
        <f>I8-I11</f>
        <v>8</v>
      </c>
      <c r="J16" s="119">
        <f t="shared" si="1"/>
        <v>3254</v>
      </c>
      <c r="K16" s="120">
        <f t="shared" si="1"/>
        <v>-4125</v>
      </c>
      <c r="L16" s="119">
        <f t="shared" si="1"/>
        <v>5172</v>
      </c>
      <c r="M16" s="120">
        <f t="shared" si="1"/>
        <v>6069</v>
      </c>
      <c r="N16" s="119">
        <f>N8-N11</f>
        <v>-10</v>
      </c>
      <c r="O16" s="120">
        <f>O8-O11</f>
        <v>-3763</v>
      </c>
      <c r="P16" s="119">
        <f t="shared" si="1"/>
        <v>1769</v>
      </c>
      <c r="Q16" s="120">
        <f t="shared" si="1"/>
        <v>200</v>
      </c>
      <c r="R16" s="257"/>
      <c r="S16" s="257"/>
      <c r="T16" s="257"/>
      <c r="U16" s="257"/>
      <c r="V16" s="257"/>
      <c r="W16" s="257"/>
      <c r="X16" s="257"/>
      <c r="Y16" s="257"/>
      <c r="Z16" s="257"/>
      <c r="AA16" s="257"/>
    </row>
    <row r="17" spans="1:27" ht="15.75" customHeight="1">
      <c r="A17" s="258"/>
      <c r="B17" s="117" t="s">
        <v>59</v>
      </c>
      <c r="C17" s="118"/>
      <c r="D17" s="118"/>
      <c r="E17" s="293"/>
      <c r="F17" s="269">
        <v>0</v>
      </c>
      <c r="G17" s="288">
        <v>0</v>
      </c>
      <c r="H17" s="270">
        <v>0</v>
      </c>
      <c r="I17" s="271">
        <v>4967</v>
      </c>
      <c r="J17" s="186">
        <v>0</v>
      </c>
      <c r="K17" s="412">
        <v>0</v>
      </c>
      <c r="L17" s="186">
        <v>0</v>
      </c>
      <c r="M17" s="411">
        <v>0</v>
      </c>
      <c r="N17" s="270">
        <v>0</v>
      </c>
      <c r="O17" s="420">
        <v>0</v>
      </c>
      <c r="P17" s="270">
        <v>0</v>
      </c>
      <c r="Q17" s="420">
        <v>0</v>
      </c>
      <c r="R17" s="257"/>
      <c r="S17" s="257"/>
      <c r="T17" s="257"/>
      <c r="U17" s="257"/>
      <c r="V17" s="257"/>
      <c r="W17" s="257"/>
      <c r="X17" s="257"/>
      <c r="Y17" s="257"/>
      <c r="Z17" s="257"/>
      <c r="AA17" s="257"/>
    </row>
    <row r="18" spans="1:27" ht="15.75" customHeight="1">
      <c r="A18" s="295"/>
      <c r="B18" s="296" t="s">
        <v>60</v>
      </c>
      <c r="C18" s="236"/>
      <c r="D18" s="236"/>
      <c r="E18" s="297"/>
      <c r="F18" s="421">
        <v>0</v>
      </c>
      <c r="G18" s="422">
        <v>0</v>
      </c>
      <c r="H18" s="423">
        <v>0</v>
      </c>
      <c r="I18" s="424">
        <v>0</v>
      </c>
      <c r="J18" s="423">
        <v>0</v>
      </c>
      <c r="K18" s="424">
        <v>0</v>
      </c>
      <c r="L18" s="423">
        <v>0</v>
      </c>
      <c r="M18" s="424">
        <v>0</v>
      </c>
      <c r="N18" s="423">
        <v>0</v>
      </c>
      <c r="O18" s="425">
        <v>0</v>
      </c>
      <c r="P18" s="423">
        <v>0</v>
      </c>
      <c r="Q18" s="425">
        <v>0</v>
      </c>
      <c r="R18" s="257"/>
      <c r="S18" s="257"/>
      <c r="T18" s="257"/>
      <c r="U18" s="257"/>
      <c r="V18" s="257"/>
      <c r="W18" s="257"/>
      <c r="X18" s="257"/>
      <c r="Y18" s="257"/>
      <c r="Z18" s="257"/>
      <c r="AA18" s="257"/>
    </row>
    <row r="19" spans="1:27" ht="15.75" customHeight="1">
      <c r="A19" s="258" t="s">
        <v>84</v>
      </c>
      <c r="B19" s="272" t="s">
        <v>61</v>
      </c>
      <c r="C19" s="303"/>
      <c r="D19" s="303"/>
      <c r="E19" s="304"/>
      <c r="F19" s="170">
        <v>314</v>
      </c>
      <c r="G19" s="426">
        <v>298</v>
      </c>
      <c r="H19" s="172">
        <v>2004</v>
      </c>
      <c r="I19" s="427">
        <v>2088</v>
      </c>
      <c r="J19" s="172">
        <v>5396</v>
      </c>
      <c r="K19" s="428">
        <v>6715</v>
      </c>
      <c r="L19" s="172">
        <v>4243</v>
      </c>
      <c r="M19" s="427">
        <v>5535</v>
      </c>
      <c r="N19" s="172">
        <v>2430</v>
      </c>
      <c r="O19" s="428">
        <v>1210</v>
      </c>
      <c r="P19" s="172">
        <v>3164</v>
      </c>
      <c r="Q19" s="428">
        <v>4882</v>
      </c>
      <c r="R19" s="257"/>
      <c r="S19" s="257"/>
      <c r="T19" s="257"/>
      <c r="U19" s="257"/>
      <c r="V19" s="257"/>
      <c r="W19" s="257"/>
      <c r="X19" s="257"/>
      <c r="Y19" s="257"/>
      <c r="Z19" s="257"/>
      <c r="AA19" s="257"/>
    </row>
    <row r="20" spans="1:27" ht="15.75" customHeight="1">
      <c r="A20" s="258"/>
      <c r="B20" s="310"/>
      <c r="C20" s="259" t="s">
        <v>62</v>
      </c>
      <c r="D20" s="118"/>
      <c r="E20" s="260"/>
      <c r="F20" s="119">
        <v>0</v>
      </c>
      <c r="G20" s="120">
        <v>0</v>
      </c>
      <c r="H20" s="186">
        <v>1071</v>
      </c>
      <c r="I20" s="411">
        <v>891</v>
      </c>
      <c r="J20" s="186">
        <v>3148</v>
      </c>
      <c r="K20" s="271">
        <v>4765</v>
      </c>
      <c r="L20" s="186">
        <v>2751</v>
      </c>
      <c r="M20" s="411">
        <v>4286</v>
      </c>
      <c r="N20" s="186">
        <v>2430</v>
      </c>
      <c r="O20" s="412">
        <v>0</v>
      </c>
      <c r="P20" s="186">
        <v>1196</v>
      </c>
      <c r="Q20" s="412">
        <v>1372</v>
      </c>
      <c r="R20" s="257"/>
      <c r="S20" s="257"/>
      <c r="T20" s="257"/>
      <c r="U20" s="257"/>
      <c r="V20" s="257"/>
      <c r="W20" s="257"/>
      <c r="X20" s="257"/>
      <c r="Y20" s="257"/>
      <c r="Z20" s="257"/>
      <c r="AA20" s="257"/>
    </row>
    <row r="21" spans="1:27" ht="15.75" customHeight="1">
      <c r="A21" s="258"/>
      <c r="B21" s="311" t="s">
        <v>63</v>
      </c>
      <c r="C21" s="273"/>
      <c r="D21" s="273"/>
      <c r="E21" s="274" t="s">
        <v>156</v>
      </c>
      <c r="F21" s="429">
        <v>314</v>
      </c>
      <c r="G21" s="430">
        <v>298</v>
      </c>
      <c r="H21" s="413">
        <v>2004</v>
      </c>
      <c r="I21" s="415">
        <v>2088</v>
      </c>
      <c r="J21" s="413">
        <v>5396</v>
      </c>
      <c r="K21" s="416">
        <v>6715</v>
      </c>
      <c r="L21" s="413">
        <v>4243</v>
      </c>
      <c r="M21" s="415">
        <v>5535</v>
      </c>
      <c r="N21" s="413">
        <v>2430</v>
      </c>
      <c r="O21" s="416">
        <v>1210</v>
      </c>
      <c r="P21" s="413">
        <v>3164</v>
      </c>
      <c r="Q21" s="416">
        <v>4882</v>
      </c>
      <c r="R21" s="257"/>
      <c r="S21" s="257"/>
      <c r="T21" s="257"/>
      <c r="U21" s="257"/>
      <c r="V21" s="257"/>
      <c r="W21" s="257"/>
      <c r="X21" s="257"/>
      <c r="Y21" s="257"/>
      <c r="Z21" s="257"/>
      <c r="AA21" s="257"/>
    </row>
    <row r="22" spans="1:27" ht="15.75" customHeight="1">
      <c r="A22" s="258"/>
      <c r="B22" s="272" t="s">
        <v>64</v>
      </c>
      <c r="C22" s="303"/>
      <c r="D22" s="303"/>
      <c r="E22" s="304" t="s">
        <v>157</v>
      </c>
      <c r="F22" s="170">
        <v>922</v>
      </c>
      <c r="G22" s="426">
        <v>1281</v>
      </c>
      <c r="H22" s="172">
        <v>3126</v>
      </c>
      <c r="I22" s="427">
        <v>3424</v>
      </c>
      <c r="J22" s="172">
        <v>14682</v>
      </c>
      <c r="K22" s="428">
        <v>15141</v>
      </c>
      <c r="L22" s="172">
        <v>13048</v>
      </c>
      <c r="M22" s="427">
        <v>16385</v>
      </c>
      <c r="N22" s="172">
        <v>2728</v>
      </c>
      <c r="O22" s="428">
        <v>1344</v>
      </c>
      <c r="P22" s="172">
        <v>5610</v>
      </c>
      <c r="Q22" s="428">
        <v>7238</v>
      </c>
      <c r="R22" s="257"/>
      <c r="S22" s="257"/>
      <c r="T22" s="257"/>
      <c r="U22" s="257"/>
      <c r="V22" s="257"/>
      <c r="W22" s="257"/>
      <c r="X22" s="257"/>
      <c r="Y22" s="257"/>
      <c r="Z22" s="257"/>
      <c r="AA22" s="257"/>
    </row>
    <row r="23" spans="1:27" ht="15.75" customHeight="1">
      <c r="A23" s="258"/>
      <c r="B23" s="282" t="s">
        <v>65</v>
      </c>
      <c r="C23" s="283" t="s">
        <v>66</v>
      </c>
      <c r="D23" s="284"/>
      <c r="E23" s="285"/>
      <c r="F23" s="179">
        <v>403</v>
      </c>
      <c r="G23" s="431">
        <v>393</v>
      </c>
      <c r="H23" s="181">
        <v>1604</v>
      </c>
      <c r="I23" s="418">
        <v>1853</v>
      </c>
      <c r="J23" s="181">
        <v>5323</v>
      </c>
      <c r="K23" s="419">
        <v>5524</v>
      </c>
      <c r="L23" s="181">
        <v>8627</v>
      </c>
      <c r="M23" s="418">
        <v>11525</v>
      </c>
      <c r="N23" s="181">
        <v>279</v>
      </c>
      <c r="O23" s="419">
        <v>1210</v>
      </c>
      <c r="P23" s="181">
        <v>2705</v>
      </c>
      <c r="Q23" s="419">
        <v>2592</v>
      </c>
      <c r="R23" s="257"/>
      <c r="S23" s="257"/>
      <c r="T23" s="257"/>
      <c r="U23" s="257"/>
      <c r="V23" s="257"/>
      <c r="W23" s="257"/>
      <c r="X23" s="257"/>
      <c r="Y23" s="257"/>
      <c r="Z23" s="257"/>
      <c r="AA23" s="257"/>
    </row>
    <row r="24" spans="1:27" ht="15.75" customHeight="1">
      <c r="A24" s="258"/>
      <c r="B24" s="117" t="s">
        <v>158</v>
      </c>
      <c r="C24" s="118"/>
      <c r="D24" s="118"/>
      <c r="E24" s="260" t="s">
        <v>159</v>
      </c>
      <c r="F24" s="119">
        <f aca="true" t="shared" si="2" ref="F24:Q24">F21-F22</f>
        <v>-608</v>
      </c>
      <c r="G24" s="120">
        <f>G21-G22</f>
        <v>-983</v>
      </c>
      <c r="H24" s="119">
        <f t="shared" si="2"/>
        <v>-1122</v>
      </c>
      <c r="I24" s="120">
        <f>I21-I22</f>
        <v>-1336</v>
      </c>
      <c r="J24" s="119">
        <f t="shared" si="2"/>
        <v>-9286</v>
      </c>
      <c r="K24" s="120">
        <f t="shared" si="2"/>
        <v>-8426</v>
      </c>
      <c r="L24" s="119">
        <f t="shared" si="2"/>
        <v>-8805</v>
      </c>
      <c r="M24" s="120">
        <f t="shared" si="2"/>
        <v>-10850</v>
      </c>
      <c r="N24" s="119">
        <f>N21-N22</f>
        <v>-298</v>
      </c>
      <c r="O24" s="120">
        <f>O21-O22</f>
        <v>-134</v>
      </c>
      <c r="P24" s="119">
        <f t="shared" si="2"/>
        <v>-2446</v>
      </c>
      <c r="Q24" s="120">
        <f t="shared" si="2"/>
        <v>-2356</v>
      </c>
      <c r="R24" s="257"/>
      <c r="S24" s="257"/>
      <c r="T24" s="257"/>
      <c r="U24" s="257"/>
      <c r="V24" s="257"/>
      <c r="W24" s="257"/>
      <c r="X24" s="257"/>
      <c r="Y24" s="257"/>
      <c r="Z24" s="257"/>
      <c r="AA24" s="257"/>
    </row>
    <row r="25" spans="1:27" ht="15.75" customHeight="1">
      <c r="A25" s="258"/>
      <c r="B25" s="313" t="s">
        <v>67</v>
      </c>
      <c r="C25" s="284"/>
      <c r="D25" s="284"/>
      <c r="E25" s="314" t="s">
        <v>160</v>
      </c>
      <c r="F25" s="432">
        <v>608</v>
      </c>
      <c r="G25" s="433">
        <v>983</v>
      </c>
      <c r="H25" s="434">
        <v>1122</v>
      </c>
      <c r="I25" s="433">
        <v>1336</v>
      </c>
      <c r="J25" s="434">
        <v>9286</v>
      </c>
      <c r="K25" s="433">
        <v>8426</v>
      </c>
      <c r="L25" s="434">
        <v>8805</v>
      </c>
      <c r="M25" s="433">
        <v>10850</v>
      </c>
      <c r="N25" s="434">
        <v>298</v>
      </c>
      <c r="O25" s="433">
        <v>134</v>
      </c>
      <c r="P25" s="434">
        <v>2446</v>
      </c>
      <c r="Q25" s="433">
        <v>2356</v>
      </c>
      <c r="R25" s="257"/>
      <c r="S25" s="257"/>
      <c r="T25" s="257"/>
      <c r="U25" s="257"/>
      <c r="V25" s="257"/>
      <c r="W25" s="257"/>
      <c r="X25" s="257"/>
      <c r="Y25" s="257"/>
      <c r="Z25" s="257"/>
      <c r="AA25" s="257"/>
    </row>
    <row r="26" spans="1:27" ht="15.75" customHeight="1">
      <c r="A26" s="258"/>
      <c r="B26" s="311" t="s">
        <v>68</v>
      </c>
      <c r="C26" s="273"/>
      <c r="D26" s="273"/>
      <c r="E26" s="319"/>
      <c r="F26" s="320"/>
      <c r="G26" s="321"/>
      <c r="H26" s="322"/>
      <c r="I26" s="321"/>
      <c r="J26" s="322"/>
      <c r="K26" s="321"/>
      <c r="L26" s="322"/>
      <c r="M26" s="321"/>
      <c r="N26" s="322"/>
      <c r="O26" s="321"/>
      <c r="P26" s="322"/>
      <c r="Q26" s="321"/>
      <c r="R26" s="257"/>
      <c r="S26" s="257"/>
      <c r="T26" s="257"/>
      <c r="U26" s="257"/>
      <c r="V26" s="257"/>
      <c r="W26" s="257"/>
      <c r="X26" s="257"/>
      <c r="Y26" s="257"/>
      <c r="Z26" s="257"/>
      <c r="AA26" s="257"/>
    </row>
    <row r="27" spans="1:27" ht="15.75" customHeight="1">
      <c r="A27" s="295"/>
      <c r="B27" s="296" t="s">
        <v>161</v>
      </c>
      <c r="C27" s="236"/>
      <c r="D27" s="236"/>
      <c r="E27" s="324" t="s">
        <v>162</v>
      </c>
      <c r="F27" s="210">
        <f aca="true" t="shared" si="3" ref="F27:Q27">F24+F25</f>
        <v>0</v>
      </c>
      <c r="G27" s="435">
        <f>G24+G25</f>
        <v>0</v>
      </c>
      <c r="H27" s="210">
        <f t="shared" si="3"/>
        <v>0</v>
      </c>
      <c r="I27" s="435">
        <f>I24+I25</f>
        <v>0</v>
      </c>
      <c r="J27" s="210">
        <f t="shared" si="3"/>
        <v>0</v>
      </c>
      <c r="K27" s="435">
        <f t="shared" si="3"/>
        <v>0</v>
      </c>
      <c r="L27" s="210">
        <f t="shared" si="3"/>
        <v>0</v>
      </c>
      <c r="M27" s="435">
        <f t="shared" si="3"/>
        <v>0</v>
      </c>
      <c r="N27" s="210">
        <f>N24+N25</f>
        <v>0</v>
      </c>
      <c r="O27" s="435">
        <f>O24+O25</f>
        <v>0</v>
      </c>
      <c r="P27" s="210">
        <f t="shared" si="3"/>
        <v>0</v>
      </c>
      <c r="Q27" s="435">
        <f t="shared" si="3"/>
        <v>0</v>
      </c>
      <c r="R27" s="257"/>
      <c r="S27" s="257"/>
      <c r="T27" s="257"/>
      <c r="U27" s="257"/>
      <c r="V27" s="257"/>
      <c r="W27" s="257"/>
      <c r="X27" s="257"/>
      <c r="Y27" s="257"/>
      <c r="Z27" s="257"/>
      <c r="AA27" s="257"/>
    </row>
    <row r="28" spans="1:27" ht="15.75" customHeight="1">
      <c r="A28" s="149"/>
      <c r="F28" s="257"/>
      <c r="G28" s="257"/>
      <c r="H28" s="257"/>
      <c r="I28" s="257"/>
      <c r="J28" s="257"/>
      <c r="K28" s="257"/>
      <c r="L28" s="329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</row>
    <row r="29" spans="1:27" ht="15.75" customHeight="1">
      <c r="A29" s="236"/>
      <c r="F29" s="257"/>
      <c r="G29" s="257"/>
      <c r="H29" s="257"/>
      <c r="I29" s="257"/>
      <c r="J29" s="330"/>
      <c r="K29" s="330"/>
      <c r="L29" s="329"/>
      <c r="M29" s="257"/>
      <c r="N29" s="257"/>
      <c r="O29" s="257"/>
      <c r="P29" s="257"/>
      <c r="Q29" s="330"/>
      <c r="R29" s="257"/>
      <c r="S29" s="257"/>
      <c r="T29" s="257"/>
      <c r="U29" s="257"/>
      <c r="V29" s="257"/>
      <c r="W29" s="257"/>
      <c r="X29" s="257"/>
      <c r="Y29" s="257"/>
      <c r="Z29" s="257"/>
      <c r="AA29" s="330"/>
    </row>
    <row r="30" spans="1:23" ht="15.75" customHeight="1">
      <c r="A30" s="331" t="s">
        <v>69</v>
      </c>
      <c r="B30" s="332"/>
      <c r="C30" s="332"/>
      <c r="D30" s="332"/>
      <c r="E30" s="333"/>
      <c r="F30" s="133" t="s">
        <v>256</v>
      </c>
      <c r="G30" s="134"/>
      <c r="H30" s="133" t="s">
        <v>257</v>
      </c>
      <c r="I30" s="134"/>
      <c r="J30" s="133" t="s">
        <v>258</v>
      </c>
      <c r="K30" s="134"/>
      <c r="L30" s="133" t="s">
        <v>259</v>
      </c>
      <c r="M30" s="134"/>
      <c r="N30" s="334"/>
      <c r="O30" s="329"/>
      <c r="P30" s="334"/>
      <c r="Q30" s="329"/>
      <c r="R30" s="334"/>
      <c r="S30" s="329"/>
      <c r="T30" s="334"/>
      <c r="U30" s="329"/>
      <c r="V30" s="334"/>
      <c r="W30" s="329"/>
    </row>
    <row r="31" spans="1:23" ht="15.75" customHeight="1">
      <c r="A31" s="335"/>
      <c r="B31" s="336"/>
      <c r="C31" s="336"/>
      <c r="D31" s="336"/>
      <c r="E31" s="337"/>
      <c r="F31" s="244" t="s">
        <v>243</v>
      </c>
      <c r="G31" s="164" t="s">
        <v>2</v>
      </c>
      <c r="H31" s="244" t="s">
        <v>243</v>
      </c>
      <c r="I31" s="164" t="s">
        <v>2</v>
      </c>
      <c r="J31" s="244" t="s">
        <v>243</v>
      </c>
      <c r="K31" s="164" t="s">
        <v>2</v>
      </c>
      <c r="L31" s="244" t="s">
        <v>243</v>
      </c>
      <c r="M31" s="436" t="s">
        <v>2</v>
      </c>
      <c r="N31" s="341"/>
      <c r="O31" s="341"/>
      <c r="P31" s="341"/>
      <c r="Q31" s="341"/>
      <c r="R31" s="341"/>
      <c r="S31" s="341"/>
      <c r="T31" s="341"/>
      <c r="U31" s="341"/>
      <c r="V31" s="341"/>
      <c r="W31" s="341"/>
    </row>
    <row r="32" spans="1:23" ht="15.75" customHeight="1">
      <c r="A32" s="246" t="s">
        <v>85</v>
      </c>
      <c r="B32" s="247" t="s">
        <v>50</v>
      </c>
      <c r="C32" s="248"/>
      <c r="D32" s="248"/>
      <c r="E32" s="342" t="s">
        <v>41</v>
      </c>
      <c r="F32" s="172">
        <v>11294</v>
      </c>
      <c r="G32" s="344">
        <v>3787</v>
      </c>
      <c r="H32" s="406"/>
      <c r="I32" s="408">
        <v>0</v>
      </c>
      <c r="J32" s="406">
        <v>6412</v>
      </c>
      <c r="K32" s="409">
        <v>3972</v>
      </c>
      <c r="L32" s="406">
        <v>14103</v>
      </c>
      <c r="M32" s="437">
        <v>10958</v>
      </c>
      <c r="N32" s="344"/>
      <c r="O32" s="344"/>
      <c r="P32" s="344"/>
      <c r="Q32" s="344"/>
      <c r="R32" s="345"/>
      <c r="S32" s="345"/>
      <c r="T32" s="344"/>
      <c r="U32" s="344"/>
      <c r="V32" s="345"/>
      <c r="W32" s="345"/>
    </row>
    <row r="33" spans="1:23" ht="15.75" customHeight="1">
      <c r="A33" s="346"/>
      <c r="B33" s="234"/>
      <c r="C33" s="283" t="s">
        <v>70</v>
      </c>
      <c r="D33" s="284"/>
      <c r="E33" s="347"/>
      <c r="F33" s="181">
        <v>10311</v>
      </c>
      <c r="G33" s="417">
        <v>2787</v>
      </c>
      <c r="H33" s="181"/>
      <c r="I33" s="418">
        <v>0</v>
      </c>
      <c r="J33" s="181">
        <v>5940</v>
      </c>
      <c r="K33" s="419">
        <v>1770</v>
      </c>
      <c r="L33" s="181">
        <v>13846</v>
      </c>
      <c r="M33" s="431">
        <v>10732</v>
      </c>
      <c r="N33" s="344"/>
      <c r="O33" s="344"/>
      <c r="P33" s="344"/>
      <c r="Q33" s="344"/>
      <c r="R33" s="345"/>
      <c r="S33" s="345"/>
      <c r="T33" s="344"/>
      <c r="U33" s="344"/>
      <c r="V33" s="345"/>
      <c r="W33" s="345"/>
    </row>
    <row r="34" spans="1:23" ht="15.75" customHeight="1">
      <c r="A34" s="346"/>
      <c r="B34" s="234"/>
      <c r="C34" s="349"/>
      <c r="D34" s="259" t="s">
        <v>71</v>
      </c>
      <c r="E34" s="350"/>
      <c r="F34" s="186">
        <v>358</v>
      </c>
      <c r="G34" s="410">
        <v>1924</v>
      </c>
      <c r="H34" s="186"/>
      <c r="I34" s="411">
        <v>0</v>
      </c>
      <c r="J34" s="186">
        <v>1204</v>
      </c>
      <c r="K34" s="412">
        <v>1210</v>
      </c>
      <c r="L34" s="186">
        <v>10603</v>
      </c>
      <c r="M34" s="120">
        <v>10371</v>
      </c>
      <c r="N34" s="344"/>
      <c r="O34" s="344"/>
      <c r="P34" s="344"/>
      <c r="Q34" s="344"/>
      <c r="R34" s="345"/>
      <c r="S34" s="345"/>
      <c r="T34" s="344"/>
      <c r="U34" s="344"/>
      <c r="V34" s="345"/>
      <c r="W34" s="345"/>
    </row>
    <row r="35" spans="1:23" ht="15.75" customHeight="1">
      <c r="A35" s="346"/>
      <c r="B35" s="267"/>
      <c r="C35" s="351" t="s">
        <v>72</v>
      </c>
      <c r="D35" s="273"/>
      <c r="E35" s="352"/>
      <c r="F35" s="413">
        <v>983</v>
      </c>
      <c r="G35" s="414">
        <v>1000</v>
      </c>
      <c r="H35" s="413"/>
      <c r="I35" s="415">
        <v>0</v>
      </c>
      <c r="J35" s="438">
        <v>473</v>
      </c>
      <c r="K35" s="439">
        <v>2201</v>
      </c>
      <c r="L35" s="413">
        <v>257</v>
      </c>
      <c r="M35" s="430">
        <v>226</v>
      </c>
      <c r="N35" s="344"/>
      <c r="O35" s="344"/>
      <c r="P35" s="344"/>
      <c r="Q35" s="344"/>
      <c r="R35" s="345"/>
      <c r="S35" s="345"/>
      <c r="T35" s="344"/>
      <c r="U35" s="344"/>
      <c r="V35" s="345"/>
      <c r="W35" s="345"/>
    </row>
    <row r="36" spans="1:23" ht="15.75" customHeight="1">
      <c r="A36" s="346"/>
      <c r="B36" s="272" t="s">
        <v>53</v>
      </c>
      <c r="C36" s="303"/>
      <c r="D36" s="303"/>
      <c r="E36" s="342" t="s">
        <v>42</v>
      </c>
      <c r="F36" s="172">
        <v>8469</v>
      </c>
      <c r="G36" s="344">
        <v>1262</v>
      </c>
      <c r="H36" s="172"/>
      <c r="I36" s="427">
        <v>0</v>
      </c>
      <c r="J36" s="172">
        <v>5558</v>
      </c>
      <c r="K36" s="428">
        <v>2554</v>
      </c>
      <c r="L36" s="172">
        <v>4</v>
      </c>
      <c r="M36" s="426">
        <v>5</v>
      </c>
      <c r="N36" s="344"/>
      <c r="O36" s="344"/>
      <c r="P36" s="344"/>
      <c r="Q36" s="344"/>
      <c r="R36" s="344"/>
      <c r="S36" s="344"/>
      <c r="T36" s="344"/>
      <c r="U36" s="344"/>
      <c r="V36" s="345"/>
      <c r="W36" s="345"/>
    </row>
    <row r="37" spans="1:23" ht="15.75" customHeight="1">
      <c r="A37" s="346"/>
      <c r="B37" s="234"/>
      <c r="C37" s="259" t="s">
        <v>73</v>
      </c>
      <c r="D37" s="118"/>
      <c r="E37" s="350"/>
      <c r="F37" s="186">
        <v>8433</v>
      </c>
      <c r="G37" s="410">
        <v>912</v>
      </c>
      <c r="H37" s="186"/>
      <c r="I37" s="411">
        <v>0</v>
      </c>
      <c r="J37" s="186">
        <v>5203</v>
      </c>
      <c r="K37" s="412">
        <v>1996</v>
      </c>
      <c r="L37" s="186">
        <v>4</v>
      </c>
      <c r="M37" s="120">
        <v>5</v>
      </c>
      <c r="N37" s="344"/>
      <c r="O37" s="344"/>
      <c r="P37" s="344"/>
      <c r="Q37" s="344"/>
      <c r="R37" s="344"/>
      <c r="S37" s="344"/>
      <c r="T37" s="344"/>
      <c r="U37" s="344"/>
      <c r="V37" s="345"/>
      <c r="W37" s="345"/>
    </row>
    <row r="38" spans="1:23" ht="15.75" customHeight="1">
      <c r="A38" s="346"/>
      <c r="B38" s="267"/>
      <c r="C38" s="259" t="s">
        <v>74</v>
      </c>
      <c r="D38" s="118"/>
      <c r="E38" s="350"/>
      <c r="F38" s="119">
        <v>36</v>
      </c>
      <c r="G38" s="120">
        <v>350</v>
      </c>
      <c r="H38" s="186"/>
      <c r="I38" s="411">
        <v>0</v>
      </c>
      <c r="J38" s="186">
        <v>356</v>
      </c>
      <c r="K38" s="439">
        <v>557</v>
      </c>
      <c r="L38" s="186">
        <v>0</v>
      </c>
      <c r="M38" s="120">
        <v>0</v>
      </c>
      <c r="N38" s="344"/>
      <c r="O38" s="344"/>
      <c r="P38" s="345"/>
      <c r="Q38" s="345"/>
      <c r="R38" s="344"/>
      <c r="S38" s="344"/>
      <c r="T38" s="344"/>
      <c r="U38" s="344"/>
      <c r="V38" s="345"/>
      <c r="W38" s="345"/>
    </row>
    <row r="39" spans="1:23" ht="15.75" customHeight="1">
      <c r="A39" s="353"/>
      <c r="B39" s="354" t="s">
        <v>75</v>
      </c>
      <c r="C39" s="355"/>
      <c r="D39" s="355"/>
      <c r="E39" s="356" t="s">
        <v>163</v>
      </c>
      <c r="F39" s="210">
        <f aca="true" t="shared" si="4" ref="F39:M39">F32-F36</f>
        <v>2825</v>
      </c>
      <c r="G39" s="435">
        <f t="shared" si="4"/>
        <v>2525</v>
      </c>
      <c r="H39" s="210">
        <f t="shared" si="4"/>
        <v>0</v>
      </c>
      <c r="I39" s="435">
        <f t="shared" si="4"/>
        <v>0</v>
      </c>
      <c r="J39" s="210">
        <f t="shared" si="4"/>
        <v>854</v>
      </c>
      <c r="K39" s="435">
        <f t="shared" si="4"/>
        <v>1418</v>
      </c>
      <c r="L39" s="210">
        <f t="shared" si="4"/>
        <v>14099</v>
      </c>
      <c r="M39" s="435">
        <f t="shared" si="4"/>
        <v>10953</v>
      </c>
      <c r="N39" s="344"/>
      <c r="O39" s="344"/>
      <c r="P39" s="344"/>
      <c r="Q39" s="344"/>
      <c r="R39" s="344"/>
      <c r="S39" s="344"/>
      <c r="T39" s="344"/>
      <c r="U39" s="344"/>
      <c r="V39" s="345"/>
      <c r="W39" s="345"/>
    </row>
    <row r="40" spans="1:23" ht="15.75" customHeight="1">
      <c r="A40" s="246" t="s">
        <v>86</v>
      </c>
      <c r="B40" s="272" t="s">
        <v>76</v>
      </c>
      <c r="C40" s="303"/>
      <c r="D40" s="303"/>
      <c r="E40" s="342" t="s">
        <v>44</v>
      </c>
      <c r="F40" s="170">
        <v>1628</v>
      </c>
      <c r="G40" s="426">
        <v>28982</v>
      </c>
      <c r="H40" s="172">
        <v>50</v>
      </c>
      <c r="I40" s="427">
        <v>47</v>
      </c>
      <c r="J40" s="172">
        <v>6034</v>
      </c>
      <c r="K40" s="428">
        <v>6009</v>
      </c>
      <c r="L40" s="172">
        <v>61569</v>
      </c>
      <c r="M40" s="426">
        <v>63419</v>
      </c>
      <c r="N40" s="344"/>
      <c r="O40" s="344"/>
      <c r="P40" s="344"/>
      <c r="Q40" s="344"/>
      <c r="R40" s="345"/>
      <c r="S40" s="345"/>
      <c r="T40" s="345"/>
      <c r="U40" s="345"/>
      <c r="V40" s="344"/>
      <c r="W40" s="344"/>
    </row>
    <row r="41" spans="1:23" ht="15.75" customHeight="1">
      <c r="A41" s="358"/>
      <c r="B41" s="267"/>
      <c r="C41" s="259" t="s">
        <v>77</v>
      </c>
      <c r="D41" s="118"/>
      <c r="E41" s="350"/>
      <c r="F41" s="440">
        <v>792</v>
      </c>
      <c r="G41" s="441">
        <v>8796</v>
      </c>
      <c r="H41" s="438"/>
      <c r="I41" s="439">
        <v>0</v>
      </c>
      <c r="J41" s="186">
        <v>4492</v>
      </c>
      <c r="K41" s="412">
        <v>2864</v>
      </c>
      <c r="L41" s="186">
        <v>57719</v>
      </c>
      <c r="M41" s="120">
        <v>38670</v>
      </c>
      <c r="N41" s="345"/>
      <c r="O41" s="345"/>
      <c r="P41" s="345"/>
      <c r="Q41" s="345"/>
      <c r="R41" s="345"/>
      <c r="S41" s="345"/>
      <c r="T41" s="345"/>
      <c r="U41" s="345"/>
      <c r="V41" s="344"/>
      <c r="W41" s="344"/>
    </row>
    <row r="42" spans="1:23" ht="15.75" customHeight="1">
      <c r="A42" s="358"/>
      <c r="B42" s="272" t="s">
        <v>64</v>
      </c>
      <c r="C42" s="303"/>
      <c r="D42" s="303"/>
      <c r="E42" s="342" t="s">
        <v>45</v>
      </c>
      <c r="F42" s="170">
        <v>3847</v>
      </c>
      <c r="G42" s="426">
        <v>30680</v>
      </c>
      <c r="H42" s="172">
        <v>50</v>
      </c>
      <c r="I42" s="427">
        <v>47</v>
      </c>
      <c r="J42" s="172">
        <v>6636</v>
      </c>
      <c r="K42" s="428">
        <v>7941</v>
      </c>
      <c r="L42" s="172">
        <v>70414</v>
      </c>
      <c r="M42" s="426">
        <v>73984</v>
      </c>
      <c r="N42" s="344"/>
      <c r="O42" s="344"/>
      <c r="P42" s="344"/>
      <c r="Q42" s="344"/>
      <c r="R42" s="345"/>
      <c r="S42" s="345"/>
      <c r="T42" s="344"/>
      <c r="U42" s="344"/>
      <c r="V42" s="344"/>
      <c r="W42" s="344"/>
    </row>
    <row r="43" spans="1:23" ht="15.75" customHeight="1">
      <c r="A43" s="358"/>
      <c r="B43" s="267"/>
      <c r="C43" s="259" t="s">
        <v>78</v>
      </c>
      <c r="D43" s="118"/>
      <c r="E43" s="350"/>
      <c r="F43" s="119">
        <v>1661</v>
      </c>
      <c r="G43" s="120">
        <v>29540</v>
      </c>
      <c r="H43" s="186">
        <v>35</v>
      </c>
      <c r="I43" s="411">
        <v>32</v>
      </c>
      <c r="J43" s="438">
        <v>3197</v>
      </c>
      <c r="K43" s="439">
        <v>3533</v>
      </c>
      <c r="L43" s="186">
        <v>60812</v>
      </c>
      <c r="M43" s="120">
        <v>58926</v>
      </c>
      <c r="N43" s="344"/>
      <c r="O43" s="344"/>
      <c r="P43" s="345"/>
      <c r="Q43" s="344"/>
      <c r="R43" s="345"/>
      <c r="S43" s="345"/>
      <c r="T43" s="344"/>
      <c r="U43" s="344"/>
      <c r="V43" s="345"/>
      <c r="W43" s="345"/>
    </row>
    <row r="44" spans="1:23" ht="15.75" customHeight="1">
      <c r="A44" s="362"/>
      <c r="B44" s="296" t="s">
        <v>75</v>
      </c>
      <c r="C44" s="236"/>
      <c r="D44" s="236"/>
      <c r="E44" s="356" t="s">
        <v>164</v>
      </c>
      <c r="F44" s="421">
        <f aca="true" t="shared" si="5" ref="F44:M44">F40-F42</f>
        <v>-2219</v>
      </c>
      <c r="G44" s="422">
        <f t="shared" si="5"/>
        <v>-1698</v>
      </c>
      <c r="H44" s="421">
        <f t="shared" si="5"/>
        <v>0</v>
      </c>
      <c r="I44" s="422">
        <f t="shared" si="5"/>
        <v>0</v>
      </c>
      <c r="J44" s="421">
        <f t="shared" si="5"/>
        <v>-602</v>
      </c>
      <c r="K44" s="422">
        <f t="shared" si="5"/>
        <v>-1932</v>
      </c>
      <c r="L44" s="421">
        <f t="shared" si="5"/>
        <v>-8845</v>
      </c>
      <c r="M44" s="422">
        <f t="shared" si="5"/>
        <v>-10565</v>
      </c>
      <c r="N44" s="345"/>
      <c r="O44" s="345"/>
      <c r="P44" s="344"/>
      <c r="Q44" s="344"/>
      <c r="R44" s="345"/>
      <c r="S44" s="345"/>
      <c r="T44" s="344"/>
      <c r="U44" s="344"/>
      <c r="V44" s="344"/>
      <c r="W44" s="344"/>
    </row>
    <row r="45" spans="1:23" ht="15.75" customHeight="1">
      <c r="A45" s="364" t="s">
        <v>87</v>
      </c>
      <c r="B45" s="365" t="s">
        <v>79</v>
      </c>
      <c r="C45" s="366"/>
      <c r="D45" s="366"/>
      <c r="E45" s="367" t="s">
        <v>165</v>
      </c>
      <c r="F45" s="442">
        <f aca="true" t="shared" si="6" ref="F45:M45">F39+F44</f>
        <v>606</v>
      </c>
      <c r="G45" s="443">
        <f t="shared" si="6"/>
        <v>827</v>
      </c>
      <c r="H45" s="442">
        <f t="shared" si="6"/>
        <v>0</v>
      </c>
      <c r="I45" s="443">
        <f t="shared" si="6"/>
        <v>0</v>
      </c>
      <c r="J45" s="442">
        <f t="shared" si="6"/>
        <v>252</v>
      </c>
      <c r="K45" s="443">
        <f t="shared" si="6"/>
        <v>-514</v>
      </c>
      <c r="L45" s="442">
        <f t="shared" si="6"/>
        <v>5254</v>
      </c>
      <c r="M45" s="443">
        <f t="shared" si="6"/>
        <v>388</v>
      </c>
      <c r="N45" s="344"/>
      <c r="O45" s="344"/>
      <c r="P45" s="344"/>
      <c r="Q45" s="344"/>
      <c r="R45" s="344"/>
      <c r="S45" s="344"/>
      <c r="T45" s="344"/>
      <c r="U45" s="344"/>
      <c r="V45" s="344"/>
      <c r="W45" s="344"/>
    </row>
    <row r="46" spans="1:23" ht="15.75" customHeight="1">
      <c r="A46" s="370"/>
      <c r="B46" s="117" t="s">
        <v>80</v>
      </c>
      <c r="C46" s="118"/>
      <c r="D46" s="118"/>
      <c r="E46" s="118"/>
      <c r="F46" s="440">
        <v>0</v>
      </c>
      <c r="G46" s="441">
        <v>0</v>
      </c>
      <c r="H46" s="438">
        <v>0</v>
      </c>
      <c r="I46" s="439">
        <v>0</v>
      </c>
      <c r="J46" s="438">
        <v>0</v>
      </c>
      <c r="K46" s="439">
        <v>0</v>
      </c>
      <c r="L46" s="438">
        <v>0</v>
      </c>
      <c r="M46" s="420">
        <v>0</v>
      </c>
      <c r="N46" s="345"/>
      <c r="O46" s="345"/>
      <c r="P46" s="345"/>
      <c r="Q46" s="345"/>
      <c r="R46" s="345"/>
      <c r="S46" s="345"/>
      <c r="T46" s="345"/>
      <c r="U46" s="345"/>
      <c r="V46" s="345"/>
      <c r="W46" s="345"/>
    </row>
    <row r="47" spans="1:23" ht="15.75" customHeight="1">
      <c r="A47" s="370"/>
      <c r="B47" s="117" t="s">
        <v>81</v>
      </c>
      <c r="C47" s="118"/>
      <c r="D47" s="118"/>
      <c r="E47" s="118"/>
      <c r="F47" s="186">
        <v>2409</v>
      </c>
      <c r="G47" s="410">
        <v>1803</v>
      </c>
      <c r="H47" s="186">
        <v>0</v>
      </c>
      <c r="I47" s="411">
        <v>0</v>
      </c>
      <c r="J47" s="186">
        <v>608</v>
      </c>
      <c r="K47" s="412">
        <v>356</v>
      </c>
      <c r="L47" s="186">
        <v>7082</v>
      </c>
      <c r="M47" s="120">
        <v>2085</v>
      </c>
      <c r="N47" s="344"/>
      <c r="O47" s="344"/>
      <c r="P47" s="344"/>
      <c r="Q47" s="344"/>
      <c r="R47" s="344"/>
      <c r="S47" s="344"/>
      <c r="T47" s="344"/>
      <c r="U47" s="344"/>
      <c r="V47" s="344"/>
      <c r="W47" s="344"/>
    </row>
    <row r="48" spans="1:23" ht="15.75" customHeight="1">
      <c r="A48" s="371"/>
      <c r="B48" s="296" t="s">
        <v>82</v>
      </c>
      <c r="C48" s="236"/>
      <c r="D48" s="236"/>
      <c r="E48" s="236"/>
      <c r="F48" s="227">
        <v>1319</v>
      </c>
      <c r="G48" s="444">
        <v>0</v>
      </c>
      <c r="H48" s="227">
        <v>0</v>
      </c>
      <c r="I48" s="445">
        <v>0</v>
      </c>
      <c r="J48" s="227">
        <v>0</v>
      </c>
      <c r="K48" s="446">
        <v>0</v>
      </c>
      <c r="L48" s="227">
        <v>0</v>
      </c>
      <c r="M48" s="435">
        <v>0</v>
      </c>
      <c r="N48" s="344"/>
      <c r="O48" s="344"/>
      <c r="P48" s="344"/>
      <c r="Q48" s="344"/>
      <c r="R48" s="344"/>
      <c r="S48" s="344"/>
      <c r="T48" s="344"/>
      <c r="U48" s="344"/>
      <c r="V48" s="344"/>
      <c r="W48" s="344"/>
    </row>
    <row r="49" spans="1:18" ht="15.75" customHeight="1">
      <c r="A49" s="149" t="s">
        <v>166</v>
      </c>
      <c r="O49" s="234"/>
      <c r="P49" s="234"/>
      <c r="Q49" s="234"/>
      <c r="R49" s="234"/>
    </row>
    <row r="50" spans="1:17" ht="15.75" customHeight="1">
      <c r="A50" s="149"/>
      <c r="Q50" s="234"/>
    </row>
  </sheetData>
  <sheetProtection/>
  <mergeCells count="30">
    <mergeCell ref="A6:E7"/>
    <mergeCell ref="F6:G6"/>
    <mergeCell ref="H6:I6"/>
    <mergeCell ref="J6:K6"/>
    <mergeCell ref="L6:M6"/>
    <mergeCell ref="P6:Q6"/>
    <mergeCell ref="N6:O6"/>
    <mergeCell ref="A8:A18"/>
    <mergeCell ref="A19:A27"/>
    <mergeCell ref="E25:E26"/>
    <mergeCell ref="F25:F26"/>
    <mergeCell ref="G25:G26"/>
    <mergeCell ref="H25:H26"/>
    <mergeCell ref="J25:J26"/>
    <mergeCell ref="K25:K26"/>
    <mergeCell ref="L25:L26"/>
    <mergeCell ref="M25:M26"/>
    <mergeCell ref="P25:P26"/>
    <mergeCell ref="N25:N26"/>
    <mergeCell ref="O25:O26"/>
    <mergeCell ref="A32:A39"/>
    <mergeCell ref="A40:A44"/>
    <mergeCell ref="A45:A48"/>
    <mergeCell ref="Q25:Q26"/>
    <mergeCell ref="A30:E31"/>
    <mergeCell ref="F30:G30"/>
    <mergeCell ref="H30:I30"/>
    <mergeCell ref="J30:K30"/>
    <mergeCell ref="L30:M30"/>
    <mergeCell ref="I25:I26"/>
  </mergeCells>
  <printOptions horizontalCentered="1"/>
  <pageMargins left="0.7874015748031497" right="0.2755905511811024" top="0.3937007874015748" bottom="0.35433070866141736" header="0.1968503937007874" footer="0.1968503937007874"/>
  <pageSetup fitToHeight="1" fitToWidth="1" horizontalDpi="600" verticalDpi="6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43" t="s">
        <v>0</v>
      </c>
      <c r="B1" s="43"/>
      <c r="C1" s="93" t="s">
        <v>269</v>
      </c>
      <c r="D1" s="94"/>
    </row>
    <row r="3" spans="1:10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0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95"/>
      <c r="B5" s="95" t="s">
        <v>245</v>
      </c>
      <c r="C5" s="95"/>
      <c r="D5" s="95"/>
      <c r="H5" s="15"/>
      <c r="L5" s="15"/>
      <c r="N5" s="15" t="s">
        <v>168</v>
      </c>
    </row>
    <row r="6" spans="1:14" ht="15" customHeight="1">
      <c r="A6" s="96"/>
      <c r="B6" s="97"/>
      <c r="C6" s="97"/>
      <c r="D6" s="97"/>
      <c r="E6" s="140" t="s">
        <v>264</v>
      </c>
      <c r="F6" s="141"/>
      <c r="G6" s="140" t="s">
        <v>265</v>
      </c>
      <c r="H6" s="141"/>
      <c r="I6" s="144" t="s">
        <v>266</v>
      </c>
      <c r="J6" s="145"/>
      <c r="K6" s="140" t="s">
        <v>267</v>
      </c>
      <c r="L6" s="141"/>
      <c r="M6" s="142" t="s">
        <v>268</v>
      </c>
      <c r="N6" s="143"/>
    </row>
    <row r="7" spans="1:14" ht="15" customHeight="1">
      <c r="A7" s="24"/>
      <c r="B7" s="25"/>
      <c r="C7" s="25"/>
      <c r="D7" s="25"/>
      <c r="E7" s="98" t="s">
        <v>246</v>
      </c>
      <c r="F7" s="99" t="s">
        <v>2</v>
      </c>
      <c r="G7" s="98" t="s">
        <v>243</v>
      </c>
      <c r="H7" s="99" t="s">
        <v>2</v>
      </c>
      <c r="I7" s="98" t="s">
        <v>243</v>
      </c>
      <c r="J7" s="99" t="s">
        <v>2</v>
      </c>
      <c r="K7" s="98" t="s">
        <v>243</v>
      </c>
      <c r="L7" s="99" t="s">
        <v>2</v>
      </c>
      <c r="M7" s="98" t="s">
        <v>243</v>
      </c>
      <c r="N7" s="128" t="s">
        <v>2</v>
      </c>
    </row>
    <row r="8" spans="1:14" ht="18" customHeight="1">
      <c r="A8" s="130" t="s">
        <v>169</v>
      </c>
      <c r="B8" s="100" t="s">
        <v>170</v>
      </c>
      <c r="C8" s="101"/>
      <c r="D8" s="101"/>
      <c r="E8" s="102">
        <v>1</v>
      </c>
      <c r="F8" s="103">
        <v>1</v>
      </c>
      <c r="G8" s="102">
        <v>2</v>
      </c>
      <c r="H8" s="104">
        <v>2</v>
      </c>
      <c r="I8" s="102">
        <v>13</v>
      </c>
      <c r="J8" s="103">
        <v>13</v>
      </c>
      <c r="K8" s="102">
        <v>15</v>
      </c>
      <c r="L8" s="104">
        <v>15</v>
      </c>
      <c r="M8" s="102">
        <v>29</v>
      </c>
      <c r="N8" s="104">
        <v>29</v>
      </c>
    </row>
    <row r="9" spans="1:14" ht="18" customHeight="1">
      <c r="A9" s="131"/>
      <c r="B9" s="130" t="s">
        <v>171</v>
      </c>
      <c r="C9" s="62" t="s">
        <v>172</v>
      </c>
      <c r="D9" s="63"/>
      <c r="E9" s="105">
        <v>30</v>
      </c>
      <c r="F9" s="106">
        <v>30</v>
      </c>
      <c r="G9" s="105">
        <v>10040</v>
      </c>
      <c r="H9" s="107">
        <v>10040</v>
      </c>
      <c r="I9" s="105">
        <v>200</v>
      </c>
      <c r="J9" s="106">
        <v>200</v>
      </c>
      <c r="K9" s="105">
        <v>300</v>
      </c>
      <c r="L9" s="107">
        <v>300</v>
      </c>
      <c r="M9" s="105">
        <v>2948</v>
      </c>
      <c r="N9" s="107">
        <v>2948</v>
      </c>
    </row>
    <row r="10" spans="1:14" ht="18" customHeight="1">
      <c r="A10" s="131"/>
      <c r="B10" s="131"/>
      <c r="C10" s="17" t="s">
        <v>173</v>
      </c>
      <c r="D10" s="16"/>
      <c r="E10" s="108">
        <v>30</v>
      </c>
      <c r="F10" s="109">
        <v>30</v>
      </c>
      <c r="G10" s="108">
        <v>8309</v>
      </c>
      <c r="H10" s="110">
        <v>8309</v>
      </c>
      <c r="I10" s="108">
        <v>100</v>
      </c>
      <c r="J10" s="109">
        <v>100</v>
      </c>
      <c r="K10" s="108">
        <v>150</v>
      </c>
      <c r="L10" s="110">
        <v>150</v>
      </c>
      <c r="M10" s="108">
        <v>1561</v>
      </c>
      <c r="N10" s="110">
        <v>1561</v>
      </c>
    </row>
    <row r="11" spans="1:14" ht="18" customHeight="1">
      <c r="A11" s="131"/>
      <c r="B11" s="131"/>
      <c r="C11" s="17" t="s">
        <v>174</v>
      </c>
      <c r="D11" s="16"/>
      <c r="E11" s="108">
        <v>0</v>
      </c>
      <c r="F11" s="109">
        <v>0</v>
      </c>
      <c r="G11" s="108">
        <v>1731</v>
      </c>
      <c r="H11" s="110">
        <v>1731</v>
      </c>
      <c r="I11" s="108">
        <v>89</v>
      </c>
      <c r="J11" s="109">
        <v>89</v>
      </c>
      <c r="K11" s="108">
        <v>6</v>
      </c>
      <c r="L11" s="110">
        <v>6</v>
      </c>
      <c r="M11" s="108">
        <v>392</v>
      </c>
      <c r="N11" s="110">
        <v>392</v>
      </c>
    </row>
    <row r="12" spans="1:14" ht="18" customHeight="1">
      <c r="A12" s="131"/>
      <c r="B12" s="131"/>
      <c r="C12" s="17" t="s">
        <v>175</v>
      </c>
      <c r="D12" s="16"/>
      <c r="E12" s="108">
        <v>0</v>
      </c>
      <c r="F12" s="109">
        <v>0</v>
      </c>
      <c r="G12" s="108">
        <v>0</v>
      </c>
      <c r="H12" s="110">
        <v>0</v>
      </c>
      <c r="I12" s="108">
        <v>11</v>
      </c>
      <c r="J12" s="109">
        <v>11</v>
      </c>
      <c r="K12" s="108">
        <v>144</v>
      </c>
      <c r="L12" s="110">
        <v>144</v>
      </c>
      <c r="M12" s="108">
        <v>988</v>
      </c>
      <c r="N12" s="110">
        <v>988</v>
      </c>
    </row>
    <row r="13" spans="1:14" ht="18" customHeight="1">
      <c r="A13" s="131"/>
      <c r="B13" s="131"/>
      <c r="C13" s="17" t="s">
        <v>176</v>
      </c>
      <c r="D13" s="16"/>
      <c r="E13" s="108">
        <v>0</v>
      </c>
      <c r="F13" s="109">
        <v>0</v>
      </c>
      <c r="G13" s="108">
        <v>0</v>
      </c>
      <c r="H13" s="110">
        <v>0</v>
      </c>
      <c r="I13" s="108">
        <v>0</v>
      </c>
      <c r="J13" s="109">
        <v>0</v>
      </c>
      <c r="K13" s="108">
        <v>0</v>
      </c>
      <c r="L13" s="110">
        <v>0</v>
      </c>
      <c r="M13" s="108">
        <v>0</v>
      </c>
      <c r="N13" s="110">
        <v>0</v>
      </c>
    </row>
    <row r="14" spans="1:14" ht="18" customHeight="1">
      <c r="A14" s="132"/>
      <c r="B14" s="132"/>
      <c r="C14" s="20" t="s">
        <v>177</v>
      </c>
      <c r="D14" s="13"/>
      <c r="E14" s="111">
        <v>0</v>
      </c>
      <c r="F14" s="112">
        <v>0</v>
      </c>
      <c r="G14" s="111">
        <v>0</v>
      </c>
      <c r="H14" s="113">
        <v>0</v>
      </c>
      <c r="I14" s="111">
        <v>0</v>
      </c>
      <c r="J14" s="112">
        <v>0</v>
      </c>
      <c r="K14" s="111">
        <v>0</v>
      </c>
      <c r="L14" s="113">
        <v>0</v>
      </c>
      <c r="M14" s="111">
        <v>7</v>
      </c>
      <c r="N14" s="113">
        <v>7</v>
      </c>
    </row>
    <row r="15" spans="1:14" ht="18" customHeight="1">
      <c r="A15" s="135" t="s">
        <v>178</v>
      </c>
      <c r="B15" s="130" t="s">
        <v>179</v>
      </c>
      <c r="C15" s="62" t="s">
        <v>180</v>
      </c>
      <c r="D15" s="63"/>
      <c r="E15" s="114">
        <v>10358</v>
      </c>
      <c r="F15" s="115">
        <v>9248</v>
      </c>
      <c r="G15" s="114">
        <v>508</v>
      </c>
      <c r="H15" s="41">
        <v>522</v>
      </c>
      <c r="I15" s="114">
        <v>258</v>
      </c>
      <c r="J15" s="115">
        <v>237</v>
      </c>
      <c r="K15" s="114">
        <v>1586</v>
      </c>
      <c r="L15" s="41">
        <v>1352</v>
      </c>
      <c r="M15" s="114">
        <v>1545</v>
      </c>
      <c r="N15" s="41">
        <v>1276</v>
      </c>
    </row>
    <row r="16" spans="1:14" ht="18" customHeight="1">
      <c r="A16" s="131"/>
      <c r="B16" s="131"/>
      <c r="C16" s="17" t="s">
        <v>181</v>
      </c>
      <c r="D16" s="16"/>
      <c r="E16" s="27">
        <v>8690</v>
      </c>
      <c r="F16" s="37">
        <v>8691</v>
      </c>
      <c r="G16" s="27">
        <v>29075</v>
      </c>
      <c r="H16" s="38">
        <v>29139</v>
      </c>
      <c r="I16" s="27">
        <v>27</v>
      </c>
      <c r="J16" s="37">
        <v>37</v>
      </c>
      <c r="K16" s="27">
        <v>2236</v>
      </c>
      <c r="L16" s="38">
        <v>2009</v>
      </c>
      <c r="M16" s="27">
        <v>5036</v>
      </c>
      <c r="N16" s="38">
        <v>5209</v>
      </c>
    </row>
    <row r="17" spans="1:14" ht="18" customHeight="1">
      <c r="A17" s="131"/>
      <c r="B17" s="131"/>
      <c r="C17" s="17" t="s">
        <v>182</v>
      </c>
      <c r="D17" s="16"/>
      <c r="E17" s="27">
        <v>0</v>
      </c>
      <c r="F17" s="37">
        <v>0</v>
      </c>
      <c r="G17" s="27">
        <v>0</v>
      </c>
      <c r="H17" s="38">
        <v>0</v>
      </c>
      <c r="I17" s="27">
        <v>0</v>
      </c>
      <c r="J17" s="37">
        <v>0</v>
      </c>
      <c r="K17" s="27">
        <v>0</v>
      </c>
      <c r="L17" s="38">
        <v>0</v>
      </c>
      <c r="M17" s="27">
        <v>0</v>
      </c>
      <c r="N17" s="38">
        <v>0</v>
      </c>
    </row>
    <row r="18" spans="1:14" ht="18" customHeight="1">
      <c r="A18" s="131"/>
      <c r="B18" s="132"/>
      <c r="C18" s="20" t="s">
        <v>183</v>
      </c>
      <c r="D18" s="13"/>
      <c r="E18" s="29">
        <f>E15+E16</f>
        <v>19048</v>
      </c>
      <c r="F18" s="116">
        <v>17939</v>
      </c>
      <c r="G18" s="29">
        <f>G15+G16</f>
        <v>29583</v>
      </c>
      <c r="H18" s="116">
        <f>H15+H16</f>
        <v>29661</v>
      </c>
      <c r="I18" s="29">
        <v>285</v>
      </c>
      <c r="J18" s="116">
        <v>274</v>
      </c>
      <c r="K18" s="29">
        <v>3821</v>
      </c>
      <c r="L18" s="116">
        <v>3361</v>
      </c>
      <c r="M18" s="29">
        <v>6581</v>
      </c>
      <c r="N18" s="116">
        <v>6485</v>
      </c>
    </row>
    <row r="19" spans="1:14" ht="18" customHeight="1">
      <c r="A19" s="131"/>
      <c r="B19" s="130" t="s">
        <v>184</v>
      </c>
      <c r="C19" s="62" t="s">
        <v>185</v>
      </c>
      <c r="D19" s="63"/>
      <c r="E19" s="40">
        <v>705</v>
      </c>
      <c r="F19" s="41">
        <v>856</v>
      </c>
      <c r="G19" s="40">
        <v>127</v>
      </c>
      <c r="H19" s="41">
        <v>137</v>
      </c>
      <c r="I19" s="40">
        <v>29</v>
      </c>
      <c r="J19" s="41">
        <v>21</v>
      </c>
      <c r="K19" s="40">
        <v>290</v>
      </c>
      <c r="L19" s="41">
        <v>405</v>
      </c>
      <c r="M19" s="40">
        <v>406</v>
      </c>
      <c r="N19" s="41">
        <v>402</v>
      </c>
    </row>
    <row r="20" spans="1:14" ht="18" customHeight="1">
      <c r="A20" s="131"/>
      <c r="B20" s="131"/>
      <c r="C20" s="17" t="s">
        <v>186</v>
      </c>
      <c r="D20" s="16"/>
      <c r="E20" s="26">
        <v>15270</v>
      </c>
      <c r="F20" s="38">
        <v>14240</v>
      </c>
      <c r="G20" s="26">
        <v>2998</v>
      </c>
      <c r="H20" s="38">
        <v>3505</v>
      </c>
      <c r="I20" s="26">
        <v>40</v>
      </c>
      <c r="J20" s="38">
        <v>36.9</v>
      </c>
      <c r="K20" s="26">
        <v>1421</v>
      </c>
      <c r="L20" s="38">
        <v>1165</v>
      </c>
      <c r="M20" s="26">
        <v>1682</v>
      </c>
      <c r="N20" s="38">
        <v>1681</v>
      </c>
    </row>
    <row r="21" spans="1:14" s="121" customFormat="1" ht="18" customHeight="1">
      <c r="A21" s="131"/>
      <c r="B21" s="131"/>
      <c r="C21" s="117" t="s">
        <v>187</v>
      </c>
      <c r="D21" s="118"/>
      <c r="E21" s="119">
        <v>0</v>
      </c>
      <c r="F21" s="120">
        <v>0</v>
      </c>
      <c r="G21" s="119">
        <v>16466</v>
      </c>
      <c r="H21" s="120">
        <v>16031</v>
      </c>
      <c r="I21" s="119">
        <v>0</v>
      </c>
      <c r="J21" s="120">
        <v>0</v>
      </c>
      <c r="K21" s="119">
        <v>0</v>
      </c>
      <c r="L21" s="120">
        <v>0</v>
      </c>
      <c r="M21" s="119">
        <v>0</v>
      </c>
      <c r="N21" s="120">
        <v>0</v>
      </c>
    </row>
    <row r="22" spans="1:14" ht="18" customHeight="1">
      <c r="A22" s="131"/>
      <c r="B22" s="132"/>
      <c r="C22" s="6" t="s">
        <v>188</v>
      </c>
      <c r="D22" s="7"/>
      <c r="E22" s="29">
        <v>15975</v>
      </c>
      <c r="F22" s="39">
        <v>15096</v>
      </c>
      <c r="G22" s="29">
        <f>G19+G20+G21</f>
        <v>19591</v>
      </c>
      <c r="H22" s="39">
        <f>H19+H20+H21</f>
        <v>19673</v>
      </c>
      <c r="I22" s="29">
        <v>69</v>
      </c>
      <c r="J22" s="39">
        <v>57.9</v>
      </c>
      <c r="K22" s="29">
        <v>1711</v>
      </c>
      <c r="L22" s="39">
        <v>1570</v>
      </c>
      <c r="M22" s="29">
        <v>2087</v>
      </c>
      <c r="N22" s="39">
        <v>2083</v>
      </c>
    </row>
    <row r="23" spans="1:14" ht="18" customHeight="1">
      <c r="A23" s="131"/>
      <c r="B23" s="130" t="s">
        <v>189</v>
      </c>
      <c r="C23" s="62" t="s">
        <v>190</v>
      </c>
      <c r="D23" s="63"/>
      <c r="E23" s="40">
        <v>30</v>
      </c>
      <c r="F23" s="41">
        <v>30</v>
      </c>
      <c r="G23" s="40">
        <v>10040</v>
      </c>
      <c r="H23" s="41">
        <v>10040</v>
      </c>
      <c r="I23" s="40">
        <v>200</v>
      </c>
      <c r="J23" s="41">
        <v>200</v>
      </c>
      <c r="K23" s="40">
        <v>300</v>
      </c>
      <c r="L23" s="41">
        <v>300</v>
      </c>
      <c r="M23" s="40">
        <v>2948</v>
      </c>
      <c r="N23" s="41">
        <v>2948</v>
      </c>
    </row>
    <row r="24" spans="1:14" ht="18" customHeight="1">
      <c r="A24" s="131"/>
      <c r="B24" s="131"/>
      <c r="C24" s="17" t="s">
        <v>191</v>
      </c>
      <c r="D24" s="16"/>
      <c r="E24" s="26">
        <v>0</v>
      </c>
      <c r="F24" s="38">
        <v>0</v>
      </c>
      <c r="G24" s="26">
        <v>-48</v>
      </c>
      <c r="H24" s="38">
        <v>-52</v>
      </c>
      <c r="I24" s="26">
        <v>17</v>
      </c>
      <c r="J24" s="38">
        <v>16.5</v>
      </c>
      <c r="K24" s="26">
        <v>1810</v>
      </c>
      <c r="L24" s="38">
        <v>1490</v>
      </c>
      <c r="M24" s="26">
        <v>1549</v>
      </c>
      <c r="N24" s="38">
        <v>1457</v>
      </c>
    </row>
    <row r="25" spans="1:14" ht="18" customHeight="1">
      <c r="A25" s="131"/>
      <c r="B25" s="131"/>
      <c r="C25" s="17" t="s">
        <v>192</v>
      </c>
      <c r="D25" s="16"/>
      <c r="E25" s="26">
        <v>3042</v>
      </c>
      <c r="F25" s="38">
        <v>2813</v>
      </c>
      <c r="G25" s="26">
        <v>0</v>
      </c>
      <c r="H25" s="38">
        <v>0</v>
      </c>
      <c r="I25" s="26">
        <v>0</v>
      </c>
      <c r="J25" s="38">
        <v>0</v>
      </c>
      <c r="K25" s="26">
        <v>0</v>
      </c>
      <c r="L25" s="38">
        <v>0</v>
      </c>
      <c r="M25" s="26">
        <v>0</v>
      </c>
      <c r="N25" s="38">
        <v>0</v>
      </c>
    </row>
    <row r="26" spans="1:14" ht="18" customHeight="1">
      <c r="A26" s="131"/>
      <c r="B26" s="132"/>
      <c r="C26" s="18" t="s">
        <v>193</v>
      </c>
      <c r="D26" s="19"/>
      <c r="E26" s="28">
        <v>3072</v>
      </c>
      <c r="F26" s="39">
        <v>2843</v>
      </c>
      <c r="G26" s="28">
        <f>G23+G24</f>
        <v>9992</v>
      </c>
      <c r="H26" s="39">
        <f>H23+H24</f>
        <v>9988</v>
      </c>
      <c r="I26" s="42">
        <v>217</v>
      </c>
      <c r="J26" s="39">
        <v>216.5</v>
      </c>
      <c r="K26" s="28">
        <v>2110</v>
      </c>
      <c r="L26" s="39">
        <v>1790</v>
      </c>
      <c r="M26" s="28">
        <v>4494</v>
      </c>
      <c r="N26" s="39">
        <v>4402</v>
      </c>
    </row>
    <row r="27" spans="1:14" ht="18" customHeight="1">
      <c r="A27" s="132"/>
      <c r="B27" s="20" t="s">
        <v>194</v>
      </c>
      <c r="C27" s="13"/>
      <c r="D27" s="13"/>
      <c r="E27" s="122">
        <v>19048</v>
      </c>
      <c r="F27" s="39">
        <v>17939</v>
      </c>
      <c r="G27" s="29">
        <f>G22+G26</f>
        <v>29583</v>
      </c>
      <c r="H27" s="39">
        <f>H22+H26</f>
        <v>29661</v>
      </c>
      <c r="I27" s="122">
        <v>285</v>
      </c>
      <c r="J27" s="39">
        <v>274</v>
      </c>
      <c r="K27" s="29">
        <v>3821</v>
      </c>
      <c r="L27" s="39">
        <v>3361</v>
      </c>
      <c r="M27" s="29">
        <v>6581</v>
      </c>
      <c r="N27" s="39">
        <v>6485</v>
      </c>
    </row>
    <row r="28" spans="1:14" ht="18" customHeight="1">
      <c r="A28" s="130" t="s">
        <v>195</v>
      </c>
      <c r="B28" s="130" t="s">
        <v>196</v>
      </c>
      <c r="C28" s="62" t="s">
        <v>197</v>
      </c>
      <c r="D28" s="123" t="s">
        <v>41</v>
      </c>
      <c r="E28" s="40">
        <v>1968</v>
      </c>
      <c r="F28" s="41">
        <v>985</v>
      </c>
      <c r="G28" s="40">
        <v>1181</v>
      </c>
      <c r="H28" s="41">
        <v>1148</v>
      </c>
      <c r="I28" s="40">
        <v>179</v>
      </c>
      <c r="J28" s="41">
        <v>247.2</v>
      </c>
      <c r="K28" s="40">
        <v>2363</v>
      </c>
      <c r="L28" s="41">
        <v>2285</v>
      </c>
      <c r="M28" s="40">
        <v>2623</v>
      </c>
      <c r="N28" s="41">
        <v>2590</v>
      </c>
    </row>
    <row r="29" spans="1:14" ht="18" customHeight="1">
      <c r="A29" s="131"/>
      <c r="B29" s="131"/>
      <c r="C29" s="17" t="s">
        <v>198</v>
      </c>
      <c r="D29" s="124" t="s">
        <v>42</v>
      </c>
      <c r="E29" s="26">
        <v>1692</v>
      </c>
      <c r="F29" s="38">
        <v>706</v>
      </c>
      <c r="G29" s="26">
        <v>442</v>
      </c>
      <c r="H29" s="38">
        <v>495</v>
      </c>
      <c r="I29" s="26">
        <v>146</v>
      </c>
      <c r="J29" s="38">
        <v>204.7</v>
      </c>
      <c r="K29" s="26">
        <v>1440</v>
      </c>
      <c r="L29" s="38">
        <v>1540</v>
      </c>
      <c r="M29" s="26">
        <v>2314</v>
      </c>
      <c r="N29" s="38">
        <v>2216</v>
      </c>
    </row>
    <row r="30" spans="1:14" ht="18" customHeight="1">
      <c r="A30" s="131"/>
      <c r="B30" s="131"/>
      <c r="C30" s="17" t="s">
        <v>199</v>
      </c>
      <c r="D30" s="124" t="s">
        <v>200</v>
      </c>
      <c r="E30" s="26">
        <v>50</v>
      </c>
      <c r="F30" s="38">
        <v>33</v>
      </c>
      <c r="G30" s="27">
        <v>300</v>
      </c>
      <c r="H30" s="38">
        <v>280</v>
      </c>
      <c r="I30" s="26">
        <v>33</v>
      </c>
      <c r="J30" s="38">
        <v>36.7</v>
      </c>
      <c r="K30" s="26">
        <v>498</v>
      </c>
      <c r="L30" s="38">
        <v>500</v>
      </c>
      <c r="M30" s="26">
        <v>182</v>
      </c>
      <c r="N30" s="38">
        <v>162</v>
      </c>
    </row>
    <row r="31" spans="1:15" ht="18" customHeight="1">
      <c r="A31" s="131"/>
      <c r="B31" s="131"/>
      <c r="C31" s="6" t="s">
        <v>201</v>
      </c>
      <c r="D31" s="125" t="s">
        <v>202</v>
      </c>
      <c r="E31" s="29">
        <f aca="true" t="shared" si="0" ref="E31:N31">E28-E29-E30</f>
        <v>226</v>
      </c>
      <c r="F31" s="116">
        <f>F28-F29-F30</f>
        <v>246</v>
      </c>
      <c r="G31" s="29">
        <f t="shared" si="0"/>
        <v>439</v>
      </c>
      <c r="H31" s="116">
        <f t="shared" si="0"/>
        <v>373</v>
      </c>
      <c r="I31" s="29">
        <f t="shared" si="0"/>
        <v>0</v>
      </c>
      <c r="J31" s="126">
        <f t="shared" si="0"/>
        <v>5.799999999999997</v>
      </c>
      <c r="K31" s="29">
        <f t="shared" si="0"/>
        <v>425</v>
      </c>
      <c r="L31" s="126">
        <f t="shared" si="0"/>
        <v>245</v>
      </c>
      <c r="M31" s="29">
        <f t="shared" si="0"/>
        <v>127</v>
      </c>
      <c r="N31" s="116">
        <f t="shared" si="0"/>
        <v>212</v>
      </c>
      <c r="O31" s="2"/>
    </row>
    <row r="32" spans="1:14" ht="18" customHeight="1">
      <c r="A32" s="131"/>
      <c r="B32" s="131"/>
      <c r="C32" s="62" t="s">
        <v>203</v>
      </c>
      <c r="D32" s="123" t="s">
        <v>204</v>
      </c>
      <c r="E32" s="40">
        <v>3</v>
      </c>
      <c r="F32" s="41">
        <v>3</v>
      </c>
      <c r="G32" s="40">
        <v>6</v>
      </c>
      <c r="H32" s="41">
        <v>12</v>
      </c>
      <c r="I32" s="40">
        <v>1</v>
      </c>
      <c r="J32" s="41">
        <v>0.58</v>
      </c>
      <c r="K32" s="40">
        <v>60</v>
      </c>
      <c r="L32" s="41">
        <v>112</v>
      </c>
      <c r="M32" s="40">
        <v>11</v>
      </c>
      <c r="N32" s="41">
        <v>12</v>
      </c>
    </row>
    <row r="33" spans="1:14" ht="18" customHeight="1">
      <c r="A33" s="131"/>
      <c r="B33" s="131"/>
      <c r="C33" s="17" t="s">
        <v>205</v>
      </c>
      <c r="D33" s="124" t="s">
        <v>206</v>
      </c>
      <c r="E33" s="26">
        <v>0</v>
      </c>
      <c r="F33" s="38">
        <v>0</v>
      </c>
      <c r="G33" s="26">
        <v>441</v>
      </c>
      <c r="H33" s="38">
        <v>377</v>
      </c>
      <c r="I33" s="26">
        <v>0</v>
      </c>
      <c r="J33" s="38">
        <v>0.6</v>
      </c>
      <c r="K33" s="26">
        <v>40</v>
      </c>
      <c r="L33" s="38">
        <v>75</v>
      </c>
      <c r="M33" s="26">
        <v>0</v>
      </c>
      <c r="N33" s="38">
        <v>1</v>
      </c>
    </row>
    <row r="34" spans="1:14" ht="18" customHeight="1">
      <c r="A34" s="131"/>
      <c r="B34" s="132"/>
      <c r="C34" s="6" t="s">
        <v>207</v>
      </c>
      <c r="D34" s="125" t="s">
        <v>208</v>
      </c>
      <c r="E34" s="29">
        <f aca="true" t="shared" si="1" ref="E34:N34">E31+E32-E33</f>
        <v>229</v>
      </c>
      <c r="F34" s="39">
        <f>F31+F32-F33</f>
        <v>249</v>
      </c>
      <c r="G34" s="29">
        <f t="shared" si="1"/>
        <v>4</v>
      </c>
      <c r="H34" s="39">
        <f t="shared" si="1"/>
        <v>8</v>
      </c>
      <c r="I34" s="29">
        <f t="shared" si="1"/>
        <v>1</v>
      </c>
      <c r="J34" s="39">
        <f>J31+J32-J33</f>
        <v>5.779999999999998</v>
      </c>
      <c r="K34" s="29">
        <f t="shared" si="1"/>
        <v>445</v>
      </c>
      <c r="L34" s="39">
        <f t="shared" si="1"/>
        <v>282</v>
      </c>
      <c r="M34" s="29">
        <f t="shared" si="1"/>
        <v>138</v>
      </c>
      <c r="N34" s="39">
        <f t="shared" si="1"/>
        <v>223</v>
      </c>
    </row>
    <row r="35" spans="1:14" ht="18" customHeight="1">
      <c r="A35" s="131"/>
      <c r="B35" s="130" t="s">
        <v>209</v>
      </c>
      <c r="C35" s="62" t="s">
        <v>210</v>
      </c>
      <c r="D35" s="123" t="s">
        <v>211</v>
      </c>
      <c r="E35" s="40">
        <v>0</v>
      </c>
      <c r="F35" s="41">
        <v>0</v>
      </c>
      <c r="G35" s="40">
        <v>0</v>
      </c>
      <c r="H35" s="41">
        <v>0</v>
      </c>
      <c r="I35" s="40">
        <v>1</v>
      </c>
      <c r="J35" s="41">
        <v>0.78</v>
      </c>
      <c r="K35" s="40">
        <v>3</v>
      </c>
      <c r="L35" s="41">
        <v>7</v>
      </c>
      <c r="M35" s="40">
        <v>0</v>
      </c>
      <c r="N35" s="41">
        <v>0</v>
      </c>
    </row>
    <row r="36" spans="1:14" ht="18" customHeight="1">
      <c r="A36" s="131"/>
      <c r="B36" s="131"/>
      <c r="C36" s="17" t="s">
        <v>212</v>
      </c>
      <c r="D36" s="124" t="s">
        <v>213</v>
      </c>
      <c r="E36" s="26">
        <v>0</v>
      </c>
      <c r="F36" s="38">
        <v>0</v>
      </c>
      <c r="G36" s="26">
        <v>0</v>
      </c>
      <c r="H36" s="38">
        <v>0</v>
      </c>
      <c r="I36" s="26">
        <v>0</v>
      </c>
      <c r="J36" s="38">
        <v>2</v>
      </c>
      <c r="K36" s="26">
        <v>0</v>
      </c>
      <c r="L36" s="38">
        <v>16</v>
      </c>
      <c r="M36" s="26">
        <v>0</v>
      </c>
      <c r="N36" s="38">
        <v>18</v>
      </c>
    </row>
    <row r="37" spans="1:14" ht="18" customHeight="1">
      <c r="A37" s="131"/>
      <c r="B37" s="131"/>
      <c r="C37" s="17" t="s">
        <v>214</v>
      </c>
      <c r="D37" s="124" t="s">
        <v>215</v>
      </c>
      <c r="E37" s="26">
        <f aca="true" t="shared" si="2" ref="E37:N37">E34+E35-E36</f>
        <v>229</v>
      </c>
      <c r="F37" s="38">
        <f>F34+F35-F36</f>
        <v>249</v>
      </c>
      <c r="G37" s="26">
        <f t="shared" si="2"/>
        <v>4</v>
      </c>
      <c r="H37" s="38">
        <f t="shared" si="2"/>
        <v>8</v>
      </c>
      <c r="I37" s="26">
        <f t="shared" si="2"/>
        <v>2</v>
      </c>
      <c r="J37" s="38">
        <f t="shared" si="2"/>
        <v>4.559999999999998</v>
      </c>
      <c r="K37" s="26">
        <f t="shared" si="2"/>
        <v>448</v>
      </c>
      <c r="L37" s="38">
        <f t="shared" si="2"/>
        <v>273</v>
      </c>
      <c r="M37" s="26">
        <f t="shared" si="2"/>
        <v>138</v>
      </c>
      <c r="N37" s="38">
        <f t="shared" si="2"/>
        <v>205</v>
      </c>
    </row>
    <row r="38" spans="1:14" ht="18" customHeight="1">
      <c r="A38" s="131"/>
      <c r="B38" s="131"/>
      <c r="C38" s="17" t="s">
        <v>216</v>
      </c>
      <c r="D38" s="124" t="s">
        <v>217</v>
      </c>
      <c r="E38" s="26">
        <v>0</v>
      </c>
      <c r="F38" s="38">
        <v>0</v>
      </c>
      <c r="G38" s="26">
        <v>0</v>
      </c>
      <c r="H38" s="38">
        <v>0</v>
      </c>
      <c r="I38" s="26">
        <v>0</v>
      </c>
      <c r="J38" s="38">
        <v>0</v>
      </c>
      <c r="K38" s="26">
        <v>0</v>
      </c>
      <c r="L38" s="38">
        <v>0</v>
      </c>
      <c r="M38" s="26">
        <v>0</v>
      </c>
      <c r="N38" s="38">
        <v>0</v>
      </c>
    </row>
    <row r="39" spans="1:14" ht="18" customHeight="1">
      <c r="A39" s="131"/>
      <c r="B39" s="131"/>
      <c r="C39" s="17" t="s">
        <v>218</v>
      </c>
      <c r="D39" s="124" t="s">
        <v>219</v>
      </c>
      <c r="E39" s="26">
        <v>0</v>
      </c>
      <c r="F39" s="38">
        <v>0</v>
      </c>
      <c r="G39" s="26">
        <v>0</v>
      </c>
      <c r="H39" s="38">
        <v>0</v>
      </c>
      <c r="I39" s="26">
        <v>0</v>
      </c>
      <c r="J39" s="38">
        <v>0</v>
      </c>
      <c r="K39" s="26">
        <v>0</v>
      </c>
      <c r="L39" s="38">
        <v>0</v>
      </c>
      <c r="M39" s="26">
        <v>0</v>
      </c>
      <c r="N39" s="38">
        <v>0</v>
      </c>
    </row>
    <row r="40" spans="1:14" ht="18" customHeight="1">
      <c r="A40" s="131"/>
      <c r="B40" s="131"/>
      <c r="C40" s="17" t="s">
        <v>220</v>
      </c>
      <c r="D40" s="124" t="s">
        <v>221</v>
      </c>
      <c r="E40" s="26">
        <v>0</v>
      </c>
      <c r="F40" s="38">
        <v>0</v>
      </c>
      <c r="G40" s="26">
        <v>0</v>
      </c>
      <c r="H40" s="38">
        <v>0</v>
      </c>
      <c r="I40" s="26">
        <v>2</v>
      </c>
      <c r="J40" s="38">
        <v>1</v>
      </c>
      <c r="K40" s="26">
        <v>128</v>
      </c>
      <c r="L40" s="38">
        <v>63</v>
      </c>
      <c r="M40" s="26">
        <v>46</v>
      </c>
      <c r="N40" s="38">
        <v>79</v>
      </c>
    </row>
    <row r="41" spans="1:14" ht="18" customHeight="1">
      <c r="A41" s="131"/>
      <c r="B41" s="131"/>
      <c r="C41" s="74" t="s">
        <v>222</v>
      </c>
      <c r="D41" s="124" t="s">
        <v>223</v>
      </c>
      <c r="E41" s="26">
        <f aca="true" t="shared" si="3" ref="E41:N41">E34+E35-E36-E40</f>
        <v>229</v>
      </c>
      <c r="F41" s="38">
        <f>F34+F35-F36-F40</f>
        <v>249</v>
      </c>
      <c r="G41" s="26">
        <f t="shared" si="3"/>
        <v>4</v>
      </c>
      <c r="H41" s="38">
        <f t="shared" si="3"/>
        <v>8</v>
      </c>
      <c r="I41" s="26">
        <f t="shared" si="3"/>
        <v>0</v>
      </c>
      <c r="J41" s="38">
        <f t="shared" si="3"/>
        <v>3.559999999999998</v>
      </c>
      <c r="K41" s="26">
        <f t="shared" si="3"/>
        <v>320</v>
      </c>
      <c r="L41" s="38">
        <f t="shared" si="3"/>
        <v>210</v>
      </c>
      <c r="M41" s="26">
        <f t="shared" si="3"/>
        <v>92</v>
      </c>
      <c r="N41" s="38">
        <f t="shared" si="3"/>
        <v>126</v>
      </c>
    </row>
    <row r="42" spans="1:14" ht="18" customHeight="1">
      <c r="A42" s="131"/>
      <c r="B42" s="131"/>
      <c r="C42" s="138" t="s">
        <v>224</v>
      </c>
      <c r="D42" s="139"/>
      <c r="E42" s="27">
        <f aca="true" t="shared" si="4" ref="E42:N42">E37+E38-E39-E40</f>
        <v>229</v>
      </c>
      <c r="F42" s="36">
        <f>F37+F38-F39-F40</f>
        <v>249</v>
      </c>
      <c r="G42" s="27">
        <f t="shared" si="4"/>
        <v>4</v>
      </c>
      <c r="H42" s="36">
        <f t="shared" si="4"/>
        <v>8</v>
      </c>
      <c r="I42" s="27">
        <f t="shared" si="4"/>
        <v>0</v>
      </c>
      <c r="J42" s="36">
        <f t="shared" si="4"/>
        <v>3.559999999999998</v>
      </c>
      <c r="K42" s="27">
        <f t="shared" si="4"/>
        <v>320</v>
      </c>
      <c r="L42" s="36">
        <f t="shared" si="4"/>
        <v>210</v>
      </c>
      <c r="M42" s="27">
        <f t="shared" si="4"/>
        <v>92</v>
      </c>
      <c r="N42" s="38">
        <f t="shared" si="4"/>
        <v>126</v>
      </c>
    </row>
    <row r="43" spans="1:14" ht="18" customHeight="1">
      <c r="A43" s="131"/>
      <c r="B43" s="131"/>
      <c r="C43" s="17" t="s">
        <v>225</v>
      </c>
      <c r="D43" s="124" t="s">
        <v>226</v>
      </c>
      <c r="E43" s="26">
        <v>2813</v>
      </c>
      <c r="F43" s="38">
        <v>2563</v>
      </c>
      <c r="G43" s="26">
        <v>-52</v>
      </c>
      <c r="H43" s="38">
        <v>-59</v>
      </c>
      <c r="I43" s="26">
        <v>17</v>
      </c>
      <c r="J43" s="38">
        <v>13</v>
      </c>
      <c r="K43" s="26">
        <v>1180</v>
      </c>
      <c r="L43" s="38">
        <v>971</v>
      </c>
      <c r="M43" s="26">
        <v>122</v>
      </c>
      <c r="N43" s="38">
        <v>96</v>
      </c>
    </row>
    <row r="44" spans="1:14" ht="18" customHeight="1">
      <c r="A44" s="132"/>
      <c r="B44" s="132"/>
      <c r="C44" s="6" t="s">
        <v>227</v>
      </c>
      <c r="D44" s="33" t="s">
        <v>228</v>
      </c>
      <c r="E44" s="29">
        <f aca="true" t="shared" si="5" ref="E44:M44">E41+E43</f>
        <v>3042</v>
      </c>
      <c r="F44" s="39">
        <f>F41+F43</f>
        <v>2812</v>
      </c>
      <c r="G44" s="29">
        <f t="shared" si="5"/>
        <v>-48</v>
      </c>
      <c r="H44" s="39">
        <f t="shared" si="5"/>
        <v>-51</v>
      </c>
      <c r="I44" s="29">
        <f t="shared" si="5"/>
        <v>17</v>
      </c>
      <c r="J44" s="39">
        <f t="shared" si="5"/>
        <v>16.56</v>
      </c>
      <c r="K44" s="29">
        <f t="shared" si="5"/>
        <v>1500</v>
      </c>
      <c r="L44" s="39">
        <f t="shared" si="5"/>
        <v>1181</v>
      </c>
      <c r="M44" s="29">
        <f t="shared" si="5"/>
        <v>214</v>
      </c>
      <c r="N44" s="39">
        <f>N41+N43</f>
        <v>222</v>
      </c>
    </row>
    <row r="45" ht="13.5" customHeight="1">
      <c r="A45" s="8" t="s">
        <v>229</v>
      </c>
    </row>
    <row r="46" ht="13.5" customHeight="1">
      <c r="A46" s="8" t="s">
        <v>230</v>
      </c>
    </row>
    <row r="47" ht="13.5">
      <c r="A47" s="127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2017-09-22T11:07:50Z</cp:lastPrinted>
  <dcterms:created xsi:type="dcterms:W3CDTF">1999-07-06T05:17:05Z</dcterms:created>
  <dcterms:modified xsi:type="dcterms:W3CDTF">2017-10-31T00:49:08Z</dcterms:modified>
  <cp:category/>
  <cp:version/>
  <cp:contentType/>
  <cp:contentStatus/>
</cp:coreProperties>
</file>