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220" activeTab="5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'2.公営企業会計予算'!$A$1:$U$50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'4.公営企業会計決算'!$A$1:$U$49</definedName>
    <definedName name="_xlnm.Print_Area" localSheetId="5">'5.三セク決算'!$A$1:$V$46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<sst xmlns="http://schemas.openxmlformats.org/spreadsheetml/2006/main" count="610" uniqueCount="331">
  <si>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</si>
  <si>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</si>
  <si>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</si>
  <si>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</si>
  <si>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</si>
  <si>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</si>
  <si>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</si>
  <si>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</si>
  <si>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</si>
  <si>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</si>
  <si>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</si>
  <si>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</si>
  <si>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</si>
  <si>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</si>
  <si>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</si>
  <si>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</si>
  <si>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</si>
  <si>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</si>
  <si>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</si>
  <si>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</si>
  <si>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</si>
  <si>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</si>
  <si>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</si>
  <si>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</si>
  <si>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</si>
  <si>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</si>
  <si>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</si>
  <si>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</si>
  <si>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</si>
  <si>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</si>
  <si>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</si>
  <si>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</si>
  <si>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</si>
  <si>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</si>
  <si>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</si>
  <si>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</si>
  <si>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</si>
  <si>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</si>
  <si>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</si>
  <si>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</si>
  <si>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</si>
  <si>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</si>
  <si>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</si>
  <si>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</si>
  <si>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</si>
  <si>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</si>
  <si>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</si>
  <si>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</si>
  <si>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</si>
  <si>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</si>
  <si>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</si>
  <si>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</si>
  <si>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</si>
  <si>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</si>
  <si>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</si>
  <si>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</si>
  <si>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</si>
  <si>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</si>
  <si>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</si>
  <si>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</si>
  <si>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</si>
  <si>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</si>
  <si>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</si>
  <si>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</si>
  <si>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</si>
  <si>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</si>
  <si>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</si>
  <si>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</si>
  <si>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</si>
  <si>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</si>
  <si>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</si>
  <si>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</si>
  <si>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</si>
  <si>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</si>
  <si>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</si>
  <si>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</si>
  <si>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</si>
  <si>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</si>
  <si>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</si>
  <si>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</si>
  <si>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</si>
  <si>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</si>
  <si>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</si>
  <si>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</si>
  <si>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</si>
  <si>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</si>
  <si>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</si>
  <si>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</si>
  <si>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</si>
  <si>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</si>
  <si>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</si>
  <si>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</si>
  <si>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</si>
  <si>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</si>
  <si>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</si>
  <si>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</si>
  <si>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</si>
  <si>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</si>
  <si>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</si>
  <si>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</si>
  <si>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</si>
  <si>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</si>
  <si>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</si>
  <si>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</si>
  <si>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</si>
  <si>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</si>
  <si>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</si>
  <si>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</si>
  <si>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</si>
  <si>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</si>
  <si>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</si>
  <si>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</si>
  <si>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</si>
  <si>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</si>
  <si>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</si>
  <si>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</si>
  <si>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</si>
  <si>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</si>
  <si>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</si>
  <si>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</si>
  <si>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</si>
  <si>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</si>
  <si>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</si>
  <si>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</si>
  <si>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</si>
  <si>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</si>
  <si>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</si>
  <si>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</si>
  <si>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</si>
  <si>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</si>
  <si>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</si>
  <si>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</si>
  <si>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</si>
  <si>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</si>
  <si>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</si>
  <si>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</si>
  <si>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</si>
  <si>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</si>
  <si>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</si>
  <si>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</si>
  <si>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</si>
  <si>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</si>
  <si>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</si>
  <si>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</si>
  <si>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</si>
  <si>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</si>
  <si>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</si>
  <si>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</si>
  <si>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</si>
  <si>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</si>
  <si>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</si>
  <si>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</si>
  <si>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</si>
  <si>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</si>
  <si>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</si>
  <si>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</si>
  <si>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</si>
  <si>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</si>
  <si>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</si>
  <si>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</si>
  <si>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</si>
  <si>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</si>
  <si>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</si>
  <si>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</si>
  <si>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</si>
  <si>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</si>
  <si>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</si>
  <si>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</si>
  <si>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</si>
  <si>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</si>
  <si>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</si>
  <si>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</si>
  <si>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</si>
  <si>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</si>
  <si>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</si>
  <si>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</si>
  <si>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</si>
  <si>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</si>
  <si>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</si>
  <si>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</si>
  <si>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</si>
  <si>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</si>
  <si>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</si>
  <si>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</si>
  <si>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</si>
  <si>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</si>
  <si>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</si>
  <si>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</si>
  <si>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</si>
  <si>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</si>
  <si>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</si>
  <si>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</si>
  <si>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</si>
  <si>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</si>
  <si>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</si>
  <si>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</si>
  <si>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</si>
  <si>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</si>
  <si>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</si>
  <si>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</si>
  <si>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</si>
  <si>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</si>
  <si>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</si>
  <si>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</si>
  <si>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</si>
  <si>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</si>
  <si>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</si>
  <si>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</si>
  <si>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</si>
  <si>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</si>
  <si>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</si>
  <si>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</si>
  <si>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</si>
  <si>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</si>
  <si>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</si>
  <si>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</si>
  <si>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</si>
  <si>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</si>
  <si>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</si>
  <si>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</si>
  <si>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</si>
  <si>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</si>
  <si>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</si>
  <si>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</si>
  <si>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</si>
  <si>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</si>
  <si>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</si>
  <si>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</si>
  <si>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</si>
  <si>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</si>
  <si>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</si>
  <si>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</si>
  <si>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</si>
  <si>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</si>
  <si>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</si>
  <si>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</si>
  <si>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</si>
  <si>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</si>
  <si>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</si>
  <si>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</si>
  <si>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</si>
  <si>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</si>
  <si>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</si>
  <si>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</si>
  <si>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</si>
  <si>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</si>
  <si>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</si>
  <si>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</si>
  <si>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</si>
  <si>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</si>
  <si>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</si>
  <si>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</si>
  <si>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</si>
  <si>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</si>
  <si>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</si>
  <si>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</si>
  <si>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</si>
  <si>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</si>
  <si>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</si>
  <si>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</si>
  <si>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</si>
  <si>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</si>
  <si>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</si>
  <si>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</si>
  <si>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</si>
  <si>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</si>
  <si>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</si>
  <si>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</si>
  <si>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</si>
  <si>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</si>
  <si>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</si>
  <si>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</si>
  <si>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</si>
  <si>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</si>
  <si>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</si>
  <si>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</si>
  <si>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</si>
  <si>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</si>
  <si>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28年度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</si>
  <si>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</si>
  <si>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</si>
  <si>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</si>
  <si>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</si>
  <si>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</si>
  <si>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</si>
  <si>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 xml:space="preserve"> （注1）平成22～26年度は平成22年国勢調査を基に計上している。 </t>
  </si>
  <si>
    <t>神戸市</t>
  </si>
  <si>
    <t>自動車</t>
  </si>
  <si>
    <t>高速鉄道</t>
  </si>
  <si>
    <t>上水道</t>
  </si>
  <si>
    <t>工業用水道</t>
  </si>
  <si>
    <t>下水道</t>
  </si>
  <si>
    <t>宅地造成（その他）</t>
  </si>
  <si>
    <t>駐車場</t>
  </si>
  <si>
    <t>介護</t>
  </si>
  <si>
    <t>下水道（農集排）</t>
  </si>
  <si>
    <t>市場</t>
  </si>
  <si>
    <t>港湾整備</t>
  </si>
  <si>
    <t>宅地整備（臨海）</t>
  </si>
  <si>
    <t>宅地整備（その他）</t>
  </si>
  <si>
    <t>と畜場</t>
  </si>
  <si>
    <t>神戸市</t>
  </si>
  <si>
    <t>自動車</t>
  </si>
  <si>
    <t>高速</t>
  </si>
  <si>
    <t>上水道</t>
  </si>
  <si>
    <t>工業用水道</t>
  </si>
  <si>
    <t>下水道</t>
  </si>
  <si>
    <t>港湾整備</t>
  </si>
  <si>
    <t>宅地造成（臨海）</t>
  </si>
  <si>
    <t>宅地造成（その他）</t>
  </si>
  <si>
    <t>駐車場</t>
  </si>
  <si>
    <t>介護</t>
  </si>
  <si>
    <t>下水道（農集排）</t>
  </si>
  <si>
    <t>市場</t>
  </si>
  <si>
    <t>と畜場</t>
  </si>
  <si>
    <t xml:space="preserve"> 神戸市道路公社 </t>
  </si>
  <si>
    <t xml:space="preserve">               －</t>
  </si>
  <si>
    <t>神戸新交通(株)</t>
  </si>
  <si>
    <t>(株)神戸ワイン</t>
  </si>
  <si>
    <t xml:space="preserve">     ▲ 20,194</t>
  </si>
  <si>
    <t xml:space="preserve">     ▲ 20,454</t>
  </si>
  <si>
    <t xml:space="preserve">      ▲ 4,880</t>
  </si>
  <si>
    <t xml:space="preserve">      ▲ 4,764</t>
  </si>
  <si>
    <t xml:space="preserve">      ▲ 3,480</t>
  </si>
  <si>
    <t xml:space="preserve">      ▲ 3,364</t>
  </si>
  <si>
    <t>(株)神戸商工貿易センター</t>
  </si>
  <si>
    <t>(株)有馬温泉企業</t>
  </si>
  <si>
    <t>海上アクセス（株）</t>
  </si>
  <si>
    <t>神戸港埠頭(株)</t>
  </si>
  <si>
    <t>(株)OMこうべ</t>
  </si>
  <si>
    <t>神戸交通振興(株)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</si>
</sst>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11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Border="1" applyAlignment="1">
      <alignment vertical="center"/>
    </xf>
    <xf numFmtId="214" fontId="0" fillId="0" borderId="68" xfId="48" applyNumberFormat="1" applyBorder="1" applyAlignment="1">
      <alignment vertical="center"/>
    </xf>
    <xf numFmtId="214" fontId="0" fillId="0" borderId="39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7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6" xfId="48" applyNumberFormat="1" applyFont="1" applyBorder="1" applyAlignment="1" quotePrefix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69" xfId="0" applyNumberForma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9" xfId="0" applyNumberFormat="1" applyBorder="1" applyAlignment="1">
      <alignment vertical="center"/>
    </xf>
    <xf numFmtId="41" fontId="0" fillId="0" borderId="69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1" xfId="0" applyNumberForma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41" fontId="0" fillId="0" borderId="74" xfId="0" applyNumberFormat="1" applyBorder="1" applyAlignment="1">
      <alignment horizontal="center" vertical="center" shrinkToFit="1"/>
    </xf>
    <xf numFmtId="41" fontId="0" fillId="0" borderId="74" xfId="0" applyNumberFormat="1" applyBorder="1" applyAlignment="1">
      <alignment horizontal="center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ill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8" xfId="0" applyNumberFormat="1" applyBorder="1" applyAlignment="1">
      <alignment vertical="center"/>
    </xf>
    <xf numFmtId="214" fontId="0" fillId="0" borderId="78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9" xfId="0" applyNumberFormat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Border="1" applyAlignment="1">
      <alignment horizontal="right" vertical="center"/>
    </xf>
    <xf numFmtId="218" fontId="0" fillId="0" borderId="76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5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6" xfId="0" applyNumberFormat="1" applyBorder="1" applyAlignment="1">
      <alignment vertical="center"/>
    </xf>
    <xf numFmtId="219" fontId="0" fillId="0" borderId="76" xfId="48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8" xfId="0" applyNumberFormat="1" applyBorder="1" applyAlignment="1">
      <alignment vertical="center"/>
    </xf>
    <xf numFmtId="215" fontId="0" fillId="0" borderId="78" xfId="48" applyNumberFormat="1" applyBorder="1" applyAlignment="1">
      <alignment vertical="center"/>
    </xf>
    <xf numFmtId="41" fontId="0" fillId="0" borderId="79" xfId="0" applyNumberForma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4" xfId="48" applyNumberFormat="1" applyBorder="1" applyAlignment="1">
      <alignment vertical="center"/>
    </xf>
    <xf numFmtId="215" fontId="0" fillId="0" borderId="78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214" fontId="0" fillId="0" borderId="66" xfId="0" applyNumberFormat="1" applyBorder="1" applyAlignment="1" quotePrefix="1">
      <alignment horizontal="right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3" xfId="0" applyNumberFormat="1" applyBorder="1" applyAlignment="1">
      <alignment horizontal="center" vertical="center"/>
    </xf>
    <xf numFmtId="41" fontId="0" fillId="0" borderId="71" xfId="0" applyNumberFormat="1" applyFont="1" applyBorder="1" applyAlignment="1">
      <alignment vertical="center"/>
    </xf>
    <xf numFmtId="0" fontId="0" fillId="0" borderId="72" xfId="0" applyBorder="1" applyAlignment="1">
      <alignment horizontal="distributed" vertical="center"/>
    </xf>
    <xf numFmtId="214" fontId="0" fillId="0" borderId="80" xfId="48" applyNumberFormat="1" applyBorder="1" applyAlignment="1">
      <alignment horizontal="center" vertical="center"/>
    </xf>
    <xf numFmtId="214" fontId="0" fillId="0" borderId="81" xfId="48" applyNumberFormat="1" applyBorder="1" applyAlignment="1">
      <alignment horizontal="center" vertical="center"/>
    </xf>
    <xf numFmtId="214" fontId="0" fillId="0" borderId="82" xfId="48" applyNumberFormat="1" applyBorder="1" applyAlignment="1">
      <alignment horizontal="center" vertical="center"/>
    </xf>
    <xf numFmtId="214" fontId="0" fillId="0" borderId="19" xfId="48" applyNumberFormat="1" applyBorder="1" applyAlignment="1">
      <alignment horizontal="center" vertical="center"/>
    </xf>
    <xf numFmtId="214" fontId="0" fillId="0" borderId="18" xfId="48" applyNumberFormat="1" applyBorder="1" applyAlignment="1">
      <alignment horizontal="center" vertical="center"/>
    </xf>
    <xf numFmtId="214" fontId="0" fillId="0" borderId="65" xfId="48" applyNumberFormat="1" applyBorder="1" applyAlignment="1">
      <alignment horizontal="center" vertical="center"/>
    </xf>
    <xf numFmtId="214" fontId="0" fillId="0" borderId="59" xfId="48" applyNumberFormat="1" applyBorder="1" applyAlignment="1">
      <alignment horizontal="center" vertical="center"/>
    </xf>
    <xf numFmtId="214" fontId="0" fillId="0" borderId="16" xfId="48" applyNumberFormat="1" applyBorder="1" applyAlignment="1">
      <alignment horizontal="center" vertical="center"/>
    </xf>
    <xf numFmtId="214" fontId="0" fillId="0" borderId="66" xfId="48" applyNumberFormat="1" applyBorder="1" applyAlignment="1">
      <alignment horizontal="center" vertical="center"/>
    </xf>
    <xf numFmtId="214" fontId="0" fillId="0" borderId="61" xfId="48" applyNumberFormat="1" applyBorder="1" applyAlignment="1">
      <alignment horizontal="center" vertical="center"/>
    </xf>
    <xf numFmtId="214" fontId="0" fillId="0" borderId="35" xfId="48" applyNumberFormat="1" applyBorder="1" applyAlignment="1">
      <alignment horizontal="center" vertical="center"/>
    </xf>
    <xf numFmtId="214" fontId="0" fillId="0" borderId="22" xfId="48" applyNumberFormat="1" applyBorder="1" applyAlignment="1">
      <alignment horizontal="center" vertical="center"/>
    </xf>
    <xf numFmtId="214" fontId="0" fillId="0" borderId="83" xfId="48" applyNumberFormat="1" applyBorder="1" applyAlignment="1">
      <alignment vertical="center"/>
    </xf>
    <xf numFmtId="214" fontId="0" fillId="0" borderId="42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214" fontId="0" fillId="0" borderId="66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Border="1" applyAlignment="1">
      <alignment vertical="center"/>
    </xf>
    <xf numFmtId="214" fontId="0" fillId="0" borderId="71" xfId="48" applyNumberForma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82" xfId="48" applyNumberFormat="1" applyFont="1" applyBorder="1" applyAlignment="1">
      <alignment vertical="center"/>
    </xf>
    <xf numFmtId="215" fontId="0" fillId="0" borderId="84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38" xfId="48" applyNumberFormat="1" applyFon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8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214" fontId="0" fillId="0" borderId="19" xfId="48" applyNumberFormat="1" applyFill="1" applyBorder="1" applyAlignment="1">
      <alignment vertical="center"/>
    </xf>
    <xf numFmtId="214" fontId="0" fillId="0" borderId="63" xfId="48" applyNumberFormat="1" applyFill="1" applyBorder="1" applyAlignment="1">
      <alignment vertical="center"/>
    </xf>
    <xf numFmtId="214" fontId="0" fillId="0" borderId="60" xfId="48" applyNumberFormat="1" applyFont="1" applyFill="1" applyBorder="1" applyAlignment="1">
      <alignment vertical="center"/>
    </xf>
    <xf numFmtId="214" fontId="0" fillId="0" borderId="59" xfId="48" applyNumberFormat="1" applyFont="1" applyFill="1" applyBorder="1" applyAlignment="1">
      <alignment vertical="center"/>
    </xf>
    <xf numFmtId="214" fontId="0" fillId="0" borderId="59" xfId="48" applyNumberFormat="1" applyFont="1" applyFill="1" applyBorder="1" applyAlignment="1" quotePrefix="1">
      <alignment horizontal="right" vertical="center"/>
    </xf>
    <xf numFmtId="214" fontId="0" fillId="0" borderId="35" xfId="48" applyNumberFormat="1" applyFill="1" applyBorder="1" applyAlignment="1">
      <alignment vertical="center"/>
    </xf>
    <xf numFmtId="214" fontId="0" fillId="0" borderId="63" xfId="48" applyNumberFormat="1" applyFont="1" applyFill="1" applyBorder="1" applyAlignment="1">
      <alignment vertical="center"/>
    </xf>
    <xf numFmtId="214" fontId="0" fillId="0" borderId="35" xfId="48" applyNumberFormat="1" applyFont="1" applyFill="1" applyBorder="1" applyAlignment="1" quotePrefix="1">
      <alignment horizontal="right" vertical="center"/>
    </xf>
    <xf numFmtId="214" fontId="0" fillId="0" borderId="23" xfId="48" applyNumberFormat="1" applyFill="1" applyBorder="1" applyAlignment="1">
      <alignment vertical="center"/>
    </xf>
    <xf numFmtId="214" fontId="0" fillId="0" borderId="59" xfId="48" applyNumberFormat="1" applyFill="1" applyBorder="1" applyAlignment="1">
      <alignment vertical="center"/>
    </xf>
    <xf numFmtId="214" fontId="0" fillId="0" borderId="61" xfId="48" applyNumberFormat="1" applyFill="1" applyBorder="1" applyAlignment="1">
      <alignment vertical="center"/>
    </xf>
    <xf numFmtId="214" fontId="0" fillId="0" borderId="60" xfId="48" applyNumberFormat="1" applyFill="1" applyBorder="1" applyAlignment="1">
      <alignment vertical="center"/>
    </xf>
    <xf numFmtId="214" fontId="0" fillId="0" borderId="85" xfId="48" applyNumberFormat="1" applyFont="1" applyFill="1" applyBorder="1" applyAlignment="1" quotePrefix="1">
      <alignment horizontal="right" vertical="center"/>
    </xf>
    <xf numFmtId="214" fontId="0" fillId="0" borderId="19" xfId="48" applyNumberFormat="1" applyFont="1" applyFill="1" applyBorder="1" applyAlignment="1">
      <alignment vertical="center"/>
    </xf>
    <xf numFmtId="214" fontId="0" fillId="0" borderId="85" xfId="48" applyNumberFormat="1" applyFill="1" applyBorder="1" applyAlignment="1">
      <alignment vertical="center"/>
    </xf>
    <xf numFmtId="214" fontId="0" fillId="0" borderId="0" xfId="48" applyNumberFormat="1" applyFill="1" applyBorder="1" applyAlignment="1">
      <alignment vertical="center"/>
    </xf>
    <xf numFmtId="214" fontId="0" fillId="0" borderId="57" xfId="48" applyNumberFormat="1" applyFill="1" applyBorder="1" applyAlignment="1">
      <alignment vertical="center"/>
    </xf>
    <xf numFmtId="214" fontId="0" fillId="0" borderId="21" xfId="48" applyNumberFormat="1" applyFill="1" applyBorder="1" applyAlignment="1">
      <alignment vertical="center"/>
    </xf>
    <xf numFmtId="214" fontId="0" fillId="0" borderId="46" xfId="48" applyNumberFormat="1" applyFill="1" applyBorder="1" applyAlignment="1">
      <alignment vertical="center"/>
    </xf>
    <xf numFmtId="214" fontId="0" fillId="0" borderId="64" xfId="48" applyNumberFormat="1" applyFill="1" applyBorder="1" applyAlignment="1">
      <alignment vertical="center"/>
    </xf>
    <xf numFmtId="214" fontId="0" fillId="0" borderId="37" xfId="48" applyNumberFormat="1" applyFill="1" applyBorder="1" applyAlignment="1">
      <alignment vertical="center"/>
    </xf>
    <xf numFmtId="214" fontId="0" fillId="0" borderId="45" xfId="48" applyNumberFormat="1" applyFill="1" applyBorder="1" applyAlignment="1">
      <alignment vertical="center"/>
    </xf>
    <xf numFmtId="214" fontId="0" fillId="0" borderId="65" xfId="48" applyNumberFormat="1" applyFill="1" applyBorder="1" applyAlignment="1">
      <alignment vertical="center"/>
    </xf>
    <xf numFmtId="214" fontId="0" fillId="0" borderId="68" xfId="48" applyNumberFormat="1" applyFill="1" applyBorder="1" applyAlignment="1">
      <alignment vertical="center"/>
    </xf>
    <xf numFmtId="214" fontId="0" fillId="0" borderId="12" xfId="48" applyNumberFormat="1" applyFill="1" applyBorder="1" applyAlignment="1">
      <alignment vertical="center"/>
    </xf>
    <xf numFmtId="214" fontId="0" fillId="0" borderId="22" xfId="48" applyNumberFormat="1" applyFill="1" applyBorder="1" applyAlignment="1">
      <alignment vertical="center"/>
    </xf>
    <xf numFmtId="214" fontId="0" fillId="0" borderId="12" xfId="48" applyNumberFormat="1" applyFont="1" applyFill="1" applyBorder="1" applyAlignment="1" quotePrefix="1">
      <alignment horizontal="right" vertical="center"/>
    </xf>
    <xf numFmtId="214" fontId="0" fillId="0" borderId="22" xfId="48" applyNumberFormat="1" applyFont="1" applyFill="1" applyBorder="1" applyAlignment="1" quotePrefix="1">
      <alignment horizontal="right" vertical="center"/>
    </xf>
    <xf numFmtId="214" fontId="0" fillId="0" borderId="67" xfId="48" applyNumberFormat="1" applyFill="1" applyBorder="1" applyAlignment="1">
      <alignment vertical="center"/>
    </xf>
    <xf numFmtId="214" fontId="0" fillId="33" borderId="80" xfId="48" applyNumberFormat="1" applyFill="1" applyBorder="1" applyAlignment="1">
      <alignment horizontal="center" vertical="center"/>
    </xf>
    <xf numFmtId="214" fontId="0" fillId="33" borderId="19" xfId="48" applyNumberFormat="1" applyFill="1" applyBorder="1" applyAlignment="1">
      <alignment horizontal="center" vertical="center"/>
    </xf>
    <xf numFmtId="214" fontId="0" fillId="33" borderId="59" xfId="48" applyNumberFormat="1" applyFill="1" applyBorder="1" applyAlignment="1">
      <alignment horizontal="center" vertical="center"/>
    </xf>
    <xf numFmtId="214" fontId="0" fillId="33" borderId="61" xfId="48" applyNumberFormat="1" applyFill="1" applyBorder="1" applyAlignment="1">
      <alignment horizontal="center" vertical="center"/>
    </xf>
    <xf numFmtId="214" fontId="0" fillId="33" borderId="83" xfId="48" applyNumberFormat="1" applyFill="1" applyBorder="1" applyAlignment="1">
      <alignment vertical="center"/>
    </xf>
    <xf numFmtId="214" fontId="0" fillId="33" borderId="59" xfId="48" applyNumberFormat="1" applyFill="1" applyBorder="1" applyAlignment="1">
      <alignment vertical="center"/>
    </xf>
    <xf numFmtId="214" fontId="0" fillId="33" borderId="12" xfId="48" applyNumberFormat="1" applyFill="1" applyBorder="1" applyAlignment="1">
      <alignment vertical="center"/>
    </xf>
    <xf numFmtId="214" fontId="0" fillId="33" borderId="23" xfId="48" applyNumberFormat="1" applyFill="1" applyBorder="1" applyAlignment="1">
      <alignment vertical="center"/>
    </xf>
    <xf numFmtId="214" fontId="0" fillId="33" borderId="36" xfId="48" applyNumberFormat="1" applyFill="1" applyBorder="1" applyAlignment="1">
      <alignment vertical="center"/>
    </xf>
    <xf numFmtId="214" fontId="0" fillId="33" borderId="40" xfId="48" applyNumberFormat="1" applyFill="1" applyBorder="1" applyAlignment="1">
      <alignment vertical="center"/>
    </xf>
    <xf numFmtId="214" fontId="0" fillId="0" borderId="40" xfId="48" applyNumberFormat="1" applyFill="1" applyBorder="1" applyAlignment="1">
      <alignment vertical="center"/>
    </xf>
    <xf numFmtId="214" fontId="0" fillId="0" borderId="71" xfId="48" applyNumberFormat="1" applyFill="1" applyBorder="1" applyAlignment="1">
      <alignment vertical="center"/>
    </xf>
    <xf numFmtId="214" fontId="0" fillId="0" borderId="34" xfId="48" applyNumberFormat="1" applyFont="1" applyFill="1" applyBorder="1" applyAlignment="1" quotePrefix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73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87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6" xfId="0" applyNumberFormat="1" applyBorder="1" applyAlignment="1">
      <alignment horizontal="center" vertical="center" textRotation="255"/>
    </xf>
    <xf numFmtId="0" fontId="0" fillId="0" borderId="87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7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9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214" fontId="0" fillId="0" borderId="60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5" xfId="0" applyNumberFormat="1" applyBorder="1" applyAlignment="1">
      <alignment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6" xfId="48" applyNumberFormat="1" applyFont="1" applyBorder="1" applyAlignment="1">
      <alignment vertical="center" textRotation="255"/>
    </xf>
    <xf numFmtId="217" fontId="10" fillId="0" borderId="87" xfId="48" applyNumberFormat="1" applyFont="1" applyBorder="1" applyAlignment="1">
      <alignment vertical="center" textRotation="255"/>
    </xf>
    <xf numFmtId="217" fontId="10" fillId="0" borderId="70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214" fontId="0" fillId="0" borderId="56" xfId="48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0" fontId="13" fillId="0" borderId="87" xfId="61" applyFont="1" applyBorder="1" applyAlignment="1">
      <alignment vertical="center" textRotation="255"/>
      <protection/>
    </xf>
    <xf numFmtId="0" fontId="13" fillId="0" borderId="70" xfId="61" applyFont="1" applyBorder="1" applyAlignment="1">
      <alignment vertical="center" textRotation="255"/>
      <protection/>
    </xf>
    <xf numFmtId="0" fontId="13" fillId="0" borderId="87" xfId="61" applyFont="1" applyBorder="1" applyAlignment="1">
      <alignment vertical="center"/>
      <protection/>
    </xf>
    <xf numFmtId="0" fontId="13" fillId="0" borderId="70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79" xfId="0" applyNumberFormat="1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 textRotation="255"/>
    </xf>
    <xf numFmtId="41" fontId="0" fillId="0" borderId="23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1" fontId="0" fillId="0" borderId="23" xfId="0" applyNumberFormat="1" applyFont="1" applyFill="1" applyBorder="1" applyAlignment="1">
      <alignment horizontal="center" vertical="center"/>
    </xf>
    <xf numFmtId="41" fontId="0" fillId="0" borderId="79" xfId="0" applyNumberFormat="1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center" vertical="center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  <xf numFmtId="0" fontId="0" fillId="0" borderId="7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L12" sqref="L12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47" t="s">
        <v>0</v>
      </c>
      <c r="B1" s="347"/>
      <c r="C1" s="347"/>
      <c r="D1" s="347"/>
      <c r="E1" s="76" t="s">
        <v>286</v>
      </c>
      <c r="F1" s="2"/>
      <c r="AA1" s="346" t="s">
        <v>105</v>
      </c>
      <c r="AB1" s="346"/>
    </row>
    <row r="2" spans="27:37" ht="13.5">
      <c r="AA2" s="338" t="s">
        <v>106</v>
      </c>
      <c r="AB2" s="338"/>
      <c r="AC2" s="343" t="s">
        <v>107</v>
      </c>
      <c r="AD2" s="339" t="s">
        <v>108</v>
      </c>
      <c r="AE2" s="340"/>
      <c r="AF2" s="341"/>
      <c r="AG2" s="338" t="s">
        <v>109</v>
      </c>
      <c r="AH2" s="338" t="s">
        <v>110</v>
      </c>
      <c r="AI2" s="338" t="s">
        <v>111</v>
      </c>
      <c r="AJ2" s="338" t="s">
        <v>112</v>
      </c>
      <c r="AK2" s="338" t="s">
        <v>113</v>
      </c>
    </row>
    <row r="3" spans="1:37" ht="14.25">
      <c r="A3" s="22" t="s">
        <v>104</v>
      </c>
      <c r="AA3" s="338"/>
      <c r="AB3" s="338"/>
      <c r="AC3" s="345"/>
      <c r="AD3" s="171"/>
      <c r="AE3" s="170" t="s">
        <v>126</v>
      </c>
      <c r="AF3" s="170" t="s">
        <v>127</v>
      </c>
      <c r="AG3" s="338"/>
      <c r="AH3" s="338"/>
      <c r="AI3" s="338"/>
      <c r="AJ3" s="338"/>
      <c r="AK3" s="338"/>
    </row>
    <row r="4" spans="27:38" ht="13.5">
      <c r="AA4" s="343" t="str">
        <f>E1</f>
        <v>神戸市</v>
      </c>
      <c r="AB4" s="172" t="s">
        <v>114</v>
      </c>
      <c r="AC4" s="173">
        <f>F22</f>
        <v>771355</v>
      </c>
      <c r="AD4" s="173">
        <f>F9</f>
        <v>271459</v>
      </c>
      <c r="AE4" s="173">
        <f>F10</f>
        <v>118519</v>
      </c>
      <c r="AF4" s="173">
        <f>F13</f>
        <v>110218</v>
      </c>
      <c r="AG4" s="173">
        <f>F14</f>
        <v>4678</v>
      </c>
      <c r="AH4" s="173">
        <f>F15</f>
        <v>54732</v>
      </c>
      <c r="AI4" s="173">
        <f>F17</f>
        <v>137710</v>
      </c>
      <c r="AJ4" s="173">
        <f>F20</f>
        <v>92596</v>
      </c>
      <c r="AK4" s="173">
        <f>F21</f>
        <v>121114</v>
      </c>
      <c r="AL4" s="174"/>
    </row>
    <row r="5" spans="1:37" ht="13.5">
      <c r="A5" s="21" t="s">
        <v>275</v>
      </c>
      <c r="AA5" s="344"/>
      <c r="AB5" s="172" t="s">
        <v>115</v>
      </c>
      <c r="AC5" s="175"/>
      <c r="AD5" s="175">
        <f>G9</f>
        <v>35.19248595004894</v>
      </c>
      <c r="AE5" s="175">
        <f>G10</f>
        <v>15.365039443576563</v>
      </c>
      <c r="AF5" s="175">
        <f>G13</f>
        <v>14.28888125441593</v>
      </c>
      <c r="AG5" s="175">
        <f>G14</f>
        <v>0.6064652462225565</v>
      </c>
      <c r="AH5" s="175">
        <f>G15</f>
        <v>7.095565595607729</v>
      </c>
      <c r="AI5" s="175">
        <f>G17</f>
        <v>17.852998943417752</v>
      </c>
      <c r="AJ5" s="175">
        <f>G20</f>
        <v>12.004330042587394</v>
      </c>
      <c r="AK5" s="175">
        <f>G21</f>
        <v>15.701460417058295</v>
      </c>
    </row>
    <row r="6" spans="1:37" ht="14.25">
      <c r="A6" s="3"/>
      <c r="G6" s="351" t="s">
        <v>128</v>
      </c>
      <c r="H6" s="352"/>
      <c r="I6" s="352"/>
      <c r="AA6" s="345"/>
      <c r="AB6" s="172" t="s">
        <v>116</v>
      </c>
      <c r="AC6" s="175">
        <f>I22</f>
        <v>0.7388030267807988</v>
      </c>
      <c r="AD6" s="175">
        <f>I9</f>
        <v>0.5452114361061744</v>
      </c>
      <c r="AE6" s="175">
        <f>I10</f>
        <v>0.6650472242984318</v>
      </c>
      <c r="AF6" s="175">
        <f>I13</f>
        <v>0.33865593649291537</v>
      </c>
      <c r="AG6" s="175">
        <f>I14</f>
        <v>5.407841369986488</v>
      </c>
      <c r="AH6" s="175">
        <f>I15</f>
        <v>-0.40034939583636353</v>
      </c>
      <c r="AI6" s="175">
        <f>I17</f>
        <v>-0.529459777670227</v>
      </c>
      <c r="AJ6" s="175">
        <f>I20</f>
        <v>4.559723570993013</v>
      </c>
      <c r="AK6" s="175">
        <f>I21</f>
        <v>-0.6382699438847506</v>
      </c>
    </row>
    <row r="7" spans="1:9" ht="27" customHeight="1">
      <c r="A7" s="19"/>
      <c r="B7" s="5"/>
      <c r="C7" s="5"/>
      <c r="D7" s="5"/>
      <c r="E7" s="23"/>
      <c r="F7" s="62" t="s">
        <v>276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348" t="s">
        <v>80</v>
      </c>
      <c r="B9" s="348" t="s">
        <v>81</v>
      </c>
      <c r="C9" s="47" t="s">
        <v>3</v>
      </c>
      <c r="D9" s="48"/>
      <c r="E9" s="49"/>
      <c r="F9" s="77">
        <v>271459</v>
      </c>
      <c r="G9" s="78">
        <f aca="true" t="shared" si="0" ref="G9:G22">F9/$F$22*100</f>
        <v>35.19248595004894</v>
      </c>
      <c r="H9" s="79">
        <v>269987</v>
      </c>
      <c r="I9" s="80">
        <f aca="true" t="shared" si="1" ref="I9:I21">(F9/H9-1)*100</f>
        <v>0.5452114361061744</v>
      </c>
      <c r="AA9" s="354" t="s">
        <v>105</v>
      </c>
      <c r="AB9" s="355"/>
      <c r="AC9" s="356" t="s">
        <v>117</v>
      </c>
    </row>
    <row r="10" spans="1:37" ht="18" customHeight="1">
      <c r="A10" s="349"/>
      <c r="B10" s="349"/>
      <c r="C10" s="8"/>
      <c r="D10" s="50" t="s">
        <v>22</v>
      </c>
      <c r="E10" s="30"/>
      <c r="F10" s="81">
        <v>118519</v>
      </c>
      <c r="G10" s="82">
        <f t="shared" si="0"/>
        <v>15.365039443576563</v>
      </c>
      <c r="H10" s="83">
        <v>117736</v>
      </c>
      <c r="I10" s="84">
        <f t="shared" si="1"/>
        <v>0.6650472242984318</v>
      </c>
      <c r="AA10" s="338" t="s">
        <v>106</v>
      </c>
      <c r="AB10" s="338"/>
      <c r="AC10" s="356"/>
      <c r="AD10" s="339" t="s">
        <v>118</v>
      </c>
      <c r="AE10" s="340"/>
      <c r="AF10" s="341"/>
      <c r="AG10" s="339" t="s">
        <v>119</v>
      </c>
      <c r="AH10" s="353"/>
      <c r="AI10" s="342"/>
      <c r="AJ10" s="339" t="s">
        <v>120</v>
      </c>
      <c r="AK10" s="342"/>
    </row>
    <row r="11" spans="1:37" ht="18" customHeight="1">
      <c r="A11" s="349"/>
      <c r="B11" s="349"/>
      <c r="C11" s="34"/>
      <c r="D11" s="35"/>
      <c r="E11" s="33" t="s">
        <v>23</v>
      </c>
      <c r="F11" s="85">
        <v>90599</v>
      </c>
      <c r="G11" s="86">
        <f t="shared" si="0"/>
        <v>11.745434981299143</v>
      </c>
      <c r="H11" s="87">
        <v>88242</v>
      </c>
      <c r="I11" s="88">
        <f t="shared" si="1"/>
        <v>2.671063665828055</v>
      </c>
      <c r="AA11" s="338"/>
      <c r="AB11" s="338"/>
      <c r="AC11" s="354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49"/>
      <c r="B12" s="349"/>
      <c r="C12" s="34"/>
      <c r="D12" s="36"/>
      <c r="E12" s="33" t="s">
        <v>24</v>
      </c>
      <c r="F12" s="85">
        <v>20290</v>
      </c>
      <c r="G12" s="86">
        <f>F12/$F$22*100</f>
        <v>2.63043605084559</v>
      </c>
      <c r="H12" s="87">
        <v>21973</v>
      </c>
      <c r="I12" s="88">
        <f t="shared" si="1"/>
        <v>-7.659400172939512</v>
      </c>
      <c r="AA12" s="343" t="str">
        <f>E1</f>
        <v>神戸市</v>
      </c>
      <c r="AB12" s="172" t="s">
        <v>114</v>
      </c>
      <c r="AC12" s="173">
        <f>F40</f>
        <v>771355</v>
      </c>
      <c r="AD12" s="173">
        <f>F23</f>
        <v>432848</v>
      </c>
      <c r="AE12" s="173">
        <f>F24</f>
        <v>118486</v>
      </c>
      <c r="AF12" s="173">
        <f>F26</f>
        <v>111082</v>
      </c>
      <c r="AG12" s="173">
        <f>F27</f>
        <v>246632</v>
      </c>
      <c r="AH12" s="173">
        <f>F28</f>
        <v>80156</v>
      </c>
      <c r="AI12" s="173">
        <f>F32</f>
        <v>4597</v>
      </c>
      <c r="AJ12" s="173">
        <f>F34</f>
        <v>91875</v>
      </c>
      <c r="AK12" s="173">
        <f>F35</f>
        <v>91874</v>
      </c>
      <c r="AL12" s="177"/>
    </row>
    <row r="13" spans="1:37" ht="18" customHeight="1">
      <c r="A13" s="349"/>
      <c r="B13" s="349"/>
      <c r="C13" s="11"/>
      <c r="D13" s="31" t="s">
        <v>25</v>
      </c>
      <c r="E13" s="32"/>
      <c r="F13" s="89">
        <v>110218</v>
      </c>
      <c r="G13" s="90">
        <f t="shared" si="0"/>
        <v>14.28888125441593</v>
      </c>
      <c r="H13" s="91">
        <v>109846</v>
      </c>
      <c r="I13" s="92">
        <f t="shared" si="1"/>
        <v>0.33865593649291537</v>
      </c>
      <c r="AA13" s="344"/>
      <c r="AB13" s="172" t="s">
        <v>115</v>
      </c>
      <c r="AC13" s="175"/>
      <c r="AD13" s="175">
        <f>G23</f>
        <v>56.11527766073987</v>
      </c>
      <c r="AE13" s="175">
        <f>G24</f>
        <v>15.360761257786622</v>
      </c>
      <c r="AF13" s="175">
        <f>G26</f>
        <v>14.400891936916205</v>
      </c>
      <c r="AG13" s="175">
        <f>G27</f>
        <v>31.973864174083268</v>
      </c>
      <c r="AH13" s="175">
        <f>G28</f>
        <v>10.391583641773243</v>
      </c>
      <c r="AI13" s="175">
        <f>G32</f>
        <v>0.5959642447381556</v>
      </c>
      <c r="AJ13" s="175">
        <f>G34</f>
        <v>11.910858165176865</v>
      </c>
      <c r="AK13" s="175">
        <f>G35</f>
        <v>11.910728523183229</v>
      </c>
    </row>
    <row r="14" spans="1:37" ht="18" customHeight="1">
      <c r="A14" s="349"/>
      <c r="B14" s="349"/>
      <c r="C14" s="52" t="s">
        <v>4</v>
      </c>
      <c r="D14" s="53"/>
      <c r="E14" s="54"/>
      <c r="F14" s="85">
        <v>4678</v>
      </c>
      <c r="G14" s="86">
        <f t="shared" si="0"/>
        <v>0.6064652462225565</v>
      </c>
      <c r="H14" s="87">
        <v>4438</v>
      </c>
      <c r="I14" s="88">
        <f t="shared" si="1"/>
        <v>5.407841369986488</v>
      </c>
      <c r="AA14" s="345"/>
      <c r="AB14" s="172" t="s">
        <v>116</v>
      </c>
      <c r="AC14" s="175">
        <f>I40</f>
        <v>0.7388030267807988</v>
      </c>
      <c r="AD14" s="175">
        <f>I23</f>
        <v>0.8565330450262421</v>
      </c>
      <c r="AE14" s="175">
        <f>I24</f>
        <v>-0.7430490982047844</v>
      </c>
      <c r="AF14" s="175">
        <f>I26</f>
        <v>-1.659923687774989</v>
      </c>
      <c r="AG14" s="175">
        <f>I27</f>
        <v>-2.875932817453286</v>
      </c>
      <c r="AH14" s="175">
        <f>I28</f>
        <v>0.6529710181325088</v>
      </c>
      <c r="AI14" s="175">
        <f>I32</f>
        <v>-22.071537548737076</v>
      </c>
      <c r="AJ14" s="175">
        <f>I34</f>
        <v>11.240934242229784</v>
      </c>
      <c r="AK14" s="175">
        <f>I35</f>
        <v>11.241070347499704</v>
      </c>
    </row>
    <row r="15" spans="1:9" ht="18" customHeight="1">
      <c r="A15" s="349"/>
      <c r="B15" s="349"/>
      <c r="C15" s="52" t="s">
        <v>5</v>
      </c>
      <c r="D15" s="53"/>
      <c r="E15" s="54"/>
      <c r="F15" s="85">
        <v>54732</v>
      </c>
      <c r="G15" s="86">
        <f t="shared" si="0"/>
        <v>7.095565595607729</v>
      </c>
      <c r="H15" s="87">
        <v>54952</v>
      </c>
      <c r="I15" s="88">
        <f t="shared" si="1"/>
        <v>-0.40034939583636353</v>
      </c>
    </row>
    <row r="16" spans="1:9" ht="18" customHeight="1">
      <c r="A16" s="349"/>
      <c r="B16" s="349"/>
      <c r="C16" s="52" t="s">
        <v>26</v>
      </c>
      <c r="D16" s="53"/>
      <c r="E16" s="54"/>
      <c r="F16" s="85">
        <v>36711</v>
      </c>
      <c r="G16" s="86">
        <f t="shared" si="0"/>
        <v>4.759287228318997</v>
      </c>
      <c r="H16" s="87">
        <v>37303</v>
      </c>
      <c r="I16" s="88">
        <f t="shared" si="1"/>
        <v>-1.5870037262418535</v>
      </c>
    </row>
    <row r="17" spans="1:9" ht="18" customHeight="1">
      <c r="A17" s="349"/>
      <c r="B17" s="349"/>
      <c r="C17" s="52" t="s">
        <v>6</v>
      </c>
      <c r="D17" s="53"/>
      <c r="E17" s="54"/>
      <c r="F17" s="85">
        <v>137710</v>
      </c>
      <c r="G17" s="86">
        <f t="shared" si="0"/>
        <v>17.852998943417752</v>
      </c>
      <c r="H17" s="87">
        <v>138443</v>
      </c>
      <c r="I17" s="88">
        <f t="shared" si="1"/>
        <v>-0.529459777670227</v>
      </c>
    </row>
    <row r="18" spans="1:9" ht="18" customHeight="1">
      <c r="A18" s="349"/>
      <c r="B18" s="349"/>
      <c r="C18" s="52" t="s">
        <v>27</v>
      </c>
      <c r="D18" s="53"/>
      <c r="E18" s="54"/>
      <c r="F18" s="85">
        <v>37687</v>
      </c>
      <c r="G18" s="86">
        <f t="shared" si="0"/>
        <v>4.885817814106345</v>
      </c>
      <c r="H18" s="87">
        <v>38016</v>
      </c>
      <c r="I18" s="88">
        <f t="shared" si="1"/>
        <v>-0.8654250841750866</v>
      </c>
    </row>
    <row r="19" spans="1:9" ht="18" customHeight="1">
      <c r="A19" s="349"/>
      <c r="B19" s="349"/>
      <c r="C19" s="52" t="s">
        <v>28</v>
      </c>
      <c r="D19" s="53"/>
      <c r="E19" s="54"/>
      <c r="F19" s="85">
        <v>14668</v>
      </c>
      <c r="G19" s="86">
        <f t="shared" si="0"/>
        <v>1.9015887626319918</v>
      </c>
      <c r="H19" s="87">
        <v>12109</v>
      </c>
      <c r="I19" s="88">
        <f t="shared" si="1"/>
        <v>21.133041539350895</v>
      </c>
    </row>
    <row r="20" spans="1:9" ht="18" customHeight="1">
      <c r="A20" s="349"/>
      <c r="B20" s="349"/>
      <c r="C20" s="52" t="s">
        <v>7</v>
      </c>
      <c r="D20" s="53"/>
      <c r="E20" s="54"/>
      <c r="F20" s="85">
        <v>92596</v>
      </c>
      <c r="G20" s="86">
        <f t="shared" si="0"/>
        <v>12.004330042587394</v>
      </c>
      <c r="H20" s="87">
        <v>88558</v>
      </c>
      <c r="I20" s="88">
        <f t="shared" si="1"/>
        <v>4.559723570993013</v>
      </c>
    </row>
    <row r="21" spans="1:9" ht="18" customHeight="1">
      <c r="A21" s="349"/>
      <c r="B21" s="349"/>
      <c r="C21" s="57" t="s">
        <v>8</v>
      </c>
      <c r="D21" s="58"/>
      <c r="E21" s="56"/>
      <c r="F21" s="93">
        <v>121114</v>
      </c>
      <c r="G21" s="94">
        <f t="shared" si="0"/>
        <v>15.701460417058295</v>
      </c>
      <c r="H21" s="95">
        <v>121892</v>
      </c>
      <c r="I21" s="96">
        <f t="shared" si="1"/>
        <v>-0.6382699438847506</v>
      </c>
    </row>
    <row r="22" spans="1:9" ht="18" customHeight="1">
      <c r="A22" s="349"/>
      <c r="B22" s="350"/>
      <c r="C22" s="59" t="s">
        <v>9</v>
      </c>
      <c r="D22" s="37"/>
      <c r="E22" s="60"/>
      <c r="F22" s="97">
        <f>SUM(F9,F14:F21)</f>
        <v>771355</v>
      </c>
      <c r="G22" s="98">
        <f t="shared" si="0"/>
        <v>100</v>
      </c>
      <c r="H22" s="97">
        <f>SUM(H9,H14:H21)</f>
        <v>765698</v>
      </c>
      <c r="I22" s="278">
        <f aca="true" t="shared" si="2" ref="I22:I40">(F22/H22-1)*100</f>
        <v>0.7388030267807988</v>
      </c>
    </row>
    <row r="23" spans="1:9" ht="18" customHeight="1">
      <c r="A23" s="349"/>
      <c r="B23" s="348" t="s">
        <v>82</v>
      </c>
      <c r="C23" s="4" t="s">
        <v>10</v>
      </c>
      <c r="D23" s="5"/>
      <c r="E23" s="23"/>
      <c r="F23" s="77">
        <f>SUM(F24:F26)</f>
        <v>432848</v>
      </c>
      <c r="G23" s="78">
        <f aca="true" t="shared" si="3" ref="G23:G37">F23/$F$40*100</f>
        <v>56.11527766073987</v>
      </c>
      <c r="H23" s="79">
        <v>429172</v>
      </c>
      <c r="I23" s="99">
        <f t="shared" si="2"/>
        <v>0.8565330450262421</v>
      </c>
    </row>
    <row r="24" spans="1:9" ht="18" customHeight="1">
      <c r="A24" s="349"/>
      <c r="B24" s="349"/>
      <c r="C24" s="8"/>
      <c r="D24" s="10" t="s">
        <v>11</v>
      </c>
      <c r="E24" s="38"/>
      <c r="F24" s="85">
        <v>118486</v>
      </c>
      <c r="G24" s="86">
        <f t="shared" si="3"/>
        <v>15.360761257786622</v>
      </c>
      <c r="H24" s="87">
        <v>119373</v>
      </c>
      <c r="I24" s="88">
        <f t="shared" si="2"/>
        <v>-0.7430490982047844</v>
      </c>
    </row>
    <row r="25" spans="1:9" ht="18" customHeight="1">
      <c r="A25" s="349"/>
      <c r="B25" s="349"/>
      <c r="C25" s="8"/>
      <c r="D25" s="10" t="s">
        <v>29</v>
      </c>
      <c r="E25" s="38"/>
      <c r="F25" s="85">
        <v>203280</v>
      </c>
      <c r="G25" s="86">
        <f t="shared" si="3"/>
        <v>26.35362446603704</v>
      </c>
      <c r="H25" s="87">
        <v>196842</v>
      </c>
      <c r="I25" s="88">
        <f t="shared" si="2"/>
        <v>3.270643460237155</v>
      </c>
    </row>
    <row r="26" spans="1:9" ht="18" customHeight="1">
      <c r="A26" s="349"/>
      <c r="B26" s="349"/>
      <c r="C26" s="11"/>
      <c r="D26" s="10" t="s">
        <v>12</v>
      </c>
      <c r="E26" s="38"/>
      <c r="F26" s="85">
        <v>111082</v>
      </c>
      <c r="G26" s="86">
        <f t="shared" si="3"/>
        <v>14.400891936916205</v>
      </c>
      <c r="H26" s="87">
        <v>112957</v>
      </c>
      <c r="I26" s="88">
        <f t="shared" si="2"/>
        <v>-1.659923687774989</v>
      </c>
    </row>
    <row r="27" spans="1:9" ht="18" customHeight="1">
      <c r="A27" s="349"/>
      <c r="B27" s="349"/>
      <c r="C27" s="8" t="s">
        <v>13</v>
      </c>
      <c r="D27" s="14"/>
      <c r="E27" s="25"/>
      <c r="F27" s="77">
        <v>246632</v>
      </c>
      <c r="G27" s="78">
        <f t="shared" si="3"/>
        <v>31.973864174083268</v>
      </c>
      <c r="H27" s="79">
        <v>253935</v>
      </c>
      <c r="I27" s="99">
        <f t="shared" si="2"/>
        <v>-2.875932817453286</v>
      </c>
    </row>
    <row r="28" spans="1:9" ht="18" customHeight="1">
      <c r="A28" s="349"/>
      <c r="B28" s="349"/>
      <c r="C28" s="8"/>
      <c r="D28" s="10" t="s">
        <v>14</v>
      </c>
      <c r="E28" s="38"/>
      <c r="F28" s="85">
        <v>80156</v>
      </c>
      <c r="G28" s="86">
        <f t="shared" si="3"/>
        <v>10.391583641773243</v>
      </c>
      <c r="H28" s="87">
        <v>79636</v>
      </c>
      <c r="I28" s="88">
        <f t="shared" si="2"/>
        <v>0.6529710181325088</v>
      </c>
    </row>
    <row r="29" spans="1:9" ht="18" customHeight="1">
      <c r="A29" s="349"/>
      <c r="B29" s="349"/>
      <c r="C29" s="8"/>
      <c r="D29" s="10" t="s">
        <v>30</v>
      </c>
      <c r="E29" s="38"/>
      <c r="F29" s="85">
        <v>3480</v>
      </c>
      <c r="G29" s="86">
        <f t="shared" si="3"/>
        <v>0.45115413784833186</v>
      </c>
      <c r="H29" s="87">
        <v>3494</v>
      </c>
      <c r="I29" s="88">
        <f t="shared" si="2"/>
        <v>-0.400686891814539</v>
      </c>
    </row>
    <row r="30" spans="1:9" ht="18" customHeight="1">
      <c r="A30" s="349"/>
      <c r="B30" s="349"/>
      <c r="C30" s="8"/>
      <c r="D30" s="10" t="s">
        <v>31</v>
      </c>
      <c r="E30" s="38"/>
      <c r="F30" s="85">
        <v>49447</v>
      </c>
      <c r="G30" s="86">
        <f t="shared" si="3"/>
        <v>6.4104076592489845</v>
      </c>
      <c r="H30" s="87">
        <v>54777</v>
      </c>
      <c r="I30" s="88">
        <f t="shared" si="2"/>
        <v>-9.730361283020251</v>
      </c>
    </row>
    <row r="31" spans="1:9" ht="18" customHeight="1">
      <c r="A31" s="349"/>
      <c r="B31" s="349"/>
      <c r="C31" s="8"/>
      <c r="D31" s="10" t="s">
        <v>32</v>
      </c>
      <c r="E31" s="38"/>
      <c r="F31" s="85">
        <v>66063</v>
      </c>
      <c r="G31" s="86">
        <f t="shared" si="3"/>
        <v>8.564539025481134</v>
      </c>
      <c r="H31" s="87">
        <v>66165</v>
      </c>
      <c r="I31" s="88">
        <f t="shared" si="2"/>
        <v>-0.1541600544094357</v>
      </c>
    </row>
    <row r="32" spans="1:9" ht="18" customHeight="1">
      <c r="A32" s="349"/>
      <c r="B32" s="349"/>
      <c r="C32" s="8"/>
      <c r="D32" s="10" t="s">
        <v>15</v>
      </c>
      <c r="E32" s="38"/>
      <c r="F32" s="85">
        <v>4597</v>
      </c>
      <c r="G32" s="86">
        <f t="shared" si="3"/>
        <v>0.5959642447381556</v>
      </c>
      <c r="H32" s="87">
        <v>5899</v>
      </c>
      <c r="I32" s="88">
        <f t="shared" si="2"/>
        <v>-22.071537548737076</v>
      </c>
    </row>
    <row r="33" spans="1:9" ht="18" customHeight="1">
      <c r="A33" s="349"/>
      <c r="B33" s="349"/>
      <c r="C33" s="11"/>
      <c r="D33" s="10" t="s">
        <v>33</v>
      </c>
      <c r="E33" s="38"/>
      <c r="F33" s="85">
        <v>42149</v>
      </c>
      <c r="G33" s="86">
        <f t="shared" si="3"/>
        <v>5.464280389703833</v>
      </c>
      <c r="H33" s="87">
        <v>43224</v>
      </c>
      <c r="I33" s="88">
        <f t="shared" si="2"/>
        <v>-2.4870442346844324</v>
      </c>
    </row>
    <row r="34" spans="1:9" ht="18" customHeight="1">
      <c r="A34" s="349"/>
      <c r="B34" s="349"/>
      <c r="C34" s="8" t="s">
        <v>16</v>
      </c>
      <c r="D34" s="14"/>
      <c r="E34" s="25"/>
      <c r="F34" s="77">
        <v>91875</v>
      </c>
      <c r="G34" s="78">
        <f t="shared" si="3"/>
        <v>11.910858165176865</v>
      </c>
      <c r="H34" s="79">
        <v>82591</v>
      </c>
      <c r="I34" s="99">
        <f t="shared" si="2"/>
        <v>11.240934242229784</v>
      </c>
    </row>
    <row r="35" spans="1:9" ht="18" customHeight="1">
      <c r="A35" s="349"/>
      <c r="B35" s="349"/>
      <c r="C35" s="8"/>
      <c r="D35" s="39" t="s">
        <v>17</v>
      </c>
      <c r="E35" s="40"/>
      <c r="F35" s="81">
        <v>91874</v>
      </c>
      <c r="G35" s="82">
        <f t="shared" si="3"/>
        <v>11.910728523183229</v>
      </c>
      <c r="H35" s="83">
        <v>82590</v>
      </c>
      <c r="I35" s="84">
        <f t="shared" si="2"/>
        <v>11.241070347499704</v>
      </c>
    </row>
    <row r="36" spans="1:9" ht="18" customHeight="1">
      <c r="A36" s="349"/>
      <c r="B36" s="349"/>
      <c r="C36" s="8"/>
      <c r="D36" s="41"/>
      <c r="E36" s="159" t="s">
        <v>103</v>
      </c>
      <c r="F36" s="85">
        <v>43928</v>
      </c>
      <c r="G36" s="86">
        <f t="shared" si="3"/>
        <v>5.694913496379747</v>
      </c>
      <c r="H36" s="87">
        <v>47312</v>
      </c>
      <c r="I36" s="88">
        <f>(F36/H36-1)*100</f>
        <v>-7.152519445383831</v>
      </c>
    </row>
    <row r="37" spans="1:9" ht="18" customHeight="1">
      <c r="A37" s="349"/>
      <c r="B37" s="349"/>
      <c r="C37" s="8"/>
      <c r="D37" s="12"/>
      <c r="E37" s="33" t="s">
        <v>34</v>
      </c>
      <c r="F37" s="85">
        <v>47946</v>
      </c>
      <c r="G37" s="86">
        <f t="shared" si="3"/>
        <v>6.215815026803482</v>
      </c>
      <c r="H37" s="87">
        <v>35278</v>
      </c>
      <c r="I37" s="88">
        <f t="shared" si="2"/>
        <v>35.90906513974714</v>
      </c>
    </row>
    <row r="38" spans="1:9" ht="18" customHeight="1">
      <c r="A38" s="349"/>
      <c r="B38" s="349"/>
      <c r="C38" s="8"/>
      <c r="D38" s="61" t="s">
        <v>35</v>
      </c>
      <c r="E38" s="54"/>
      <c r="F38" s="85">
        <v>1</v>
      </c>
      <c r="G38" s="82">
        <f>F38/$F$40*100</f>
        <v>0.00012964199363457813</v>
      </c>
      <c r="H38" s="87">
        <v>1</v>
      </c>
      <c r="I38" s="88">
        <f t="shared" si="2"/>
        <v>0</v>
      </c>
    </row>
    <row r="39" spans="1:9" ht="18" customHeight="1">
      <c r="A39" s="349"/>
      <c r="B39" s="349"/>
      <c r="C39" s="6"/>
      <c r="D39" s="55" t="s">
        <v>36</v>
      </c>
      <c r="E39" s="56"/>
      <c r="F39" s="93">
        <v>0</v>
      </c>
      <c r="G39" s="94">
        <f>F39/$F$40*100</f>
        <v>0</v>
      </c>
      <c r="H39" s="156">
        <v>0</v>
      </c>
      <c r="I39" s="96" t="e">
        <f t="shared" si="2"/>
        <v>#DIV/0!</v>
      </c>
    </row>
    <row r="40" spans="1:9" ht="18" customHeight="1">
      <c r="A40" s="350"/>
      <c r="B40" s="350"/>
      <c r="C40" s="6" t="s">
        <v>18</v>
      </c>
      <c r="D40" s="7"/>
      <c r="E40" s="24"/>
      <c r="F40" s="97">
        <f>SUM(F23,F27,F34)</f>
        <v>771355</v>
      </c>
      <c r="G40" s="279">
        <f>F40/$F$40*100</f>
        <v>100</v>
      </c>
      <c r="H40" s="97">
        <f>SUM(H23,H27,H34)</f>
        <v>765698</v>
      </c>
      <c r="I40" s="278">
        <f t="shared" si="2"/>
        <v>0.7388030267807988</v>
      </c>
    </row>
    <row r="41" spans="1:2" ht="18" customHeight="1">
      <c r="A41" s="157" t="s">
        <v>19</v>
      </c>
      <c r="B41" s="157"/>
    </row>
    <row r="42" spans="1:2" ht="18" customHeight="1">
      <c r="A42" s="158" t="s">
        <v>20</v>
      </c>
      <c r="B42" s="157"/>
    </row>
    <row r="52" ht="13.5">
      <c r="J52" s="14"/>
    </row>
    <row r="53" ht="13.5">
      <c r="J53" s="14"/>
    </row>
  </sheetData>
  <sheetProtection/>
  <mergeCells count="24"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  <mergeCell ref="AA1:AB1"/>
    <mergeCell ref="AA2:AA3"/>
    <mergeCell ref="AB2:AB3"/>
    <mergeCell ref="AC2:AC3"/>
    <mergeCell ref="AD2:AF2"/>
    <mergeCell ref="AJ2:AJ3"/>
    <mergeCell ref="AB10:AB11"/>
    <mergeCell ref="AD10:AF10"/>
    <mergeCell ref="AG2:AG3"/>
    <mergeCell ref="AH2:AH3"/>
    <mergeCell ref="AJ10:AK10"/>
    <mergeCell ref="AA12:AA14"/>
    <mergeCell ref="AI2:AI3"/>
    <mergeCell ref="AK2:AK3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600" verticalDpi="6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5" zoomScaleSheetLayoutView="75" zoomScalePageLayoutView="0" workbookViewId="0" topLeftCell="A1">
      <pane xSplit="5" ySplit="7" topLeftCell="F1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G14" sqref="G14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286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21" ht="15.75" customHeight="1">
      <c r="A5" s="37" t="s">
        <v>277</v>
      </c>
      <c r="B5" s="37"/>
      <c r="C5" s="37"/>
      <c r="D5" s="37"/>
      <c r="K5" s="46"/>
      <c r="U5" s="46" t="s">
        <v>44</v>
      </c>
    </row>
    <row r="6" spans="1:21" ht="15.75" customHeight="1">
      <c r="A6" s="367" t="s">
        <v>45</v>
      </c>
      <c r="B6" s="368"/>
      <c r="C6" s="368"/>
      <c r="D6" s="368"/>
      <c r="E6" s="369"/>
      <c r="F6" s="361" t="s">
        <v>287</v>
      </c>
      <c r="G6" s="362"/>
      <c r="H6" s="361" t="s">
        <v>288</v>
      </c>
      <c r="I6" s="362"/>
      <c r="J6" s="361" t="s">
        <v>289</v>
      </c>
      <c r="K6" s="362"/>
      <c r="L6" s="361" t="s">
        <v>290</v>
      </c>
      <c r="M6" s="362"/>
      <c r="N6" s="361" t="s">
        <v>291</v>
      </c>
      <c r="O6" s="362"/>
      <c r="P6" s="361" t="s">
        <v>297</v>
      </c>
      <c r="Q6" s="362"/>
      <c r="R6" s="361" t="s">
        <v>298</v>
      </c>
      <c r="S6" s="362"/>
      <c r="T6" s="361" t="s">
        <v>299</v>
      </c>
      <c r="U6" s="362"/>
    </row>
    <row r="7" spans="1:21" ht="15.75" customHeight="1">
      <c r="A7" s="370"/>
      <c r="B7" s="371"/>
      <c r="C7" s="371"/>
      <c r="D7" s="371"/>
      <c r="E7" s="372"/>
      <c r="F7" s="178" t="s">
        <v>278</v>
      </c>
      <c r="G7" s="51" t="s">
        <v>1</v>
      </c>
      <c r="H7" s="178" t="s">
        <v>278</v>
      </c>
      <c r="I7" s="51" t="s">
        <v>1</v>
      </c>
      <c r="J7" s="178" t="s">
        <v>278</v>
      </c>
      <c r="K7" s="51" t="s">
        <v>1</v>
      </c>
      <c r="L7" s="178" t="s">
        <v>278</v>
      </c>
      <c r="M7" s="51" t="s">
        <v>1</v>
      </c>
      <c r="N7" s="178" t="s">
        <v>278</v>
      </c>
      <c r="O7" s="51" t="s">
        <v>1</v>
      </c>
      <c r="P7" s="178" t="s">
        <v>278</v>
      </c>
      <c r="Q7" s="51" t="s">
        <v>1</v>
      </c>
      <c r="R7" s="178" t="s">
        <v>278</v>
      </c>
      <c r="S7" s="51" t="s">
        <v>1</v>
      </c>
      <c r="T7" s="178" t="s">
        <v>278</v>
      </c>
      <c r="U7" s="294" t="s">
        <v>1</v>
      </c>
    </row>
    <row r="8" spans="1:25" ht="15.75" customHeight="1">
      <c r="A8" s="373" t="s">
        <v>84</v>
      </c>
      <c r="B8" s="47" t="s">
        <v>46</v>
      </c>
      <c r="C8" s="48"/>
      <c r="D8" s="48"/>
      <c r="E8" s="100" t="s">
        <v>37</v>
      </c>
      <c r="F8" s="113">
        <v>10999</v>
      </c>
      <c r="G8" s="114">
        <v>11265</v>
      </c>
      <c r="H8" s="113">
        <v>25395</v>
      </c>
      <c r="I8" s="115">
        <v>25222</v>
      </c>
      <c r="J8" s="113">
        <v>36761</v>
      </c>
      <c r="K8" s="116">
        <v>35576</v>
      </c>
      <c r="L8" s="113">
        <v>1524</v>
      </c>
      <c r="M8" s="115">
        <v>1543</v>
      </c>
      <c r="N8" s="113">
        <v>34459</v>
      </c>
      <c r="O8" s="116">
        <v>35199</v>
      </c>
      <c r="P8" s="113">
        <v>5634</v>
      </c>
      <c r="Q8" s="115">
        <v>4879</v>
      </c>
      <c r="R8" s="113">
        <v>16826</v>
      </c>
      <c r="S8" s="116">
        <v>15535</v>
      </c>
      <c r="T8" s="113">
        <v>12592</v>
      </c>
      <c r="U8" s="116">
        <v>14098</v>
      </c>
      <c r="V8" s="71"/>
      <c r="W8" s="71"/>
      <c r="X8" s="71"/>
      <c r="Y8" s="71"/>
    </row>
    <row r="9" spans="1:25" ht="15.75" customHeight="1">
      <c r="A9" s="374"/>
      <c r="B9" s="14"/>
      <c r="C9" s="61" t="s">
        <v>47</v>
      </c>
      <c r="D9" s="53"/>
      <c r="E9" s="101" t="s">
        <v>38</v>
      </c>
      <c r="F9" s="117">
        <v>10999</v>
      </c>
      <c r="G9" s="118">
        <v>11071</v>
      </c>
      <c r="H9" s="117">
        <v>25395</v>
      </c>
      <c r="I9" s="119">
        <v>25222</v>
      </c>
      <c r="J9" s="117">
        <v>35642</v>
      </c>
      <c r="K9" s="120">
        <v>35566</v>
      </c>
      <c r="L9" s="117">
        <v>1524</v>
      </c>
      <c r="M9" s="119">
        <v>1543</v>
      </c>
      <c r="N9" s="117">
        <v>34359</v>
      </c>
      <c r="O9" s="120">
        <v>35099</v>
      </c>
      <c r="P9" s="117">
        <v>5622</v>
      </c>
      <c r="Q9" s="119">
        <v>4774</v>
      </c>
      <c r="R9" s="117">
        <v>16825</v>
      </c>
      <c r="S9" s="120">
        <v>15525</v>
      </c>
      <c r="T9" s="117">
        <v>12591</v>
      </c>
      <c r="U9" s="120">
        <v>14088</v>
      </c>
      <c r="V9" s="71"/>
      <c r="W9" s="71"/>
      <c r="X9" s="71"/>
      <c r="Y9" s="71"/>
    </row>
    <row r="10" spans="1:25" ht="15.75" customHeight="1">
      <c r="A10" s="374"/>
      <c r="B10" s="11"/>
      <c r="C10" s="61" t="s">
        <v>48</v>
      </c>
      <c r="D10" s="53"/>
      <c r="E10" s="101" t="s">
        <v>39</v>
      </c>
      <c r="F10" s="117">
        <v>0</v>
      </c>
      <c r="G10" s="118">
        <v>195</v>
      </c>
      <c r="H10" s="117">
        <v>0</v>
      </c>
      <c r="I10" s="119">
        <v>0</v>
      </c>
      <c r="J10" s="121">
        <v>1120</v>
      </c>
      <c r="K10" s="122">
        <v>10</v>
      </c>
      <c r="L10" s="117">
        <v>0</v>
      </c>
      <c r="M10" s="119">
        <v>0</v>
      </c>
      <c r="N10" s="117">
        <v>100</v>
      </c>
      <c r="O10" s="120">
        <v>100</v>
      </c>
      <c r="P10" s="117">
        <v>12</v>
      </c>
      <c r="Q10" s="119">
        <v>105</v>
      </c>
      <c r="R10" s="117">
        <v>1</v>
      </c>
      <c r="S10" s="120">
        <v>10</v>
      </c>
      <c r="T10" s="117">
        <v>1</v>
      </c>
      <c r="U10" s="120">
        <v>10</v>
      </c>
      <c r="V10" s="71"/>
      <c r="W10" s="71"/>
      <c r="X10" s="71"/>
      <c r="Y10" s="71"/>
    </row>
    <row r="11" spans="1:25" ht="15.75" customHeight="1">
      <c r="A11" s="374"/>
      <c r="B11" s="66" t="s">
        <v>49</v>
      </c>
      <c r="C11" s="67"/>
      <c r="D11" s="67"/>
      <c r="E11" s="103" t="s">
        <v>40</v>
      </c>
      <c r="F11" s="123">
        <v>11624</v>
      </c>
      <c r="G11" s="124">
        <v>11565</v>
      </c>
      <c r="H11" s="123">
        <v>24582</v>
      </c>
      <c r="I11" s="125">
        <v>24845</v>
      </c>
      <c r="J11" s="123">
        <v>33439</v>
      </c>
      <c r="K11" s="126">
        <v>33195</v>
      </c>
      <c r="L11" s="123">
        <v>1439</v>
      </c>
      <c r="M11" s="125">
        <v>1474</v>
      </c>
      <c r="N11" s="123">
        <v>35024</v>
      </c>
      <c r="O11" s="126">
        <v>35731</v>
      </c>
      <c r="P11" s="123">
        <v>3788</v>
      </c>
      <c r="Q11" s="125">
        <v>4035</v>
      </c>
      <c r="R11" s="123">
        <v>13236</v>
      </c>
      <c r="S11" s="126">
        <v>11067</v>
      </c>
      <c r="T11" s="123">
        <v>11553</v>
      </c>
      <c r="U11" s="126">
        <v>13394</v>
      </c>
      <c r="V11" s="71"/>
      <c r="W11" s="71"/>
      <c r="X11" s="71"/>
      <c r="Y11" s="71"/>
    </row>
    <row r="12" spans="1:25" ht="15.75" customHeight="1">
      <c r="A12" s="374"/>
      <c r="B12" s="8"/>
      <c r="C12" s="61" t="s">
        <v>50</v>
      </c>
      <c r="D12" s="53"/>
      <c r="E12" s="101" t="s">
        <v>41</v>
      </c>
      <c r="F12" s="117">
        <v>11578</v>
      </c>
      <c r="G12" s="118">
        <v>11518</v>
      </c>
      <c r="H12" s="123">
        <v>24536</v>
      </c>
      <c r="I12" s="119">
        <v>24799</v>
      </c>
      <c r="J12" s="123">
        <v>33396</v>
      </c>
      <c r="K12" s="120">
        <v>33152</v>
      </c>
      <c r="L12" s="117">
        <v>1409</v>
      </c>
      <c r="M12" s="119">
        <v>1443</v>
      </c>
      <c r="N12" s="117">
        <v>34844</v>
      </c>
      <c r="O12" s="120">
        <v>35310</v>
      </c>
      <c r="P12" s="117">
        <v>3602</v>
      </c>
      <c r="Q12" s="119">
        <v>3568</v>
      </c>
      <c r="R12" s="117">
        <v>12489</v>
      </c>
      <c r="S12" s="120">
        <v>11060</v>
      </c>
      <c r="T12" s="117">
        <v>11552</v>
      </c>
      <c r="U12" s="120">
        <v>13394</v>
      </c>
      <c r="V12" s="71"/>
      <c r="W12" s="71"/>
      <c r="X12" s="71"/>
      <c r="Y12" s="71"/>
    </row>
    <row r="13" spans="1:25" ht="15.75" customHeight="1">
      <c r="A13" s="374"/>
      <c r="B13" s="14"/>
      <c r="C13" s="50" t="s">
        <v>51</v>
      </c>
      <c r="D13" s="68"/>
      <c r="E13" s="104" t="s">
        <v>42</v>
      </c>
      <c r="F13" s="160">
        <v>0</v>
      </c>
      <c r="G13" s="139">
        <v>0</v>
      </c>
      <c r="H13" s="121">
        <v>0</v>
      </c>
      <c r="I13" s="122">
        <v>0</v>
      </c>
      <c r="J13" s="121">
        <v>13</v>
      </c>
      <c r="K13" s="122">
        <v>12</v>
      </c>
      <c r="L13" s="127">
        <v>0</v>
      </c>
      <c r="M13" s="129">
        <v>0</v>
      </c>
      <c r="N13" s="127">
        <v>180</v>
      </c>
      <c r="O13" s="130">
        <v>421</v>
      </c>
      <c r="P13" s="127">
        <v>186</v>
      </c>
      <c r="Q13" s="129">
        <v>467</v>
      </c>
      <c r="R13" s="127">
        <v>747</v>
      </c>
      <c r="S13" s="130">
        <v>7</v>
      </c>
      <c r="T13" s="127">
        <v>1</v>
      </c>
      <c r="U13" s="130">
        <v>0</v>
      </c>
      <c r="V13" s="71"/>
      <c r="W13" s="71"/>
      <c r="X13" s="71"/>
      <c r="Y13" s="71"/>
    </row>
    <row r="14" spans="1:25" ht="15.75" customHeight="1">
      <c r="A14" s="374"/>
      <c r="B14" s="52" t="s">
        <v>52</v>
      </c>
      <c r="C14" s="53"/>
      <c r="D14" s="53"/>
      <c r="E14" s="101" t="s">
        <v>88</v>
      </c>
      <c r="F14" s="161">
        <f aca="true" t="shared" si="0" ref="F14:O14">F9-F12</f>
        <v>-579</v>
      </c>
      <c r="G14" s="150">
        <f t="shared" si="0"/>
        <v>-447</v>
      </c>
      <c r="H14" s="161">
        <f t="shared" si="0"/>
        <v>859</v>
      </c>
      <c r="I14" s="150">
        <f t="shared" si="0"/>
        <v>423</v>
      </c>
      <c r="J14" s="161">
        <f t="shared" si="0"/>
        <v>2246</v>
      </c>
      <c r="K14" s="150">
        <f t="shared" si="0"/>
        <v>2414</v>
      </c>
      <c r="L14" s="161">
        <f t="shared" si="0"/>
        <v>115</v>
      </c>
      <c r="M14" s="150">
        <f t="shared" si="0"/>
        <v>100</v>
      </c>
      <c r="N14" s="161">
        <f t="shared" si="0"/>
        <v>-485</v>
      </c>
      <c r="O14" s="150">
        <f t="shared" si="0"/>
        <v>-211</v>
      </c>
      <c r="P14" s="161">
        <f aca="true" t="shared" si="1" ref="P14:U15">P9-P12</f>
        <v>2020</v>
      </c>
      <c r="Q14" s="150">
        <f t="shared" si="1"/>
        <v>1206</v>
      </c>
      <c r="R14" s="161">
        <v>4336</v>
      </c>
      <c r="S14" s="150">
        <f t="shared" si="1"/>
        <v>4465</v>
      </c>
      <c r="T14" s="161">
        <f t="shared" si="1"/>
        <v>1039</v>
      </c>
      <c r="U14" s="150">
        <f t="shared" si="1"/>
        <v>694</v>
      </c>
      <c r="V14" s="71"/>
      <c r="W14" s="71"/>
      <c r="X14" s="71"/>
      <c r="Y14" s="71"/>
    </row>
    <row r="15" spans="1:25" ht="15.75" customHeight="1">
      <c r="A15" s="374"/>
      <c r="B15" s="52" t="s">
        <v>53</v>
      </c>
      <c r="C15" s="53"/>
      <c r="D15" s="53"/>
      <c r="E15" s="101" t="s">
        <v>89</v>
      </c>
      <c r="F15" s="161">
        <f aca="true" t="shared" si="2" ref="F15:O15">F10-F13</f>
        <v>0</v>
      </c>
      <c r="G15" s="150">
        <f t="shared" si="2"/>
        <v>195</v>
      </c>
      <c r="H15" s="161">
        <f t="shared" si="2"/>
        <v>0</v>
      </c>
      <c r="I15" s="150">
        <f t="shared" si="2"/>
        <v>0</v>
      </c>
      <c r="J15" s="161">
        <f t="shared" si="2"/>
        <v>1107</v>
      </c>
      <c r="K15" s="150">
        <f t="shared" si="2"/>
        <v>-2</v>
      </c>
      <c r="L15" s="161">
        <f t="shared" si="2"/>
        <v>0</v>
      </c>
      <c r="M15" s="150">
        <f t="shared" si="2"/>
        <v>0</v>
      </c>
      <c r="N15" s="161">
        <f t="shared" si="2"/>
        <v>-80</v>
      </c>
      <c r="O15" s="150">
        <f t="shared" si="2"/>
        <v>-321</v>
      </c>
      <c r="P15" s="161">
        <f t="shared" si="1"/>
        <v>-174</v>
      </c>
      <c r="Q15" s="150">
        <f t="shared" si="1"/>
        <v>-362</v>
      </c>
      <c r="R15" s="161">
        <f t="shared" si="1"/>
        <v>-746</v>
      </c>
      <c r="S15" s="150">
        <f t="shared" si="1"/>
        <v>3</v>
      </c>
      <c r="T15" s="161">
        <f t="shared" si="1"/>
        <v>0</v>
      </c>
      <c r="U15" s="150">
        <f t="shared" si="1"/>
        <v>10</v>
      </c>
      <c r="V15" s="71"/>
      <c r="W15" s="71"/>
      <c r="X15" s="71"/>
      <c r="Y15" s="71"/>
    </row>
    <row r="16" spans="1:25" ht="15.75" customHeight="1">
      <c r="A16" s="374"/>
      <c r="B16" s="52" t="s">
        <v>54</v>
      </c>
      <c r="C16" s="53"/>
      <c r="D16" s="53"/>
      <c r="E16" s="101" t="s">
        <v>90</v>
      </c>
      <c r="F16" s="160">
        <f aca="true" t="shared" si="3" ref="F16:O16">F8-F11</f>
        <v>-625</v>
      </c>
      <c r="G16" s="139">
        <f t="shared" si="3"/>
        <v>-300</v>
      </c>
      <c r="H16" s="160">
        <f t="shared" si="3"/>
        <v>813</v>
      </c>
      <c r="I16" s="139">
        <v>377</v>
      </c>
      <c r="J16" s="160">
        <f t="shared" si="3"/>
        <v>3322</v>
      </c>
      <c r="K16" s="139">
        <f t="shared" si="3"/>
        <v>2381</v>
      </c>
      <c r="L16" s="160">
        <f t="shared" si="3"/>
        <v>85</v>
      </c>
      <c r="M16" s="139">
        <f t="shared" si="3"/>
        <v>69</v>
      </c>
      <c r="N16" s="160">
        <f t="shared" si="3"/>
        <v>-565</v>
      </c>
      <c r="O16" s="139">
        <f t="shared" si="3"/>
        <v>-532</v>
      </c>
      <c r="P16" s="160">
        <f aca="true" t="shared" si="4" ref="P16:U16">P8-P11</f>
        <v>1846</v>
      </c>
      <c r="Q16" s="139">
        <f t="shared" si="4"/>
        <v>844</v>
      </c>
      <c r="R16" s="160">
        <f t="shared" si="4"/>
        <v>3590</v>
      </c>
      <c r="S16" s="139">
        <f t="shared" si="4"/>
        <v>4468</v>
      </c>
      <c r="T16" s="160">
        <f t="shared" si="4"/>
        <v>1039</v>
      </c>
      <c r="U16" s="139">
        <f t="shared" si="4"/>
        <v>704</v>
      </c>
      <c r="V16" s="71"/>
      <c r="W16" s="71"/>
      <c r="X16" s="71"/>
      <c r="Y16" s="71"/>
    </row>
    <row r="17" spans="1:25" ht="15.75" customHeight="1">
      <c r="A17" s="374"/>
      <c r="B17" s="52" t="s">
        <v>55</v>
      </c>
      <c r="C17" s="53"/>
      <c r="D17" s="53"/>
      <c r="E17" s="43"/>
      <c r="F17" s="161">
        <v>382</v>
      </c>
      <c r="G17" s="150">
        <v>2162</v>
      </c>
      <c r="H17" s="121">
        <v>81402</v>
      </c>
      <c r="I17" s="122">
        <v>85807</v>
      </c>
      <c r="J17" s="117"/>
      <c r="K17" s="120"/>
      <c r="L17" s="117"/>
      <c r="M17" s="119"/>
      <c r="N17" s="121">
        <v>1097</v>
      </c>
      <c r="O17" s="337">
        <v>531</v>
      </c>
      <c r="P17" s="117"/>
      <c r="Q17" s="119"/>
      <c r="R17" s="121"/>
      <c r="S17" s="131"/>
      <c r="T17" s="121"/>
      <c r="U17" s="131"/>
      <c r="V17" s="71"/>
      <c r="W17" s="71"/>
      <c r="X17" s="71"/>
      <c r="Y17" s="71"/>
    </row>
    <row r="18" spans="1:25" ht="15.75" customHeight="1">
      <c r="A18" s="375"/>
      <c r="B18" s="59" t="s">
        <v>56</v>
      </c>
      <c r="C18" s="37"/>
      <c r="D18" s="37"/>
      <c r="E18" s="15"/>
      <c r="F18" s="162">
        <v>1716</v>
      </c>
      <c r="G18" s="166">
        <v>1618</v>
      </c>
      <c r="H18" s="132">
        <v>2143</v>
      </c>
      <c r="I18" s="133">
        <v>3593</v>
      </c>
      <c r="J18" s="132">
        <v>0</v>
      </c>
      <c r="K18" s="133">
        <v>0</v>
      </c>
      <c r="L18" s="132">
        <v>0</v>
      </c>
      <c r="M18" s="133">
        <v>0</v>
      </c>
      <c r="N18" s="132"/>
      <c r="O18" s="134"/>
      <c r="P18" s="132"/>
      <c r="Q18" s="133"/>
      <c r="R18" s="132"/>
      <c r="S18" s="134"/>
      <c r="T18" s="132"/>
      <c r="U18" s="134"/>
      <c r="V18" s="71"/>
      <c r="W18" s="71"/>
      <c r="X18" s="71"/>
      <c r="Y18" s="71"/>
    </row>
    <row r="19" spans="1:25" ht="15.75" customHeight="1">
      <c r="A19" s="374" t="s">
        <v>85</v>
      </c>
      <c r="B19" s="66" t="s">
        <v>57</v>
      </c>
      <c r="C19" s="69"/>
      <c r="D19" s="69"/>
      <c r="E19" s="105"/>
      <c r="F19" s="163">
        <v>1099</v>
      </c>
      <c r="G19" s="155">
        <v>1012</v>
      </c>
      <c r="H19" s="135">
        <v>12243</v>
      </c>
      <c r="I19" s="137">
        <v>9615</v>
      </c>
      <c r="J19" s="135">
        <v>2490</v>
      </c>
      <c r="K19" s="138">
        <v>2890</v>
      </c>
      <c r="L19" s="135">
        <v>420</v>
      </c>
      <c r="M19" s="137">
        <v>481</v>
      </c>
      <c r="N19" s="135">
        <v>18231</v>
      </c>
      <c r="O19" s="138">
        <v>14895</v>
      </c>
      <c r="P19" s="135">
        <v>2116</v>
      </c>
      <c r="Q19" s="137">
        <v>451</v>
      </c>
      <c r="R19" s="135">
        <v>18598</v>
      </c>
      <c r="S19" s="138">
        <v>35564</v>
      </c>
      <c r="T19" s="135">
        <v>2944</v>
      </c>
      <c r="U19" s="138">
        <v>4027</v>
      </c>
      <c r="V19" s="71"/>
      <c r="W19" s="71"/>
      <c r="X19" s="71"/>
      <c r="Y19" s="71"/>
    </row>
    <row r="20" spans="1:25" ht="15.75" customHeight="1">
      <c r="A20" s="374"/>
      <c r="B20" s="13"/>
      <c r="C20" s="61" t="s">
        <v>58</v>
      </c>
      <c r="D20" s="53"/>
      <c r="E20" s="101"/>
      <c r="F20" s="161">
        <v>379</v>
      </c>
      <c r="G20" s="150">
        <v>441</v>
      </c>
      <c r="H20" s="117">
        <v>7273</v>
      </c>
      <c r="I20" s="119">
        <v>6165</v>
      </c>
      <c r="J20" s="117">
        <v>0</v>
      </c>
      <c r="K20" s="122">
        <v>0</v>
      </c>
      <c r="L20" s="117">
        <v>350</v>
      </c>
      <c r="M20" s="119">
        <v>400</v>
      </c>
      <c r="N20" s="117">
        <v>10304</v>
      </c>
      <c r="O20" s="120">
        <v>7590</v>
      </c>
      <c r="P20" s="117">
        <v>0</v>
      </c>
      <c r="Q20" s="119">
        <v>0</v>
      </c>
      <c r="R20" s="117">
        <v>0</v>
      </c>
      <c r="S20" s="120">
        <v>0</v>
      </c>
      <c r="T20" s="117">
        <v>750</v>
      </c>
      <c r="U20" s="120">
        <v>1650</v>
      </c>
      <c r="V20" s="71"/>
      <c r="W20" s="71"/>
      <c r="X20" s="71"/>
      <c r="Y20" s="71"/>
    </row>
    <row r="21" spans="1:25" ht="15.75" customHeight="1">
      <c r="A21" s="374"/>
      <c r="B21" s="26" t="s">
        <v>59</v>
      </c>
      <c r="C21" s="67"/>
      <c r="D21" s="67"/>
      <c r="E21" s="103" t="s">
        <v>91</v>
      </c>
      <c r="F21" s="164">
        <v>1099</v>
      </c>
      <c r="G21" s="149">
        <v>1012</v>
      </c>
      <c r="H21" s="123">
        <v>12243</v>
      </c>
      <c r="I21" s="125">
        <v>9615</v>
      </c>
      <c r="J21" s="123">
        <v>2490</v>
      </c>
      <c r="K21" s="126">
        <v>2890</v>
      </c>
      <c r="L21" s="123">
        <v>420</v>
      </c>
      <c r="M21" s="125">
        <v>481</v>
      </c>
      <c r="N21" s="123">
        <v>18231</v>
      </c>
      <c r="O21" s="126">
        <v>14895</v>
      </c>
      <c r="P21" s="123">
        <v>2116</v>
      </c>
      <c r="Q21" s="125">
        <v>451</v>
      </c>
      <c r="R21" s="123">
        <v>18598</v>
      </c>
      <c r="S21" s="126">
        <v>35564</v>
      </c>
      <c r="T21" s="123">
        <v>2944</v>
      </c>
      <c r="U21" s="126">
        <v>4027</v>
      </c>
      <c r="V21" s="71"/>
      <c r="W21" s="71"/>
      <c r="X21" s="71"/>
      <c r="Y21" s="71"/>
    </row>
    <row r="22" spans="1:25" ht="15.75" customHeight="1">
      <c r="A22" s="374"/>
      <c r="B22" s="66" t="s">
        <v>60</v>
      </c>
      <c r="C22" s="69"/>
      <c r="D22" s="69"/>
      <c r="E22" s="105" t="s">
        <v>92</v>
      </c>
      <c r="F22" s="163">
        <v>1103</v>
      </c>
      <c r="G22" s="155">
        <v>1612</v>
      </c>
      <c r="H22" s="135">
        <v>19083</v>
      </c>
      <c r="I22" s="137">
        <v>15385</v>
      </c>
      <c r="J22" s="135">
        <v>11173</v>
      </c>
      <c r="K22" s="138">
        <v>12632</v>
      </c>
      <c r="L22" s="135">
        <v>1103</v>
      </c>
      <c r="M22" s="137">
        <v>1073</v>
      </c>
      <c r="N22" s="135">
        <v>32115</v>
      </c>
      <c r="O22" s="138">
        <v>27136</v>
      </c>
      <c r="P22" s="135">
        <v>3108</v>
      </c>
      <c r="Q22" s="137">
        <v>2303</v>
      </c>
      <c r="R22" s="135">
        <v>39764</v>
      </c>
      <c r="S22" s="138">
        <v>66456</v>
      </c>
      <c r="T22" s="135">
        <v>9767</v>
      </c>
      <c r="U22" s="138">
        <v>15865</v>
      </c>
      <c r="V22" s="71"/>
      <c r="W22" s="71"/>
      <c r="X22" s="71"/>
      <c r="Y22" s="71"/>
    </row>
    <row r="23" spans="1:25" ht="15.75" customHeight="1">
      <c r="A23" s="374"/>
      <c r="B23" s="8" t="s">
        <v>61</v>
      </c>
      <c r="C23" s="50" t="s">
        <v>62</v>
      </c>
      <c r="D23" s="68"/>
      <c r="E23" s="104"/>
      <c r="F23" s="160">
        <v>701</v>
      </c>
      <c r="G23" s="139">
        <v>905</v>
      </c>
      <c r="H23" s="127">
        <v>12008</v>
      </c>
      <c r="I23" s="129">
        <v>11293</v>
      </c>
      <c r="J23" s="127">
        <v>2064</v>
      </c>
      <c r="K23" s="130">
        <v>2113</v>
      </c>
      <c r="L23" s="127">
        <v>290</v>
      </c>
      <c r="M23" s="129">
        <v>291</v>
      </c>
      <c r="N23" s="127">
        <v>11980</v>
      </c>
      <c r="O23" s="130">
        <v>8798</v>
      </c>
      <c r="P23" s="127">
        <v>2136</v>
      </c>
      <c r="Q23" s="129">
        <v>2096</v>
      </c>
      <c r="R23" s="127">
        <v>22430</v>
      </c>
      <c r="S23" s="130">
        <v>46169</v>
      </c>
      <c r="T23" s="127">
        <v>7731</v>
      </c>
      <c r="U23" s="130">
        <v>12526</v>
      </c>
      <c r="V23" s="71"/>
      <c r="W23" s="71"/>
      <c r="X23" s="71"/>
      <c r="Y23" s="71"/>
    </row>
    <row r="24" spans="1:25" ht="15.75" customHeight="1">
      <c r="A24" s="374"/>
      <c r="B24" s="52" t="s">
        <v>93</v>
      </c>
      <c r="C24" s="53"/>
      <c r="D24" s="53"/>
      <c r="E24" s="101" t="s">
        <v>94</v>
      </c>
      <c r="F24" s="161">
        <f aca="true" t="shared" si="5" ref="F24:O24">F21-F22</f>
        <v>-4</v>
      </c>
      <c r="G24" s="150">
        <f t="shared" si="5"/>
        <v>-600</v>
      </c>
      <c r="H24" s="161">
        <f t="shared" si="5"/>
        <v>-6840</v>
      </c>
      <c r="I24" s="150">
        <f t="shared" si="5"/>
        <v>-5770</v>
      </c>
      <c r="J24" s="161">
        <f t="shared" si="5"/>
        <v>-8683</v>
      </c>
      <c r="K24" s="150">
        <f t="shared" si="5"/>
        <v>-9742</v>
      </c>
      <c r="L24" s="161">
        <f t="shared" si="5"/>
        <v>-683</v>
      </c>
      <c r="M24" s="150">
        <f t="shared" si="5"/>
        <v>-592</v>
      </c>
      <c r="N24" s="161">
        <f t="shared" si="5"/>
        <v>-13884</v>
      </c>
      <c r="O24" s="150">
        <f t="shared" si="5"/>
        <v>-12241</v>
      </c>
      <c r="P24" s="161">
        <f aca="true" t="shared" si="6" ref="P24:U24">P21-P22</f>
        <v>-992</v>
      </c>
      <c r="Q24" s="150">
        <f t="shared" si="6"/>
        <v>-1852</v>
      </c>
      <c r="R24" s="161">
        <f t="shared" si="6"/>
        <v>-21166</v>
      </c>
      <c r="S24" s="150">
        <f t="shared" si="6"/>
        <v>-30892</v>
      </c>
      <c r="T24" s="161">
        <f t="shared" si="6"/>
        <v>-6823</v>
      </c>
      <c r="U24" s="150">
        <f t="shared" si="6"/>
        <v>-11838</v>
      </c>
      <c r="V24" s="71"/>
      <c r="W24" s="71"/>
      <c r="X24" s="71"/>
      <c r="Y24" s="71"/>
    </row>
    <row r="25" spans="1:25" ht="15.75" customHeight="1">
      <c r="A25" s="374"/>
      <c r="B25" s="112" t="s">
        <v>63</v>
      </c>
      <c r="C25" s="68"/>
      <c r="D25" s="68"/>
      <c r="E25" s="376" t="s">
        <v>95</v>
      </c>
      <c r="F25" s="378">
        <v>4</v>
      </c>
      <c r="G25" s="365">
        <v>600</v>
      </c>
      <c r="H25" s="363">
        <v>6840</v>
      </c>
      <c r="I25" s="365">
        <v>5770</v>
      </c>
      <c r="J25" s="363">
        <v>8683</v>
      </c>
      <c r="K25" s="365">
        <v>9742</v>
      </c>
      <c r="L25" s="363">
        <v>683</v>
      </c>
      <c r="M25" s="365">
        <v>592</v>
      </c>
      <c r="N25" s="363">
        <v>13884</v>
      </c>
      <c r="O25" s="365">
        <v>12241</v>
      </c>
      <c r="P25" s="363">
        <v>2838</v>
      </c>
      <c r="Q25" s="365">
        <v>1853</v>
      </c>
      <c r="R25" s="363">
        <v>21166</v>
      </c>
      <c r="S25" s="365">
        <v>30892</v>
      </c>
      <c r="T25" s="363">
        <v>6823</v>
      </c>
      <c r="U25" s="365">
        <v>11838</v>
      </c>
      <c r="V25" s="71"/>
      <c r="W25" s="71"/>
      <c r="X25" s="71"/>
      <c r="Y25" s="71"/>
    </row>
    <row r="26" spans="1:25" ht="15.75" customHeight="1">
      <c r="A26" s="374"/>
      <c r="B26" s="26" t="s">
        <v>64</v>
      </c>
      <c r="C26" s="67"/>
      <c r="D26" s="67"/>
      <c r="E26" s="377"/>
      <c r="F26" s="379"/>
      <c r="G26" s="366"/>
      <c r="H26" s="364"/>
      <c r="I26" s="366"/>
      <c r="J26" s="364"/>
      <c r="K26" s="366"/>
      <c r="L26" s="364"/>
      <c r="M26" s="366"/>
      <c r="N26" s="364"/>
      <c r="O26" s="366"/>
      <c r="P26" s="364"/>
      <c r="Q26" s="366"/>
      <c r="R26" s="364"/>
      <c r="S26" s="366"/>
      <c r="T26" s="364"/>
      <c r="U26" s="366"/>
      <c r="V26" s="71"/>
      <c r="W26" s="71"/>
      <c r="X26" s="71"/>
      <c r="Y26" s="71"/>
    </row>
    <row r="27" spans="1:25" ht="15.75" customHeight="1">
      <c r="A27" s="375"/>
      <c r="B27" s="59" t="s">
        <v>96</v>
      </c>
      <c r="C27" s="37"/>
      <c r="D27" s="37"/>
      <c r="E27" s="106" t="s">
        <v>97</v>
      </c>
      <c r="F27" s="165">
        <f aca="true" t="shared" si="7" ref="F27:O27">F24+F25</f>
        <v>0</v>
      </c>
      <c r="G27" s="151">
        <f t="shared" si="7"/>
        <v>0</v>
      </c>
      <c r="H27" s="165">
        <f t="shared" si="7"/>
        <v>0</v>
      </c>
      <c r="I27" s="151">
        <f t="shared" si="7"/>
        <v>0</v>
      </c>
      <c r="J27" s="165">
        <f t="shared" si="7"/>
        <v>0</v>
      </c>
      <c r="K27" s="151">
        <f t="shared" si="7"/>
        <v>0</v>
      </c>
      <c r="L27" s="165">
        <f t="shared" si="7"/>
        <v>0</v>
      </c>
      <c r="M27" s="151">
        <f t="shared" si="7"/>
        <v>0</v>
      </c>
      <c r="N27" s="165">
        <f t="shared" si="7"/>
        <v>0</v>
      </c>
      <c r="O27" s="151">
        <f t="shared" si="7"/>
        <v>0</v>
      </c>
      <c r="P27" s="165">
        <f aca="true" t="shared" si="8" ref="P27:U27">P24+P25</f>
        <v>1846</v>
      </c>
      <c r="Q27" s="151">
        <f t="shared" si="8"/>
        <v>1</v>
      </c>
      <c r="R27" s="165">
        <f t="shared" si="8"/>
        <v>0</v>
      </c>
      <c r="S27" s="151">
        <f t="shared" si="8"/>
        <v>0</v>
      </c>
      <c r="T27" s="165">
        <f t="shared" si="8"/>
        <v>0</v>
      </c>
      <c r="U27" s="151">
        <f t="shared" si="8"/>
        <v>0</v>
      </c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2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/>
      <c r="P29" s="72"/>
      <c r="Q29" s="73" t="s">
        <v>101</v>
      </c>
      <c r="R29" s="71"/>
      <c r="T29" s="71"/>
      <c r="U29" s="71"/>
      <c r="V29" s="71"/>
      <c r="W29" s="71"/>
      <c r="X29" s="71"/>
      <c r="Y29" s="73"/>
    </row>
    <row r="30" spans="1:25" ht="15.75" customHeight="1">
      <c r="A30" s="387" t="s">
        <v>65</v>
      </c>
      <c r="B30" s="388"/>
      <c r="C30" s="388"/>
      <c r="D30" s="388"/>
      <c r="E30" s="389"/>
      <c r="F30" s="357" t="s">
        <v>292</v>
      </c>
      <c r="G30" s="358"/>
      <c r="H30" s="357" t="s">
        <v>293</v>
      </c>
      <c r="I30" s="358"/>
      <c r="J30" s="357" t="s">
        <v>294</v>
      </c>
      <c r="K30" s="358"/>
      <c r="L30" s="357" t="s">
        <v>295</v>
      </c>
      <c r="M30" s="358"/>
      <c r="N30" s="357" t="s">
        <v>296</v>
      </c>
      <c r="O30" s="358"/>
      <c r="P30" s="357" t="s">
        <v>300</v>
      </c>
      <c r="Q30" s="358"/>
      <c r="R30" s="359"/>
      <c r="S30" s="360"/>
      <c r="T30" s="148"/>
      <c r="U30" s="72"/>
      <c r="V30" s="148"/>
      <c r="W30" s="72"/>
      <c r="X30" s="148"/>
      <c r="Y30" s="72"/>
    </row>
    <row r="31" spans="1:25" ht="15.75" customHeight="1">
      <c r="A31" s="390"/>
      <c r="B31" s="391"/>
      <c r="C31" s="391"/>
      <c r="D31" s="391"/>
      <c r="E31" s="392"/>
      <c r="F31" s="178" t="s">
        <v>278</v>
      </c>
      <c r="G31" s="74" t="s">
        <v>1</v>
      </c>
      <c r="H31" s="178" t="s">
        <v>278</v>
      </c>
      <c r="I31" s="74" t="s">
        <v>1</v>
      </c>
      <c r="J31" s="178" t="s">
        <v>278</v>
      </c>
      <c r="K31" s="75" t="s">
        <v>1</v>
      </c>
      <c r="L31" s="178" t="s">
        <v>278</v>
      </c>
      <c r="M31" s="74" t="s">
        <v>1</v>
      </c>
      <c r="N31" s="178" t="s">
        <v>278</v>
      </c>
      <c r="O31" s="153" t="s">
        <v>1</v>
      </c>
      <c r="P31" s="178" t="s">
        <v>278</v>
      </c>
      <c r="Q31" s="153" t="s">
        <v>1</v>
      </c>
      <c r="R31" s="295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373" t="s">
        <v>86</v>
      </c>
      <c r="B32" s="47" t="s">
        <v>46</v>
      </c>
      <c r="C32" s="48"/>
      <c r="D32" s="48"/>
      <c r="E32" s="16" t="s">
        <v>37</v>
      </c>
      <c r="F32" s="135">
        <v>1008</v>
      </c>
      <c r="G32" s="136">
        <v>900</v>
      </c>
      <c r="H32" s="113">
        <v>976</v>
      </c>
      <c r="I32" s="115">
        <v>1100</v>
      </c>
      <c r="J32" s="113">
        <v>482</v>
      </c>
      <c r="K32" s="116">
        <v>483</v>
      </c>
      <c r="L32" s="297">
        <f>L33+L35</f>
        <v>440</v>
      </c>
      <c r="M32" s="136">
        <v>437</v>
      </c>
      <c r="N32" s="297">
        <f>N33+N35</f>
        <v>2443</v>
      </c>
      <c r="O32" s="154">
        <v>2536</v>
      </c>
      <c r="P32" s="297">
        <f>P33+P35</f>
        <v>507</v>
      </c>
      <c r="Q32" s="138">
        <v>517</v>
      </c>
      <c r="R32" s="136"/>
      <c r="S32" s="136"/>
      <c r="T32" s="147"/>
      <c r="U32" s="147"/>
      <c r="V32" s="136"/>
      <c r="W32" s="136"/>
      <c r="X32" s="147"/>
      <c r="Y32" s="147"/>
    </row>
    <row r="33" spans="1:25" ht="15.75" customHeight="1">
      <c r="A33" s="380"/>
      <c r="B33" s="14"/>
      <c r="C33" s="50" t="s">
        <v>66</v>
      </c>
      <c r="D33" s="68"/>
      <c r="E33" s="108"/>
      <c r="F33" s="127">
        <v>122</v>
      </c>
      <c r="G33" s="128">
        <v>122</v>
      </c>
      <c r="H33" s="127">
        <v>877</v>
      </c>
      <c r="I33" s="129">
        <v>876</v>
      </c>
      <c r="J33" s="127">
        <v>206</v>
      </c>
      <c r="K33" s="130">
        <v>307</v>
      </c>
      <c r="L33" s="298">
        <v>107</v>
      </c>
      <c r="M33" s="128">
        <v>107</v>
      </c>
      <c r="N33" s="307">
        <v>1439</v>
      </c>
      <c r="O33" s="139">
        <v>1453</v>
      </c>
      <c r="P33" s="298">
        <v>165</v>
      </c>
      <c r="Q33" s="130">
        <v>156</v>
      </c>
      <c r="R33" s="136"/>
      <c r="S33" s="136"/>
      <c r="T33" s="147"/>
      <c r="U33" s="147"/>
      <c r="V33" s="136"/>
      <c r="W33" s="136"/>
      <c r="X33" s="147"/>
      <c r="Y33" s="147"/>
    </row>
    <row r="34" spans="1:25" ht="15.75" customHeight="1">
      <c r="A34" s="380"/>
      <c r="B34" s="14"/>
      <c r="C34" s="12"/>
      <c r="D34" s="61" t="s">
        <v>67</v>
      </c>
      <c r="E34" s="102"/>
      <c r="F34" s="117">
        <v>0</v>
      </c>
      <c r="G34" s="118">
        <v>0</v>
      </c>
      <c r="H34" s="117">
        <v>877</v>
      </c>
      <c r="I34" s="119">
        <v>876</v>
      </c>
      <c r="J34" s="117">
        <v>206</v>
      </c>
      <c r="K34" s="120">
        <v>307</v>
      </c>
      <c r="L34" s="299">
        <v>107</v>
      </c>
      <c r="M34" s="118">
        <v>107</v>
      </c>
      <c r="N34" s="305">
        <v>1417</v>
      </c>
      <c r="O34" s="150">
        <v>1431</v>
      </c>
      <c r="P34" s="299">
        <v>164</v>
      </c>
      <c r="Q34" s="120">
        <v>155</v>
      </c>
      <c r="R34" s="136"/>
      <c r="S34" s="136"/>
      <c r="T34" s="147"/>
      <c r="U34" s="147"/>
      <c r="V34" s="136"/>
      <c r="W34" s="136"/>
      <c r="X34" s="147"/>
      <c r="Y34" s="147"/>
    </row>
    <row r="35" spans="1:25" ht="15.75" customHeight="1">
      <c r="A35" s="380"/>
      <c r="B35" s="11"/>
      <c r="C35" s="31" t="s">
        <v>68</v>
      </c>
      <c r="D35" s="67"/>
      <c r="E35" s="109"/>
      <c r="F35" s="123">
        <v>886</v>
      </c>
      <c r="G35" s="124">
        <v>778</v>
      </c>
      <c r="H35" s="123">
        <v>99</v>
      </c>
      <c r="I35" s="125">
        <v>224</v>
      </c>
      <c r="J35" s="144">
        <v>276</v>
      </c>
      <c r="K35" s="145">
        <v>176</v>
      </c>
      <c r="L35" s="300">
        <v>333</v>
      </c>
      <c r="M35" s="124">
        <v>330</v>
      </c>
      <c r="N35" s="296">
        <v>1004</v>
      </c>
      <c r="O35" s="149">
        <v>1083</v>
      </c>
      <c r="P35" s="309">
        <v>342</v>
      </c>
      <c r="Q35" s="126">
        <v>361</v>
      </c>
      <c r="R35" s="136"/>
      <c r="S35" s="136"/>
      <c r="T35" s="147"/>
      <c r="U35" s="147"/>
      <c r="V35" s="136"/>
      <c r="W35" s="136"/>
      <c r="X35" s="147"/>
      <c r="Y35" s="147"/>
    </row>
    <row r="36" spans="1:25" ht="15.75" customHeight="1">
      <c r="A36" s="380"/>
      <c r="B36" s="66" t="s">
        <v>49</v>
      </c>
      <c r="C36" s="69"/>
      <c r="D36" s="69"/>
      <c r="E36" s="16" t="s">
        <v>38</v>
      </c>
      <c r="F36" s="163">
        <v>1008</v>
      </c>
      <c r="G36" s="139">
        <v>900</v>
      </c>
      <c r="H36" s="135">
        <v>698</v>
      </c>
      <c r="I36" s="137">
        <v>578</v>
      </c>
      <c r="J36" s="135">
        <v>482</v>
      </c>
      <c r="K36" s="138">
        <v>483</v>
      </c>
      <c r="L36" s="297">
        <f>L37+L38</f>
        <v>440</v>
      </c>
      <c r="M36" s="136">
        <v>437</v>
      </c>
      <c r="N36" s="297">
        <f>N37+N38</f>
        <v>1583</v>
      </c>
      <c r="O36" s="155">
        <v>1590</v>
      </c>
      <c r="P36" s="297">
        <f>P37+P38</f>
        <v>507</v>
      </c>
      <c r="Q36" s="138">
        <v>517</v>
      </c>
      <c r="R36" s="136"/>
      <c r="S36" s="136"/>
      <c r="T36" s="136"/>
      <c r="U36" s="136"/>
      <c r="V36" s="136"/>
      <c r="W36" s="136"/>
      <c r="X36" s="147"/>
      <c r="Y36" s="147"/>
    </row>
    <row r="37" spans="1:25" ht="15.75" customHeight="1">
      <c r="A37" s="380"/>
      <c r="B37" s="14"/>
      <c r="C37" s="61" t="s">
        <v>69</v>
      </c>
      <c r="D37" s="53"/>
      <c r="E37" s="102"/>
      <c r="F37" s="161">
        <v>1008</v>
      </c>
      <c r="G37" s="150">
        <v>900</v>
      </c>
      <c r="H37" s="117">
        <v>663</v>
      </c>
      <c r="I37" s="119">
        <v>557</v>
      </c>
      <c r="J37" s="117">
        <v>482</v>
      </c>
      <c r="K37" s="120">
        <v>483</v>
      </c>
      <c r="L37" s="299">
        <v>227</v>
      </c>
      <c r="M37" s="118">
        <v>208</v>
      </c>
      <c r="N37" s="305">
        <v>1534</v>
      </c>
      <c r="O37" s="150">
        <v>1539</v>
      </c>
      <c r="P37" s="299">
        <v>466</v>
      </c>
      <c r="Q37" s="120">
        <v>466</v>
      </c>
      <c r="R37" s="136"/>
      <c r="S37" s="136"/>
      <c r="T37" s="136"/>
      <c r="U37" s="136"/>
      <c r="V37" s="136"/>
      <c r="W37" s="136"/>
      <c r="X37" s="147"/>
      <c r="Y37" s="147"/>
    </row>
    <row r="38" spans="1:25" ht="15.75" customHeight="1">
      <c r="A38" s="380"/>
      <c r="B38" s="11"/>
      <c r="C38" s="61" t="s">
        <v>70</v>
      </c>
      <c r="D38" s="53"/>
      <c r="E38" s="102"/>
      <c r="F38" s="161">
        <v>0</v>
      </c>
      <c r="G38" s="150">
        <v>0</v>
      </c>
      <c r="H38" s="117">
        <v>15</v>
      </c>
      <c r="I38" s="119">
        <v>21</v>
      </c>
      <c r="J38" s="117"/>
      <c r="K38" s="145"/>
      <c r="L38" s="299">
        <v>213</v>
      </c>
      <c r="M38" s="118">
        <v>229</v>
      </c>
      <c r="N38" s="305">
        <v>49</v>
      </c>
      <c r="O38" s="150">
        <v>51</v>
      </c>
      <c r="P38" s="299">
        <v>41</v>
      </c>
      <c r="Q38" s="120">
        <v>51</v>
      </c>
      <c r="R38" s="136"/>
      <c r="S38" s="136"/>
      <c r="T38" s="136"/>
      <c r="U38" s="136"/>
      <c r="V38" s="136"/>
      <c r="W38" s="136"/>
      <c r="X38" s="147"/>
      <c r="Y38" s="147"/>
    </row>
    <row r="39" spans="1:25" ht="15.75" customHeight="1">
      <c r="A39" s="381"/>
      <c r="B39" s="6" t="s">
        <v>71</v>
      </c>
      <c r="C39" s="7"/>
      <c r="D39" s="7"/>
      <c r="E39" s="110" t="s">
        <v>98</v>
      </c>
      <c r="F39" s="165">
        <f aca="true" t="shared" si="9" ref="F39:P39">F32-F36</f>
        <v>0</v>
      </c>
      <c r="G39" s="151">
        <f t="shared" si="9"/>
        <v>0</v>
      </c>
      <c r="H39" s="165">
        <f t="shared" si="9"/>
        <v>278</v>
      </c>
      <c r="I39" s="151">
        <f t="shared" si="9"/>
        <v>522</v>
      </c>
      <c r="J39" s="165">
        <f t="shared" si="9"/>
        <v>0</v>
      </c>
      <c r="K39" s="151">
        <f t="shared" si="9"/>
        <v>0</v>
      </c>
      <c r="L39" s="301">
        <f t="shared" si="9"/>
        <v>0</v>
      </c>
      <c r="M39" s="151">
        <f t="shared" si="9"/>
        <v>0</v>
      </c>
      <c r="N39" s="301">
        <f>N32-N36</f>
        <v>860</v>
      </c>
      <c r="O39" s="151">
        <f t="shared" si="9"/>
        <v>946</v>
      </c>
      <c r="P39" s="310">
        <f t="shared" si="9"/>
        <v>0</v>
      </c>
      <c r="Q39" s="151">
        <f>Q32-Q36</f>
        <v>0</v>
      </c>
      <c r="R39" s="136"/>
      <c r="S39" s="136"/>
      <c r="T39" s="136"/>
      <c r="U39" s="136"/>
      <c r="V39" s="136"/>
      <c r="W39" s="136"/>
      <c r="X39" s="147"/>
      <c r="Y39" s="147"/>
    </row>
    <row r="40" spans="1:25" ht="15.75" customHeight="1">
      <c r="A40" s="373" t="s">
        <v>87</v>
      </c>
      <c r="B40" s="66" t="s">
        <v>72</v>
      </c>
      <c r="C40" s="69"/>
      <c r="D40" s="69"/>
      <c r="E40" s="16" t="s">
        <v>40</v>
      </c>
      <c r="F40" s="163">
        <v>2902</v>
      </c>
      <c r="G40" s="155">
        <v>5218</v>
      </c>
      <c r="H40" s="135"/>
      <c r="I40" s="137">
        <v>0</v>
      </c>
      <c r="J40" s="135"/>
      <c r="K40" s="138"/>
      <c r="L40" s="302">
        <v>909</v>
      </c>
      <c r="M40" s="136">
        <v>986</v>
      </c>
      <c r="N40" s="297">
        <v>3202</v>
      </c>
      <c r="O40" s="155">
        <v>620</v>
      </c>
      <c r="P40" s="302">
        <v>460</v>
      </c>
      <c r="Q40" s="138">
        <v>644</v>
      </c>
      <c r="R40" s="136"/>
      <c r="S40" s="136"/>
      <c r="T40" s="147"/>
      <c r="U40" s="147"/>
      <c r="V40" s="147"/>
      <c r="W40" s="147"/>
      <c r="X40" s="136"/>
      <c r="Y40" s="136"/>
    </row>
    <row r="41" spans="1:25" ht="15.75" customHeight="1">
      <c r="A41" s="382"/>
      <c r="B41" s="11"/>
      <c r="C41" s="61" t="s">
        <v>73</v>
      </c>
      <c r="D41" s="53"/>
      <c r="E41" s="102"/>
      <c r="F41" s="167">
        <v>0</v>
      </c>
      <c r="G41" s="169">
        <v>0</v>
      </c>
      <c r="H41" s="144"/>
      <c r="I41" s="145">
        <v>0</v>
      </c>
      <c r="J41" s="117"/>
      <c r="K41" s="120"/>
      <c r="L41" s="299">
        <v>93</v>
      </c>
      <c r="M41" s="118">
        <v>148</v>
      </c>
      <c r="N41" s="305">
        <v>2697</v>
      </c>
      <c r="O41" s="150">
        <v>602</v>
      </c>
      <c r="P41" s="299">
        <v>267</v>
      </c>
      <c r="Q41" s="120">
        <v>239</v>
      </c>
      <c r="R41" s="136"/>
      <c r="S41" s="136"/>
      <c r="T41" s="147"/>
      <c r="U41" s="147"/>
      <c r="V41" s="147"/>
      <c r="W41" s="147"/>
      <c r="X41" s="136"/>
      <c r="Y41" s="136"/>
    </row>
    <row r="42" spans="1:25" ht="15.75" customHeight="1">
      <c r="A42" s="382"/>
      <c r="B42" s="66" t="s">
        <v>60</v>
      </c>
      <c r="C42" s="69"/>
      <c r="D42" s="69"/>
      <c r="E42" s="16" t="s">
        <v>41</v>
      </c>
      <c r="F42" s="163">
        <v>2902</v>
      </c>
      <c r="G42" s="155">
        <v>5218</v>
      </c>
      <c r="H42" s="135">
        <v>278</v>
      </c>
      <c r="I42" s="137">
        <v>522</v>
      </c>
      <c r="J42" s="135"/>
      <c r="K42" s="138"/>
      <c r="L42" s="302">
        <v>909</v>
      </c>
      <c r="M42" s="136">
        <v>986</v>
      </c>
      <c r="N42" s="297">
        <v>4062</v>
      </c>
      <c r="O42" s="155">
        <v>1566</v>
      </c>
      <c r="P42" s="302">
        <v>460</v>
      </c>
      <c r="Q42" s="138">
        <v>644</v>
      </c>
      <c r="R42" s="136"/>
      <c r="S42" s="136"/>
      <c r="T42" s="147"/>
      <c r="U42" s="147"/>
      <c r="V42" s="136"/>
      <c r="W42" s="136"/>
      <c r="X42" s="136"/>
      <c r="Y42" s="136"/>
    </row>
    <row r="43" spans="1:25" ht="15.75" customHeight="1">
      <c r="A43" s="382"/>
      <c r="B43" s="11"/>
      <c r="C43" s="61" t="s">
        <v>74</v>
      </c>
      <c r="D43" s="53"/>
      <c r="E43" s="102"/>
      <c r="F43" s="161">
        <v>2902</v>
      </c>
      <c r="G43" s="150">
        <v>4417</v>
      </c>
      <c r="H43" s="117">
        <v>278</v>
      </c>
      <c r="I43" s="119">
        <v>522</v>
      </c>
      <c r="J43" s="144"/>
      <c r="K43" s="145"/>
      <c r="L43" s="300">
        <v>719</v>
      </c>
      <c r="M43" s="118">
        <v>698</v>
      </c>
      <c r="N43" s="305">
        <v>341</v>
      </c>
      <c r="O43" s="150">
        <v>302</v>
      </c>
      <c r="P43" s="299">
        <v>192</v>
      </c>
      <c r="Q43" s="120">
        <v>405</v>
      </c>
      <c r="R43" s="136"/>
      <c r="S43" s="136"/>
      <c r="T43" s="147"/>
      <c r="U43" s="147"/>
      <c r="V43" s="136"/>
      <c r="W43" s="136"/>
      <c r="X43" s="147"/>
      <c r="Y43" s="147"/>
    </row>
    <row r="44" spans="1:25" ht="15.75" customHeight="1">
      <c r="A44" s="383"/>
      <c r="B44" s="59" t="s">
        <v>71</v>
      </c>
      <c r="C44" s="37"/>
      <c r="D44" s="37"/>
      <c r="E44" s="110" t="s">
        <v>99</v>
      </c>
      <c r="F44" s="162">
        <f aca="true" t="shared" si="10" ref="F44:O44">F40-F42</f>
        <v>0</v>
      </c>
      <c r="G44" s="166">
        <f t="shared" si="10"/>
        <v>0</v>
      </c>
      <c r="H44" s="162">
        <f t="shared" si="10"/>
        <v>-278</v>
      </c>
      <c r="I44" s="166">
        <f t="shared" si="10"/>
        <v>-522</v>
      </c>
      <c r="J44" s="162">
        <f t="shared" si="10"/>
        <v>0</v>
      </c>
      <c r="K44" s="166">
        <f t="shared" si="10"/>
        <v>0</v>
      </c>
      <c r="L44" s="303">
        <f t="shared" si="10"/>
        <v>0</v>
      </c>
      <c r="M44" s="166">
        <f t="shared" si="10"/>
        <v>0</v>
      </c>
      <c r="N44" s="308">
        <f t="shared" si="10"/>
        <v>-860</v>
      </c>
      <c r="O44" s="166">
        <f t="shared" si="10"/>
        <v>-946</v>
      </c>
      <c r="P44" s="162">
        <f>P40-P42</f>
        <v>0</v>
      </c>
      <c r="Q44" s="166">
        <f>Q40-Q42</f>
        <v>0</v>
      </c>
      <c r="R44" s="147"/>
      <c r="S44" s="147"/>
      <c r="T44" s="147"/>
      <c r="U44" s="147"/>
      <c r="V44" s="136"/>
      <c r="W44" s="136"/>
      <c r="X44" s="136"/>
      <c r="Y44" s="136"/>
    </row>
    <row r="45" spans="1:25" ht="15.75" customHeight="1">
      <c r="A45" s="384" t="s">
        <v>79</v>
      </c>
      <c r="B45" s="20" t="s">
        <v>75</v>
      </c>
      <c r="C45" s="9"/>
      <c r="D45" s="9"/>
      <c r="E45" s="111" t="s">
        <v>100</v>
      </c>
      <c r="F45" s="168">
        <f aca="true" t="shared" si="11" ref="F45:O45">F39+F44</f>
        <v>0</v>
      </c>
      <c r="G45" s="152">
        <f t="shared" si="11"/>
        <v>0</v>
      </c>
      <c r="H45" s="168">
        <f>H39+H44</f>
        <v>0</v>
      </c>
      <c r="I45" s="152">
        <f t="shared" si="11"/>
        <v>0</v>
      </c>
      <c r="J45" s="168">
        <f t="shared" si="11"/>
        <v>0</v>
      </c>
      <c r="K45" s="152">
        <f t="shared" si="11"/>
        <v>0</v>
      </c>
      <c r="L45" s="304">
        <f t="shared" si="11"/>
        <v>0</v>
      </c>
      <c r="M45" s="152">
        <f t="shared" si="11"/>
        <v>0</v>
      </c>
      <c r="N45" s="304">
        <f t="shared" si="11"/>
        <v>0</v>
      </c>
      <c r="O45" s="152">
        <f t="shared" si="11"/>
        <v>0</v>
      </c>
      <c r="P45" s="168">
        <f>P39+P44</f>
        <v>0</v>
      </c>
      <c r="Q45" s="152">
        <f>Q39+Q44</f>
        <v>0</v>
      </c>
      <c r="R45" s="136"/>
      <c r="S45" s="136"/>
      <c r="T45" s="136"/>
      <c r="U45" s="136"/>
      <c r="V45" s="136"/>
      <c r="W45" s="136"/>
      <c r="X45" s="136"/>
      <c r="Y45" s="136"/>
    </row>
    <row r="46" spans="1:25" ht="15.75" customHeight="1">
      <c r="A46" s="385"/>
      <c r="B46" s="52" t="s">
        <v>76</v>
      </c>
      <c r="C46" s="53"/>
      <c r="D46" s="53"/>
      <c r="E46" s="53"/>
      <c r="F46" s="167"/>
      <c r="G46" s="169"/>
      <c r="H46" s="144"/>
      <c r="I46" s="145"/>
      <c r="J46" s="144"/>
      <c r="K46" s="145"/>
      <c r="L46" s="305"/>
      <c r="M46" s="118"/>
      <c r="N46" s="300"/>
      <c r="O46" s="131"/>
      <c r="P46" s="117"/>
      <c r="Q46" s="120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385"/>
      <c r="B47" s="52" t="s">
        <v>77</v>
      </c>
      <c r="C47" s="53"/>
      <c r="D47" s="53"/>
      <c r="E47" s="53"/>
      <c r="F47" s="161"/>
      <c r="G47" s="150"/>
      <c r="H47" s="117"/>
      <c r="I47" s="119"/>
      <c r="J47" s="117"/>
      <c r="K47" s="120"/>
      <c r="L47" s="305"/>
      <c r="M47" s="118"/>
      <c r="N47" s="305"/>
      <c r="O47" s="150"/>
      <c r="P47" s="117"/>
      <c r="Q47" s="120"/>
      <c r="R47" s="136"/>
      <c r="S47" s="136"/>
      <c r="T47" s="136"/>
      <c r="U47" s="136"/>
      <c r="V47" s="136"/>
      <c r="W47" s="136"/>
      <c r="X47" s="136"/>
      <c r="Y47" s="136"/>
    </row>
    <row r="48" spans="1:25" ht="15.75" customHeight="1">
      <c r="A48" s="386"/>
      <c r="B48" s="59" t="s">
        <v>78</v>
      </c>
      <c r="C48" s="37"/>
      <c r="D48" s="37"/>
      <c r="E48" s="37"/>
      <c r="F48" s="140"/>
      <c r="G48" s="141"/>
      <c r="H48" s="140"/>
      <c r="I48" s="142"/>
      <c r="J48" s="140"/>
      <c r="K48" s="143"/>
      <c r="L48" s="306"/>
      <c r="M48" s="141"/>
      <c r="N48" s="306"/>
      <c r="O48" s="151"/>
      <c r="P48" s="140"/>
      <c r="Q48" s="143"/>
      <c r="R48" s="136"/>
      <c r="S48" s="136"/>
      <c r="T48" s="136"/>
      <c r="U48" s="136"/>
      <c r="V48" s="136"/>
      <c r="W48" s="136"/>
      <c r="X48" s="136"/>
      <c r="Y48" s="136"/>
    </row>
    <row r="49" spans="1:16" ht="15.75" customHeight="1">
      <c r="A49" s="27" t="s">
        <v>83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39"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A32:A39"/>
    <mergeCell ref="G25:G26"/>
    <mergeCell ref="H25:H26"/>
    <mergeCell ref="A40:A44"/>
    <mergeCell ref="A45:A48"/>
    <mergeCell ref="N25:N26"/>
    <mergeCell ref="A30:E31"/>
    <mergeCell ref="J25:J26"/>
    <mergeCell ref="K25:K26"/>
    <mergeCell ref="L25:L26"/>
    <mergeCell ref="S25:S26"/>
    <mergeCell ref="A6:E7"/>
    <mergeCell ref="A8:A18"/>
    <mergeCell ref="A19:A27"/>
    <mergeCell ref="E25:E26"/>
    <mergeCell ref="I25:I26"/>
    <mergeCell ref="O25:O26"/>
    <mergeCell ref="M25:M26"/>
    <mergeCell ref="F25:F26"/>
    <mergeCell ref="N6:O6"/>
    <mergeCell ref="P30:Q30"/>
    <mergeCell ref="R30:S30"/>
    <mergeCell ref="T6:U6"/>
    <mergeCell ref="T25:T26"/>
    <mergeCell ref="U25:U26"/>
    <mergeCell ref="P6:Q6"/>
    <mergeCell ref="R6:S6"/>
    <mergeCell ref="P25:P26"/>
    <mergeCell ref="Q25:Q26"/>
    <mergeCell ref="R25:R26"/>
  </mergeCells>
  <printOptions horizontalCentered="1"/>
  <pageMargins left="0.7874015748031497" right="0.36" top="0.28" bottom="0.23" header="0.1968503937007874" footer="0.1968503937007874"/>
  <pageSetup firstPageNumber="3" useFirstPageNumber="1" horizontalDpi="600" verticalDpi="600" orientation="landscape" paperSize="8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K11" sqref="K1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47" t="s">
        <v>0</v>
      </c>
      <c r="B1" s="347"/>
      <c r="C1" s="347"/>
      <c r="D1" s="347"/>
      <c r="E1" s="76" t="s">
        <v>301</v>
      </c>
      <c r="F1" s="2"/>
      <c r="AA1" s="346" t="s">
        <v>129</v>
      </c>
      <c r="AB1" s="346"/>
    </row>
    <row r="2" spans="27:37" ht="13.5">
      <c r="AA2" s="338" t="s">
        <v>106</v>
      </c>
      <c r="AB2" s="338"/>
      <c r="AC2" s="343" t="s">
        <v>107</v>
      </c>
      <c r="AD2" s="339" t="s">
        <v>108</v>
      </c>
      <c r="AE2" s="340"/>
      <c r="AF2" s="341"/>
      <c r="AG2" s="338" t="s">
        <v>109</v>
      </c>
      <c r="AH2" s="338" t="s">
        <v>110</v>
      </c>
      <c r="AI2" s="338" t="s">
        <v>111</v>
      </c>
      <c r="AJ2" s="338" t="s">
        <v>112</v>
      </c>
      <c r="AK2" s="338" t="s">
        <v>113</v>
      </c>
    </row>
    <row r="3" spans="1:37" ht="14.25">
      <c r="A3" s="22" t="s">
        <v>130</v>
      </c>
      <c r="AA3" s="338"/>
      <c r="AB3" s="338"/>
      <c r="AC3" s="345"/>
      <c r="AD3" s="171"/>
      <c r="AE3" s="170" t="s">
        <v>126</v>
      </c>
      <c r="AF3" s="170" t="s">
        <v>127</v>
      </c>
      <c r="AG3" s="338"/>
      <c r="AH3" s="338"/>
      <c r="AI3" s="338"/>
      <c r="AJ3" s="338"/>
      <c r="AK3" s="338"/>
    </row>
    <row r="4" spans="27:38" ht="13.5">
      <c r="AA4" s="172" t="str">
        <f>E1</f>
        <v>神戸市</v>
      </c>
      <c r="AB4" s="172" t="s">
        <v>131</v>
      </c>
      <c r="AC4" s="173">
        <f>SUM(F22)</f>
        <v>723425</v>
      </c>
      <c r="AD4" s="173">
        <f>F9</f>
        <v>275006</v>
      </c>
      <c r="AE4" s="173">
        <f>F10</f>
        <v>120609</v>
      </c>
      <c r="AF4" s="173">
        <f>F13</f>
        <v>110581</v>
      </c>
      <c r="AG4" s="173">
        <f>F14</f>
        <v>4671</v>
      </c>
      <c r="AH4" s="173">
        <f>F15</f>
        <v>55882</v>
      </c>
      <c r="AI4" s="173">
        <f>F17</f>
        <v>132223</v>
      </c>
      <c r="AJ4" s="173">
        <f>F20</f>
        <v>81384</v>
      </c>
      <c r="AK4" s="173">
        <f>F21</f>
        <v>100133</v>
      </c>
      <c r="AL4" s="174"/>
    </row>
    <row r="5" spans="1:37" ht="14.25">
      <c r="A5" s="21" t="s">
        <v>279</v>
      </c>
      <c r="E5" s="3"/>
      <c r="AA5" s="172" t="str">
        <f>E1</f>
        <v>神戸市</v>
      </c>
      <c r="AB5" s="172" t="s">
        <v>115</v>
      </c>
      <c r="AC5" s="175"/>
      <c r="AD5" s="175">
        <f>G9</f>
        <v>38.01444517399869</v>
      </c>
      <c r="AE5" s="175">
        <f>G10</f>
        <v>16.671942495766665</v>
      </c>
      <c r="AF5" s="175">
        <f>G13</f>
        <v>15.285758717213257</v>
      </c>
      <c r="AG5" s="175">
        <f>G14</f>
        <v>0.6456785430417804</v>
      </c>
      <c r="AH5" s="175">
        <f>G15</f>
        <v>7.7246431903790995</v>
      </c>
      <c r="AI5" s="175">
        <f>G17</f>
        <v>18.2773611639078</v>
      </c>
      <c r="AJ5" s="175">
        <f>G20</f>
        <v>11.249818571379203</v>
      </c>
      <c r="AK5" s="175">
        <f>G21</f>
        <v>13.841517780004839</v>
      </c>
    </row>
    <row r="6" spans="1:37" ht="14.25">
      <c r="A6" s="3"/>
      <c r="G6" s="351" t="s">
        <v>132</v>
      </c>
      <c r="H6" s="352"/>
      <c r="I6" s="352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AA6" s="172" t="str">
        <f>E1</f>
        <v>神戸市</v>
      </c>
      <c r="AB6" s="172" t="s">
        <v>116</v>
      </c>
      <c r="AC6" s="175">
        <f>SUM(I22)</f>
        <v>-2.807913209955326</v>
      </c>
      <c r="AD6" s="175">
        <f>I9</f>
        <v>1.6304870026682128</v>
      </c>
      <c r="AE6" s="175">
        <f>I10</f>
        <v>1.2568003223856428</v>
      </c>
      <c r="AF6" s="175">
        <f>I13</f>
        <v>1.5715991549554609</v>
      </c>
      <c r="AG6" s="175">
        <f>I14</f>
        <v>-0.8490766291657792</v>
      </c>
      <c r="AH6" s="175">
        <f>I15</f>
        <v>-10.837029709289336</v>
      </c>
      <c r="AI6" s="175">
        <f>I17</f>
        <v>-5.998819857671989</v>
      </c>
      <c r="AJ6" s="175">
        <f>I20</f>
        <v>3.449853819753401</v>
      </c>
      <c r="AK6" s="175">
        <f>I21</f>
        <v>-6.921425185212726</v>
      </c>
    </row>
    <row r="7" spans="1:25" ht="27" customHeight="1">
      <c r="A7" s="19"/>
      <c r="B7" s="5"/>
      <c r="C7" s="5"/>
      <c r="D7" s="5"/>
      <c r="E7" s="23"/>
      <c r="F7" s="62" t="s">
        <v>280</v>
      </c>
      <c r="G7" s="63"/>
      <c r="H7" s="280" t="s">
        <v>1</v>
      </c>
      <c r="I7" s="181" t="s">
        <v>21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81"/>
      <c r="I8" s="18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9" ht="18" customHeight="1">
      <c r="A9" s="348" t="s">
        <v>80</v>
      </c>
      <c r="B9" s="348" t="s">
        <v>81</v>
      </c>
      <c r="C9" s="47" t="s">
        <v>3</v>
      </c>
      <c r="D9" s="48"/>
      <c r="E9" s="49"/>
      <c r="F9" s="77">
        <v>275006</v>
      </c>
      <c r="G9" s="78">
        <f aca="true" t="shared" si="0" ref="G9:G22">F9/$F$22*100</f>
        <v>38.01444517399869</v>
      </c>
      <c r="H9" s="282">
        <v>270594</v>
      </c>
      <c r="I9" s="287">
        <f aca="true" t="shared" si="1" ref="I9:I40">(F9/H9-1)*100</f>
        <v>1.6304870026682128</v>
      </c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AA9" s="354" t="s">
        <v>129</v>
      </c>
      <c r="AB9" s="355"/>
      <c r="AC9" s="356" t="s">
        <v>117</v>
      </c>
    </row>
    <row r="10" spans="1:37" ht="18" customHeight="1">
      <c r="A10" s="349"/>
      <c r="B10" s="349"/>
      <c r="C10" s="8"/>
      <c r="D10" s="50" t="s">
        <v>22</v>
      </c>
      <c r="E10" s="30"/>
      <c r="F10" s="81">
        <v>120609</v>
      </c>
      <c r="G10" s="82">
        <f t="shared" si="0"/>
        <v>16.671942495766665</v>
      </c>
      <c r="H10" s="283">
        <v>119112</v>
      </c>
      <c r="I10" s="288">
        <f t="shared" si="1"/>
        <v>1.2568003223856428</v>
      </c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AA10" s="338" t="s">
        <v>106</v>
      </c>
      <c r="AB10" s="338"/>
      <c r="AC10" s="356"/>
      <c r="AD10" s="339" t="s">
        <v>118</v>
      </c>
      <c r="AE10" s="340"/>
      <c r="AF10" s="341"/>
      <c r="AG10" s="339" t="s">
        <v>119</v>
      </c>
      <c r="AH10" s="353"/>
      <c r="AI10" s="342"/>
      <c r="AJ10" s="339" t="s">
        <v>120</v>
      </c>
      <c r="AK10" s="342"/>
    </row>
    <row r="11" spans="1:37" ht="18" customHeight="1">
      <c r="A11" s="349"/>
      <c r="B11" s="349"/>
      <c r="C11" s="34"/>
      <c r="D11" s="35"/>
      <c r="E11" s="33" t="s">
        <v>23</v>
      </c>
      <c r="F11" s="85">
        <v>88542</v>
      </c>
      <c r="G11" s="86">
        <f t="shared" si="0"/>
        <v>12.239278432456716</v>
      </c>
      <c r="H11" s="284">
        <v>88772</v>
      </c>
      <c r="I11" s="289">
        <f t="shared" si="1"/>
        <v>-0.25909070427612146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AA11" s="338"/>
      <c r="AB11" s="338"/>
      <c r="AC11" s="354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49"/>
      <c r="B12" s="349"/>
      <c r="C12" s="34"/>
      <c r="D12" s="36"/>
      <c r="E12" s="33" t="s">
        <v>24</v>
      </c>
      <c r="F12" s="85">
        <v>24377</v>
      </c>
      <c r="G12" s="86">
        <f t="shared" si="0"/>
        <v>3.3696651346027577</v>
      </c>
      <c r="H12" s="284">
        <v>23054</v>
      </c>
      <c r="I12" s="289">
        <f t="shared" si="1"/>
        <v>5.738700442439493</v>
      </c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A12" s="172" t="str">
        <f>E1</f>
        <v>神戸市</v>
      </c>
      <c r="AB12" s="172" t="s">
        <v>131</v>
      </c>
      <c r="AC12" s="173">
        <f>F40</f>
        <v>714158</v>
      </c>
      <c r="AD12" s="173">
        <f>F23</f>
        <v>415106</v>
      </c>
      <c r="AE12" s="173">
        <f>F24</f>
        <v>116805</v>
      </c>
      <c r="AF12" s="173">
        <f>F26</f>
        <v>110341</v>
      </c>
      <c r="AG12" s="173">
        <f>F27</f>
        <v>212398</v>
      </c>
      <c r="AH12" s="173">
        <f>F28</f>
        <v>72171</v>
      </c>
      <c r="AI12" s="173">
        <f>F32</f>
        <v>5712</v>
      </c>
      <c r="AJ12" s="173">
        <f>F34</f>
        <v>86654</v>
      </c>
      <c r="AK12" s="173">
        <f>F35</f>
        <v>86093</v>
      </c>
      <c r="AL12" s="177"/>
    </row>
    <row r="13" spans="1:37" ht="18" customHeight="1">
      <c r="A13" s="349"/>
      <c r="B13" s="349"/>
      <c r="C13" s="11"/>
      <c r="D13" s="31" t="s">
        <v>25</v>
      </c>
      <c r="E13" s="32"/>
      <c r="F13" s="89">
        <v>110581</v>
      </c>
      <c r="G13" s="90">
        <f t="shared" si="0"/>
        <v>15.285758717213257</v>
      </c>
      <c r="H13" s="285">
        <v>108870</v>
      </c>
      <c r="I13" s="290">
        <f t="shared" si="1"/>
        <v>1.5715991549554609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AA13" s="172" t="str">
        <f>E1</f>
        <v>神戸市</v>
      </c>
      <c r="AB13" s="172" t="s">
        <v>115</v>
      </c>
      <c r="AC13" s="175"/>
      <c r="AD13" s="175">
        <f>G23</f>
        <v>58.12523279162314</v>
      </c>
      <c r="AE13" s="175">
        <f>G24</f>
        <v>16.35562438564015</v>
      </c>
      <c r="AF13" s="175">
        <f>G26</f>
        <v>15.450502549855912</v>
      </c>
      <c r="AG13" s="175">
        <f>G27</f>
        <v>29.741037697540317</v>
      </c>
      <c r="AH13" s="175">
        <f>G28</f>
        <v>10.10574690754707</v>
      </c>
      <c r="AI13" s="175">
        <f>G32</f>
        <v>0.7998230083538936</v>
      </c>
      <c r="AJ13" s="175">
        <f>G34</f>
        <v>12.133729510836536</v>
      </c>
      <c r="AK13" s="175">
        <f>G35</f>
        <v>12.055175465373209</v>
      </c>
    </row>
    <row r="14" spans="1:37" ht="18" customHeight="1">
      <c r="A14" s="349"/>
      <c r="B14" s="349"/>
      <c r="C14" s="52" t="s">
        <v>4</v>
      </c>
      <c r="D14" s="53"/>
      <c r="E14" s="54"/>
      <c r="F14" s="85">
        <v>4671</v>
      </c>
      <c r="G14" s="86">
        <f t="shared" si="0"/>
        <v>0.6456785430417804</v>
      </c>
      <c r="H14" s="284">
        <v>4711</v>
      </c>
      <c r="I14" s="289">
        <f t="shared" si="1"/>
        <v>-0.8490766291657792</v>
      </c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A14" s="172" t="str">
        <f>E1</f>
        <v>神戸市</v>
      </c>
      <c r="AB14" s="172" t="s">
        <v>116</v>
      </c>
      <c r="AC14" s="175">
        <f>I40</f>
        <v>-2.515472586153711</v>
      </c>
      <c r="AD14" s="175">
        <f>I23</f>
        <v>1.8912570170421805</v>
      </c>
      <c r="AE14" s="175">
        <f>I24</f>
        <v>1.2438242177342573</v>
      </c>
      <c r="AF14" s="175">
        <f>I26</f>
        <v>-3.244447172508136</v>
      </c>
      <c r="AG14" s="175">
        <f>I27</f>
        <v>-6.286042048136952</v>
      </c>
      <c r="AH14" s="175">
        <f>I28</f>
        <v>7.274402841981664</v>
      </c>
      <c r="AI14" s="175">
        <f>I32</f>
        <v>-56.70759436107322</v>
      </c>
      <c r="AJ14" s="175">
        <f>I34</f>
        <v>-12.062106758676682</v>
      </c>
      <c r="AK14" s="175">
        <f>I35</f>
        <v>-12.719991889699923</v>
      </c>
    </row>
    <row r="15" spans="1:25" ht="18" customHeight="1">
      <c r="A15" s="349"/>
      <c r="B15" s="349"/>
      <c r="C15" s="52" t="s">
        <v>5</v>
      </c>
      <c r="D15" s="53"/>
      <c r="E15" s="54"/>
      <c r="F15" s="85">
        <v>55882</v>
      </c>
      <c r="G15" s="86">
        <f t="shared" si="0"/>
        <v>7.7246431903790995</v>
      </c>
      <c r="H15" s="284">
        <v>62674</v>
      </c>
      <c r="I15" s="289">
        <f t="shared" si="1"/>
        <v>-10.837029709289336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25" ht="18" customHeight="1">
      <c r="A16" s="349"/>
      <c r="B16" s="349"/>
      <c r="C16" s="52" t="s">
        <v>26</v>
      </c>
      <c r="D16" s="53"/>
      <c r="E16" s="54"/>
      <c r="F16" s="85">
        <v>35748</v>
      </c>
      <c r="G16" s="86">
        <f t="shared" si="0"/>
        <v>4.941493589522065</v>
      </c>
      <c r="H16" s="284">
        <v>36987</v>
      </c>
      <c r="I16" s="289">
        <f t="shared" si="1"/>
        <v>-3.3498256144050664</v>
      </c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25" ht="18" customHeight="1">
      <c r="A17" s="349"/>
      <c r="B17" s="349"/>
      <c r="C17" s="52" t="s">
        <v>6</v>
      </c>
      <c r="D17" s="53"/>
      <c r="E17" s="54"/>
      <c r="F17" s="85">
        <v>132223</v>
      </c>
      <c r="G17" s="86">
        <f t="shared" si="0"/>
        <v>18.2773611639078</v>
      </c>
      <c r="H17" s="284">
        <v>140661</v>
      </c>
      <c r="I17" s="289">
        <f t="shared" si="1"/>
        <v>-5.998819857671989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</row>
    <row r="18" spans="1:25" ht="18" customHeight="1">
      <c r="A18" s="349"/>
      <c r="B18" s="349"/>
      <c r="C18" s="52" t="s">
        <v>27</v>
      </c>
      <c r="D18" s="53"/>
      <c r="E18" s="54"/>
      <c r="F18" s="85">
        <v>30606</v>
      </c>
      <c r="G18" s="86">
        <f t="shared" si="0"/>
        <v>4.230708089988596</v>
      </c>
      <c r="H18" s="284">
        <v>29000</v>
      </c>
      <c r="I18" s="289">
        <f t="shared" si="1"/>
        <v>5.537931034482768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25" ht="18" customHeight="1">
      <c r="A19" s="349"/>
      <c r="B19" s="349"/>
      <c r="C19" s="52" t="s">
        <v>28</v>
      </c>
      <c r="D19" s="53"/>
      <c r="E19" s="54"/>
      <c r="F19" s="85">
        <v>7772</v>
      </c>
      <c r="G19" s="86">
        <f t="shared" si="0"/>
        <v>1.0743338977779313</v>
      </c>
      <c r="H19" s="284">
        <v>13449</v>
      </c>
      <c r="I19" s="289">
        <f t="shared" si="1"/>
        <v>-42.21131682652985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</row>
    <row r="20" spans="1:25" ht="18" customHeight="1">
      <c r="A20" s="349"/>
      <c r="B20" s="349"/>
      <c r="C20" s="52" t="s">
        <v>7</v>
      </c>
      <c r="D20" s="53"/>
      <c r="E20" s="54"/>
      <c r="F20" s="85">
        <v>81384</v>
      </c>
      <c r="G20" s="86">
        <f t="shared" si="0"/>
        <v>11.249818571379203</v>
      </c>
      <c r="H20" s="284">
        <v>78670</v>
      </c>
      <c r="I20" s="289">
        <f t="shared" si="1"/>
        <v>3.449853819753401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25" ht="18" customHeight="1">
      <c r="A21" s="349"/>
      <c r="B21" s="349"/>
      <c r="C21" s="57" t="s">
        <v>8</v>
      </c>
      <c r="D21" s="58"/>
      <c r="E21" s="56"/>
      <c r="F21" s="93">
        <v>100133</v>
      </c>
      <c r="G21" s="94">
        <f t="shared" si="0"/>
        <v>13.841517780004839</v>
      </c>
      <c r="H21" s="286">
        <v>107579</v>
      </c>
      <c r="I21" s="291">
        <f t="shared" si="1"/>
        <v>-6.921425185212726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 ht="18" customHeight="1">
      <c r="A22" s="349"/>
      <c r="B22" s="350"/>
      <c r="C22" s="59" t="s">
        <v>9</v>
      </c>
      <c r="D22" s="37"/>
      <c r="E22" s="60"/>
      <c r="F22" s="97">
        <f>SUM(F9,F14:F21)</f>
        <v>723425</v>
      </c>
      <c r="G22" s="98">
        <f t="shared" si="0"/>
        <v>100</v>
      </c>
      <c r="H22" s="97">
        <f>SUM(H9,H14:H21)</f>
        <v>744325</v>
      </c>
      <c r="I22" s="292">
        <f t="shared" si="1"/>
        <v>-2.807913209955326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25" ht="18" customHeight="1">
      <c r="A23" s="349"/>
      <c r="B23" s="348" t="s">
        <v>82</v>
      </c>
      <c r="C23" s="4" t="s">
        <v>10</v>
      </c>
      <c r="D23" s="5"/>
      <c r="E23" s="23"/>
      <c r="F23" s="77">
        <v>415106</v>
      </c>
      <c r="G23" s="78">
        <f aca="true" t="shared" si="2" ref="G23:G40">F23/$F$40*100</f>
        <v>58.12523279162314</v>
      </c>
      <c r="H23" s="282">
        <v>407401</v>
      </c>
      <c r="I23" s="293">
        <f t="shared" si="1"/>
        <v>1.8912570170421805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</row>
    <row r="24" spans="1:25" ht="18" customHeight="1">
      <c r="A24" s="349"/>
      <c r="B24" s="349"/>
      <c r="C24" s="8"/>
      <c r="D24" s="10" t="s">
        <v>11</v>
      </c>
      <c r="E24" s="38"/>
      <c r="F24" s="85">
        <v>116805</v>
      </c>
      <c r="G24" s="86">
        <f t="shared" si="2"/>
        <v>16.35562438564015</v>
      </c>
      <c r="H24" s="284">
        <v>115370</v>
      </c>
      <c r="I24" s="289">
        <f t="shared" si="1"/>
        <v>1.2438242177342573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25" ht="18" customHeight="1">
      <c r="A25" s="349"/>
      <c r="B25" s="349"/>
      <c r="C25" s="8"/>
      <c r="D25" s="10" t="s">
        <v>29</v>
      </c>
      <c r="E25" s="38"/>
      <c r="F25" s="85">
        <v>187960</v>
      </c>
      <c r="G25" s="86">
        <f t="shared" si="2"/>
        <v>26.319105856127074</v>
      </c>
      <c r="H25" s="284">
        <v>177990</v>
      </c>
      <c r="I25" s="289">
        <f t="shared" si="1"/>
        <v>5.60143828304962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</row>
    <row r="26" spans="1:25" ht="18" customHeight="1">
      <c r="A26" s="349"/>
      <c r="B26" s="349"/>
      <c r="C26" s="11"/>
      <c r="D26" s="10" t="s">
        <v>12</v>
      </c>
      <c r="E26" s="38"/>
      <c r="F26" s="85">
        <v>110341</v>
      </c>
      <c r="G26" s="86">
        <f t="shared" si="2"/>
        <v>15.450502549855912</v>
      </c>
      <c r="H26" s="284">
        <v>114041</v>
      </c>
      <c r="I26" s="289">
        <f t="shared" si="1"/>
        <v>-3.244447172508136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25" ht="18" customHeight="1">
      <c r="A27" s="349"/>
      <c r="B27" s="349"/>
      <c r="C27" s="8" t="s">
        <v>13</v>
      </c>
      <c r="D27" s="14"/>
      <c r="E27" s="25"/>
      <c r="F27" s="77">
        <v>212398</v>
      </c>
      <c r="G27" s="78">
        <f t="shared" si="2"/>
        <v>29.741037697540317</v>
      </c>
      <c r="H27" s="282">
        <v>226645</v>
      </c>
      <c r="I27" s="293">
        <f t="shared" si="1"/>
        <v>-6.286042048136952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</row>
    <row r="28" spans="1:25" ht="18" customHeight="1">
      <c r="A28" s="349"/>
      <c r="B28" s="349"/>
      <c r="C28" s="8"/>
      <c r="D28" s="10" t="s">
        <v>14</v>
      </c>
      <c r="E28" s="38"/>
      <c r="F28" s="85">
        <v>72171</v>
      </c>
      <c r="G28" s="86">
        <f t="shared" si="2"/>
        <v>10.10574690754707</v>
      </c>
      <c r="H28" s="284">
        <v>67277</v>
      </c>
      <c r="I28" s="289">
        <f t="shared" si="1"/>
        <v>7.274402841981664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25" ht="18" customHeight="1">
      <c r="A29" s="349"/>
      <c r="B29" s="349"/>
      <c r="C29" s="8"/>
      <c r="D29" s="10" t="s">
        <v>30</v>
      </c>
      <c r="E29" s="38"/>
      <c r="F29" s="85">
        <v>2878</v>
      </c>
      <c r="G29" s="86">
        <f t="shared" si="2"/>
        <v>0.4029920549794303</v>
      </c>
      <c r="H29" s="284">
        <v>3046</v>
      </c>
      <c r="I29" s="289">
        <f t="shared" si="1"/>
        <v>-5.515430072225868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</row>
    <row r="30" spans="1:25" ht="18" customHeight="1">
      <c r="A30" s="349"/>
      <c r="B30" s="349"/>
      <c r="C30" s="8"/>
      <c r="D30" s="10" t="s">
        <v>31</v>
      </c>
      <c r="E30" s="38"/>
      <c r="F30" s="85">
        <v>49014</v>
      </c>
      <c r="G30" s="86">
        <f t="shared" si="2"/>
        <v>6.863187137860249</v>
      </c>
      <c r="H30" s="284">
        <v>52139</v>
      </c>
      <c r="I30" s="289">
        <f t="shared" si="1"/>
        <v>-5.9935940466829045</v>
      </c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25" ht="18" customHeight="1">
      <c r="A31" s="349"/>
      <c r="B31" s="349"/>
      <c r="C31" s="8"/>
      <c r="D31" s="10" t="s">
        <v>32</v>
      </c>
      <c r="E31" s="38"/>
      <c r="F31" s="85">
        <v>58777</v>
      </c>
      <c r="G31" s="86">
        <f t="shared" si="2"/>
        <v>8.230251568980533</v>
      </c>
      <c r="H31" s="284">
        <v>59751</v>
      </c>
      <c r="I31" s="289">
        <f t="shared" si="1"/>
        <v>-1.6300982410336173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</row>
    <row r="32" spans="1:25" ht="18" customHeight="1">
      <c r="A32" s="349"/>
      <c r="B32" s="349"/>
      <c r="C32" s="8"/>
      <c r="D32" s="10" t="s">
        <v>15</v>
      </c>
      <c r="E32" s="38"/>
      <c r="F32" s="85">
        <v>5712</v>
      </c>
      <c r="G32" s="86">
        <f t="shared" si="2"/>
        <v>0.7998230083538936</v>
      </c>
      <c r="H32" s="284">
        <v>13194</v>
      </c>
      <c r="I32" s="289">
        <f t="shared" si="1"/>
        <v>-56.70759436107322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25" ht="18" customHeight="1">
      <c r="A33" s="349"/>
      <c r="B33" s="349"/>
      <c r="C33" s="11"/>
      <c r="D33" s="10" t="s">
        <v>33</v>
      </c>
      <c r="E33" s="38"/>
      <c r="F33" s="85">
        <v>23846</v>
      </c>
      <c r="G33" s="86">
        <f t="shared" si="2"/>
        <v>3.339037019819144</v>
      </c>
      <c r="H33" s="284">
        <v>31238</v>
      </c>
      <c r="I33" s="289">
        <f t="shared" si="1"/>
        <v>-23.663486778923104</v>
      </c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</row>
    <row r="34" spans="1:25" ht="18" customHeight="1">
      <c r="A34" s="349"/>
      <c r="B34" s="349"/>
      <c r="C34" s="8" t="s">
        <v>16</v>
      </c>
      <c r="D34" s="14"/>
      <c r="E34" s="25"/>
      <c r="F34" s="77">
        <v>86654</v>
      </c>
      <c r="G34" s="78">
        <f t="shared" si="2"/>
        <v>12.133729510836536</v>
      </c>
      <c r="H34" s="282">
        <v>98540</v>
      </c>
      <c r="I34" s="293">
        <f t="shared" si="1"/>
        <v>-12.062106758676682</v>
      </c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25" ht="18" customHeight="1">
      <c r="A35" s="349"/>
      <c r="B35" s="349"/>
      <c r="C35" s="8"/>
      <c r="D35" s="39" t="s">
        <v>17</v>
      </c>
      <c r="E35" s="40"/>
      <c r="F35" s="81">
        <v>86093</v>
      </c>
      <c r="G35" s="82">
        <f t="shared" si="2"/>
        <v>12.055175465373209</v>
      </c>
      <c r="H35" s="283">
        <v>98640</v>
      </c>
      <c r="I35" s="288">
        <f t="shared" si="1"/>
        <v>-12.719991889699923</v>
      </c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</row>
    <row r="36" spans="1:25" ht="18" customHeight="1">
      <c r="A36" s="349"/>
      <c r="B36" s="349"/>
      <c r="C36" s="8"/>
      <c r="D36" s="41"/>
      <c r="E36" s="159" t="s">
        <v>103</v>
      </c>
      <c r="F36" s="85">
        <v>37483</v>
      </c>
      <c r="G36" s="86">
        <f t="shared" si="2"/>
        <v>5.248558442249474</v>
      </c>
      <c r="H36" s="284">
        <v>45628</v>
      </c>
      <c r="I36" s="289">
        <f t="shared" si="1"/>
        <v>-17.850881037959144</v>
      </c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</row>
    <row r="37" spans="1:25" ht="18" customHeight="1">
      <c r="A37" s="349"/>
      <c r="B37" s="349"/>
      <c r="C37" s="8"/>
      <c r="D37" s="12"/>
      <c r="E37" s="33" t="s">
        <v>34</v>
      </c>
      <c r="F37" s="85">
        <v>39573</v>
      </c>
      <c r="G37" s="86">
        <f t="shared" si="2"/>
        <v>5.541210768485405</v>
      </c>
      <c r="H37" s="284">
        <v>44938</v>
      </c>
      <c r="I37" s="289">
        <f t="shared" si="1"/>
        <v>-11.938671057901995</v>
      </c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</row>
    <row r="38" spans="1:25" ht="18" customHeight="1">
      <c r="A38" s="349"/>
      <c r="B38" s="349"/>
      <c r="C38" s="8"/>
      <c r="D38" s="61" t="s">
        <v>35</v>
      </c>
      <c r="E38" s="54"/>
      <c r="F38" s="85">
        <v>560</v>
      </c>
      <c r="G38" s="86">
        <f t="shared" si="2"/>
        <v>0.07841402042685232</v>
      </c>
      <c r="H38" s="284">
        <v>0</v>
      </c>
      <c r="I38" s="289" t="e">
        <f t="shared" si="1"/>
        <v>#DIV/0!</v>
      </c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</row>
    <row r="39" spans="1:25" ht="18" customHeight="1">
      <c r="A39" s="349"/>
      <c r="B39" s="349"/>
      <c r="C39" s="6"/>
      <c r="D39" s="55" t="s">
        <v>36</v>
      </c>
      <c r="E39" s="56"/>
      <c r="F39" s="93">
        <v>0</v>
      </c>
      <c r="G39" s="94">
        <f t="shared" si="2"/>
        <v>0</v>
      </c>
      <c r="H39" s="286">
        <v>0</v>
      </c>
      <c r="I39" s="291" t="e">
        <f t="shared" si="1"/>
        <v>#DIV/0!</v>
      </c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</row>
    <row r="40" spans="1:25" ht="18" customHeight="1">
      <c r="A40" s="350"/>
      <c r="B40" s="350"/>
      <c r="C40" s="6" t="s">
        <v>18</v>
      </c>
      <c r="D40" s="7"/>
      <c r="E40" s="24"/>
      <c r="F40" s="97">
        <f>SUM(F23,F27,F34)</f>
        <v>714158</v>
      </c>
      <c r="G40" s="98">
        <f t="shared" si="2"/>
        <v>100</v>
      </c>
      <c r="H40" s="97">
        <f>SUM(H23,H27,H34)</f>
        <v>732586</v>
      </c>
      <c r="I40" s="292">
        <f t="shared" si="1"/>
        <v>-2.515472586153711</v>
      </c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ht="18" customHeight="1">
      <c r="A41" s="157" t="s">
        <v>19</v>
      </c>
    </row>
    <row r="42" ht="18" customHeight="1">
      <c r="A42" s="158" t="s">
        <v>20</v>
      </c>
    </row>
    <row r="52" ht="13.5">
      <c r="Z52" s="14"/>
    </row>
    <row r="53" ht="13.5">
      <c r="Z53" s="14"/>
    </row>
  </sheetData>
  <sheetProtection/>
  <mergeCells count="22"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G6:I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600" verticalDpi="6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25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K16" sqref="K16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85" t="s">
        <v>0</v>
      </c>
      <c r="B1" s="185"/>
      <c r="C1" s="76" t="s">
        <v>301</v>
      </c>
      <c r="D1" s="186"/>
      <c r="E1" s="186"/>
      <c r="AA1" s="1" t="str">
        <f>C1</f>
        <v>神戸市</v>
      </c>
      <c r="AB1" s="1" t="s">
        <v>134</v>
      </c>
      <c r="AC1" s="1" t="s">
        <v>135</v>
      </c>
      <c r="AD1" s="187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88">
        <f>I7</f>
        <v>723425</v>
      </c>
      <c r="AC2" s="188">
        <f>I9</f>
        <v>714158</v>
      </c>
      <c r="AD2" s="188">
        <f>I10</f>
        <v>9267</v>
      </c>
      <c r="AE2" s="188">
        <f>I11</f>
        <v>7699</v>
      </c>
      <c r="AF2" s="188">
        <f>I12</f>
        <v>1568</v>
      </c>
      <c r="AG2" s="188">
        <f>I13</f>
        <v>-1055</v>
      </c>
      <c r="AH2" s="1">
        <f>I14</f>
        <v>0</v>
      </c>
      <c r="AI2" s="188">
        <f>I15</f>
        <v>1568</v>
      </c>
      <c r="AJ2" s="188">
        <f>I25</f>
        <v>380828</v>
      </c>
      <c r="AK2" s="189">
        <f>I26</f>
        <v>0.78</v>
      </c>
      <c r="AL2" s="190">
        <f>I27</f>
        <v>0.4</v>
      </c>
      <c r="AM2" s="190">
        <f>I28</f>
        <v>96.3</v>
      </c>
      <c r="AN2" s="190">
        <f>I29</f>
        <v>53.54</v>
      </c>
      <c r="AO2" s="190">
        <f>I33</f>
        <v>86.1</v>
      </c>
      <c r="AP2" s="188">
        <f>I16</f>
        <v>62352</v>
      </c>
      <c r="AQ2" s="188">
        <f>I17</f>
        <v>167516</v>
      </c>
      <c r="AR2" s="188">
        <f>I18</f>
        <v>1122275</v>
      </c>
      <c r="AS2" s="191">
        <f>I21</f>
        <v>2.7894248840427878</v>
      </c>
    </row>
    <row r="3" spans="27:45" ht="13.5">
      <c r="AA3" s="1" t="s">
        <v>152</v>
      </c>
      <c r="AB3" s="188">
        <f>H7</f>
        <v>744325</v>
      </c>
      <c r="AC3" s="188">
        <f>H9</f>
        <v>732586</v>
      </c>
      <c r="AD3" s="188">
        <f>H10</f>
        <v>11739</v>
      </c>
      <c r="AE3" s="188">
        <f>H11</f>
        <v>9115</v>
      </c>
      <c r="AF3" s="188">
        <f>H12</f>
        <v>2624</v>
      </c>
      <c r="AG3" s="188">
        <f>H13</f>
        <v>638</v>
      </c>
      <c r="AH3" s="1">
        <f>H14</f>
        <v>0</v>
      </c>
      <c r="AI3" s="188">
        <f>H15</f>
        <v>5715</v>
      </c>
      <c r="AJ3" s="188">
        <f>H25</f>
        <v>381145</v>
      </c>
      <c r="AK3" s="189">
        <f>H26</f>
        <v>0.76</v>
      </c>
      <c r="AL3" s="190">
        <f>H27</f>
        <v>0.7</v>
      </c>
      <c r="AM3" s="190">
        <f>H28</f>
        <v>95.1</v>
      </c>
      <c r="AN3" s="190">
        <f>H29</f>
        <v>53.7</v>
      </c>
      <c r="AO3" s="190">
        <f>H33</f>
        <v>94.6</v>
      </c>
      <c r="AP3" s="188">
        <f>H16</f>
        <v>62888</v>
      </c>
      <c r="AQ3" s="188">
        <f>H17</f>
        <v>137307</v>
      </c>
      <c r="AR3" s="188">
        <f>H18</f>
        <v>1130232</v>
      </c>
      <c r="AS3" s="191">
        <f>H21</f>
        <v>2.644486788004382</v>
      </c>
    </row>
    <row r="4" spans="1:44" ht="13.5">
      <c r="A4" s="21" t="s">
        <v>153</v>
      </c>
      <c r="AP4" s="188"/>
      <c r="AQ4" s="188"/>
      <c r="AR4" s="188"/>
    </row>
    <row r="5" ht="13.5">
      <c r="I5" s="192" t="s">
        <v>154</v>
      </c>
    </row>
    <row r="6" spans="1:9" s="179" customFormat="1" ht="29.25" customHeight="1">
      <c r="A6" s="193" t="s">
        <v>155</v>
      </c>
      <c r="B6" s="194"/>
      <c r="C6" s="194"/>
      <c r="D6" s="195"/>
      <c r="E6" s="170" t="s">
        <v>271</v>
      </c>
      <c r="F6" s="170" t="s">
        <v>272</v>
      </c>
      <c r="G6" s="170" t="s">
        <v>273</v>
      </c>
      <c r="H6" s="170" t="s">
        <v>274</v>
      </c>
      <c r="I6" s="170" t="s">
        <v>281</v>
      </c>
    </row>
    <row r="7" spans="1:9" ht="27" customHeight="1">
      <c r="A7" s="348" t="s">
        <v>156</v>
      </c>
      <c r="B7" s="47" t="s">
        <v>157</v>
      </c>
      <c r="C7" s="48"/>
      <c r="D7" s="100" t="s">
        <v>158</v>
      </c>
      <c r="E7" s="196">
        <v>794584</v>
      </c>
      <c r="F7" s="197">
        <v>748719</v>
      </c>
      <c r="G7" s="197">
        <v>767036</v>
      </c>
      <c r="H7" s="197">
        <v>744325</v>
      </c>
      <c r="I7" s="197">
        <v>723425</v>
      </c>
    </row>
    <row r="8" spans="1:9" ht="27" customHeight="1">
      <c r="A8" s="349"/>
      <c r="B8" s="26"/>
      <c r="C8" s="61" t="s">
        <v>159</v>
      </c>
      <c r="D8" s="101" t="s">
        <v>38</v>
      </c>
      <c r="E8" s="198">
        <v>470933</v>
      </c>
      <c r="F8" s="198">
        <v>451861</v>
      </c>
      <c r="G8" s="198">
        <v>439126</v>
      </c>
      <c r="H8" s="198">
        <v>455533</v>
      </c>
      <c r="I8" s="199">
        <v>440033</v>
      </c>
    </row>
    <row r="9" spans="1:9" ht="27" customHeight="1">
      <c r="A9" s="349"/>
      <c r="B9" s="52" t="s">
        <v>160</v>
      </c>
      <c r="C9" s="53"/>
      <c r="D9" s="102"/>
      <c r="E9" s="200">
        <v>785184</v>
      </c>
      <c r="F9" s="200">
        <v>742318</v>
      </c>
      <c r="G9" s="200">
        <v>758180</v>
      </c>
      <c r="H9" s="200">
        <v>732586</v>
      </c>
      <c r="I9" s="201">
        <v>714158</v>
      </c>
    </row>
    <row r="10" spans="1:9" ht="27" customHeight="1">
      <c r="A10" s="349"/>
      <c r="B10" s="52" t="s">
        <v>161</v>
      </c>
      <c r="C10" s="53"/>
      <c r="D10" s="102"/>
      <c r="E10" s="200">
        <v>9400</v>
      </c>
      <c r="F10" s="200">
        <v>6401</v>
      </c>
      <c r="G10" s="200">
        <v>8856</v>
      </c>
      <c r="H10" s="200">
        <v>11739</v>
      </c>
      <c r="I10" s="201">
        <v>9267</v>
      </c>
    </row>
    <row r="11" spans="1:9" ht="27" customHeight="1">
      <c r="A11" s="349"/>
      <c r="B11" s="52" t="s">
        <v>162</v>
      </c>
      <c r="C11" s="53"/>
      <c r="D11" s="102"/>
      <c r="E11" s="200">
        <v>9322</v>
      </c>
      <c r="F11" s="200">
        <v>4195</v>
      </c>
      <c r="G11" s="200">
        <v>6869</v>
      </c>
      <c r="H11" s="200">
        <v>9115</v>
      </c>
      <c r="I11" s="201">
        <v>7699</v>
      </c>
    </row>
    <row r="12" spans="1:9" ht="27" customHeight="1">
      <c r="A12" s="349"/>
      <c r="B12" s="52" t="s">
        <v>163</v>
      </c>
      <c r="C12" s="53"/>
      <c r="D12" s="102"/>
      <c r="E12" s="200">
        <v>78</v>
      </c>
      <c r="F12" s="200">
        <v>2207</v>
      </c>
      <c r="G12" s="200">
        <v>1986</v>
      </c>
      <c r="H12" s="200">
        <v>2624</v>
      </c>
      <c r="I12" s="201">
        <v>1568</v>
      </c>
    </row>
    <row r="13" spans="1:9" ht="27" customHeight="1">
      <c r="A13" s="349"/>
      <c r="B13" s="52" t="s">
        <v>164</v>
      </c>
      <c r="C13" s="53"/>
      <c r="D13" s="108"/>
      <c r="E13" s="202">
        <v>11</v>
      </c>
      <c r="F13" s="202">
        <v>2129</v>
      </c>
      <c r="G13" s="202">
        <v>-221</v>
      </c>
      <c r="H13" s="202">
        <v>638</v>
      </c>
      <c r="I13" s="203">
        <v>-1055</v>
      </c>
    </row>
    <row r="14" spans="1:9" ht="27" customHeight="1">
      <c r="A14" s="349"/>
      <c r="B14" s="112" t="s">
        <v>165</v>
      </c>
      <c r="C14" s="68"/>
      <c r="D14" s="108"/>
      <c r="E14" s="202">
        <v>0</v>
      </c>
      <c r="F14" s="202">
        <v>0</v>
      </c>
      <c r="G14" s="202">
        <v>0</v>
      </c>
      <c r="H14" s="202">
        <v>0</v>
      </c>
      <c r="I14" s="203">
        <v>0</v>
      </c>
    </row>
    <row r="15" spans="1:9" ht="27" customHeight="1">
      <c r="A15" s="349"/>
      <c r="B15" s="57" t="s">
        <v>166</v>
      </c>
      <c r="C15" s="58"/>
      <c r="D15" s="204"/>
      <c r="E15" s="205">
        <v>-894</v>
      </c>
      <c r="F15" s="205">
        <v>2242</v>
      </c>
      <c r="G15" s="205">
        <v>2658</v>
      </c>
      <c r="H15" s="205">
        <v>5715</v>
      </c>
      <c r="I15" s="206">
        <v>1568</v>
      </c>
    </row>
    <row r="16" spans="1:9" ht="27" customHeight="1">
      <c r="A16" s="349"/>
      <c r="B16" s="207" t="s">
        <v>167</v>
      </c>
      <c r="C16" s="208"/>
      <c r="D16" s="209" t="s">
        <v>39</v>
      </c>
      <c r="E16" s="210">
        <v>47605</v>
      </c>
      <c r="F16" s="210">
        <v>49237</v>
      </c>
      <c r="G16" s="210">
        <v>60308</v>
      </c>
      <c r="H16" s="210">
        <v>62888</v>
      </c>
      <c r="I16" s="211">
        <v>62352</v>
      </c>
    </row>
    <row r="17" spans="1:9" ht="27" customHeight="1">
      <c r="A17" s="349"/>
      <c r="B17" s="52" t="s">
        <v>168</v>
      </c>
      <c r="C17" s="53"/>
      <c r="D17" s="101" t="s">
        <v>40</v>
      </c>
      <c r="E17" s="200">
        <v>87004</v>
      </c>
      <c r="F17" s="200">
        <v>86358</v>
      </c>
      <c r="G17" s="200">
        <v>118902</v>
      </c>
      <c r="H17" s="200">
        <v>137307</v>
      </c>
      <c r="I17" s="201">
        <v>167516</v>
      </c>
    </row>
    <row r="18" spans="1:9" ht="27" customHeight="1">
      <c r="A18" s="349"/>
      <c r="B18" s="52" t="s">
        <v>169</v>
      </c>
      <c r="C18" s="53"/>
      <c r="D18" s="101" t="s">
        <v>41</v>
      </c>
      <c r="E18" s="200">
        <v>1182038</v>
      </c>
      <c r="F18" s="200">
        <v>1145034</v>
      </c>
      <c r="G18" s="200">
        <v>1143683</v>
      </c>
      <c r="H18" s="200">
        <v>1130232</v>
      </c>
      <c r="I18" s="201">
        <v>1122275</v>
      </c>
    </row>
    <row r="19" spans="1:9" ht="27" customHeight="1">
      <c r="A19" s="349"/>
      <c r="B19" s="52" t="s">
        <v>170</v>
      </c>
      <c r="C19" s="53"/>
      <c r="D19" s="101" t="s">
        <v>171</v>
      </c>
      <c r="E19" s="200">
        <f>E17+E18-E16</f>
        <v>1221437</v>
      </c>
      <c r="F19" s="200">
        <f>F17+F18-F16</f>
        <v>1182155</v>
      </c>
      <c r="G19" s="200">
        <f>G17+G18-G16</f>
        <v>1202277</v>
      </c>
      <c r="H19" s="200">
        <f>H17+H18-H16</f>
        <v>1204651</v>
      </c>
      <c r="I19" s="200">
        <f>I17+I18-I16</f>
        <v>1227439</v>
      </c>
    </row>
    <row r="20" spans="1:9" ht="27" customHeight="1">
      <c r="A20" s="349"/>
      <c r="B20" s="52" t="s">
        <v>172</v>
      </c>
      <c r="C20" s="53"/>
      <c r="D20" s="102" t="s">
        <v>173</v>
      </c>
      <c r="E20" s="212">
        <f>E18/E8</f>
        <v>2.5099918672082864</v>
      </c>
      <c r="F20" s="212">
        <f>F18/F8</f>
        <v>2.5340403354128815</v>
      </c>
      <c r="G20" s="212">
        <f>G18/G8</f>
        <v>2.6044529360593542</v>
      </c>
      <c r="H20" s="212">
        <f>H18/H8</f>
        <v>2.4811199188642754</v>
      </c>
      <c r="I20" s="212">
        <f>I18/I8</f>
        <v>2.5504337174711895</v>
      </c>
    </row>
    <row r="21" spans="1:9" ht="27" customHeight="1">
      <c r="A21" s="349"/>
      <c r="B21" s="52" t="s">
        <v>174</v>
      </c>
      <c r="C21" s="53"/>
      <c r="D21" s="102" t="s">
        <v>175</v>
      </c>
      <c r="E21" s="212">
        <f>E19/E8</f>
        <v>2.5936534496414563</v>
      </c>
      <c r="F21" s="212">
        <f>F19/F8</f>
        <v>2.616191704971219</v>
      </c>
      <c r="G21" s="212">
        <f>G19/G8</f>
        <v>2.737886164790971</v>
      </c>
      <c r="H21" s="212">
        <f>H19/H8</f>
        <v>2.644486788004382</v>
      </c>
      <c r="I21" s="212">
        <f>I19/I8</f>
        <v>2.7894248840427878</v>
      </c>
    </row>
    <row r="22" spans="1:9" ht="27" customHeight="1">
      <c r="A22" s="349"/>
      <c r="B22" s="52" t="s">
        <v>176</v>
      </c>
      <c r="C22" s="53"/>
      <c r="D22" s="102" t="s">
        <v>177</v>
      </c>
      <c r="E22" s="200">
        <f>E18/E24*1000000</f>
        <v>765469.4987695895</v>
      </c>
      <c r="F22" s="200">
        <f>F18/F24*1000000</f>
        <v>741506.2815697448</v>
      </c>
      <c r="G22" s="200">
        <f>G18/G24*1000000</f>
        <v>740631.3948970342</v>
      </c>
      <c r="H22" s="200">
        <f>H18/H24*1000000</f>
        <v>731920.7356560031</v>
      </c>
      <c r="I22" s="200">
        <f>I18/I24*1000000</f>
        <v>726767.9057116953</v>
      </c>
    </row>
    <row r="23" spans="1:9" ht="27" customHeight="1">
      <c r="A23" s="349"/>
      <c r="B23" s="52" t="s">
        <v>178</v>
      </c>
      <c r="C23" s="53"/>
      <c r="D23" s="102" t="s">
        <v>179</v>
      </c>
      <c r="E23" s="200">
        <f>E19/E24*1000000</f>
        <v>790983.6808703535</v>
      </c>
      <c r="F23" s="200">
        <f>F19/F24*1000000</f>
        <v>765545.2661572335</v>
      </c>
      <c r="G23" s="200">
        <f>G19/G24*1000000</f>
        <v>778575.961662997</v>
      </c>
      <c r="H23" s="200">
        <f>H19/H24*1000000</f>
        <v>780113.3272892112</v>
      </c>
      <c r="I23" s="200">
        <f>I19/I24*1000000</f>
        <v>794870.4830980443</v>
      </c>
    </row>
    <row r="24" spans="1:9" ht="27" customHeight="1">
      <c r="A24" s="349"/>
      <c r="B24" s="213" t="s">
        <v>180</v>
      </c>
      <c r="C24" s="214"/>
      <c r="D24" s="215" t="s">
        <v>181</v>
      </c>
      <c r="E24" s="205">
        <v>1544200</v>
      </c>
      <c r="F24" s="205">
        <f>E24</f>
        <v>1544200</v>
      </c>
      <c r="G24" s="205">
        <v>1544200</v>
      </c>
      <c r="H24" s="205">
        <f>G24</f>
        <v>1544200</v>
      </c>
      <c r="I24" s="206">
        <f>H24</f>
        <v>1544200</v>
      </c>
    </row>
    <row r="25" spans="1:9" ht="27" customHeight="1">
      <c r="A25" s="349"/>
      <c r="B25" s="11" t="s">
        <v>182</v>
      </c>
      <c r="C25" s="216"/>
      <c r="D25" s="217"/>
      <c r="E25" s="198">
        <v>385968</v>
      </c>
      <c r="F25" s="198">
        <v>383452</v>
      </c>
      <c r="G25" s="198">
        <v>379268</v>
      </c>
      <c r="H25" s="198">
        <v>381145</v>
      </c>
      <c r="I25" s="218">
        <v>380828</v>
      </c>
    </row>
    <row r="26" spans="1:9" ht="27" customHeight="1">
      <c r="A26" s="349"/>
      <c r="B26" s="219" t="s">
        <v>183</v>
      </c>
      <c r="C26" s="220"/>
      <c r="D26" s="221"/>
      <c r="E26" s="222">
        <v>0.731</v>
      </c>
      <c r="F26" s="222">
        <v>0.734</v>
      </c>
      <c r="G26" s="222">
        <v>0.744</v>
      </c>
      <c r="H26" s="222">
        <v>0.76</v>
      </c>
      <c r="I26" s="223">
        <v>0.78</v>
      </c>
    </row>
    <row r="27" spans="1:9" ht="27" customHeight="1">
      <c r="A27" s="349"/>
      <c r="B27" s="219" t="s">
        <v>184</v>
      </c>
      <c r="C27" s="220"/>
      <c r="D27" s="221"/>
      <c r="E27" s="224">
        <v>0</v>
      </c>
      <c r="F27" s="224">
        <v>0.6</v>
      </c>
      <c r="G27" s="224">
        <v>0.5</v>
      </c>
      <c r="H27" s="224">
        <v>0.7</v>
      </c>
      <c r="I27" s="225">
        <v>0.4</v>
      </c>
    </row>
    <row r="28" spans="1:9" ht="27" customHeight="1">
      <c r="A28" s="349"/>
      <c r="B28" s="219" t="s">
        <v>185</v>
      </c>
      <c r="C28" s="220"/>
      <c r="D28" s="221"/>
      <c r="E28" s="224">
        <v>96.4</v>
      </c>
      <c r="F28" s="224">
        <v>96.1</v>
      </c>
      <c r="G28" s="224">
        <v>91.5</v>
      </c>
      <c r="H28" s="224">
        <v>95.1</v>
      </c>
      <c r="I28" s="225">
        <v>96.3</v>
      </c>
    </row>
    <row r="29" spans="1:9" ht="27" customHeight="1">
      <c r="A29" s="349"/>
      <c r="B29" s="226" t="s">
        <v>186</v>
      </c>
      <c r="C29" s="227"/>
      <c r="D29" s="228"/>
      <c r="E29" s="229">
        <v>53.3</v>
      </c>
      <c r="F29" s="229">
        <v>56</v>
      </c>
      <c r="G29" s="229">
        <v>56.4</v>
      </c>
      <c r="H29" s="229">
        <v>53.7</v>
      </c>
      <c r="I29" s="230">
        <v>53.54</v>
      </c>
    </row>
    <row r="30" spans="1:9" ht="27" customHeight="1">
      <c r="A30" s="349"/>
      <c r="B30" s="348" t="s">
        <v>187</v>
      </c>
      <c r="C30" s="20" t="s">
        <v>188</v>
      </c>
      <c r="D30" s="231"/>
      <c r="E30" s="232">
        <v>0</v>
      </c>
      <c r="F30" s="232">
        <v>0</v>
      </c>
      <c r="G30" s="232">
        <v>0</v>
      </c>
      <c r="H30" s="232">
        <v>0</v>
      </c>
      <c r="I30" s="233">
        <v>0</v>
      </c>
    </row>
    <row r="31" spans="1:9" ht="27" customHeight="1">
      <c r="A31" s="349"/>
      <c r="B31" s="349"/>
      <c r="C31" s="219" t="s">
        <v>189</v>
      </c>
      <c r="D31" s="221"/>
      <c r="E31" s="224">
        <v>0</v>
      </c>
      <c r="F31" s="224">
        <v>0</v>
      </c>
      <c r="G31" s="224">
        <v>0</v>
      </c>
      <c r="H31" s="224">
        <v>0</v>
      </c>
      <c r="I31" s="225">
        <v>0</v>
      </c>
    </row>
    <row r="32" spans="1:9" ht="27" customHeight="1">
      <c r="A32" s="349"/>
      <c r="B32" s="349"/>
      <c r="C32" s="219" t="s">
        <v>190</v>
      </c>
      <c r="D32" s="221"/>
      <c r="E32" s="224">
        <v>12.9</v>
      </c>
      <c r="F32" s="224">
        <v>12.1</v>
      </c>
      <c r="G32" s="224">
        <v>10.9</v>
      </c>
      <c r="H32" s="224">
        <v>10.1</v>
      </c>
      <c r="I32" s="225">
        <v>8.7</v>
      </c>
    </row>
    <row r="33" spans="1:9" ht="27" customHeight="1">
      <c r="A33" s="350"/>
      <c r="B33" s="350"/>
      <c r="C33" s="226" t="s">
        <v>191</v>
      </c>
      <c r="D33" s="228"/>
      <c r="E33" s="229">
        <v>172.4</v>
      </c>
      <c r="F33" s="229">
        <v>152.6</v>
      </c>
      <c r="G33" s="229">
        <v>120.2</v>
      </c>
      <c r="H33" s="229">
        <v>94.6</v>
      </c>
      <c r="I33" s="234">
        <v>86.1</v>
      </c>
    </row>
    <row r="34" spans="1:9" ht="27" customHeight="1">
      <c r="A34" s="1" t="s">
        <v>285</v>
      </c>
      <c r="B34" s="14"/>
      <c r="C34" s="14"/>
      <c r="D34" s="14"/>
      <c r="E34" s="235"/>
      <c r="F34" s="235"/>
      <c r="G34" s="235"/>
      <c r="H34" s="235"/>
      <c r="I34" s="236"/>
    </row>
    <row r="35" ht="27" customHeight="1">
      <c r="A35" s="27" t="s">
        <v>192</v>
      </c>
    </row>
    <row r="36" ht="13.5">
      <c r="A36" s="237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5" zoomScaleSheetLayoutView="75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L15" sqref="L15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301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21" ht="15.75" customHeight="1">
      <c r="A5" s="37" t="s">
        <v>282</v>
      </c>
      <c r="B5" s="37"/>
      <c r="C5" s="37"/>
      <c r="D5" s="37"/>
      <c r="K5" s="46"/>
      <c r="U5" s="46" t="s">
        <v>44</v>
      </c>
    </row>
    <row r="6" spans="1:21" ht="15.75" customHeight="1">
      <c r="A6" s="367" t="s">
        <v>45</v>
      </c>
      <c r="B6" s="368"/>
      <c r="C6" s="368"/>
      <c r="D6" s="368"/>
      <c r="E6" s="369"/>
      <c r="F6" s="361" t="s">
        <v>302</v>
      </c>
      <c r="G6" s="362"/>
      <c r="H6" s="361" t="s">
        <v>303</v>
      </c>
      <c r="I6" s="362"/>
      <c r="J6" s="393" t="s">
        <v>304</v>
      </c>
      <c r="K6" s="394"/>
      <c r="L6" s="393" t="s">
        <v>305</v>
      </c>
      <c r="M6" s="394"/>
      <c r="N6" s="361" t="s">
        <v>306</v>
      </c>
      <c r="O6" s="362"/>
      <c r="P6" s="361" t="s">
        <v>307</v>
      </c>
      <c r="Q6" s="362"/>
      <c r="R6" s="361" t="s">
        <v>308</v>
      </c>
      <c r="S6" s="362"/>
      <c r="T6" s="361" t="s">
        <v>309</v>
      </c>
      <c r="U6" s="362"/>
    </row>
    <row r="7" spans="1:21" ht="15.75" customHeight="1">
      <c r="A7" s="370"/>
      <c r="B7" s="371"/>
      <c r="C7" s="371"/>
      <c r="D7" s="371"/>
      <c r="E7" s="372"/>
      <c r="F7" s="178" t="s">
        <v>283</v>
      </c>
      <c r="G7" s="51" t="s">
        <v>1</v>
      </c>
      <c r="H7" s="178" t="s">
        <v>283</v>
      </c>
      <c r="I7" s="51" t="s">
        <v>1</v>
      </c>
      <c r="J7" s="178" t="s">
        <v>283</v>
      </c>
      <c r="K7" s="51" t="s">
        <v>1</v>
      </c>
      <c r="L7" s="178" t="s">
        <v>283</v>
      </c>
      <c r="M7" s="51" t="s">
        <v>1</v>
      </c>
      <c r="N7" s="178" t="s">
        <v>283</v>
      </c>
      <c r="O7" s="51" t="s">
        <v>1</v>
      </c>
      <c r="P7" s="178" t="s">
        <v>283</v>
      </c>
      <c r="Q7" s="51" t="s">
        <v>1</v>
      </c>
      <c r="R7" s="178" t="s">
        <v>283</v>
      </c>
      <c r="S7" s="51" t="s">
        <v>1</v>
      </c>
      <c r="T7" s="178" t="s">
        <v>283</v>
      </c>
      <c r="U7" s="51" t="s">
        <v>1</v>
      </c>
    </row>
    <row r="8" spans="1:25" ht="15.75" customHeight="1">
      <c r="A8" s="373" t="s">
        <v>84</v>
      </c>
      <c r="B8" s="47" t="s">
        <v>46</v>
      </c>
      <c r="C8" s="48"/>
      <c r="D8" s="48"/>
      <c r="E8" s="100" t="s">
        <v>37</v>
      </c>
      <c r="F8" s="113">
        <v>11467</v>
      </c>
      <c r="G8" s="114">
        <v>12110</v>
      </c>
      <c r="H8" s="113">
        <v>24881</v>
      </c>
      <c r="I8" s="115">
        <v>22291</v>
      </c>
      <c r="J8" s="113">
        <v>36215</v>
      </c>
      <c r="K8" s="116">
        <v>33511</v>
      </c>
      <c r="L8" s="113">
        <v>1820</v>
      </c>
      <c r="M8" s="115">
        <v>1411</v>
      </c>
      <c r="N8" s="113">
        <v>34843</v>
      </c>
      <c r="O8" s="116">
        <v>22694</v>
      </c>
      <c r="P8" s="113">
        <v>5199</v>
      </c>
      <c r="Q8" s="116">
        <v>4573</v>
      </c>
      <c r="R8" s="113">
        <v>20152</v>
      </c>
      <c r="S8" s="116">
        <v>25699</v>
      </c>
      <c r="T8" s="113">
        <v>12453</v>
      </c>
      <c r="U8" s="116">
        <v>13185</v>
      </c>
      <c r="V8" s="71"/>
      <c r="W8" s="71"/>
      <c r="X8" s="71"/>
      <c r="Y8" s="71"/>
    </row>
    <row r="9" spans="1:25" ht="15.75" customHeight="1">
      <c r="A9" s="374"/>
      <c r="B9" s="14"/>
      <c r="C9" s="61" t="s">
        <v>47</v>
      </c>
      <c r="D9" s="53"/>
      <c r="E9" s="101" t="s">
        <v>38</v>
      </c>
      <c r="F9" s="117">
        <v>11167</v>
      </c>
      <c r="G9" s="118">
        <v>11801</v>
      </c>
      <c r="H9" s="117">
        <v>24881</v>
      </c>
      <c r="I9" s="119">
        <v>22272</v>
      </c>
      <c r="J9" s="117">
        <v>35883</v>
      </c>
      <c r="K9" s="120">
        <v>33487</v>
      </c>
      <c r="L9" s="117">
        <v>1589</v>
      </c>
      <c r="M9" s="119">
        <v>1411</v>
      </c>
      <c r="N9" s="117">
        <v>33943</v>
      </c>
      <c r="O9" s="120">
        <v>21793</v>
      </c>
      <c r="P9" s="117">
        <v>5198</v>
      </c>
      <c r="Q9" s="120">
        <v>4503</v>
      </c>
      <c r="R9" s="117">
        <v>20152</v>
      </c>
      <c r="S9" s="120">
        <v>25699</v>
      </c>
      <c r="T9" s="117">
        <v>12453</v>
      </c>
      <c r="U9" s="120">
        <v>13185</v>
      </c>
      <c r="V9" s="71"/>
      <c r="W9" s="71"/>
      <c r="X9" s="71"/>
      <c r="Y9" s="71"/>
    </row>
    <row r="10" spans="1:25" ht="15.75" customHeight="1">
      <c r="A10" s="374"/>
      <c r="B10" s="11"/>
      <c r="C10" s="61" t="s">
        <v>48</v>
      </c>
      <c r="D10" s="53"/>
      <c r="E10" s="101" t="s">
        <v>39</v>
      </c>
      <c r="F10" s="117">
        <v>300</v>
      </c>
      <c r="G10" s="118">
        <v>309</v>
      </c>
      <c r="H10" s="117">
        <v>0</v>
      </c>
      <c r="I10" s="119">
        <v>19</v>
      </c>
      <c r="J10" s="121">
        <v>332</v>
      </c>
      <c r="K10" s="122">
        <v>24</v>
      </c>
      <c r="L10" s="117">
        <v>231</v>
      </c>
      <c r="M10" s="119">
        <v>0</v>
      </c>
      <c r="N10" s="117">
        <v>900</v>
      </c>
      <c r="O10" s="120">
        <v>901</v>
      </c>
      <c r="P10" s="117">
        <v>1</v>
      </c>
      <c r="Q10" s="120">
        <v>70</v>
      </c>
      <c r="R10" s="117">
        <v>0</v>
      </c>
      <c r="S10" s="120">
        <v>0</v>
      </c>
      <c r="T10" s="117">
        <v>0</v>
      </c>
      <c r="U10" s="120">
        <v>0</v>
      </c>
      <c r="V10" s="71"/>
      <c r="W10" s="71"/>
      <c r="X10" s="71"/>
      <c r="Y10" s="71"/>
    </row>
    <row r="11" spans="1:25" ht="15.75" customHeight="1">
      <c r="A11" s="374"/>
      <c r="B11" s="66" t="s">
        <v>49</v>
      </c>
      <c r="C11" s="67"/>
      <c r="D11" s="67"/>
      <c r="E11" s="103" t="s">
        <v>40</v>
      </c>
      <c r="F11" s="123">
        <v>15301</v>
      </c>
      <c r="G11" s="124">
        <v>12138</v>
      </c>
      <c r="H11" s="123">
        <v>30010</v>
      </c>
      <c r="I11" s="125">
        <v>22109</v>
      </c>
      <c r="J11" s="123">
        <v>44750</v>
      </c>
      <c r="K11" s="126">
        <v>33308</v>
      </c>
      <c r="L11" s="123">
        <v>1485</v>
      </c>
      <c r="M11" s="125">
        <v>1111</v>
      </c>
      <c r="N11" s="123">
        <v>36538</v>
      </c>
      <c r="O11" s="126">
        <v>22285</v>
      </c>
      <c r="P11" s="123">
        <v>4719</v>
      </c>
      <c r="Q11" s="126">
        <v>3397</v>
      </c>
      <c r="R11" s="123">
        <v>11422</v>
      </c>
      <c r="S11" s="126">
        <v>17992</v>
      </c>
      <c r="T11" s="123">
        <v>11524</v>
      </c>
      <c r="U11" s="126">
        <v>12148</v>
      </c>
      <c r="V11" s="71"/>
      <c r="W11" s="71"/>
      <c r="X11" s="71"/>
      <c r="Y11" s="71"/>
    </row>
    <row r="12" spans="1:25" ht="15.75" customHeight="1">
      <c r="A12" s="374"/>
      <c r="B12" s="8"/>
      <c r="C12" s="61" t="s">
        <v>50</v>
      </c>
      <c r="D12" s="53"/>
      <c r="E12" s="101" t="s">
        <v>41</v>
      </c>
      <c r="F12" s="117">
        <v>11407</v>
      </c>
      <c r="G12" s="118">
        <v>12138</v>
      </c>
      <c r="H12" s="123">
        <v>24068</v>
      </c>
      <c r="I12" s="119">
        <v>22109</v>
      </c>
      <c r="J12" s="123">
        <v>32940</v>
      </c>
      <c r="K12" s="120">
        <v>33264</v>
      </c>
      <c r="L12" s="117">
        <v>1276</v>
      </c>
      <c r="M12" s="119">
        <v>1111</v>
      </c>
      <c r="N12" s="117">
        <v>33840</v>
      </c>
      <c r="O12" s="120">
        <v>21400</v>
      </c>
      <c r="P12" s="117">
        <v>3615</v>
      </c>
      <c r="Q12" s="120">
        <v>3232</v>
      </c>
      <c r="R12" s="117">
        <v>10657</v>
      </c>
      <c r="S12" s="120">
        <v>17992</v>
      </c>
      <c r="T12" s="117">
        <v>11261</v>
      </c>
      <c r="U12" s="120">
        <v>12148</v>
      </c>
      <c r="V12" s="71"/>
      <c r="W12" s="71"/>
      <c r="X12" s="71"/>
      <c r="Y12" s="71"/>
    </row>
    <row r="13" spans="1:25" ht="15.75" customHeight="1">
      <c r="A13" s="374"/>
      <c r="B13" s="14"/>
      <c r="C13" s="50" t="s">
        <v>51</v>
      </c>
      <c r="D13" s="68"/>
      <c r="E13" s="104" t="s">
        <v>42</v>
      </c>
      <c r="F13" s="127">
        <v>3894</v>
      </c>
      <c r="G13" s="128">
        <v>0</v>
      </c>
      <c r="H13" s="121">
        <v>5942</v>
      </c>
      <c r="I13" s="122">
        <v>0</v>
      </c>
      <c r="J13" s="121">
        <v>11810</v>
      </c>
      <c r="K13" s="122">
        <v>45</v>
      </c>
      <c r="L13" s="127">
        <v>209</v>
      </c>
      <c r="M13" s="129">
        <v>0</v>
      </c>
      <c r="N13" s="127">
        <v>2698</v>
      </c>
      <c r="O13" s="130">
        <v>885</v>
      </c>
      <c r="P13" s="127">
        <v>1104</v>
      </c>
      <c r="Q13" s="130">
        <v>165</v>
      </c>
      <c r="R13" s="127">
        <v>765</v>
      </c>
      <c r="S13" s="130">
        <v>0</v>
      </c>
      <c r="T13" s="127">
        <v>263</v>
      </c>
      <c r="U13" s="130">
        <v>0</v>
      </c>
      <c r="V13" s="71"/>
      <c r="W13" s="71"/>
      <c r="X13" s="71"/>
      <c r="Y13" s="71"/>
    </row>
    <row r="14" spans="1:25" ht="15.75" customHeight="1">
      <c r="A14" s="374"/>
      <c r="B14" s="52" t="s">
        <v>52</v>
      </c>
      <c r="C14" s="53"/>
      <c r="D14" s="53"/>
      <c r="E14" s="101" t="s">
        <v>194</v>
      </c>
      <c r="F14" s="161">
        <f>F9-F12</f>
        <v>-240</v>
      </c>
      <c r="G14" s="150">
        <f aca="true" t="shared" si="0" ref="F14:O15">G9-G12</f>
        <v>-337</v>
      </c>
      <c r="H14" s="161">
        <f t="shared" si="0"/>
        <v>813</v>
      </c>
      <c r="I14" s="150">
        <f t="shared" si="0"/>
        <v>163</v>
      </c>
      <c r="J14" s="161">
        <f t="shared" si="0"/>
        <v>2943</v>
      </c>
      <c r="K14" s="150">
        <f t="shared" si="0"/>
        <v>223</v>
      </c>
      <c r="L14" s="161">
        <f t="shared" si="0"/>
        <v>313</v>
      </c>
      <c r="M14" s="150">
        <f t="shared" si="0"/>
        <v>300</v>
      </c>
      <c r="N14" s="161">
        <f t="shared" si="0"/>
        <v>103</v>
      </c>
      <c r="O14" s="150">
        <f t="shared" si="0"/>
        <v>393</v>
      </c>
      <c r="P14" s="161">
        <f aca="true" t="shared" si="1" ref="P14:U14">P9-P12</f>
        <v>1583</v>
      </c>
      <c r="Q14" s="150">
        <f t="shared" si="1"/>
        <v>1271</v>
      </c>
      <c r="R14" s="161">
        <f>R9-R12-1</f>
        <v>9494</v>
      </c>
      <c r="S14" s="150">
        <f t="shared" si="1"/>
        <v>7707</v>
      </c>
      <c r="T14" s="161">
        <f t="shared" si="1"/>
        <v>1192</v>
      </c>
      <c r="U14" s="150">
        <f t="shared" si="1"/>
        <v>1037</v>
      </c>
      <c r="V14" s="71"/>
      <c r="W14" s="71"/>
      <c r="X14" s="71"/>
      <c r="Y14" s="71"/>
    </row>
    <row r="15" spans="1:25" ht="15.75" customHeight="1">
      <c r="A15" s="374"/>
      <c r="B15" s="52" t="s">
        <v>53</v>
      </c>
      <c r="C15" s="53"/>
      <c r="D15" s="53"/>
      <c r="E15" s="101" t="s">
        <v>195</v>
      </c>
      <c r="F15" s="161">
        <f t="shared" si="0"/>
        <v>-3594</v>
      </c>
      <c r="G15" s="150">
        <f t="shared" si="0"/>
        <v>309</v>
      </c>
      <c r="H15" s="161">
        <f t="shared" si="0"/>
        <v>-5942</v>
      </c>
      <c r="I15" s="150">
        <f t="shared" si="0"/>
        <v>19</v>
      </c>
      <c r="J15" s="161">
        <f t="shared" si="0"/>
        <v>-11478</v>
      </c>
      <c r="K15" s="150">
        <f t="shared" si="0"/>
        <v>-21</v>
      </c>
      <c r="L15" s="268">
        <f t="shared" si="0"/>
        <v>22</v>
      </c>
      <c r="M15" s="150">
        <f t="shared" si="0"/>
        <v>0</v>
      </c>
      <c r="N15" s="161">
        <f t="shared" si="0"/>
        <v>-1798</v>
      </c>
      <c r="O15" s="150">
        <f t="shared" si="0"/>
        <v>16</v>
      </c>
      <c r="P15" s="161">
        <f aca="true" t="shared" si="2" ref="P15:U15">P10-P13</f>
        <v>-1103</v>
      </c>
      <c r="Q15" s="150">
        <f t="shared" si="2"/>
        <v>-95</v>
      </c>
      <c r="R15" s="161">
        <f t="shared" si="2"/>
        <v>-765</v>
      </c>
      <c r="S15" s="150">
        <f t="shared" si="2"/>
        <v>0</v>
      </c>
      <c r="T15" s="161">
        <f t="shared" si="2"/>
        <v>-263</v>
      </c>
      <c r="U15" s="150">
        <f t="shared" si="2"/>
        <v>0</v>
      </c>
      <c r="V15" s="71"/>
      <c r="W15" s="71"/>
      <c r="X15" s="71"/>
      <c r="Y15" s="71"/>
    </row>
    <row r="16" spans="1:25" ht="15.75" customHeight="1">
      <c r="A16" s="374"/>
      <c r="B16" s="52" t="s">
        <v>54</v>
      </c>
      <c r="C16" s="53"/>
      <c r="D16" s="53"/>
      <c r="E16" s="101" t="s">
        <v>196</v>
      </c>
      <c r="F16" s="161">
        <f aca="true" t="shared" si="3" ref="F16:N16">F8-F11</f>
        <v>-3834</v>
      </c>
      <c r="G16" s="150">
        <f t="shared" si="3"/>
        <v>-28</v>
      </c>
      <c r="H16" s="161">
        <f t="shared" si="3"/>
        <v>-5129</v>
      </c>
      <c r="I16" s="150">
        <f t="shared" si="3"/>
        <v>182</v>
      </c>
      <c r="J16" s="161">
        <f t="shared" si="3"/>
        <v>-8535</v>
      </c>
      <c r="K16" s="150">
        <f t="shared" si="3"/>
        <v>203</v>
      </c>
      <c r="L16" s="161">
        <f t="shared" si="3"/>
        <v>335</v>
      </c>
      <c r="M16" s="150">
        <f t="shared" si="3"/>
        <v>300</v>
      </c>
      <c r="N16" s="161">
        <f t="shared" si="3"/>
        <v>-1695</v>
      </c>
      <c r="O16" s="150">
        <f>O8-O11</f>
        <v>409</v>
      </c>
      <c r="P16" s="161">
        <f aca="true" t="shared" si="4" ref="P16:U16">P8-P11</f>
        <v>480</v>
      </c>
      <c r="Q16" s="150">
        <f t="shared" si="4"/>
        <v>1176</v>
      </c>
      <c r="R16" s="161">
        <f>R8-R11-1</f>
        <v>8729</v>
      </c>
      <c r="S16" s="150">
        <f t="shared" si="4"/>
        <v>7707</v>
      </c>
      <c r="T16" s="161">
        <f t="shared" si="4"/>
        <v>929</v>
      </c>
      <c r="U16" s="150">
        <f t="shared" si="4"/>
        <v>1037</v>
      </c>
      <c r="V16" s="71"/>
      <c r="W16" s="71"/>
      <c r="X16" s="71"/>
      <c r="Y16" s="71"/>
    </row>
    <row r="17" spans="1:25" ht="15.75" customHeight="1">
      <c r="A17" s="374"/>
      <c r="B17" s="52" t="s">
        <v>55</v>
      </c>
      <c r="C17" s="53"/>
      <c r="D17" s="53"/>
      <c r="E17" s="43"/>
      <c r="F17" s="239">
        <v>2179</v>
      </c>
      <c r="G17" s="240"/>
      <c r="H17" s="121">
        <v>84763</v>
      </c>
      <c r="I17" s="122">
        <v>122905</v>
      </c>
      <c r="J17" s="117"/>
      <c r="K17" s="120"/>
      <c r="L17" s="117"/>
      <c r="M17" s="119"/>
      <c r="N17" s="121"/>
      <c r="O17" s="131">
        <v>84481</v>
      </c>
      <c r="P17" s="121"/>
      <c r="Q17" s="131"/>
      <c r="R17" s="121"/>
      <c r="S17" s="131"/>
      <c r="T17" s="121"/>
      <c r="U17" s="131"/>
      <c r="V17" s="71"/>
      <c r="W17" s="71"/>
      <c r="X17" s="71"/>
      <c r="Y17" s="71"/>
    </row>
    <row r="18" spans="1:25" ht="15.75" customHeight="1">
      <c r="A18" s="375"/>
      <c r="B18" s="59" t="s">
        <v>56</v>
      </c>
      <c r="C18" s="37"/>
      <c r="D18" s="37"/>
      <c r="E18" s="15"/>
      <c r="F18" s="162">
        <v>1197</v>
      </c>
      <c r="G18" s="166">
        <v>794</v>
      </c>
      <c r="H18" s="132">
        <v>4862</v>
      </c>
      <c r="I18" s="133">
        <v>6918</v>
      </c>
      <c r="J18" s="132">
        <v>0</v>
      </c>
      <c r="K18" s="133">
        <v>0</v>
      </c>
      <c r="L18" s="132">
        <v>0</v>
      </c>
      <c r="M18" s="133">
        <v>0</v>
      </c>
      <c r="N18" s="132"/>
      <c r="O18" s="134">
        <v>0</v>
      </c>
      <c r="P18" s="132">
        <v>0</v>
      </c>
      <c r="Q18" s="134">
        <v>0</v>
      </c>
      <c r="R18" s="132">
        <v>0</v>
      </c>
      <c r="S18" s="134">
        <v>0</v>
      </c>
      <c r="T18" s="132">
        <v>0</v>
      </c>
      <c r="U18" s="134">
        <v>0</v>
      </c>
      <c r="V18" s="71"/>
      <c r="W18" s="71"/>
      <c r="X18" s="71"/>
      <c r="Y18" s="71"/>
    </row>
    <row r="19" spans="1:25" ht="15.75" customHeight="1">
      <c r="A19" s="374" t="s">
        <v>85</v>
      </c>
      <c r="B19" s="66" t="s">
        <v>57</v>
      </c>
      <c r="C19" s="69"/>
      <c r="D19" s="69"/>
      <c r="E19" s="105"/>
      <c r="F19" s="163">
        <v>91</v>
      </c>
      <c r="G19" s="155">
        <v>196</v>
      </c>
      <c r="H19" s="135">
        <v>8869</v>
      </c>
      <c r="I19" s="137">
        <v>7755</v>
      </c>
      <c r="J19" s="135">
        <v>3878</v>
      </c>
      <c r="K19" s="138">
        <v>3625</v>
      </c>
      <c r="L19" s="135">
        <v>151</v>
      </c>
      <c r="M19" s="137">
        <v>322</v>
      </c>
      <c r="N19" s="135">
        <v>12172</v>
      </c>
      <c r="O19" s="138">
        <v>13519</v>
      </c>
      <c r="P19" s="135">
        <v>5860</v>
      </c>
      <c r="Q19" s="138">
        <v>5740</v>
      </c>
      <c r="R19" s="135">
        <v>54711</v>
      </c>
      <c r="S19" s="138">
        <v>49909</v>
      </c>
      <c r="T19" s="135">
        <v>30479</v>
      </c>
      <c r="U19" s="138">
        <v>6925</v>
      </c>
      <c r="V19" s="71"/>
      <c r="W19" s="71"/>
      <c r="X19" s="71"/>
      <c r="Y19" s="71"/>
    </row>
    <row r="20" spans="1:25" ht="15.75" customHeight="1">
      <c r="A20" s="374"/>
      <c r="B20" s="13"/>
      <c r="C20" s="61" t="s">
        <v>58</v>
      </c>
      <c r="D20" s="53"/>
      <c r="E20" s="101"/>
      <c r="F20" s="161">
        <v>89</v>
      </c>
      <c r="G20" s="150">
        <v>193</v>
      </c>
      <c r="H20" s="117">
        <v>5630</v>
      </c>
      <c r="I20" s="119">
        <v>4716</v>
      </c>
      <c r="J20" s="117">
        <v>0</v>
      </c>
      <c r="K20" s="122">
        <v>0</v>
      </c>
      <c r="L20" s="117">
        <v>60</v>
      </c>
      <c r="M20" s="119">
        <v>260</v>
      </c>
      <c r="N20" s="117">
        <v>5988</v>
      </c>
      <c r="O20" s="120">
        <v>6441</v>
      </c>
      <c r="P20" s="117">
        <v>5859</v>
      </c>
      <c r="Q20" s="120">
        <v>5418</v>
      </c>
      <c r="R20" s="117">
        <v>46405</v>
      </c>
      <c r="S20" s="120">
        <v>43016</v>
      </c>
      <c r="T20" s="117">
        <v>3200</v>
      </c>
      <c r="U20" s="120">
        <v>4550</v>
      </c>
      <c r="V20" s="71"/>
      <c r="W20" s="71"/>
      <c r="X20" s="71"/>
      <c r="Y20" s="71"/>
    </row>
    <row r="21" spans="1:25" ht="15.75" customHeight="1">
      <c r="A21" s="374"/>
      <c r="B21" s="26" t="s">
        <v>59</v>
      </c>
      <c r="C21" s="67"/>
      <c r="D21" s="67"/>
      <c r="E21" s="103" t="s">
        <v>197</v>
      </c>
      <c r="F21" s="164">
        <v>91</v>
      </c>
      <c r="G21" s="149">
        <v>196</v>
      </c>
      <c r="H21" s="123">
        <v>8869</v>
      </c>
      <c r="I21" s="125">
        <v>7755</v>
      </c>
      <c r="J21" s="296">
        <v>3878</v>
      </c>
      <c r="K21" s="126">
        <v>3465</v>
      </c>
      <c r="L21" s="123">
        <v>134</v>
      </c>
      <c r="M21" s="125">
        <v>317</v>
      </c>
      <c r="N21" s="123">
        <v>12172</v>
      </c>
      <c r="O21" s="126">
        <v>13519</v>
      </c>
      <c r="P21" s="123">
        <v>5860</v>
      </c>
      <c r="Q21" s="126">
        <v>5571</v>
      </c>
      <c r="R21" s="123">
        <v>54711</v>
      </c>
      <c r="S21" s="126">
        <v>49909</v>
      </c>
      <c r="T21" s="123">
        <v>30410</v>
      </c>
      <c r="U21" s="126">
        <v>6925</v>
      </c>
      <c r="V21" s="71"/>
      <c r="W21" s="71"/>
      <c r="X21" s="71"/>
      <c r="Y21" s="71"/>
    </row>
    <row r="22" spans="1:25" ht="15.75" customHeight="1">
      <c r="A22" s="374"/>
      <c r="B22" s="66" t="s">
        <v>60</v>
      </c>
      <c r="C22" s="69"/>
      <c r="D22" s="69"/>
      <c r="E22" s="105" t="s">
        <v>198</v>
      </c>
      <c r="F22" s="163">
        <v>1211</v>
      </c>
      <c r="G22" s="155">
        <v>1438</v>
      </c>
      <c r="H22" s="135">
        <v>14669</v>
      </c>
      <c r="I22" s="137">
        <v>14496</v>
      </c>
      <c r="J22" s="135">
        <v>12753</v>
      </c>
      <c r="K22" s="138">
        <v>11496</v>
      </c>
      <c r="L22" s="135">
        <v>665</v>
      </c>
      <c r="M22" s="137">
        <v>682</v>
      </c>
      <c r="N22" s="135">
        <v>24153</v>
      </c>
      <c r="O22" s="138">
        <v>21980</v>
      </c>
      <c r="P22" s="135">
        <v>8433</v>
      </c>
      <c r="Q22" s="138">
        <v>7838</v>
      </c>
      <c r="R22" s="135">
        <v>64641</v>
      </c>
      <c r="S22" s="138">
        <v>58025</v>
      </c>
      <c r="T22" s="135">
        <v>13380</v>
      </c>
      <c r="U22" s="138">
        <v>14953</v>
      </c>
      <c r="V22" s="71"/>
      <c r="W22" s="71"/>
      <c r="X22" s="71"/>
      <c r="Y22" s="71"/>
    </row>
    <row r="23" spans="1:25" ht="15.75" customHeight="1">
      <c r="A23" s="374"/>
      <c r="B23" s="8" t="s">
        <v>61</v>
      </c>
      <c r="C23" s="50" t="s">
        <v>62</v>
      </c>
      <c r="D23" s="68"/>
      <c r="E23" s="104"/>
      <c r="F23" s="160">
        <v>1074</v>
      </c>
      <c r="G23" s="139">
        <v>1197</v>
      </c>
      <c r="H23" s="127">
        <v>11349</v>
      </c>
      <c r="I23" s="129">
        <v>10769</v>
      </c>
      <c r="J23" s="127">
        <v>2071</v>
      </c>
      <c r="K23" s="130">
        <v>2113</v>
      </c>
      <c r="L23" s="127">
        <v>286</v>
      </c>
      <c r="M23" s="129">
        <v>274</v>
      </c>
      <c r="N23" s="127">
        <v>8410</v>
      </c>
      <c r="O23" s="130">
        <v>7277</v>
      </c>
      <c r="P23" s="127">
        <v>6867</v>
      </c>
      <c r="Q23" s="130">
        <v>6565</v>
      </c>
      <c r="R23" s="127">
        <v>58182</v>
      </c>
      <c r="S23" s="130">
        <v>51261</v>
      </c>
      <c r="T23" s="127">
        <v>11620</v>
      </c>
      <c r="U23" s="130">
        <v>12625</v>
      </c>
      <c r="V23" s="71"/>
      <c r="W23" s="71"/>
      <c r="X23" s="71"/>
      <c r="Y23" s="71"/>
    </row>
    <row r="24" spans="1:25" ht="15.75" customHeight="1">
      <c r="A24" s="374"/>
      <c r="B24" s="52" t="s">
        <v>199</v>
      </c>
      <c r="C24" s="53"/>
      <c r="D24" s="53"/>
      <c r="E24" s="101" t="s">
        <v>200</v>
      </c>
      <c r="F24" s="161">
        <f>F21-F22</f>
        <v>-1120</v>
      </c>
      <c r="G24" s="150">
        <f aca="true" t="shared" si="5" ref="G24:O24">G21-G22</f>
        <v>-1242</v>
      </c>
      <c r="H24" s="161">
        <f t="shared" si="5"/>
        <v>-5800</v>
      </c>
      <c r="I24" s="150">
        <f t="shared" si="5"/>
        <v>-6741</v>
      </c>
      <c r="J24" s="161">
        <f t="shared" si="5"/>
        <v>-8875</v>
      </c>
      <c r="K24" s="150">
        <f t="shared" si="5"/>
        <v>-8031</v>
      </c>
      <c r="L24" s="161">
        <f t="shared" si="5"/>
        <v>-531</v>
      </c>
      <c r="M24" s="150">
        <f t="shared" si="5"/>
        <v>-365</v>
      </c>
      <c r="N24" s="161">
        <f t="shared" si="5"/>
        <v>-11981</v>
      </c>
      <c r="O24" s="150">
        <f t="shared" si="5"/>
        <v>-8461</v>
      </c>
      <c r="P24" s="161">
        <f aca="true" t="shared" si="6" ref="P24:U24">P21-P22</f>
        <v>-2573</v>
      </c>
      <c r="Q24" s="150">
        <f t="shared" si="6"/>
        <v>-2267</v>
      </c>
      <c r="R24" s="161">
        <f t="shared" si="6"/>
        <v>-9930</v>
      </c>
      <c r="S24" s="150">
        <f t="shared" si="6"/>
        <v>-8116</v>
      </c>
      <c r="T24" s="161">
        <v>17030</v>
      </c>
      <c r="U24" s="150">
        <f t="shared" si="6"/>
        <v>-8028</v>
      </c>
      <c r="V24" s="71"/>
      <c r="W24" s="71"/>
      <c r="X24" s="71"/>
      <c r="Y24" s="71"/>
    </row>
    <row r="25" spans="1:25" ht="15.75" customHeight="1">
      <c r="A25" s="374"/>
      <c r="B25" s="112" t="s">
        <v>63</v>
      </c>
      <c r="C25" s="68"/>
      <c r="D25" s="68"/>
      <c r="E25" s="376" t="s">
        <v>201</v>
      </c>
      <c r="F25" s="378">
        <v>1120</v>
      </c>
      <c r="G25" s="365">
        <v>1242</v>
      </c>
      <c r="H25" s="363">
        <v>5800</v>
      </c>
      <c r="I25" s="365">
        <v>6741</v>
      </c>
      <c r="J25" s="363">
        <v>8875</v>
      </c>
      <c r="K25" s="365">
        <v>8031</v>
      </c>
      <c r="L25" s="363">
        <v>531</v>
      </c>
      <c r="M25" s="365">
        <v>365</v>
      </c>
      <c r="N25" s="363">
        <v>11981</v>
      </c>
      <c r="O25" s="365">
        <v>8461</v>
      </c>
      <c r="P25" s="363">
        <v>2573</v>
      </c>
      <c r="Q25" s="365">
        <v>2267</v>
      </c>
      <c r="R25" s="363">
        <v>9930</v>
      </c>
      <c r="S25" s="365">
        <v>8116</v>
      </c>
      <c r="T25" s="363">
        <v>0</v>
      </c>
      <c r="U25" s="365">
        <v>8028</v>
      </c>
      <c r="V25" s="71"/>
      <c r="W25" s="71"/>
      <c r="X25" s="71"/>
      <c r="Y25" s="71"/>
    </row>
    <row r="26" spans="1:25" ht="15.75" customHeight="1">
      <c r="A26" s="374"/>
      <c r="B26" s="26" t="s">
        <v>64</v>
      </c>
      <c r="C26" s="67"/>
      <c r="D26" s="67"/>
      <c r="E26" s="377"/>
      <c r="F26" s="379"/>
      <c r="G26" s="366"/>
      <c r="H26" s="364"/>
      <c r="I26" s="366"/>
      <c r="J26" s="364"/>
      <c r="K26" s="366"/>
      <c r="L26" s="364"/>
      <c r="M26" s="366"/>
      <c r="N26" s="364"/>
      <c r="O26" s="366"/>
      <c r="P26" s="364"/>
      <c r="Q26" s="366"/>
      <c r="R26" s="364"/>
      <c r="S26" s="366"/>
      <c r="T26" s="364"/>
      <c r="U26" s="366"/>
      <c r="V26" s="71"/>
      <c r="W26" s="71"/>
      <c r="X26" s="71"/>
      <c r="Y26" s="71"/>
    </row>
    <row r="27" spans="1:25" ht="15.75" customHeight="1">
      <c r="A27" s="375"/>
      <c r="B27" s="59" t="s">
        <v>202</v>
      </c>
      <c r="C27" s="37"/>
      <c r="D27" s="37"/>
      <c r="E27" s="106" t="s">
        <v>203</v>
      </c>
      <c r="F27" s="165">
        <f aca="true" t="shared" si="7" ref="F27:O27">F24+F25</f>
        <v>0</v>
      </c>
      <c r="G27" s="151">
        <f t="shared" si="7"/>
        <v>0</v>
      </c>
      <c r="H27" s="165">
        <f t="shared" si="7"/>
        <v>0</v>
      </c>
      <c r="I27" s="151">
        <f t="shared" si="7"/>
        <v>0</v>
      </c>
      <c r="J27" s="165">
        <f t="shared" si="7"/>
        <v>0</v>
      </c>
      <c r="K27" s="151">
        <f t="shared" si="7"/>
        <v>0</v>
      </c>
      <c r="L27" s="165">
        <f t="shared" si="7"/>
        <v>0</v>
      </c>
      <c r="M27" s="151">
        <f t="shared" si="7"/>
        <v>0</v>
      </c>
      <c r="N27" s="165">
        <f t="shared" si="7"/>
        <v>0</v>
      </c>
      <c r="O27" s="151">
        <f t="shared" si="7"/>
        <v>0</v>
      </c>
      <c r="P27" s="165">
        <f aca="true" t="shared" si="8" ref="P27:U27">P24+P25</f>
        <v>0</v>
      </c>
      <c r="Q27" s="151">
        <f t="shared" si="8"/>
        <v>0</v>
      </c>
      <c r="R27" s="165">
        <f t="shared" si="8"/>
        <v>0</v>
      </c>
      <c r="S27" s="151">
        <f t="shared" si="8"/>
        <v>0</v>
      </c>
      <c r="T27" s="165">
        <f t="shared" si="8"/>
        <v>17030</v>
      </c>
      <c r="U27" s="151">
        <f t="shared" si="8"/>
        <v>0</v>
      </c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/>
      <c r="P29" s="71"/>
      <c r="Q29" s="73" t="s">
        <v>101</v>
      </c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87" t="s">
        <v>65</v>
      </c>
      <c r="B30" s="388"/>
      <c r="C30" s="388"/>
      <c r="D30" s="388"/>
      <c r="E30" s="389"/>
      <c r="F30" s="357" t="s">
        <v>309</v>
      </c>
      <c r="G30" s="358"/>
      <c r="H30" s="357" t="s">
        <v>310</v>
      </c>
      <c r="I30" s="358"/>
      <c r="J30" s="357" t="s">
        <v>311</v>
      </c>
      <c r="K30" s="358"/>
      <c r="L30" s="357" t="s">
        <v>312</v>
      </c>
      <c r="M30" s="358"/>
      <c r="N30" s="357" t="s">
        <v>313</v>
      </c>
      <c r="O30" s="358"/>
      <c r="P30" s="357" t="s">
        <v>314</v>
      </c>
      <c r="Q30" s="358"/>
      <c r="R30" s="148"/>
      <c r="S30" s="72"/>
      <c r="T30" s="148"/>
      <c r="U30" s="72"/>
      <c r="V30" s="148"/>
      <c r="W30" s="72"/>
      <c r="X30" s="148"/>
      <c r="Y30" s="72"/>
    </row>
    <row r="31" spans="1:25" ht="15.75" customHeight="1">
      <c r="A31" s="390"/>
      <c r="B31" s="391"/>
      <c r="C31" s="391"/>
      <c r="D31" s="391"/>
      <c r="E31" s="392"/>
      <c r="F31" s="178" t="s">
        <v>283</v>
      </c>
      <c r="G31" s="51" t="s">
        <v>1</v>
      </c>
      <c r="H31" s="178" t="s">
        <v>283</v>
      </c>
      <c r="I31" s="51" t="s">
        <v>1</v>
      </c>
      <c r="J31" s="178" t="s">
        <v>283</v>
      </c>
      <c r="K31" s="51" t="s">
        <v>1</v>
      </c>
      <c r="L31" s="178" t="s">
        <v>283</v>
      </c>
      <c r="M31" s="51" t="s">
        <v>1</v>
      </c>
      <c r="N31" s="178" t="s">
        <v>283</v>
      </c>
      <c r="O31" s="238" t="s">
        <v>1</v>
      </c>
      <c r="P31" s="178" t="s">
        <v>283</v>
      </c>
      <c r="Q31" s="238" t="s">
        <v>1</v>
      </c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373" t="s">
        <v>86</v>
      </c>
      <c r="B32" s="47" t="s">
        <v>46</v>
      </c>
      <c r="C32" s="48"/>
      <c r="D32" s="48"/>
      <c r="E32" s="16" t="s">
        <v>37</v>
      </c>
      <c r="F32" s="135">
        <v>487</v>
      </c>
      <c r="G32" s="136">
        <v>282</v>
      </c>
      <c r="H32" s="113">
        <v>960</v>
      </c>
      <c r="I32" s="115">
        <v>1079</v>
      </c>
      <c r="J32" s="113">
        <v>544</v>
      </c>
      <c r="K32" s="116">
        <v>494</v>
      </c>
      <c r="L32" s="297">
        <v>867</v>
      </c>
      <c r="M32" s="311">
        <v>859</v>
      </c>
      <c r="N32" s="312">
        <v>1961</v>
      </c>
      <c r="O32" s="313">
        <v>8276</v>
      </c>
      <c r="P32" s="312">
        <v>568</v>
      </c>
      <c r="Q32" s="313">
        <v>578</v>
      </c>
      <c r="R32" s="136"/>
      <c r="S32" s="136"/>
      <c r="T32" s="147"/>
      <c r="U32" s="147"/>
      <c r="V32" s="136"/>
      <c r="W32" s="136"/>
      <c r="X32" s="147"/>
      <c r="Y32" s="147"/>
    </row>
    <row r="33" spans="1:25" ht="15.75" customHeight="1">
      <c r="A33" s="380"/>
      <c r="B33" s="14"/>
      <c r="C33" s="50" t="s">
        <v>66</v>
      </c>
      <c r="D33" s="68"/>
      <c r="E33" s="108"/>
      <c r="F33" s="127">
        <v>78</v>
      </c>
      <c r="G33" s="128">
        <v>15</v>
      </c>
      <c r="H33" s="127">
        <v>856</v>
      </c>
      <c r="I33" s="129">
        <v>850</v>
      </c>
      <c r="J33" s="127">
        <v>206</v>
      </c>
      <c r="K33" s="130">
        <v>234</v>
      </c>
      <c r="L33" s="307">
        <v>105</v>
      </c>
      <c r="M33" s="314">
        <v>104</v>
      </c>
      <c r="N33" s="307">
        <v>1399</v>
      </c>
      <c r="O33" s="315">
        <v>5449</v>
      </c>
      <c r="P33" s="307">
        <v>156</v>
      </c>
      <c r="Q33" s="315">
        <v>149</v>
      </c>
      <c r="R33" s="136"/>
      <c r="S33" s="136"/>
      <c r="T33" s="147"/>
      <c r="U33" s="147"/>
      <c r="V33" s="136"/>
      <c r="W33" s="136"/>
      <c r="X33" s="147"/>
      <c r="Y33" s="147"/>
    </row>
    <row r="34" spans="1:25" ht="15.75" customHeight="1">
      <c r="A34" s="380"/>
      <c r="B34" s="14"/>
      <c r="C34" s="12"/>
      <c r="D34" s="61" t="s">
        <v>67</v>
      </c>
      <c r="E34" s="102"/>
      <c r="F34" s="117">
        <v>0</v>
      </c>
      <c r="G34" s="118">
        <v>0</v>
      </c>
      <c r="H34" s="117">
        <v>856</v>
      </c>
      <c r="I34" s="119">
        <v>850</v>
      </c>
      <c r="J34" s="117">
        <v>206</v>
      </c>
      <c r="K34" s="120">
        <v>234</v>
      </c>
      <c r="L34" s="305">
        <v>105</v>
      </c>
      <c r="M34" s="316">
        <v>104</v>
      </c>
      <c r="N34" s="305">
        <v>1377</v>
      </c>
      <c r="O34" s="269">
        <v>1377</v>
      </c>
      <c r="P34" s="305">
        <v>156</v>
      </c>
      <c r="Q34" s="269">
        <v>149</v>
      </c>
      <c r="R34" s="136"/>
      <c r="S34" s="136"/>
      <c r="T34" s="147"/>
      <c r="U34" s="147"/>
      <c r="V34" s="136"/>
      <c r="W34" s="136"/>
      <c r="X34" s="147"/>
      <c r="Y34" s="147"/>
    </row>
    <row r="35" spans="1:25" ht="15.75" customHeight="1">
      <c r="A35" s="380"/>
      <c r="B35" s="11"/>
      <c r="C35" s="31" t="s">
        <v>68</v>
      </c>
      <c r="D35" s="67"/>
      <c r="E35" s="109"/>
      <c r="F35" s="123">
        <v>409</v>
      </c>
      <c r="G35" s="124">
        <v>267</v>
      </c>
      <c r="H35" s="123">
        <v>104</v>
      </c>
      <c r="I35" s="125">
        <v>229</v>
      </c>
      <c r="J35" s="144">
        <v>338</v>
      </c>
      <c r="K35" s="145">
        <v>260</v>
      </c>
      <c r="L35" s="296">
        <v>762</v>
      </c>
      <c r="M35" s="317">
        <v>755</v>
      </c>
      <c r="N35" s="296">
        <v>562</v>
      </c>
      <c r="O35" s="318">
        <v>2827</v>
      </c>
      <c r="P35" s="296">
        <v>412</v>
      </c>
      <c r="Q35" s="318">
        <v>429</v>
      </c>
      <c r="R35" s="136"/>
      <c r="S35" s="136"/>
      <c r="T35" s="147"/>
      <c r="U35" s="147"/>
      <c r="V35" s="136"/>
      <c r="W35" s="136"/>
      <c r="X35" s="147"/>
      <c r="Y35" s="147"/>
    </row>
    <row r="36" spans="1:25" ht="15.75" customHeight="1">
      <c r="A36" s="380"/>
      <c r="B36" s="66" t="s">
        <v>49</v>
      </c>
      <c r="C36" s="69"/>
      <c r="D36" s="69"/>
      <c r="E36" s="16" t="s">
        <v>38</v>
      </c>
      <c r="F36" s="135">
        <v>471</v>
      </c>
      <c r="G36" s="136">
        <v>267</v>
      </c>
      <c r="H36" s="135">
        <v>614</v>
      </c>
      <c r="I36" s="137">
        <v>601</v>
      </c>
      <c r="J36" s="135">
        <v>544</v>
      </c>
      <c r="K36" s="138">
        <v>494</v>
      </c>
      <c r="L36" s="297">
        <v>452</v>
      </c>
      <c r="M36" s="311">
        <v>455</v>
      </c>
      <c r="N36" s="297">
        <v>1539</v>
      </c>
      <c r="O36" s="319">
        <v>3799</v>
      </c>
      <c r="P36" s="297">
        <v>568</v>
      </c>
      <c r="Q36" s="319">
        <v>578</v>
      </c>
      <c r="R36" s="136"/>
      <c r="S36" s="136"/>
      <c r="T36" s="136"/>
      <c r="U36" s="136"/>
      <c r="V36" s="136"/>
      <c r="W36" s="136"/>
      <c r="X36" s="147"/>
      <c r="Y36" s="147"/>
    </row>
    <row r="37" spans="1:25" ht="15.75" customHeight="1">
      <c r="A37" s="380"/>
      <c r="B37" s="14"/>
      <c r="C37" s="61" t="s">
        <v>69</v>
      </c>
      <c r="D37" s="53"/>
      <c r="E37" s="102"/>
      <c r="F37" s="117">
        <v>471</v>
      </c>
      <c r="G37" s="118">
        <v>267</v>
      </c>
      <c r="H37" s="117">
        <v>581</v>
      </c>
      <c r="I37" s="119">
        <v>555</v>
      </c>
      <c r="J37" s="117">
        <v>544</v>
      </c>
      <c r="K37" s="120">
        <v>494</v>
      </c>
      <c r="L37" s="305">
        <v>208</v>
      </c>
      <c r="M37" s="316">
        <v>195</v>
      </c>
      <c r="N37" s="305">
        <v>1077</v>
      </c>
      <c r="O37" s="269">
        <v>1089</v>
      </c>
      <c r="P37" s="305">
        <v>507</v>
      </c>
      <c r="Q37" s="269">
        <v>499</v>
      </c>
      <c r="R37" s="136"/>
      <c r="S37" s="136"/>
      <c r="T37" s="136"/>
      <c r="U37" s="136"/>
      <c r="V37" s="136"/>
      <c r="W37" s="136"/>
      <c r="X37" s="147"/>
      <c r="Y37" s="147"/>
    </row>
    <row r="38" spans="1:25" ht="15.75" customHeight="1">
      <c r="A38" s="380"/>
      <c r="B38" s="11"/>
      <c r="C38" s="61" t="s">
        <v>70</v>
      </c>
      <c r="D38" s="53"/>
      <c r="E38" s="102"/>
      <c r="F38" s="161">
        <v>0</v>
      </c>
      <c r="G38" s="150">
        <v>0</v>
      </c>
      <c r="H38" s="117">
        <v>33</v>
      </c>
      <c r="I38" s="119">
        <v>46</v>
      </c>
      <c r="J38" s="117">
        <v>0</v>
      </c>
      <c r="K38" s="145">
        <v>0</v>
      </c>
      <c r="L38" s="305">
        <v>244</v>
      </c>
      <c r="M38" s="316">
        <v>260</v>
      </c>
      <c r="N38" s="305">
        <v>462</v>
      </c>
      <c r="O38" s="269">
        <v>2710</v>
      </c>
      <c r="P38" s="305">
        <v>61</v>
      </c>
      <c r="Q38" s="269">
        <v>79</v>
      </c>
      <c r="R38" s="147"/>
      <c r="S38" s="147"/>
      <c r="T38" s="136"/>
      <c r="U38" s="136"/>
      <c r="V38" s="136"/>
      <c r="W38" s="136"/>
      <c r="X38" s="147"/>
      <c r="Y38" s="147"/>
    </row>
    <row r="39" spans="1:25" ht="15.75" customHeight="1">
      <c r="A39" s="381"/>
      <c r="B39" s="6" t="s">
        <v>71</v>
      </c>
      <c r="C39" s="7"/>
      <c r="D39" s="7"/>
      <c r="E39" s="110" t="s">
        <v>204</v>
      </c>
      <c r="F39" s="165">
        <f aca="true" t="shared" si="9" ref="F39:O39">F32-F36</f>
        <v>16</v>
      </c>
      <c r="G39" s="151">
        <f t="shared" si="9"/>
        <v>15</v>
      </c>
      <c r="H39" s="165">
        <f t="shared" si="9"/>
        <v>346</v>
      </c>
      <c r="I39" s="151">
        <f t="shared" si="9"/>
        <v>478</v>
      </c>
      <c r="J39" s="165">
        <f t="shared" si="9"/>
        <v>0</v>
      </c>
      <c r="K39" s="151">
        <f t="shared" si="9"/>
        <v>0</v>
      </c>
      <c r="L39" s="320">
        <f t="shared" si="9"/>
        <v>415</v>
      </c>
      <c r="M39" s="321">
        <f t="shared" si="9"/>
        <v>404</v>
      </c>
      <c r="N39" s="320">
        <f t="shared" si="9"/>
        <v>422</v>
      </c>
      <c r="O39" s="321">
        <f t="shared" si="9"/>
        <v>4477</v>
      </c>
      <c r="P39" s="320">
        <f>P32-P36</f>
        <v>0</v>
      </c>
      <c r="Q39" s="321">
        <f>Q32-Q36</f>
        <v>0</v>
      </c>
      <c r="R39" s="136"/>
      <c r="S39" s="136"/>
      <c r="T39" s="136"/>
      <c r="U39" s="136"/>
      <c r="V39" s="136"/>
      <c r="W39" s="136"/>
      <c r="X39" s="147"/>
      <c r="Y39" s="147"/>
    </row>
    <row r="40" spans="1:25" ht="15.75" customHeight="1">
      <c r="A40" s="373" t="s">
        <v>87</v>
      </c>
      <c r="B40" s="66" t="s">
        <v>72</v>
      </c>
      <c r="C40" s="69"/>
      <c r="D40" s="69"/>
      <c r="E40" s="16" t="s">
        <v>40</v>
      </c>
      <c r="F40" s="163">
        <v>4987</v>
      </c>
      <c r="G40" s="155">
        <v>7267</v>
      </c>
      <c r="H40" s="135"/>
      <c r="I40" s="137">
        <v>0</v>
      </c>
      <c r="J40" s="135"/>
      <c r="K40" s="138"/>
      <c r="L40" s="297">
        <v>462</v>
      </c>
      <c r="M40" s="311">
        <v>498</v>
      </c>
      <c r="N40" s="297">
        <v>596</v>
      </c>
      <c r="O40" s="319">
        <v>621</v>
      </c>
      <c r="P40" s="297">
        <v>611</v>
      </c>
      <c r="Q40" s="319">
        <v>694</v>
      </c>
      <c r="R40" s="136"/>
      <c r="S40" s="136"/>
      <c r="T40" s="147"/>
      <c r="U40" s="147"/>
      <c r="V40" s="147"/>
      <c r="W40" s="147"/>
      <c r="X40" s="136"/>
      <c r="Y40" s="136"/>
    </row>
    <row r="41" spans="1:25" ht="15.75" customHeight="1">
      <c r="A41" s="382"/>
      <c r="B41" s="11"/>
      <c r="C41" s="61" t="s">
        <v>73</v>
      </c>
      <c r="D41" s="53"/>
      <c r="E41" s="102"/>
      <c r="F41" s="167"/>
      <c r="G41" s="169">
        <v>0</v>
      </c>
      <c r="H41" s="144"/>
      <c r="I41" s="145">
        <v>0</v>
      </c>
      <c r="J41" s="117"/>
      <c r="K41" s="120"/>
      <c r="L41" s="305">
        <v>83</v>
      </c>
      <c r="M41" s="316">
        <v>16</v>
      </c>
      <c r="N41" s="305">
        <v>348</v>
      </c>
      <c r="O41" s="269">
        <v>381</v>
      </c>
      <c r="P41" s="305">
        <v>143</v>
      </c>
      <c r="Q41" s="269">
        <v>130</v>
      </c>
      <c r="R41" s="147"/>
      <c r="S41" s="147"/>
      <c r="T41" s="147"/>
      <c r="U41" s="147"/>
      <c r="V41" s="147"/>
      <c r="W41" s="147"/>
      <c r="X41" s="136"/>
      <c r="Y41" s="136"/>
    </row>
    <row r="42" spans="1:25" ht="15.75" customHeight="1">
      <c r="A42" s="382"/>
      <c r="B42" s="66" t="s">
        <v>60</v>
      </c>
      <c r="C42" s="69"/>
      <c r="D42" s="69"/>
      <c r="E42" s="16" t="s">
        <v>41</v>
      </c>
      <c r="F42" s="163">
        <v>4993</v>
      </c>
      <c r="G42" s="155">
        <v>7278</v>
      </c>
      <c r="H42" s="135">
        <v>346</v>
      </c>
      <c r="I42" s="137">
        <v>478</v>
      </c>
      <c r="J42" s="135"/>
      <c r="K42" s="138"/>
      <c r="L42" s="297">
        <v>877</v>
      </c>
      <c r="M42" s="311">
        <v>903</v>
      </c>
      <c r="N42" s="297">
        <v>1018</v>
      </c>
      <c r="O42" s="319">
        <v>5121</v>
      </c>
      <c r="P42" s="297">
        <v>611</v>
      </c>
      <c r="Q42" s="319">
        <v>694</v>
      </c>
      <c r="R42" s="136"/>
      <c r="S42" s="136"/>
      <c r="T42" s="147"/>
      <c r="U42" s="147"/>
      <c r="V42" s="136"/>
      <c r="W42" s="136"/>
      <c r="X42" s="136"/>
      <c r="Y42" s="136"/>
    </row>
    <row r="43" spans="1:25" ht="15.75" customHeight="1">
      <c r="A43" s="382"/>
      <c r="B43" s="11"/>
      <c r="C43" s="61" t="s">
        <v>74</v>
      </c>
      <c r="D43" s="53"/>
      <c r="E43" s="102"/>
      <c r="F43" s="161">
        <v>4379</v>
      </c>
      <c r="G43" s="150">
        <v>6375</v>
      </c>
      <c r="H43" s="117">
        <v>346</v>
      </c>
      <c r="I43" s="119">
        <v>478</v>
      </c>
      <c r="J43" s="144"/>
      <c r="K43" s="145"/>
      <c r="L43" s="305">
        <v>692</v>
      </c>
      <c r="M43" s="316">
        <v>674</v>
      </c>
      <c r="N43" s="305">
        <v>296</v>
      </c>
      <c r="O43" s="269">
        <v>320</v>
      </c>
      <c r="P43" s="305">
        <v>460</v>
      </c>
      <c r="Q43" s="269">
        <v>562</v>
      </c>
      <c r="R43" s="147"/>
      <c r="S43" s="136"/>
      <c r="T43" s="147"/>
      <c r="U43" s="147"/>
      <c r="V43" s="136"/>
      <c r="W43" s="136"/>
      <c r="X43" s="147"/>
      <c r="Y43" s="147"/>
    </row>
    <row r="44" spans="1:25" ht="15.75" customHeight="1">
      <c r="A44" s="383"/>
      <c r="B44" s="59" t="s">
        <v>71</v>
      </c>
      <c r="C44" s="37"/>
      <c r="D44" s="37"/>
      <c r="E44" s="110" t="s">
        <v>205</v>
      </c>
      <c r="F44" s="162">
        <f aca="true" t="shared" si="10" ref="F44:O44">F40-F42</f>
        <v>-6</v>
      </c>
      <c r="G44" s="166">
        <f t="shared" si="10"/>
        <v>-11</v>
      </c>
      <c r="H44" s="162">
        <f t="shared" si="10"/>
        <v>-346</v>
      </c>
      <c r="I44" s="166">
        <f t="shared" si="10"/>
        <v>-478</v>
      </c>
      <c r="J44" s="162">
        <f t="shared" si="10"/>
        <v>0</v>
      </c>
      <c r="K44" s="166">
        <f t="shared" si="10"/>
        <v>0</v>
      </c>
      <c r="L44" s="322">
        <f t="shared" si="10"/>
        <v>-415</v>
      </c>
      <c r="M44" s="323">
        <f t="shared" si="10"/>
        <v>-405</v>
      </c>
      <c r="N44" s="322">
        <f>N40-N42</f>
        <v>-422</v>
      </c>
      <c r="O44" s="323">
        <f t="shared" si="10"/>
        <v>-4500</v>
      </c>
      <c r="P44" s="322">
        <f>P40-P42</f>
        <v>0</v>
      </c>
      <c r="Q44" s="323">
        <f>Q40-Q42</f>
        <v>0</v>
      </c>
      <c r="R44" s="136"/>
      <c r="S44" s="136"/>
      <c r="T44" s="147"/>
      <c r="U44" s="147"/>
      <c r="V44" s="136"/>
      <c r="W44" s="136"/>
      <c r="X44" s="136"/>
      <c r="Y44" s="136"/>
    </row>
    <row r="45" spans="1:25" ht="15.75" customHeight="1">
      <c r="A45" s="384" t="s">
        <v>79</v>
      </c>
      <c r="B45" s="20" t="s">
        <v>75</v>
      </c>
      <c r="C45" s="9"/>
      <c r="D45" s="9"/>
      <c r="E45" s="111" t="s">
        <v>206</v>
      </c>
      <c r="F45" s="168">
        <f aca="true" t="shared" si="11" ref="F45:N45">F39+F44</f>
        <v>10</v>
      </c>
      <c r="G45" s="152">
        <f t="shared" si="11"/>
        <v>4</v>
      </c>
      <c r="H45" s="168">
        <f t="shared" si="11"/>
        <v>0</v>
      </c>
      <c r="I45" s="152">
        <f t="shared" si="11"/>
        <v>0</v>
      </c>
      <c r="J45" s="168">
        <f t="shared" si="11"/>
        <v>0</v>
      </c>
      <c r="K45" s="152">
        <f t="shared" si="11"/>
        <v>0</v>
      </c>
      <c r="L45" s="304">
        <f t="shared" si="11"/>
        <v>0</v>
      </c>
      <c r="M45" s="324">
        <f t="shared" si="11"/>
        <v>-1</v>
      </c>
      <c r="N45" s="304">
        <f t="shared" si="11"/>
        <v>0</v>
      </c>
      <c r="O45" s="324">
        <f>O39+O44</f>
        <v>-23</v>
      </c>
      <c r="P45" s="304">
        <f>P39+P44</f>
        <v>0</v>
      </c>
      <c r="Q45" s="324">
        <f>Q39+Q44</f>
        <v>0</v>
      </c>
      <c r="R45" s="136"/>
      <c r="S45" s="136"/>
      <c r="T45" s="136"/>
      <c r="U45" s="136"/>
      <c r="V45" s="136"/>
      <c r="W45" s="136"/>
      <c r="X45" s="136"/>
      <c r="Y45" s="136"/>
    </row>
    <row r="46" spans="1:25" ht="15.75" customHeight="1">
      <c r="A46" s="385"/>
      <c r="B46" s="52" t="s">
        <v>76</v>
      </c>
      <c r="C46" s="53"/>
      <c r="D46" s="53"/>
      <c r="E46" s="53"/>
      <c r="F46" s="167">
        <v>0</v>
      </c>
      <c r="G46" s="169">
        <v>0</v>
      </c>
      <c r="H46" s="144"/>
      <c r="I46" s="145">
        <v>0</v>
      </c>
      <c r="J46" s="144"/>
      <c r="K46" s="145"/>
      <c r="L46" s="117"/>
      <c r="M46" s="118"/>
      <c r="N46" s="144"/>
      <c r="O46" s="131">
        <v>0</v>
      </c>
      <c r="P46" s="144"/>
      <c r="Q46" s="131">
        <v>0</v>
      </c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385"/>
      <c r="B47" s="52" t="s">
        <v>77</v>
      </c>
      <c r="C47" s="53"/>
      <c r="D47" s="53"/>
      <c r="E47" s="53"/>
      <c r="F47" s="117">
        <v>10</v>
      </c>
      <c r="G47" s="118">
        <v>4</v>
      </c>
      <c r="H47" s="117"/>
      <c r="I47" s="119">
        <v>0</v>
      </c>
      <c r="J47" s="117"/>
      <c r="K47" s="120"/>
      <c r="L47" s="117"/>
      <c r="M47" s="118"/>
      <c r="N47" s="117"/>
      <c r="O47" s="150">
        <v>0</v>
      </c>
      <c r="P47" s="117"/>
      <c r="Q47" s="150">
        <v>0</v>
      </c>
      <c r="R47" s="136"/>
      <c r="S47" s="136"/>
      <c r="T47" s="136"/>
      <c r="U47" s="136"/>
      <c r="V47" s="136"/>
      <c r="W47" s="136"/>
      <c r="X47" s="136"/>
      <c r="Y47" s="136"/>
    </row>
    <row r="48" spans="1:25" ht="15.75" customHeight="1">
      <c r="A48" s="386"/>
      <c r="B48" s="59" t="s">
        <v>78</v>
      </c>
      <c r="C48" s="37"/>
      <c r="D48" s="37"/>
      <c r="E48" s="37"/>
      <c r="F48" s="140">
        <v>0</v>
      </c>
      <c r="G48" s="141">
        <v>0</v>
      </c>
      <c r="H48" s="140"/>
      <c r="I48" s="142">
        <v>0</v>
      </c>
      <c r="J48" s="140"/>
      <c r="K48" s="143"/>
      <c r="L48" s="140"/>
      <c r="M48" s="141"/>
      <c r="N48" s="140"/>
      <c r="O48" s="151">
        <v>0</v>
      </c>
      <c r="P48" s="140"/>
      <c r="Q48" s="151">
        <v>0</v>
      </c>
      <c r="R48" s="136"/>
      <c r="S48" s="136"/>
      <c r="T48" s="136"/>
      <c r="U48" s="136"/>
      <c r="V48" s="136"/>
      <c r="W48" s="136"/>
      <c r="X48" s="136"/>
      <c r="Y48" s="136"/>
    </row>
    <row r="49" spans="1:15" ht="15.75" customHeight="1">
      <c r="A49" s="27" t="s">
        <v>207</v>
      </c>
      <c r="O49" s="5"/>
    </row>
    <row r="50" spans="1:15" ht="15.75" customHeight="1">
      <c r="A50" s="27"/>
      <c r="O50" s="14"/>
    </row>
  </sheetData>
  <sheetProtection/>
  <mergeCells count="3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  <mergeCell ref="T6:U6"/>
    <mergeCell ref="T25:T26"/>
    <mergeCell ref="U25:U26"/>
    <mergeCell ref="P30:Q30"/>
    <mergeCell ref="P6:Q6"/>
    <mergeCell ref="P25:P26"/>
    <mergeCell ref="Q25:Q26"/>
    <mergeCell ref="R6:S6"/>
    <mergeCell ref="R25:R26"/>
    <mergeCell ref="S25:S2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600" verticalDpi="600" orientation="landscape" paperSize="8" scale="75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view="pageBreakPreview" zoomScale="75" zoomScaleSheetLayoutView="75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M36" sqref="M36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22" width="12.59765625" style="1" customWidth="1"/>
    <col min="23" max="16384" width="9" style="1" customWidth="1"/>
  </cols>
  <sheetData>
    <row r="1" spans="1:4" ht="33.75" customHeight="1">
      <c r="A1" s="185" t="s">
        <v>0</v>
      </c>
      <c r="B1" s="185"/>
      <c r="C1" s="241" t="s">
        <v>301</v>
      </c>
      <c r="D1" s="242"/>
    </row>
    <row r="3" spans="1:20" ht="15" customHeight="1">
      <c r="A3" s="45" t="s">
        <v>208</v>
      </c>
      <c r="B3" s="45"/>
      <c r="C3" s="45"/>
      <c r="D3" s="45"/>
      <c r="E3" s="45"/>
      <c r="F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5" customHeight="1">
      <c r="A4" s="45"/>
      <c r="B4" s="45"/>
      <c r="C4" s="45"/>
      <c r="D4" s="45"/>
      <c r="E4" s="45"/>
      <c r="F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2" ht="15" customHeight="1">
      <c r="A5" s="243"/>
      <c r="B5" s="243" t="s">
        <v>284</v>
      </c>
      <c r="C5" s="243"/>
      <c r="D5" s="243"/>
      <c r="H5" s="46"/>
      <c r="V5" s="46" t="s">
        <v>209</v>
      </c>
    </row>
    <row r="6" spans="1:22" ht="15" customHeight="1">
      <c r="A6" s="244"/>
      <c r="B6" s="245"/>
      <c r="C6" s="245"/>
      <c r="D6" s="245"/>
      <c r="E6" s="396" t="s">
        <v>315</v>
      </c>
      <c r="F6" s="397"/>
      <c r="G6" s="398" t="s">
        <v>317</v>
      </c>
      <c r="H6" s="399"/>
      <c r="I6" s="398" t="s">
        <v>318</v>
      </c>
      <c r="J6" s="403"/>
      <c r="K6" s="398" t="s">
        <v>325</v>
      </c>
      <c r="L6" s="399"/>
      <c r="M6" s="398" t="s">
        <v>326</v>
      </c>
      <c r="N6" s="399"/>
      <c r="O6" s="398" t="s">
        <v>327</v>
      </c>
      <c r="P6" s="399"/>
      <c r="Q6" s="398" t="s">
        <v>328</v>
      </c>
      <c r="R6" s="400"/>
      <c r="S6" s="398" t="s">
        <v>329</v>
      </c>
      <c r="T6" s="399"/>
      <c r="U6" s="400" t="s">
        <v>330</v>
      </c>
      <c r="V6" s="399"/>
    </row>
    <row r="7" spans="1:22" ht="15" customHeight="1">
      <c r="A7" s="246"/>
      <c r="B7" s="247"/>
      <c r="C7" s="247"/>
      <c r="D7" s="247"/>
      <c r="E7" s="248" t="s">
        <v>283</v>
      </c>
      <c r="F7" s="35" t="s">
        <v>1</v>
      </c>
      <c r="G7" s="248" t="s">
        <v>283</v>
      </c>
      <c r="H7" s="35" t="s">
        <v>1</v>
      </c>
      <c r="I7" s="248" t="s">
        <v>283</v>
      </c>
      <c r="J7" s="35" t="s">
        <v>1</v>
      </c>
      <c r="K7" s="248" t="s">
        <v>283</v>
      </c>
      <c r="L7" s="35" t="s">
        <v>1</v>
      </c>
      <c r="M7" s="248" t="s">
        <v>283</v>
      </c>
      <c r="N7" s="35" t="s">
        <v>1</v>
      </c>
      <c r="O7" s="248" t="s">
        <v>283</v>
      </c>
      <c r="P7" s="35" t="s">
        <v>1</v>
      </c>
      <c r="Q7" s="248" t="s">
        <v>283</v>
      </c>
      <c r="R7" s="35" t="s">
        <v>1</v>
      </c>
      <c r="S7" s="248" t="s">
        <v>283</v>
      </c>
      <c r="T7" s="35" t="s">
        <v>1</v>
      </c>
      <c r="U7" s="248" t="s">
        <v>283</v>
      </c>
      <c r="V7" s="35" t="s">
        <v>1</v>
      </c>
    </row>
    <row r="8" spans="1:22" ht="18" customHeight="1">
      <c r="A8" s="395" t="s">
        <v>210</v>
      </c>
      <c r="B8" s="249" t="s">
        <v>211</v>
      </c>
      <c r="C8" s="250"/>
      <c r="D8" s="250"/>
      <c r="E8" s="251">
        <v>1</v>
      </c>
      <c r="F8" s="252">
        <v>1</v>
      </c>
      <c r="G8" s="251">
        <v>47</v>
      </c>
      <c r="H8" s="253">
        <v>47</v>
      </c>
      <c r="I8" s="251">
        <v>10</v>
      </c>
      <c r="J8" s="252">
        <v>10</v>
      </c>
      <c r="K8" s="251">
        <v>94</v>
      </c>
      <c r="L8" s="253">
        <v>95</v>
      </c>
      <c r="M8" s="251">
        <v>2</v>
      </c>
      <c r="N8" s="253">
        <v>2</v>
      </c>
      <c r="O8" s="325"/>
      <c r="P8" s="253">
        <v>1</v>
      </c>
      <c r="Q8" s="251">
        <v>1</v>
      </c>
      <c r="R8" s="253">
        <v>2</v>
      </c>
      <c r="S8" s="251">
        <v>6</v>
      </c>
      <c r="T8" s="253">
        <v>6</v>
      </c>
      <c r="U8" s="251">
        <v>1</v>
      </c>
      <c r="V8" s="253">
        <v>1</v>
      </c>
    </row>
    <row r="9" spans="1:22" ht="18" customHeight="1">
      <c r="A9" s="349"/>
      <c r="B9" s="395" t="s">
        <v>212</v>
      </c>
      <c r="C9" s="207" t="s">
        <v>213</v>
      </c>
      <c r="D9" s="208"/>
      <c r="E9" s="254">
        <v>28383</v>
      </c>
      <c r="F9" s="255">
        <v>28383</v>
      </c>
      <c r="G9" s="254">
        <v>24266</v>
      </c>
      <c r="H9" s="256">
        <v>24266</v>
      </c>
      <c r="I9" s="254">
        <v>1400</v>
      </c>
      <c r="J9" s="255">
        <v>1400</v>
      </c>
      <c r="K9" s="254">
        <v>1500</v>
      </c>
      <c r="L9" s="256">
        <v>1500</v>
      </c>
      <c r="M9" s="254">
        <v>10</v>
      </c>
      <c r="N9" s="256">
        <v>10</v>
      </c>
      <c r="O9" s="326"/>
      <c r="P9" s="256">
        <v>170</v>
      </c>
      <c r="Q9" s="254">
        <v>36436</v>
      </c>
      <c r="R9" s="256">
        <v>36466</v>
      </c>
      <c r="S9" s="254">
        <v>14144</v>
      </c>
      <c r="T9" s="256">
        <v>14144</v>
      </c>
      <c r="U9" s="254">
        <v>55</v>
      </c>
      <c r="V9" s="256">
        <v>55</v>
      </c>
    </row>
    <row r="10" spans="1:22" ht="18" customHeight="1">
      <c r="A10" s="349"/>
      <c r="B10" s="349"/>
      <c r="C10" s="52" t="s">
        <v>214</v>
      </c>
      <c r="D10" s="53"/>
      <c r="E10" s="257">
        <v>28383</v>
      </c>
      <c r="F10" s="258">
        <v>28383</v>
      </c>
      <c r="G10" s="257">
        <v>18724</v>
      </c>
      <c r="H10" s="259">
        <v>18724</v>
      </c>
      <c r="I10" s="257">
        <v>1304</v>
      </c>
      <c r="J10" s="258">
        <v>1304</v>
      </c>
      <c r="K10" s="257">
        <v>750</v>
      </c>
      <c r="L10" s="259">
        <v>750</v>
      </c>
      <c r="M10" s="257">
        <v>5</v>
      </c>
      <c r="N10" s="259">
        <v>5</v>
      </c>
      <c r="O10" s="327"/>
      <c r="P10" s="259">
        <v>170</v>
      </c>
      <c r="Q10" s="257">
        <v>36436</v>
      </c>
      <c r="R10" s="259">
        <v>36436</v>
      </c>
      <c r="S10" s="257">
        <v>14084</v>
      </c>
      <c r="T10" s="259">
        <v>14084</v>
      </c>
      <c r="U10" s="257">
        <v>50</v>
      </c>
      <c r="V10" s="259">
        <v>50</v>
      </c>
    </row>
    <row r="11" spans="1:22" ht="18" customHeight="1">
      <c r="A11" s="349"/>
      <c r="B11" s="349"/>
      <c r="C11" s="52" t="s">
        <v>215</v>
      </c>
      <c r="D11" s="53"/>
      <c r="E11" s="257" t="s">
        <v>316</v>
      </c>
      <c r="F11" s="258" t="s">
        <v>316</v>
      </c>
      <c r="G11" s="257" t="s">
        <v>316</v>
      </c>
      <c r="H11" s="259" t="s">
        <v>316</v>
      </c>
      <c r="I11" s="257" t="s">
        <v>316</v>
      </c>
      <c r="J11" s="258" t="s">
        <v>316</v>
      </c>
      <c r="K11" s="257" t="s">
        <v>316</v>
      </c>
      <c r="L11" s="259" t="s">
        <v>316</v>
      </c>
      <c r="M11" s="257" t="s">
        <v>316</v>
      </c>
      <c r="N11" s="259" t="s">
        <v>316</v>
      </c>
      <c r="O11" s="327"/>
      <c r="P11" s="259">
        <v>0</v>
      </c>
      <c r="Q11" s="257">
        <v>0</v>
      </c>
      <c r="R11" s="259">
        <v>0</v>
      </c>
      <c r="S11" s="257">
        <v>0</v>
      </c>
      <c r="T11" s="259">
        <v>0</v>
      </c>
      <c r="U11" s="257">
        <v>0</v>
      </c>
      <c r="V11" s="259">
        <v>0</v>
      </c>
    </row>
    <row r="12" spans="1:22" ht="18" customHeight="1">
      <c r="A12" s="349"/>
      <c r="B12" s="349"/>
      <c r="C12" s="52" t="s">
        <v>216</v>
      </c>
      <c r="D12" s="53"/>
      <c r="E12" s="257" t="s">
        <v>316</v>
      </c>
      <c r="F12" s="258" t="s">
        <v>316</v>
      </c>
      <c r="G12" s="257">
        <v>5423</v>
      </c>
      <c r="H12" s="259">
        <v>5423</v>
      </c>
      <c r="I12" s="257">
        <v>35</v>
      </c>
      <c r="J12" s="258">
        <v>35</v>
      </c>
      <c r="K12" s="257">
        <v>741</v>
      </c>
      <c r="L12" s="259">
        <v>746</v>
      </c>
      <c r="M12" s="257">
        <v>5</v>
      </c>
      <c r="N12" s="259">
        <v>5</v>
      </c>
      <c r="O12" s="327"/>
      <c r="P12" s="259">
        <v>0</v>
      </c>
      <c r="Q12" s="257">
        <v>0</v>
      </c>
      <c r="R12" s="259">
        <v>30</v>
      </c>
      <c r="S12" s="257">
        <v>30</v>
      </c>
      <c r="T12" s="259">
        <v>30</v>
      </c>
      <c r="U12" s="257">
        <v>0</v>
      </c>
      <c r="V12" s="259">
        <v>0</v>
      </c>
    </row>
    <row r="13" spans="1:22" ht="18" customHeight="1">
      <c r="A13" s="349"/>
      <c r="B13" s="349"/>
      <c r="C13" s="52" t="s">
        <v>217</v>
      </c>
      <c r="D13" s="53"/>
      <c r="E13" s="257" t="s">
        <v>316</v>
      </c>
      <c r="F13" s="258" t="s">
        <v>316</v>
      </c>
      <c r="G13" s="257" t="s">
        <v>316</v>
      </c>
      <c r="H13" s="259" t="s">
        <v>316</v>
      </c>
      <c r="I13" s="257" t="s">
        <v>316</v>
      </c>
      <c r="J13" s="258" t="s">
        <v>316</v>
      </c>
      <c r="K13" s="257" t="s">
        <v>316</v>
      </c>
      <c r="L13" s="259" t="s">
        <v>316</v>
      </c>
      <c r="M13" s="257" t="s">
        <v>316</v>
      </c>
      <c r="N13" s="259" t="s">
        <v>316</v>
      </c>
      <c r="O13" s="327"/>
      <c r="P13" s="259">
        <v>0</v>
      </c>
      <c r="Q13" s="257">
        <v>0</v>
      </c>
      <c r="R13" s="259">
        <v>0</v>
      </c>
      <c r="S13" s="257">
        <v>0</v>
      </c>
      <c r="T13" s="259">
        <v>0</v>
      </c>
      <c r="U13" s="257">
        <v>0</v>
      </c>
      <c r="V13" s="259">
        <v>0</v>
      </c>
    </row>
    <row r="14" spans="1:22" ht="18" customHeight="1">
      <c r="A14" s="350"/>
      <c r="B14" s="350"/>
      <c r="C14" s="59" t="s">
        <v>79</v>
      </c>
      <c r="D14" s="37"/>
      <c r="E14" s="260" t="s">
        <v>316</v>
      </c>
      <c r="F14" s="261" t="s">
        <v>316</v>
      </c>
      <c r="G14" s="260">
        <v>119</v>
      </c>
      <c r="H14" s="262">
        <v>119</v>
      </c>
      <c r="I14" s="260">
        <v>61</v>
      </c>
      <c r="J14" s="261">
        <v>61</v>
      </c>
      <c r="K14" s="260">
        <v>9</v>
      </c>
      <c r="L14" s="262">
        <v>4</v>
      </c>
      <c r="M14" s="260" t="s">
        <v>316</v>
      </c>
      <c r="N14" s="262" t="s">
        <v>316</v>
      </c>
      <c r="O14" s="328"/>
      <c r="P14" s="262">
        <v>0</v>
      </c>
      <c r="Q14" s="260">
        <v>0</v>
      </c>
      <c r="R14" s="262">
        <v>0</v>
      </c>
      <c r="S14" s="260">
        <v>30</v>
      </c>
      <c r="T14" s="262">
        <v>30</v>
      </c>
      <c r="U14" s="260">
        <v>5</v>
      </c>
      <c r="V14" s="262">
        <v>5</v>
      </c>
    </row>
    <row r="15" spans="1:22" ht="18" customHeight="1">
      <c r="A15" s="348" t="s">
        <v>218</v>
      </c>
      <c r="B15" s="395" t="s">
        <v>219</v>
      </c>
      <c r="C15" s="207" t="s">
        <v>220</v>
      </c>
      <c r="D15" s="208"/>
      <c r="E15" s="263">
        <v>5190</v>
      </c>
      <c r="F15" s="264">
        <v>6287</v>
      </c>
      <c r="G15" s="263">
        <v>3891</v>
      </c>
      <c r="H15" s="152">
        <v>7028</v>
      </c>
      <c r="I15" s="263">
        <v>66</v>
      </c>
      <c r="J15" s="264">
        <v>199</v>
      </c>
      <c r="K15" s="263">
        <v>1053</v>
      </c>
      <c r="L15" s="152">
        <v>1350</v>
      </c>
      <c r="M15" s="263">
        <v>18</v>
      </c>
      <c r="N15" s="152">
        <v>12</v>
      </c>
      <c r="O15" s="329"/>
      <c r="P15" s="152">
        <v>237</v>
      </c>
      <c r="Q15" s="263">
        <v>21128</v>
      </c>
      <c r="R15" s="152">
        <v>14706</v>
      </c>
      <c r="S15" s="263">
        <v>4834</v>
      </c>
      <c r="T15" s="152">
        <v>5994</v>
      </c>
      <c r="U15" s="263">
        <v>1710</v>
      </c>
      <c r="V15" s="152">
        <v>1364</v>
      </c>
    </row>
    <row r="16" spans="1:22" ht="18" customHeight="1">
      <c r="A16" s="349"/>
      <c r="B16" s="349"/>
      <c r="C16" s="52" t="s">
        <v>221</v>
      </c>
      <c r="D16" s="53"/>
      <c r="E16" s="117">
        <v>131632</v>
      </c>
      <c r="F16" s="119">
        <v>131081</v>
      </c>
      <c r="G16" s="117">
        <v>29895</v>
      </c>
      <c r="H16" s="150">
        <v>31070</v>
      </c>
      <c r="I16" s="117" t="s">
        <v>316</v>
      </c>
      <c r="J16" s="119" t="s">
        <v>316</v>
      </c>
      <c r="K16" s="117">
        <v>7480</v>
      </c>
      <c r="L16" s="150">
        <v>6911</v>
      </c>
      <c r="M16" s="117">
        <v>23</v>
      </c>
      <c r="N16" s="150">
        <v>27</v>
      </c>
      <c r="O16" s="330"/>
      <c r="P16" s="150">
        <v>414</v>
      </c>
      <c r="Q16" s="117">
        <v>52268</v>
      </c>
      <c r="R16" s="150">
        <v>68010</v>
      </c>
      <c r="S16" s="117">
        <v>39085</v>
      </c>
      <c r="T16" s="150">
        <v>38958</v>
      </c>
      <c r="U16" s="117">
        <v>3402</v>
      </c>
      <c r="V16" s="150">
        <v>3475</v>
      </c>
    </row>
    <row r="17" spans="1:22" ht="18" customHeight="1">
      <c r="A17" s="349"/>
      <c r="B17" s="349"/>
      <c r="C17" s="52" t="s">
        <v>222</v>
      </c>
      <c r="D17" s="53"/>
      <c r="E17" s="117">
        <v>33</v>
      </c>
      <c r="F17" s="119">
        <v>45</v>
      </c>
      <c r="G17" s="117" t="s">
        <v>316</v>
      </c>
      <c r="H17" s="150" t="s">
        <v>316</v>
      </c>
      <c r="I17" s="117" t="s">
        <v>316</v>
      </c>
      <c r="J17" s="119" t="s">
        <v>316</v>
      </c>
      <c r="K17" s="117" t="s">
        <v>316</v>
      </c>
      <c r="L17" s="150" t="s">
        <v>316</v>
      </c>
      <c r="M17" s="117" t="s">
        <v>316</v>
      </c>
      <c r="N17" s="150" t="s">
        <v>316</v>
      </c>
      <c r="O17" s="330"/>
      <c r="P17" s="150">
        <v>0</v>
      </c>
      <c r="Q17" s="117">
        <v>0</v>
      </c>
      <c r="R17" s="150">
        <v>0</v>
      </c>
      <c r="S17" s="117">
        <v>0</v>
      </c>
      <c r="T17" s="150">
        <v>0</v>
      </c>
      <c r="U17" s="117">
        <v>0</v>
      </c>
      <c r="V17" s="150">
        <v>0</v>
      </c>
    </row>
    <row r="18" spans="1:22" ht="18" customHeight="1">
      <c r="A18" s="349"/>
      <c r="B18" s="350"/>
      <c r="C18" s="59" t="s">
        <v>223</v>
      </c>
      <c r="D18" s="37"/>
      <c r="E18" s="165">
        <v>136855</v>
      </c>
      <c r="F18" s="265">
        <v>137413</v>
      </c>
      <c r="G18" s="165">
        <v>33786</v>
      </c>
      <c r="H18" s="265">
        <v>38099</v>
      </c>
      <c r="I18" s="165">
        <v>66</v>
      </c>
      <c r="J18" s="265">
        <v>199</v>
      </c>
      <c r="K18" s="165">
        <v>8533</v>
      </c>
      <c r="L18" s="265">
        <v>8261</v>
      </c>
      <c r="M18" s="165">
        <v>41</v>
      </c>
      <c r="N18" s="265">
        <v>39</v>
      </c>
      <c r="O18" s="331"/>
      <c r="P18" s="265">
        <v>651</v>
      </c>
      <c r="Q18" s="165">
        <v>73396</v>
      </c>
      <c r="R18" s="265">
        <v>82716</v>
      </c>
      <c r="S18" s="165">
        <v>43919</v>
      </c>
      <c r="T18" s="265">
        <v>44952</v>
      </c>
      <c r="U18" s="165">
        <v>5112</v>
      </c>
      <c r="V18" s="265">
        <v>4839</v>
      </c>
    </row>
    <row r="19" spans="1:22" ht="18" customHeight="1">
      <c r="A19" s="349"/>
      <c r="B19" s="395" t="s">
        <v>224</v>
      </c>
      <c r="C19" s="207" t="s">
        <v>225</v>
      </c>
      <c r="D19" s="208"/>
      <c r="E19" s="168">
        <v>3050</v>
      </c>
      <c r="F19" s="152">
        <v>3940</v>
      </c>
      <c r="G19" s="168">
        <v>3714</v>
      </c>
      <c r="H19" s="152">
        <v>7497</v>
      </c>
      <c r="I19" s="168">
        <v>3546</v>
      </c>
      <c r="J19" s="152">
        <v>3563</v>
      </c>
      <c r="K19" s="168">
        <v>531</v>
      </c>
      <c r="L19" s="152">
        <v>572</v>
      </c>
      <c r="M19" s="168">
        <v>4</v>
      </c>
      <c r="N19" s="152">
        <v>5</v>
      </c>
      <c r="O19" s="332"/>
      <c r="P19" s="152">
        <v>103</v>
      </c>
      <c r="Q19" s="168">
        <v>7854</v>
      </c>
      <c r="R19" s="152">
        <v>8095</v>
      </c>
      <c r="S19" s="168">
        <v>4459</v>
      </c>
      <c r="T19" s="152">
        <v>4664</v>
      </c>
      <c r="U19" s="168">
        <v>967</v>
      </c>
      <c r="V19" s="152">
        <v>709</v>
      </c>
    </row>
    <row r="20" spans="1:22" ht="18" customHeight="1">
      <c r="A20" s="349"/>
      <c r="B20" s="349"/>
      <c r="C20" s="52" t="s">
        <v>226</v>
      </c>
      <c r="D20" s="53"/>
      <c r="E20" s="161">
        <v>23543</v>
      </c>
      <c r="F20" s="150">
        <v>25380</v>
      </c>
      <c r="G20" s="161">
        <v>26000</v>
      </c>
      <c r="H20" s="150">
        <v>26792</v>
      </c>
      <c r="I20" s="161" t="s">
        <v>316</v>
      </c>
      <c r="J20" s="150" t="s">
        <v>316</v>
      </c>
      <c r="K20" s="161">
        <v>2554</v>
      </c>
      <c r="L20" s="150">
        <v>2285</v>
      </c>
      <c r="M20" s="161">
        <v>4</v>
      </c>
      <c r="N20" s="150">
        <v>4</v>
      </c>
      <c r="O20" s="333"/>
      <c r="P20" s="150">
        <v>331</v>
      </c>
      <c r="Q20" s="161">
        <v>26576</v>
      </c>
      <c r="R20" s="150">
        <v>39398</v>
      </c>
      <c r="S20" s="161">
        <v>15354</v>
      </c>
      <c r="T20" s="150">
        <v>17335</v>
      </c>
      <c r="U20" s="161">
        <v>3461</v>
      </c>
      <c r="V20" s="150">
        <v>3471</v>
      </c>
    </row>
    <row r="21" spans="1:22" s="270" customFormat="1" ht="18" customHeight="1">
      <c r="A21" s="349"/>
      <c r="B21" s="349"/>
      <c r="C21" s="266" t="s">
        <v>227</v>
      </c>
      <c r="D21" s="267"/>
      <c r="E21" s="268">
        <v>81678</v>
      </c>
      <c r="F21" s="269">
        <v>79533</v>
      </c>
      <c r="G21" s="268" t="s">
        <v>316</v>
      </c>
      <c r="H21" s="269" t="s">
        <v>316</v>
      </c>
      <c r="I21" s="268" t="s">
        <v>316</v>
      </c>
      <c r="J21" s="269" t="s">
        <v>316</v>
      </c>
      <c r="K21" s="268" t="s">
        <v>316</v>
      </c>
      <c r="L21" s="269" t="s">
        <v>316</v>
      </c>
      <c r="M21" s="268" t="s">
        <v>316</v>
      </c>
      <c r="N21" s="269" t="s">
        <v>316</v>
      </c>
      <c r="O21" s="333"/>
      <c r="P21" s="269">
        <v>0</v>
      </c>
      <c r="Q21" s="268">
        <v>0</v>
      </c>
      <c r="R21" s="269">
        <v>0</v>
      </c>
      <c r="S21" s="268">
        <v>0</v>
      </c>
      <c r="T21" s="269">
        <v>0</v>
      </c>
      <c r="U21" s="268">
        <v>0</v>
      </c>
      <c r="V21" s="269">
        <v>0</v>
      </c>
    </row>
    <row r="22" spans="1:22" ht="18" customHeight="1">
      <c r="A22" s="349"/>
      <c r="B22" s="350"/>
      <c r="C22" s="6" t="s">
        <v>228</v>
      </c>
      <c r="D22" s="7"/>
      <c r="E22" s="320">
        <v>108272</v>
      </c>
      <c r="F22" s="321">
        <v>108854</v>
      </c>
      <c r="G22" s="165">
        <v>29714</v>
      </c>
      <c r="H22" s="151">
        <v>34289</v>
      </c>
      <c r="I22" s="165">
        <v>3546</v>
      </c>
      <c r="J22" s="151">
        <v>3563</v>
      </c>
      <c r="K22" s="165">
        <v>3085</v>
      </c>
      <c r="L22" s="151">
        <v>2857</v>
      </c>
      <c r="M22" s="165">
        <v>8</v>
      </c>
      <c r="N22" s="151">
        <v>9</v>
      </c>
      <c r="O22" s="331"/>
      <c r="P22" s="151">
        <v>434</v>
      </c>
      <c r="Q22" s="165">
        <v>34430</v>
      </c>
      <c r="R22" s="151">
        <v>44493</v>
      </c>
      <c r="S22" s="165">
        <v>19813</v>
      </c>
      <c r="T22" s="151">
        <v>21998</v>
      </c>
      <c r="U22" s="165">
        <v>4428</v>
      </c>
      <c r="V22" s="151">
        <v>4181</v>
      </c>
    </row>
    <row r="23" spans="1:22" ht="18" customHeight="1">
      <c r="A23" s="349"/>
      <c r="B23" s="395" t="s">
        <v>229</v>
      </c>
      <c r="C23" s="207" t="s">
        <v>230</v>
      </c>
      <c r="D23" s="208"/>
      <c r="E23" s="304">
        <v>28383</v>
      </c>
      <c r="F23" s="324">
        <v>28383</v>
      </c>
      <c r="G23" s="168">
        <v>24266</v>
      </c>
      <c r="H23" s="152">
        <v>24266</v>
      </c>
      <c r="I23" s="168">
        <v>1400</v>
      </c>
      <c r="J23" s="152">
        <v>1400</v>
      </c>
      <c r="K23" s="168">
        <v>1500</v>
      </c>
      <c r="L23" s="152">
        <v>1500</v>
      </c>
      <c r="M23" s="168">
        <v>10</v>
      </c>
      <c r="N23" s="152">
        <v>10</v>
      </c>
      <c r="O23" s="332"/>
      <c r="P23" s="152">
        <v>85</v>
      </c>
      <c r="Q23" s="168">
        <v>19015</v>
      </c>
      <c r="R23" s="152">
        <v>19015</v>
      </c>
      <c r="S23" s="168">
        <v>7389</v>
      </c>
      <c r="T23" s="152">
        <v>7389</v>
      </c>
      <c r="U23" s="168">
        <v>55</v>
      </c>
      <c r="V23" s="152">
        <v>55</v>
      </c>
    </row>
    <row r="24" spans="1:22" ht="18" customHeight="1">
      <c r="A24" s="349"/>
      <c r="B24" s="349"/>
      <c r="C24" s="52" t="s">
        <v>231</v>
      </c>
      <c r="D24" s="53"/>
      <c r="E24" s="268">
        <v>201</v>
      </c>
      <c r="F24" s="269">
        <v>176</v>
      </c>
      <c r="G24" s="161" t="s">
        <v>319</v>
      </c>
      <c r="H24" s="150" t="s">
        <v>320</v>
      </c>
      <c r="I24" s="161" t="s">
        <v>321</v>
      </c>
      <c r="J24" s="150" t="s">
        <v>322</v>
      </c>
      <c r="K24" s="161">
        <v>3948</v>
      </c>
      <c r="L24" s="150">
        <v>3904</v>
      </c>
      <c r="M24" s="161">
        <v>23</v>
      </c>
      <c r="N24" s="150">
        <v>19</v>
      </c>
      <c r="O24" s="333"/>
      <c r="P24" s="150">
        <v>132</v>
      </c>
      <c r="Q24" s="161">
        <v>19951</v>
      </c>
      <c r="R24" s="150">
        <v>19208</v>
      </c>
      <c r="S24" s="161">
        <v>16718</v>
      </c>
      <c r="T24" s="150">
        <v>15565</v>
      </c>
      <c r="U24" s="161">
        <v>629</v>
      </c>
      <c r="V24" s="150">
        <v>603</v>
      </c>
    </row>
    <row r="25" spans="1:22" ht="18" customHeight="1">
      <c r="A25" s="349"/>
      <c r="B25" s="349"/>
      <c r="C25" s="52" t="s">
        <v>232</v>
      </c>
      <c r="D25" s="53"/>
      <c r="E25" s="268" t="s">
        <v>316</v>
      </c>
      <c r="F25" s="269" t="s">
        <v>316</v>
      </c>
      <c r="G25" s="161" t="s">
        <v>316</v>
      </c>
      <c r="H25" s="150" t="s">
        <v>316</v>
      </c>
      <c r="I25" s="161" t="s">
        <v>316</v>
      </c>
      <c r="J25" s="150" t="s">
        <v>316</v>
      </c>
      <c r="K25" s="161" t="s">
        <v>316</v>
      </c>
      <c r="L25" s="150" t="s">
        <v>316</v>
      </c>
      <c r="M25" s="161" t="s">
        <v>316</v>
      </c>
      <c r="N25" s="150" t="s">
        <v>316</v>
      </c>
      <c r="O25" s="333"/>
      <c r="P25" s="150">
        <v>0</v>
      </c>
      <c r="Q25" s="161">
        <v>0</v>
      </c>
      <c r="R25" s="150">
        <v>0</v>
      </c>
      <c r="S25" s="161">
        <v>0</v>
      </c>
      <c r="T25" s="150">
        <v>0</v>
      </c>
      <c r="U25" s="161">
        <v>0</v>
      </c>
      <c r="V25" s="150">
        <v>0</v>
      </c>
    </row>
    <row r="26" spans="1:22" ht="18" customHeight="1">
      <c r="A26" s="349"/>
      <c r="B26" s="350"/>
      <c r="C26" s="57" t="s">
        <v>233</v>
      </c>
      <c r="D26" s="58"/>
      <c r="E26" s="335">
        <v>28584</v>
      </c>
      <c r="F26" s="321">
        <v>28559</v>
      </c>
      <c r="G26" s="271">
        <v>4071</v>
      </c>
      <c r="H26" s="151">
        <v>3812</v>
      </c>
      <c r="I26" s="142" t="s">
        <v>323</v>
      </c>
      <c r="J26" s="151" t="s">
        <v>324</v>
      </c>
      <c r="K26" s="271">
        <v>5448</v>
      </c>
      <c r="L26" s="151">
        <v>5404</v>
      </c>
      <c r="M26" s="271">
        <v>33</v>
      </c>
      <c r="N26" s="151">
        <v>29</v>
      </c>
      <c r="O26" s="334"/>
      <c r="P26" s="151">
        <v>217</v>
      </c>
      <c r="Q26" s="271">
        <v>38966</v>
      </c>
      <c r="R26" s="151">
        <v>38223</v>
      </c>
      <c r="S26" s="271">
        <v>24107</v>
      </c>
      <c r="T26" s="151">
        <v>22953</v>
      </c>
      <c r="U26" s="271">
        <v>684</v>
      </c>
      <c r="V26" s="151">
        <v>658</v>
      </c>
    </row>
    <row r="27" spans="1:22" ht="18" customHeight="1">
      <c r="A27" s="350"/>
      <c r="B27" s="59" t="s">
        <v>234</v>
      </c>
      <c r="C27" s="37"/>
      <c r="D27" s="37"/>
      <c r="E27" s="336">
        <v>136855</v>
      </c>
      <c r="F27" s="321">
        <v>137413</v>
      </c>
      <c r="G27" s="165">
        <v>33786</v>
      </c>
      <c r="H27" s="151">
        <v>38099</v>
      </c>
      <c r="I27" s="272">
        <v>66</v>
      </c>
      <c r="J27" s="151">
        <v>199</v>
      </c>
      <c r="K27" s="165">
        <v>8533</v>
      </c>
      <c r="L27" s="151">
        <v>8261</v>
      </c>
      <c r="M27" s="165">
        <v>41</v>
      </c>
      <c r="N27" s="151">
        <v>39</v>
      </c>
      <c r="O27" s="331"/>
      <c r="P27" s="151">
        <v>651</v>
      </c>
      <c r="Q27" s="165">
        <v>73396</v>
      </c>
      <c r="R27" s="151">
        <v>82716</v>
      </c>
      <c r="S27" s="165">
        <v>43919</v>
      </c>
      <c r="T27" s="151">
        <v>44952</v>
      </c>
      <c r="U27" s="165">
        <v>5112</v>
      </c>
      <c r="V27" s="151">
        <v>4839</v>
      </c>
    </row>
    <row r="28" spans="1:22" ht="18" customHeight="1">
      <c r="A28" s="395" t="s">
        <v>235</v>
      </c>
      <c r="B28" s="395" t="s">
        <v>236</v>
      </c>
      <c r="C28" s="207" t="s">
        <v>237</v>
      </c>
      <c r="D28" s="273" t="s">
        <v>37</v>
      </c>
      <c r="E28" s="304">
        <v>6422</v>
      </c>
      <c r="F28" s="324">
        <v>6201</v>
      </c>
      <c r="G28" s="168">
        <v>6807</v>
      </c>
      <c r="H28" s="152">
        <v>7065</v>
      </c>
      <c r="I28" s="168">
        <v>0</v>
      </c>
      <c r="J28" s="152">
        <v>1580</v>
      </c>
      <c r="K28" s="168">
        <v>2030</v>
      </c>
      <c r="L28" s="152">
        <v>2078</v>
      </c>
      <c r="M28" s="168">
        <v>35</v>
      </c>
      <c r="N28" s="152">
        <v>37</v>
      </c>
      <c r="O28" s="332"/>
      <c r="P28" s="152">
        <v>506</v>
      </c>
      <c r="Q28" s="168">
        <v>5757</v>
      </c>
      <c r="R28" s="152">
        <v>8261</v>
      </c>
      <c r="S28" s="168">
        <v>10082</v>
      </c>
      <c r="T28" s="152">
        <v>9907</v>
      </c>
      <c r="U28" s="168">
        <v>6316</v>
      </c>
      <c r="V28" s="152">
        <v>5456</v>
      </c>
    </row>
    <row r="29" spans="1:22" ht="18" customHeight="1">
      <c r="A29" s="349"/>
      <c r="B29" s="349"/>
      <c r="C29" s="52" t="s">
        <v>238</v>
      </c>
      <c r="D29" s="274" t="s">
        <v>38</v>
      </c>
      <c r="E29" s="161">
        <v>5538</v>
      </c>
      <c r="F29" s="150">
        <v>5502</v>
      </c>
      <c r="G29" s="161">
        <v>6128</v>
      </c>
      <c r="H29" s="150">
        <v>6286</v>
      </c>
      <c r="I29" s="161">
        <v>0</v>
      </c>
      <c r="J29" s="150">
        <v>578</v>
      </c>
      <c r="K29" s="161">
        <v>1470</v>
      </c>
      <c r="L29" s="150">
        <v>1464</v>
      </c>
      <c r="M29" s="161">
        <v>27</v>
      </c>
      <c r="N29" s="150">
        <v>31</v>
      </c>
      <c r="O29" s="333"/>
      <c r="P29" s="150">
        <v>494</v>
      </c>
      <c r="Q29" s="161">
        <v>4039</v>
      </c>
      <c r="R29" s="150">
        <v>5778</v>
      </c>
      <c r="S29" s="161">
        <v>7727</v>
      </c>
      <c r="T29" s="150">
        <v>7326</v>
      </c>
      <c r="U29" s="161">
        <v>6029</v>
      </c>
      <c r="V29" s="150">
        <v>5187</v>
      </c>
    </row>
    <row r="30" spans="1:22" ht="18" customHeight="1">
      <c r="A30" s="349"/>
      <c r="B30" s="349"/>
      <c r="C30" s="52" t="s">
        <v>239</v>
      </c>
      <c r="D30" s="274" t="s">
        <v>240</v>
      </c>
      <c r="E30" s="161">
        <v>470</v>
      </c>
      <c r="F30" s="150">
        <v>455</v>
      </c>
      <c r="G30" s="117">
        <v>0</v>
      </c>
      <c r="H30" s="150">
        <v>0</v>
      </c>
      <c r="I30" s="161">
        <v>6</v>
      </c>
      <c r="J30" s="150">
        <v>919</v>
      </c>
      <c r="K30" s="161">
        <v>329</v>
      </c>
      <c r="L30" s="150">
        <v>346</v>
      </c>
      <c r="M30" s="161">
        <v>0</v>
      </c>
      <c r="N30" s="150">
        <v>0</v>
      </c>
      <c r="O30" s="333"/>
      <c r="P30" s="150">
        <v>53</v>
      </c>
      <c r="Q30" s="161">
        <v>392</v>
      </c>
      <c r="R30" s="150">
        <v>1000</v>
      </c>
      <c r="S30" s="161">
        <v>388</v>
      </c>
      <c r="T30" s="150">
        <v>388</v>
      </c>
      <c r="U30" s="161">
        <v>222</v>
      </c>
      <c r="V30" s="150">
        <v>222</v>
      </c>
    </row>
    <row r="31" spans="1:23" ht="18" customHeight="1">
      <c r="A31" s="349"/>
      <c r="B31" s="349"/>
      <c r="C31" s="6" t="s">
        <v>241</v>
      </c>
      <c r="D31" s="275" t="s">
        <v>242</v>
      </c>
      <c r="E31" s="165">
        <f aca="true" t="shared" si="0" ref="E31:J31">E28-E29-E30</f>
        <v>414</v>
      </c>
      <c r="F31" s="265">
        <f t="shared" si="0"/>
        <v>244</v>
      </c>
      <c r="G31" s="165">
        <f t="shared" si="0"/>
        <v>679</v>
      </c>
      <c r="H31" s="265">
        <f t="shared" si="0"/>
        <v>779</v>
      </c>
      <c r="I31" s="165">
        <f t="shared" si="0"/>
        <v>-6</v>
      </c>
      <c r="J31" s="276">
        <f t="shared" si="0"/>
        <v>83</v>
      </c>
      <c r="K31" s="165">
        <f aca="true" t="shared" si="1" ref="K31:T31">K28-K29-K30</f>
        <v>231</v>
      </c>
      <c r="L31" s="276">
        <f t="shared" si="1"/>
        <v>268</v>
      </c>
      <c r="M31" s="165">
        <f t="shared" si="1"/>
        <v>8</v>
      </c>
      <c r="N31" s="265">
        <f t="shared" si="1"/>
        <v>6</v>
      </c>
      <c r="O31" s="331">
        <f t="shared" si="1"/>
        <v>0</v>
      </c>
      <c r="P31" s="276">
        <f t="shared" si="1"/>
        <v>-41</v>
      </c>
      <c r="Q31" s="165">
        <f t="shared" si="1"/>
        <v>1326</v>
      </c>
      <c r="R31" s="265">
        <f t="shared" si="1"/>
        <v>1483</v>
      </c>
      <c r="S31" s="165">
        <f t="shared" si="1"/>
        <v>1967</v>
      </c>
      <c r="T31" s="276">
        <f t="shared" si="1"/>
        <v>2193</v>
      </c>
      <c r="U31" s="165">
        <f>U28-U29-U30</f>
        <v>65</v>
      </c>
      <c r="V31" s="265">
        <f>V28-V29-V30</f>
        <v>47</v>
      </c>
      <c r="W31" s="8"/>
    </row>
    <row r="32" spans="1:22" ht="18" customHeight="1">
      <c r="A32" s="349"/>
      <c r="B32" s="349"/>
      <c r="C32" s="207" t="s">
        <v>243</v>
      </c>
      <c r="D32" s="273" t="s">
        <v>244</v>
      </c>
      <c r="E32" s="168">
        <v>64</v>
      </c>
      <c r="F32" s="152">
        <v>290</v>
      </c>
      <c r="G32" s="168">
        <v>57</v>
      </c>
      <c r="H32" s="152">
        <v>167</v>
      </c>
      <c r="I32" s="168">
        <v>0</v>
      </c>
      <c r="J32" s="152">
        <v>5</v>
      </c>
      <c r="K32" s="168">
        <v>4</v>
      </c>
      <c r="L32" s="152">
        <v>5</v>
      </c>
      <c r="M32" s="168">
        <v>1</v>
      </c>
      <c r="N32" s="152">
        <v>0</v>
      </c>
      <c r="O32" s="332"/>
      <c r="P32" s="152">
        <v>1</v>
      </c>
      <c r="Q32" s="168">
        <v>60</v>
      </c>
      <c r="R32" s="152">
        <v>39</v>
      </c>
      <c r="S32" s="168">
        <v>54</v>
      </c>
      <c r="T32" s="152">
        <v>82</v>
      </c>
      <c r="U32" s="168">
        <v>1</v>
      </c>
      <c r="V32" s="152">
        <v>3</v>
      </c>
    </row>
    <row r="33" spans="1:22" ht="18" customHeight="1">
      <c r="A33" s="349"/>
      <c r="B33" s="349"/>
      <c r="C33" s="52" t="s">
        <v>245</v>
      </c>
      <c r="D33" s="274" t="s">
        <v>246</v>
      </c>
      <c r="E33" s="161">
        <v>454</v>
      </c>
      <c r="F33" s="150">
        <v>518</v>
      </c>
      <c r="G33" s="161">
        <v>326</v>
      </c>
      <c r="H33" s="150">
        <v>390</v>
      </c>
      <c r="I33" s="161">
        <v>0</v>
      </c>
      <c r="J33" s="150">
        <v>1</v>
      </c>
      <c r="K33" s="161">
        <v>33</v>
      </c>
      <c r="L33" s="150">
        <v>37</v>
      </c>
      <c r="M33" s="161">
        <v>0</v>
      </c>
      <c r="N33" s="150">
        <v>0</v>
      </c>
      <c r="O33" s="333"/>
      <c r="P33" s="150">
        <v>0</v>
      </c>
      <c r="Q33" s="161">
        <v>492</v>
      </c>
      <c r="R33" s="150">
        <v>641</v>
      </c>
      <c r="S33" s="161">
        <v>83</v>
      </c>
      <c r="T33" s="150">
        <v>113</v>
      </c>
      <c r="U33" s="161">
        <v>11</v>
      </c>
      <c r="V33" s="150">
        <v>11</v>
      </c>
    </row>
    <row r="34" spans="1:22" ht="18" customHeight="1">
      <c r="A34" s="349"/>
      <c r="B34" s="350"/>
      <c r="C34" s="6" t="s">
        <v>247</v>
      </c>
      <c r="D34" s="275" t="s">
        <v>248</v>
      </c>
      <c r="E34" s="165">
        <f aca="true" t="shared" si="2" ref="E34:J34">E31+E32-E33</f>
        <v>24</v>
      </c>
      <c r="F34" s="151">
        <f t="shared" si="2"/>
        <v>16</v>
      </c>
      <c r="G34" s="165">
        <f t="shared" si="2"/>
        <v>410</v>
      </c>
      <c r="H34" s="151">
        <f t="shared" si="2"/>
        <v>556</v>
      </c>
      <c r="I34" s="165">
        <f t="shared" si="2"/>
        <v>-6</v>
      </c>
      <c r="J34" s="151">
        <f t="shared" si="2"/>
        <v>87</v>
      </c>
      <c r="K34" s="165">
        <f aca="true" t="shared" si="3" ref="K34:T34">K31+K32-K33</f>
        <v>202</v>
      </c>
      <c r="L34" s="151">
        <f t="shared" si="3"/>
        <v>236</v>
      </c>
      <c r="M34" s="320">
        <f>M31+M32-M33-1</f>
        <v>8</v>
      </c>
      <c r="N34" s="151">
        <f t="shared" si="3"/>
        <v>6</v>
      </c>
      <c r="O34" s="331">
        <f t="shared" si="3"/>
        <v>0</v>
      </c>
      <c r="P34" s="151">
        <f t="shared" si="3"/>
        <v>-40</v>
      </c>
      <c r="Q34" s="165">
        <f t="shared" si="3"/>
        <v>894</v>
      </c>
      <c r="R34" s="151">
        <f t="shared" si="3"/>
        <v>881</v>
      </c>
      <c r="S34" s="165">
        <f t="shared" si="3"/>
        <v>1938</v>
      </c>
      <c r="T34" s="151">
        <f t="shared" si="3"/>
        <v>2162</v>
      </c>
      <c r="U34" s="165">
        <f>U31+U32-U33</f>
        <v>55</v>
      </c>
      <c r="V34" s="151">
        <f>V31+V32-V33</f>
        <v>39</v>
      </c>
    </row>
    <row r="35" spans="1:22" ht="18" customHeight="1">
      <c r="A35" s="349"/>
      <c r="B35" s="395" t="s">
        <v>249</v>
      </c>
      <c r="C35" s="207" t="s">
        <v>250</v>
      </c>
      <c r="D35" s="273" t="s">
        <v>251</v>
      </c>
      <c r="E35" s="168">
        <v>0</v>
      </c>
      <c r="F35" s="152">
        <v>0</v>
      </c>
      <c r="G35" s="168">
        <v>39</v>
      </c>
      <c r="H35" s="152">
        <v>0</v>
      </c>
      <c r="I35" s="168">
        <v>0</v>
      </c>
      <c r="J35" s="152">
        <v>0</v>
      </c>
      <c r="K35" s="168">
        <v>0</v>
      </c>
      <c r="L35" s="152">
        <v>0</v>
      </c>
      <c r="M35" s="168">
        <v>0</v>
      </c>
      <c r="N35" s="152">
        <v>0</v>
      </c>
      <c r="O35" s="332"/>
      <c r="P35" s="152">
        <v>0</v>
      </c>
      <c r="Q35" s="168">
        <v>8248</v>
      </c>
      <c r="R35" s="152">
        <v>8154</v>
      </c>
      <c r="S35" s="168">
        <v>0</v>
      </c>
      <c r="T35" s="152">
        <v>0</v>
      </c>
      <c r="U35" s="168">
        <v>0</v>
      </c>
      <c r="V35" s="152">
        <v>5</v>
      </c>
    </row>
    <row r="36" spans="1:22" ht="18" customHeight="1">
      <c r="A36" s="349"/>
      <c r="B36" s="349"/>
      <c r="C36" s="52" t="s">
        <v>252</v>
      </c>
      <c r="D36" s="274" t="s">
        <v>253</v>
      </c>
      <c r="E36" s="161">
        <v>0</v>
      </c>
      <c r="F36" s="150">
        <v>0</v>
      </c>
      <c r="G36" s="161">
        <v>38</v>
      </c>
      <c r="H36" s="150">
        <v>0</v>
      </c>
      <c r="I36" s="161">
        <v>111</v>
      </c>
      <c r="J36" s="150">
        <v>438</v>
      </c>
      <c r="K36" s="161">
        <v>110</v>
      </c>
      <c r="L36" s="150">
        <v>0</v>
      </c>
      <c r="M36" s="161">
        <v>0</v>
      </c>
      <c r="N36" s="150">
        <v>0</v>
      </c>
      <c r="O36" s="333"/>
      <c r="P36" s="150">
        <v>0</v>
      </c>
      <c r="Q36" s="161">
        <v>7222</v>
      </c>
      <c r="R36" s="150">
        <v>3138</v>
      </c>
      <c r="S36" s="161">
        <v>115</v>
      </c>
      <c r="T36" s="150">
        <v>0</v>
      </c>
      <c r="U36" s="161">
        <v>0</v>
      </c>
      <c r="V36" s="150">
        <v>3</v>
      </c>
    </row>
    <row r="37" spans="1:22" ht="18" customHeight="1">
      <c r="A37" s="349"/>
      <c r="B37" s="349"/>
      <c r="C37" s="52" t="s">
        <v>254</v>
      </c>
      <c r="D37" s="274" t="s">
        <v>255</v>
      </c>
      <c r="E37" s="161">
        <f aca="true" t="shared" si="4" ref="E37:J37">E34+E35-E36</f>
        <v>24</v>
      </c>
      <c r="F37" s="150">
        <f t="shared" si="4"/>
        <v>16</v>
      </c>
      <c r="G37" s="161">
        <f t="shared" si="4"/>
        <v>411</v>
      </c>
      <c r="H37" s="150">
        <f t="shared" si="4"/>
        <v>556</v>
      </c>
      <c r="I37" s="161">
        <f t="shared" si="4"/>
        <v>-117</v>
      </c>
      <c r="J37" s="150">
        <f t="shared" si="4"/>
        <v>-351</v>
      </c>
      <c r="K37" s="161">
        <f aca="true" t="shared" si="5" ref="K37:T37">K34+K35-K36</f>
        <v>92</v>
      </c>
      <c r="L37" s="150">
        <f t="shared" si="5"/>
        <v>236</v>
      </c>
      <c r="M37" s="161">
        <f t="shared" si="5"/>
        <v>8</v>
      </c>
      <c r="N37" s="150">
        <f t="shared" si="5"/>
        <v>6</v>
      </c>
      <c r="O37" s="333">
        <f t="shared" si="5"/>
        <v>0</v>
      </c>
      <c r="P37" s="150">
        <f t="shared" si="5"/>
        <v>-40</v>
      </c>
      <c r="Q37" s="161">
        <f t="shared" si="5"/>
        <v>1920</v>
      </c>
      <c r="R37" s="150">
        <f t="shared" si="5"/>
        <v>5897</v>
      </c>
      <c r="S37" s="161">
        <f t="shared" si="5"/>
        <v>1823</v>
      </c>
      <c r="T37" s="150">
        <f t="shared" si="5"/>
        <v>2162</v>
      </c>
      <c r="U37" s="161">
        <f>U34+U35-U36</f>
        <v>55</v>
      </c>
      <c r="V37" s="150">
        <f>V34+V35-V36</f>
        <v>41</v>
      </c>
    </row>
    <row r="38" spans="1:22" ht="18" customHeight="1">
      <c r="A38" s="349"/>
      <c r="B38" s="349"/>
      <c r="C38" s="52" t="s">
        <v>256</v>
      </c>
      <c r="D38" s="274" t="s">
        <v>257</v>
      </c>
      <c r="E38" s="161">
        <v>0</v>
      </c>
      <c r="F38" s="150">
        <v>0</v>
      </c>
      <c r="G38" s="161">
        <v>0</v>
      </c>
      <c r="H38" s="150">
        <v>0</v>
      </c>
      <c r="I38" s="161">
        <v>0</v>
      </c>
      <c r="J38" s="150">
        <v>0</v>
      </c>
      <c r="K38" s="161">
        <v>0</v>
      </c>
      <c r="L38" s="150">
        <v>0</v>
      </c>
      <c r="M38" s="161">
        <v>0</v>
      </c>
      <c r="N38" s="150">
        <v>0</v>
      </c>
      <c r="O38" s="333"/>
      <c r="P38" s="150">
        <v>0</v>
      </c>
      <c r="Q38" s="161">
        <v>0</v>
      </c>
      <c r="R38" s="150">
        <v>0</v>
      </c>
      <c r="S38" s="161">
        <v>0</v>
      </c>
      <c r="T38" s="150">
        <v>0</v>
      </c>
      <c r="U38" s="161">
        <v>0</v>
      </c>
      <c r="V38" s="150">
        <v>0</v>
      </c>
    </row>
    <row r="39" spans="1:22" ht="18" customHeight="1">
      <c r="A39" s="349"/>
      <c r="B39" s="349"/>
      <c r="C39" s="52" t="s">
        <v>258</v>
      </c>
      <c r="D39" s="274" t="s">
        <v>259</v>
      </c>
      <c r="E39" s="161">
        <v>0</v>
      </c>
      <c r="F39" s="150">
        <v>0</v>
      </c>
      <c r="G39" s="161">
        <v>0</v>
      </c>
      <c r="H39" s="150">
        <v>0</v>
      </c>
      <c r="I39" s="161">
        <v>0</v>
      </c>
      <c r="J39" s="150">
        <v>0</v>
      </c>
      <c r="K39" s="161">
        <v>0</v>
      </c>
      <c r="L39" s="150">
        <v>0</v>
      </c>
      <c r="M39" s="161">
        <v>0</v>
      </c>
      <c r="N39" s="150">
        <v>0</v>
      </c>
      <c r="O39" s="333"/>
      <c r="P39" s="150">
        <v>0</v>
      </c>
      <c r="Q39" s="161">
        <v>0</v>
      </c>
      <c r="R39" s="150">
        <v>0</v>
      </c>
      <c r="S39" s="161">
        <v>0</v>
      </c>
      <c r="T39" s="150">
        <v>0</v>
      </c>
      <c r="U39" s="161">
        <v>0</v>
      </c>
      <c r="V39" s="150">
        <v>0</v>
      </c>
    </row>
    <row r="40" spans="1:22" ht="18" customHeight="1">
      <c r="A40" s="349"/>
      <c r="B40" s="349"/>
      <c r="C40" s="52" t="s">
        <v>260</v>
      </c>
      <c r="D40" s="274" t="s">
        <v>261</v>
      </c>
      <c r="E40" s="161">
        <v>0</v>
      </c>
      <c r="F40" s="150">
        <v>0</v>
      </c>
      <c r="G40" s="161">
        <v>149</v>
      </c>
      <c r="H40" s="150">
        <v>222</v>
      </c>
      <c r="I40" s="161">
        <v>0</v>
      </c>
      <c r="J40" s="150">
        <v>2</v>
      </c>
      <c r="K40" s="161">
        <v>47</v>
      </c>
      <c r="L40" s="150">
        <v>89</v>
      </c>
      <c r="M40" s="161">
        <v>2</v>
      </c>
      <c r="N40" s="150">
        <v>1</v>
      </c>
      <c r="O40" s="333"/>
      <c r="P40" s="150">
        <v>0</v>
      </c>
      <c r="Q40" s="161">
        <v>694</v>
      </c>
      <c r="R40" s="150">
        <v>1110</v>
      </c>
      <c r="S40" s="161">
        <v>670</v>
      </c>
      <c r="T40" s="150">
        <v>652</v>
      </c>
      <c r="U40" s="161">
        <v>29</v>
      </c>
      <c r="V40" s="150">
        <v>28</v>
      </c>
    </row>
    <row r="41" spans="1:22" ht="18" customHeight="1">
      <c r="A41" s="349"/>
      <c r="B41" s="349"/>
      <c r="C41" s="219" t="s">
        <v>262</v>
      </c>
      <c r="D41" s="274" t="s">
        <v>263</v>
      </c>
      <c r="E41" s="161">
        <f aca="true" t="shared" si="6" ref="E41:J41">E34+E35-E36-E40</f>
        <v>24</v>
      </c>
      <c r="F41" s="150">
        <f t="shared" si="6"/>
        <v>16</v>
      </c>
      <c r="G41" s="161">
        <f t="shared" si="6"/>
        <v>262</v>
      </c>
      <c r="H41" s="150">
        <f t="shared" si="6"/>
        <v>334</v>
      </c>
      <c r="I41" s="161">
        <f t="shared" si="6"/>
        <v>-117</v>
      </c>
      <c r="J41" s="150">
        <f t="shared" si="6"/>
        <v>-353</v>
      </c>
      <c r="K41" s="161">
        <f aca="true" t="shared" si="7" ref="K41:T41">K34+K35-K36-K40</f>
        <v>45</v>
      </c>
      <c r="L41" s="150">
        <f t="shared" si="7"/>
        <v>147</v>
      </c>
      <c r="M41" s="161">
        <f t="shared" si="7"/>
        <v>6</v>
      </c>
      <c r="N41" s="150">
        <f t="shared" si="7"/>
        <v>5</v>
      </c>
      <c r="O41" s="333">
        <f t="shared" si="7"/>
        <v>0</v>
      </c>
      <c r="P41" s="150">
        <f t="shared" si="7"/>
        <v>-40</v>
      </c>
      <c r="Q41" s="161">
        <f t="shared" si="7"/>
        <v>1226</v>
      </c>
      <c r="R41" s="150">
        <f t="shared" si="7"/>
        <v>4787</v>
      </c>
      <c r="S41" s="161">
        <f>S34+S35-S36-S40+1</f>
        <v>1154</v>
      </c>
      <c r="T41" s="150">
        <f t="shared" si="7"/>
        <v>1510</v>
      </c>
      <c r="U41" s="161">
        <f>U34+U35-U36-U40</f>
        <v>26</v>
      </c>
      <c r="V41" s="150">
        <f>V34+V35-V36-V40</f>
        <v>13</v>
      </c>
    </row>
    <row r="42" spans="1:22" ht="18" customHeight="1">
      <c r="A42" s="349"/>
      <c r="B42" s="349"/>
      <c r="C42" s="401" t="s">
        <v>264</v>
      </c>
      <c r="D42" s="402"/>
      <c r="E42" s="117">
        <f aca="true" t="shared" si="8" ref="E42:J42">E37+E38-E39-E40</f>
        <v>24</v>
      </c>
      <c r="F42" s="118">
        <f t="shared" si="8"/>
        <v>16</v>
      </c>
      <c r="G42" s="117">
        <f t="shared" si="8"/>
        <v>262</v>
      </c>
      <c r="H42" s="118">
        <f t="shared" si="8"/>
        <v>334</v>
      </c>
      <c r="I42" s="117">
        <f t="shared" si="8"/>
        <v>-117</v>
      </c>
      <c r="J42" s="118">
        <f t="shared" si="8"/>
        <v>-353</v>
      </c>
      <c r="K42" s="117">
        <f aca="true" t="shared" si="9" ref="K42:T42">K37+K38-K39-K40</f>
        <v>45</v>
      </c>
      <c r="L42" s="118">
        <f t="shared" si="9"/>
        <v>147</v>
      </c>
      <c r="M42" s="117">
        <f t="shared" si="9"/>
        <v>6</v>
      </c>
      <c r="N42" s="150">
        <f t="shared" si="9"/>
        <v>5</v>
      </c>
      <c r="O42" s="330">
        <f t="shared" si="9"/>
        <v>0</v>
      </c>
      <c r="P42" s="118">
        <f t="shared" si="9"/>
        <v>-40</v>
      </c>
      <c r="Q42" s="117">
        <f t="shared" si="9"/>
        <v>1226</v>
      </c>
      <c r="R42" s="150">
        <f t="shared" si="9"/>
        <v>4787</v>
      </c>
      <c r="S42" s="117">
        <f>S37+S38-S39-S40+1</f>
        <v>1154</v>
      </c>
      <c r="T42" s="118">
        <f t="shared" si="9"/>
        <v>1510</v>
      </c>
      <c r="U42" s="117">
        <f>U37+U38-U39-U40</f>
        <v>26</v>
      </c>
      <c r="V42" s="150">
        <f>V37+V38-V39-V40</f>
        <v>13</v>
      </c>
    </row>
    <row r="43" spans="1:22" ht="18" customHeight="1">
      <c r="A43" s="349"/>
      <c r="B43" s="349"/>
      <c r="C43" s="52" t="s">
        <v>265</v>
      </c>
      <c r="D43" s="274" t="s">
        <v>266</v>
      </c>
      <c r="E43" s="161">
        <v>0</v>
      </c>
      <c r="F43" s="150">
        <v>0</v>
      </c>
      <c r="G43" s="161">
        <v>-20454</v>
      </c>
      <c r="H43" s="150">
        <v>-20788</v>
      </c>
      <c r="I43" s="161">
        <v>-4764</v>
      </c>
      <c r="J43" s="150">
        <v>-4411</v>
      </c>
      <c r="K43" s="161">
        <v>486</v>
      </c>
      <c r="L43" s="150">
        <v>339</v>
      </c>
      <c r="M43" s="161">
        <v>17</v>
      </c>
      <c r="N43" s="150">
        <v>14</v>
      </c>
      <c r="O43" s="333"/>
      <c r="P43" s="150">
        <v>87</v>
      </c>
      <c r="Q43" s="161">
        <v>0</v>
      </c>
      <c r="R43" s="150">
        <v>-3029</v>
      </c>
      <c r="S43" s="161">
        <v>69</v>
      </c>
      <c r="T43" s="150">
        <v>59</v>
      </c>
      <c r="U43" s="161">
        <v>263</v>
      </c>
      <c r="V43" s="150">
        <v>250</v>
      </c>
    </row>
    <row r="44" spans="1:22" ht="18" customHeight="1">
      <c r="A44" s="350"/>
      <c r="B44" s="350"/>
      <c r="C44" s="6" t="s">
        <v>267</v>
      </c>
      <c r="D44" s="110" t="s">
        <v>268</v>
      </c>
      <c r="E44" s="165">
        <f aca="true" t="shared" si="10" ref="E44:J44">E41+E43</f>
        <v>24</v>
      </c>
      <c r="F44" s="151">
        <f t="shared" si="10"/>
        <v>16</v>
      </c>
      <c r="G44" s="165">
        <f t="shared" si="10"/>
        <v>-20192</v>
      </c>
      <c r="H44" s="151">
        <f t="shared" si="10"/>
        <v>-20454</v>
      </c>
      <c r="I44" s="165">
        <f t="shared" si="10"/>
        <v>-4881</v>
      </c>
      <c r="J44" s="151">
        <f t="shared" si="10"/>
        <v>-4764</v>
      </c>
      <c r="K44" s="165">
        <f aca="true" t="shared" si="11" ref="K44:T44">K41+K43</f>
        <v>531</v>
      </c>
      <c r="L44" s="151">
        <f t="shared" si="11"/>
        <v>486</v>
      </c>
      <c r="M44" s="165">
        <f t="shared" si="11"/>
        <v>23</v>
      </c>
      <c r="N44" s="151">
        <f t="shared" si="11"/>
        <v>19</v>
      </c>
      <c r="O44" s="331">
        <f t="shared" si="11"/>
        <v>0</v>
      </c>
      <c r="P44" s="151">
        <f t="shared" si="11"/>
        <v>47</v>
      </c>
      <c r="Q44" s="165">
        <f t="shared" si="11"/>
        <v>1226</v>
      </c>
      <c r="R44" s="151">
        <f t="shared" si="11"/>
        <v>1758</v>
      </c>
      <c r="S44" s="165">
        <f t="shared" si="11"/>
        <v>1223</v>
      </c>
      <c r="T44" s="151">
        <f t="shared" si="11"/>
        <v>1569</v>
      </c>
      <c r="U44" s="165">
        <f>U41+U43</f>
        <v>289</v>
      </c>
      <c r="V44" s="151">
        <f>V41+V43</f>
        <v>263</v>
      </c>
    </row>
    <row r="45" ht="13.5" customHeight="1">
      <c r="A45" s="27" t="s">
        <v>269</v>
      </c>
    </row>
    <row r="46" ht="13.5" customHeight="1">
      <c r="A46" s="27" t="s">
        <v>270</v>
      </c>
    </row>
    <row r="47" ht="13.5">
      <c r="A47" s="277"/>
    </row>
  </sheetData>
  <sheetProtection/>
  <mergeCells count="19">
    <mergeCell ref="O6:P6"/>
    <mergeCell ref="Q6:R6"/>
    <mergeCell ref="S6:T6"/>
    <mergeCell ref="U6:V6"/>
    <mergeCell ref="C42:D42"/>
    <mergeCell ref="K6:L6"/>
    <mergeCell ref="M6:N6"/>
    <mergeCell ref="G6:H6"/>
    <mergeCell ref="I6:J6"/>
    <mergeCell ref="A15:A27"/>
    <mergeCell ref="B15:B18"/>
    <mergeCell ref="B19:B22"/>
    <mergeCell ref="B23:B26"/>
    <mergeCell ref="A28:A44"/>
    <mergeCell ref="E6:F6"/>
    <mergeCell ref="A8:A14"/>
    <mergeCell ref="B9:B14"/>
    <mergeCell ref="B28:B34"/>
    <mergeCell ref="B35:B4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600" verticalDpi="600" orientation="landscape" paperSize="8" scale="74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Tsuchiya Sae</cp:lastModifiedBy>
  <cp:lastPrinted>2016-07-27T04:28:22Z</cp:lastPrinted>
  <dcterms:created xsi:type="dcterms:W3CDTF">1999-07-06T05:17:05Z</dcterms:created>
  <dcterms:modified xsi:type="dcterms:W3CDTF">2016-07-27T04:28:35Z</dcterms:modified>
  <cp:category/>
  <cp:version/>
  <cp:contentType/>
  <cp:contentStatus/>
</cp:coreProperties>
</file>