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9330" windowHeight="9510" firstSheet="1" activeTab="5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'1.普通会計予算'!$A$1:$I$42</definedName>
    <definedName name="_xlnm.Print_Area" localSheetId="1">'2.公営企業会計予算'!$A$1:$O$50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  <definedName name="_xlnm.Print_Titles" localSheetId="1">'2.公営企業会計予算'!$1:$4</definedName>
    <definedName name="_xlnm.Print_Titles" localSheetId="4">'4.公営企業会計決算'!$1:$4</definedName>
  </definedNames>
  <calcPr fullCalcOnLoad="1"/>
</workbook>
</file>

<file path=xl/sharedStrings.xml><?xml version="1.0" encoding="utf-8"?>
<sst xmlns="http://schemas.openxmlformats.org/spreadsheetml/2006/main" count="502" uniqueCount="299">
  <si>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</si>
  <si>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</si>
  <si>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</si>
  <si>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</si>
  <si>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</si>
  <si>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</si>
  <si>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</si>
  <si>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</si>
  <si>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</si>
  <si>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</si>
  <si>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</si>
  <si>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</si>
  <si>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</si>
  <si>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</si>
  <si>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</si>
  <si>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</si>
  <si>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</si>
  <si>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</si>
  <si>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</si>
  <si>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</si>
  <si>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</si>
  <si>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</si>
  <si>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</si>
  <si>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</si>
  <si>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</si>
  <si>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</si>
  <si>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</si>
  <si>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</si>
  <si>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</si>
  <si>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</si>
  <si>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</si>
  <si>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</si>
  <si>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</si>
  <si>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</si>
  <si>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</si>
  <si>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</si>
  <si>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</si>
  <si>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</si>
  <si>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</si>
  <si>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</si>
  <si>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</si>
  <si>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</si>
  <si>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</si>
  <si>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</si>
  <si>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</si>
  <si>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</si>
  <si>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</si>
  <si>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</si>
  <si>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</si>
  <si>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</si>
  <si>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</si>
  <si>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</si>
  <si>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</si>
  <si>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</si>
  <si>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</si>
  <si>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</si>
  <si>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</si>
  <si>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</si>
  <si>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</si>
  <si>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</si>
  <si>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</si>
  <si>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</si>
  <si>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</si>
  <si>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</si>
  <si>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</si>
  <si>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</si>
  <si>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</si>
  <si>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</si>
  <si>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</si>
  <si>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</si>
  <si>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</si>
  <si>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</si>
  <si>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</si>
  <si>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</si>
  <si>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</si>
  <si>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</si>
  <si>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</si>
  <si>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</si>
  <si>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</si>
  <si>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</si>
  <si>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</si>
  <si>
    <t>歳　　入</t>
  </si>
  <si>
    <t>歳　　出</t>
  </si>
  <si>
    <t>（注）原則として表示単位未満を四捨五入して端数調整していないため、合計等と一致しない場合がある。</t>
  </si>
  <si>
    <t>損益収支</t>
  </si>
  <si>
    <t>資本収支</t>
  </si>
  <si>
    <t>収益的収支</t>
  </si>
  <si>
    <t>資本的収支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</si>
  <si>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</si>
  <si>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</si>
  <si>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</si>
  <si>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</si>
  <si>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</si>
  <si>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</si>
  <si>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</si>
  <si>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</si>
  <si>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</si>
  <si>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</si>
  <si>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(c=a-b)</t>
  </si>
  <si>
    <t>(f=d-e)</t>
  </si>
  <si>
    <t>(g=c+f)</t>
  </si>
  <si>
    <t>（単位：百万円）</t>
  </si>
  <si>
    <t>予算額</t>
  </si>
  <si>
    <t>うち補助事業(国直轄事業負担金を含む)</t>
  </si>
  <si>
    <t>1.普通会計の状況</t>
  </si>
  <si>
    <t>平成16年度</t>
  </si>
  <si>
    <t>団体名</t>
  </si>
  <si>
    <t>歳入</t>
  </si>
  <si>
    <t>地方税</t>
  </si>
  <si>
    <t>地方譲与税</t>
  </si>
  <si>
    <t>地方交付税</t>
  </si>
  <si>
    <t>国庫支出金</t>
  </si>
  <si>
    <t>地方債</t>
  </si>
  <si>
    <t>その他収入</t>
  </si>
  <si>
    <t>当初予算額</t>
  </si>
  <si>
    <t>構成比</t>
  </si>
  <si>
    <t>前年度比</t>
  </si>
  <si>
    <t>歳出</t>
  </si>
  <si>
    <t>義務的経費</t>
  </si>
  <si>
    <t>その他の経費</t>
  </si>
  <si>
    <t>投資的経費</t>
  </si>
  <si>
    <t>人件費</t>
  </si>
  <si>
    <t>公債費</t>
  </si>
  <si>
    <t>物件費</t>
  </si>
  <si>
    <t>積立金</t>
  </si>
  <si>
    <t>普通建設事業</t>
  </si>
  <si>
    <t>市町村民税</t>
  </si>
  <si>
    <t>固定資産税</t>
  </si>
  <si>
    <t>（単位：百万円、％）</t>
  </si>
  <si>
    <t>平成14年度</t>
  </si>
  <si>
    <t>３.普通会計の状況</t>
  </si>
  <si>
    <t>決算額</t>
  </si>
  <si>
    <t>（単位：百万円、％）</t>
  </si>
  <si>
    <t>決算額</t>
  </si>
  <si>
    <t>歳入総額</t>
  </si>
  <si>
    <t>歳出総額</t>
  </si>
  <si>
    <t>歳入歳出差引額</t>
  </si>
  <si>
    <t>繰越財源</t>
  </si>
  <si>
    <t>実質収支</t>
  </si>
  <si>
    <t>単年度収支</t>
  </si>
  <si>
    <t>繰上償還金</t>
  </si>
  <si>
    <t>実質単年度収支</t>
  </si>
  <si>
    <t>標準財政規模</t>
  </si>
  <si>
    <t>財政力指数</t>
  </si>
  <si>
    <t>実質収支比率</t>
  </si>
  <si>
    <t>起債制限比率</t>
  </si>
  <si>
    <t>経常収支比率</t>
  </si>
  <si>
    <t>自主財源比率</t>
  </si>
  <si>
    <t>債務負担行為</t>
  </si>
  <si>
    <t>地方債現在高</t>
  </si>
  <si>
    <t>一般財源総額比</t>
  </si>
  <si>
    <t>14年度</t>
  </si>
  <si>
    <t>13年度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</si>
  <si>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</si>
  <si>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</si>
  <si>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</si>
  <si>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</si>
  <si>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</si>
  <si>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</si>
  <si>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</si>
  <si>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</si>
  <si>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</si>
  <si>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</si>
  <si>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</si>
  <si>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</si>
  <si>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</si>
  <si>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</si>
  <si>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</si>
  <si>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</si>
  <si>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</si>
  <si>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</si>
  <si>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</si>
  <si>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</si>
  <si>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</si>
  <si>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</si>
  <si>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</si>
  <si>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</si>
  <si>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</si>
  <si>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</si>
  <si>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</si>
  <si>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</si>
  <si>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</si>
  <si>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</si>
  <si>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</si>
  <si>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</si>
  <si>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</si>
  <si>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</si>
  <si>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</si>
  <si>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</si>
  <si>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</si>
  <si>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</si>
  <si>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</si>
  <si>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（注）原則として表示単位未満を四捨五入して端数調整していないため、合計等と一致しない場合がある。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</si>
  <si>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</si>
  <si>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</si>
  <si>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</si>
  <si>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</si>
  <si>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</si>
  <si>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</si>
  <si>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</si>
  <si>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</si>
  <si>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</si>
  <si>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</si>
  <si>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</si>
  <si>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</si>
  <si>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</si>
  <si>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</si>
  <si>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</si>
  <si>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</si>
  <si>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</si>
  <si>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</si>
  <si>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</si>
  <si>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</si>
  <si>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</si>
  <si>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</si>
  <si>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</si>
  <si>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</si>
  <si>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</si>
  <si>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</si>
  <si>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</si>
  <si>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</si>
  <si>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</si>
  <si>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</si>
  <si>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</si>
  <si>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</si>
  <si>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</si>
  <si>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</si>
  <si>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</si>
  <si>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</si>
  <si>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</si>
  <si>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</si>
  <si>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</si>
  <si>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</si>
  <si>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</si>
  <si>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</si>
  <si>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</si>
  <si>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</si>
  <si>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</si>
  <si>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</si>
  <si>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</si>
  <si>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</si>
  <si>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</si>
  <si>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</si>
  <si>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</si>
  <si>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</si>
  <si>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</si>
  <si>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</si>
  <si>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</si>
  <si>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</si>
  <si>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</si>
  <si>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</si>
  <si>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</si>
  <si>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</si>
  <si>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</si>
  <si>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</si>
  <si>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</si>
  <si>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</si>
  <si>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</si>
  <si>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</si>
  <si>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</si>
  <si>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</si>
  <si>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</si>
  <si>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</si>
  <si>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</si>
  <si>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</si>
  <si>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</si>
  <si>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</si>
  <si>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</si>
  <si>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</si>
  <si>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</si>
  <si>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</si>
  <si>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</si>
  <si>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22年度</t>
  </si>
  <si>
    <t>23年度</t>
  </si>
  <si>
    <t>24年度</t>
  </si>
  <si>
    <t>25年度</t>
  </si>
  <si>
    <t>（1）平成28年度普通会計予算の状況</t>
  </si>
  <si>
    <t>平成28年度</t>
  </si>
  <si>
    <t>(平成28年度予算ﾍﾞｰｽ）</t>
  </si>
  <si>
    <t>28年度</t>
  </si>
  <si>
    <t>（1）平成26年度普通会計決算の状況</t>
  </si>
  <si>
    <t>平成26年度</t>
  </si>
  <si>
    <t>26年度</t>
  </si>
  <si>
    <t>(平成26年度決算ﾍﾞｰｽ）</t>
  </si>
  <si>
    <t>26年度</t>
  </si>
  <si>
    <t>(平成26年度決算額）</t>
  </si>
  <si>
    <t xml:space="preserve"> （注1）平成22～26年度は平成22年国勢調査を基に計上している。 </t>
  </si>
  <si>
    <t>病院事業会計</t>
  </si>
  <si>
    <t>下水道事業会計</t>
  </si>
  <si>
    <t>水道事業会計</t>
  </si>
  <si>
    <t>工業用水道事業会計</t>
  </si>
  <si>
    <t>自動車運送事業会計</t>
  </si>
  <si>
    <t>川崎市土地開発公社</t>
  </si>
  <si>
    <t>川崎市住宅供給公社</t>
  </si>
  <si>
    <t>かわさき市民放送㈱</t>
  </si>
  <si>
    <t>川崎冷蔵株式会社</t>
  </si>
  <si>
    <t>川崎臨港倉庫埠頭株式会社</t>
  </si>
  <si>
    <t>川崎市</t>
  </si>
  <si>
    <t>川崎市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</si>
</sst>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00_ ;_ * \-#,##0.000_ ;_ * &quot;-&quot;???_ ;_ @_ "/>
    <numFmt numFmtId="213" formatCode="_ * #,##0.0_ ;_ * \-#,##0.0_ ;_ * &quot;-&quot;?_ ;_ @_ "/>
    <numFmt numFmtId="214" formatCode="_ * #,##0_ ;_ * &quot;▲ &quot;#,##0_ ;_ * &quot;－&quot;_ ;_ @_ "/>
    <numFmt numFmtId="215" formatCode="_ * #,##0.0_ ;_ * &quot;▲ &quot;#,##0.0_ ;_ * &quot;－&quot;_ ;_ @_ "/>
    <numFmt numFmtId="216" formatCode="#,##0.00;&quot;△ &quot;#,##0.00"/>
    <numFmt numFmtId="217" formatCode="#,##0;[Red]&quot;△&quot;#,##0"/>
    <numFmt numFmtId="218" formatCode="_ * #,##0.00_ ;_ * &quot;▲ &quot;#,##0.00_ ;_ * &quot;－&quot;_ ;_ @_ "/>
    <numFmt numFmtId="219" formatCode="_ * #,##0.000_ ;_ * &quot;▲ &quot;#,##0.000_ ;_ * &quot;－&quot;_ ;_ @_ "/>
    <numFmt numFmtId="220" formatCode="#,##0.0;&quot;▲ &quot;#,##0.0"/>
    <numFmt numFmtId="221" formatCode="#,##0_ "/>
    <numFmt numFmtId="222" formatCode="#,##0;&quot;▲ &quot;#,##0"/>
    <numFmt numFmtId="223" formatCode="_ * #,##0.000_ ;_ * \-#,##0.000_ ;_ * &quot;-&quot;_ ;_ @_ 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ｺﾞｼｯｸ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name val="明朝"/>
      <family val="1"/>
    </font>
    <font>
      <sz val="9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49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41" fontId="0" fillId="0" borderId="0" xfId="0" applyNumberForma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17" xfId="0" applyNumberFormat="1" applyBorder="1" applyAlignment="1">
      <alignment horizontal="left" vertical="center"/>
    </xf>
    <xf numFmtId="41" fontId="0" fillId="0" borderId="0" xfId="0" applyNumberFormat="1" applyFont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41" fontId="0" fillId="0" borderId="28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vertical="center"/>
    </xf>
    <xf numFmtId="41" fontId="0" fillId="0" borderId="14" xfId="0" applyNumberForma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left" vertical="center"/>
    </xf>
    <xf numFmtId="41" fontId="0" fillId="0" borderId="32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0" fontId="4" fillId="0" borderId="13" xfId="0" applyNumberFormat="1" applyFont="1" applyBorder="1" applyAlignment="1">
      <alignment horizontal="distributed" vertical="center"/>
    </xf>
    <xf numFmtId="0" fontId="0" fillId="0" borderId="34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0" fontId="0" fillId="0" borderId="35" xfId="0" applyNumberFormat="1" applyFont="1" applyBorder="1" applyAlignment="1">
      <alignment horizontal="center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8" xfId="0" applyNumberFormat="1" applyBorder="1" applyAlignment="1">
      <alignment horizontal="left" vertical="center"/>
    </xf>
    <xf numFmtId="41" fontId="0" fillId="0" borderId="39" xfId="0" applyNumberFormat="1" applyBorder="1" applyAlignment="1">
      <alignment horizontal="left" vertical="center"/>
    </xf>
    <xf numFmtId="41" fontId="0" fillId="0" borderId="40" xfId="0" applyNumberFormat="1" applyBorder="1" applyAlignment="1">
      <alignment horizontal="left" vertical="center"/>
    </xf>
    <xf numFmtId="41" fontId="0" fillId="0" borderId="41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0" fontId="0" fillId="0" borderId="42" xfId="0" applyNumberFormat="1" applyBorder="1" applyAlignment="1">
      <alignment horizontal="centerContinuous" vertical="center"/>
    </xf>
    <xf numFmtId="0" fontId="0" fillId="0" borderId="43" xfId="0" applyNumberFormat="1" applyBorder="1" applyAlignment="1">
      <alignment horizontal="centerContinuous" vertical="center"/>
    </xf>
    <xf numFmtId="0" fontId="0" fillId="0" borderId="44" xfId="0" applyNumberFormat="1" applyBorder="1" applyAlignment="1">
      <alignment horizontal="centerContinuous" vertical="center"/>
    </xf>
    <xf numFmtId="0" fontId="0" fillId="0" borderId="27" xfId="0" applyNumberFormat="1" applyBorder="1" applyAlignment="1">
      <alignment vertical="center"/>
    </xf>
    <xf numFmtId="41" fontId="0" fillId="0" borderId="14" xfId="0" applyNumberFormat="1" applyBorder="1" applyAlignment="1">
      <alignment horizontal="left" vertical="center"/>
    </xf>
    <xf numFmtId="41" fontId="0" fillId="0" borderId="45" xfId="0" applyNumberFormat="1" applyBorder="1" applyAlignment="1">
      <alignment horizontal="left" vertical="center"/>
    </xf>
    <xf numFmtId="41" fontId="0" fillId="0" borderId="46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4" fillId="0" borderId="13" xfId="0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3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distributed" vertical="center"/>
    </xf>
    <xf numFmtId="214" fontId="0" fillId="0" borderId="0" xfId="48" applyNumberFormat="1" applyFont="1" applyBorder="1" applyAlignment="1">
      <alignment vertical="center"/>
    </xf>
    <xf numFmtId="215" fontId="0" fillId="0" borderId="47" xfId="48" applyNumberFormat="1" applyFont="1" applyBorder="1" applyAlignment="1">
      <alignment vertical="center"/>
    </xf>
    <xf numFmtId="214" fontId="0" fillId="0" borderId="47" xfId="48" applyNumberFormat="1" applyFont="1" applyBorder="1" applyAlignment="1">
      <alignment vertical="center"/>
    </xf>
    <xf numFmtId="215" fontId="0" fillId="0" borderId="48" xfId="48" applyNumberFormat="1" applyFont="1" applyBorder="1" applyAlignment="1">
      <alignment vertical="center"/>
    </xf>
    <xf numFmtId="214" fontId="0" fillId="0" borderId="46" xfId="48" applyNumberFormat="1" applyFont="1" applyBorder="1" applyAlignment="1">
      <alignment vertical="center"/>
    </xf>
    <xf numFmtId="215" fontId="0" fillId="0" borderId="49" xfId="48" applyNumberFormat="1" applyFont="1" applyBorder="1" applyAlignment="1">
      <alignment vertical="center"/>
    </xf>
    <xf numFmtId="214" fontId="0" fillId="0" borderId="49" xfId="48" applyNumberFormat="1" applyFont="1" applyBorder="1" applyAlignment="1">
      <alignment vertical="center"/>
    </xf>
    <xf numFmtId="215" fontId="0" fillId="0" borderId="50" xfId="48" applyNumberFormat="1" applyFont="1" applyBorder="1" applyAlignment="1">
      <alignment vertical="center"/>
    </xf>
    <xf numFmtId="214" fontId="0" fillId="0" borderId="37" xfId="48" applyNumberFormat="1" applyFont="1" applyBorder="1" applyAlignment="1">
      <alignment vertical="center"/>
    </xf>
    <xf numFmtId="215" fontId="0" fillId="0" borderId="30" xfId="48" applyNumberFormat="1" applyFont="1" applyBorder="1" applyAlignment="1">
      <alignment vertical="center"/>
    </xf>
    <xf numFmtId="214" fontId="0" fillId="0" borderId="30" xfId="48" applyNumberFormat="1" applyFont="1" applyBorder="1" applyAlignment="1">
      <alignment vertical="center"/>
    </xf>
    <xf numFmtId="215" fontId="0" fillId="0" borderId="34" xfId="48" applyNumberFormat="1" applyFont="1" applyBorder="1" applyAlignment="1">
      <alignment vertical="center"/>
    </xf>
    <xf numFmtId="214" fontId="0" fillId="0" borderId="45" xfId="48" applyNumberFormat="1" applyFont="1" applyBorder="1" applyAlignment="1">
      <alignment vertical="center"/>
    </xf>
    <xf numFmtId="215" fontId="0" fillId="0" borderId="51" xfId="48" applyNumberFormat="1" applyFont="1" applyBorder="1" applyAlignment="1">
      <alignment vertical="center"/>
    </xf>
    <xf numFmtId="214" fontId="0" fillId="0" borderId="51" xfId="48" applyNumberFormat="1" applyFont="1" applyBorder="1" applyAlignment="1">
      <alignment vertical="center"/>
    </xf>
    <xf numFmtId="215" fontId="0" fillId="0" borderId="52" xfId="48" applyNumberFormat="1" applyFont="1" applyBorder="1" applyAlignment="1">
      <alignment vertical="center"/>
    </xf>
    <xf numFmtId="214" fontId="0" fillId="0" borderId="41" xfId="48" applyNumberFormat="1" applyFont="1" applyBorder="1" applyAlignment="1">
      <alignment vertical="center"/>
    </xf>
    <xf numFmtId="215" fontId="0" fillId="0" borderId="53" xfId="48" applyNumberFormat="1" applyFont="1" applyBorder="1" applyAlignment="1">
      <alignment vertical="center"/>
    </xf>
    <xf numFmtId="214" fontId="0" fillId="0" borderId="53" xfId="48" applyNumberFormat="1" applyFont="1" applyBorder="1" applyAlignment="1">
      <alignment vertical="center"/>
    </xf>
    <xf numFmtId="215" fontId="0" fillId="0" borderId="54" xfId="48" applyNumberFormat="1" applyFont="1" applyBorder="1" applyAlignment="1">
      <alignment vertical="center"/>
    </xf>
    <xf numFmtId="214" fontId="0" fillId="0" borderId="13" xfId="48" applyNumberFormat="1" applyFont="1" applyBorder="1" applyAlignment="1">
      <alignment vertical="center"/>
    </xf>
    <xf numFmtId="215" fontId="0" fillId="0" borderId="27" xfId="48" applyNumberFormat="1" applyFont="1" applyBorder="1" applyAlignment="1">
      <alignment vertical="center"/>
    </xf>
    <xf numFmtId="215" fontId="0" fillId="0" borderId="55" xfId="48" applyNumberFormat="1" applyFont="1" applyBorder="1" applyAlignment="1">
      <alignment vertical="center"/>
    </xf>
    <xf numFmtId="41" fontId="0" fillId="0" borderId="48" xfId="0" applyNumberFormat="1" applyBorder="1" applyAlignment="1">
      <alignment horizontal="right" vertical="center"/>
    </xf>
    <xf numFmtId="41" fontId="0" fillId="0" borderId="34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52" xfId="0" applyNumberFormat="1" applyBorder="1" applyAlignment="1">
      <alignment horizontal="right" vertical="center"/>
    </xf>
    <xf numFmtId="41" fontId="0" fillId="0" borderId="50" xfId="0" applyNumberFormat="1" applyBorder="1" applyAlignment="1">
      <alignment horizontal="right" vertical="center"/>
    </xf>
    <xf numFmtId="41" fontId="0" fillId="0" borderId="55" xfId="0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0" fontId="1" fillId="0" borderId="13" xfId="0" applyNumberFormat="1" applyFont="1" applyBorder="1" applyAlignment="1">
      <alignment horizontal="distributed" vertical="center"/>
    </xf>
    <xf numFmtId="41" fontId="0" fillId="0" borderId="46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56" xfId="0" applyNumberFormat="1" applyBorder="1" applyAlignment="1">
      <alignment horizontal="left" vertical="center"/>
    </xf>
    <xf numFmtId="214" fontId="0" fillId="0" borderId="57" xfId="48" applyNumberFormat="1" applyBorder="1" applyAlignment="1">
      <alignment vertical="center"/>
    </xf>
    <xf numFmtId="214" fontId="0" fillId="0" borderId="11" xfId="48" applyNumberFormat="1" applyBorder="1" applyAlignment="1">
      <alignment vertical="center"/>
    </xf>
    <xf numFmtId="214" fontId="0" fillId="0" borderId="58" xfId="48" applyNumberFormat="1" applyBorder="1" applyAlignment="1">
      <alignment vertical="center"/>
    </xf>
    <xf numFmtId="214" fontId="0" fillId="0" borderId="48" xfId="48" applyNumberFormat="1" applyBorder="1" applyAlignment="1">
      <alignment vertical="center"/>
    </xf>
    <xf numFmtId="214" fontId="0" fillId="0" borderId="59" xfId="48" applyNumberFormat="1" applyBorder="1" applyAlignment="1">
      <alignment vertical="center"/>
    </xf>
    <xf numFmtId="214" fontId="0" fillId="0" borderId="37" xfId="48" applyNumberFormat="1" applyBorder="1" applyAlignment="1">
      <alignment vertical="center"/>
    </xf>
    <xf numFmtId="214" fontId="0" fillId="0" borderId="16" xfId="48" applyNumberFormat="1" applyBorder="1" applyAlignment="1">
      <alignment vertical="center"/>
    </xf>
    <xf numFmtId="214" fontId="0" fillId="0" borderId="34" xfId="48" applyNumberFormat="1" applyBorder="1" applyAlignment="1">
      <alignment vertical="center"/>
    </xf>
    <xf numFmtId="214" fontId="0" fillId="0" borderId="59" xfId="0" applyNumberFormat="1" applyBorder="1" applyAlignment="1" quotePrefix="1">
      <alignment horizontal="right" vertical="center"/>
    </xf>
    <xf numFmtId="214" fontId="0" fillId="0" borderId="37" xfId="0" applyNumberFormat="1" applyBorder="1" applyAlignment="1" quotePrefix="1">
      <alignment horizontal="right" vertical="center"/>
    </xf>
    <xf numFmtId="214" fontId="0" fillId="0" borderId="19" xfId="48" applyNumberFormat="1" applyBorder="1" applyAlignment="1">
      <alignment vertical="center"/>
    </xf>
    <xf numFmtId="214" fontId="0" fillId="0" borderId="45" xfId="48" applyNumberFormat="1" applyBorder="1" applyAlignment="1">
      <alignment vertical="center"/>
    </xf>
    <xf numFmtId="214" fontId="0" fillId="0" borderId="18" xfId="48" applyNumberFormat="1" applyBorder="1" applyAlignment="1">
      <alignment vertical="center"/>
    </xf>
    <xf numFmtId="214" fontId="0" fillId="0" borderId="52" xfId="48" applyNumberFormat="1" applyBorder="1" applyAlignment="1">
      <alignment vertical="center"/>
    </xf>
    <xf numFmtId="214" fontId="0" fillId="0" borderId="60" xfId="48" applyNumberFormat="1" applyBorder="1" applyAlignment="1">
      <alignment vertical="center"/>
    </xf>
    <xf numFmtId="214" fontId="0" fillId="0" borderId="46" xfId="48" applyNumberFormat="1" applyBorder="1" applyAlignment="1">
      <alignment vertical="center"/>
    </xf>
    <xf numFmtId="214" fontId="0" fillId="0" borderId="33" xfId="48" applyNumberFormat="1" applyBorder="1" applyAlignment="1">
      <alignment vertical="center"/>
    </xf>
    <xf numFmtId="214" fontId="0" fillId="0" borderId="50" xfId="48" applyNumberFormat="1" applyBorder="1" applyAlignment="1">
      <alignment vertical="center"/>
    </xf>
    <xf numFmtId="214" fontId="0" fillId="0" borderId="34" xfId="48" applyNumberFormat="1" applyFont="1" applyBorder="1" applyAlignment="1" quotePrefix="1">
      <alignment horizontal="right" vertical="center"/>
    </xf>
    <xf numFmtId="214" fontId="0" fillId="0" borderId="61" xfId="48" applyNumberFormat="1" applyFont="1" applyBorder="1" applyAlignment="1" quotePrefix="1">
      <alignment horizontal="right" vertical="center"/>
    </xf>
    <xf numFmtId="214" fontId="0" fillId="0" borderId="13" xfId="48" applyNumberFormat="1" applyFont="1" applyBorder="1" applyAlignment="1" quotePrefix="1">
      <alignment horizontal="right" vertical="center"/>
    </xf>
    <xf numFmtId="214" fontId="0" fillId="0" borderId="62" xfId="48" applyNumberFormat="1" applyFont="1" applyBorder="1" applyAlignment="1" quotePrefix="1">
      <alignment horizontal="right" vertical="center"/>
    </xf>
    <xf numFmtId="214" fontId="0" fillId="0" borderId="63" xfId="48" applyNumberFormat="1" applyBorder="1" applyAlignment="1">
      <alignment vertical="center"/>
    </xf>
    <xf numFmtId="214" fontId="0" fillId="0" borderId="0" xfId="48" applyNumberFormat="1" applyBorder="1" applyAlignment="1">
      <alignment vertical="center"/>
    </xf>
    <xf numFmtId="214" fontId="0" fillId="0" borderId="31" xfId="48" applyNumberFormat="1" applyBorder="1" applyAlignment="1">
      <alignment vertical="center"/>
    </xf>
    <xf numFmtId="214" fontId="0" fillId="0" borderId="55" xfId="48" applyNumberFormat="1" applyBorder="1" applyAlignment="1">
      <alignment vertical="center"/>
    </xf>
    <xf numFmtId="214" fontId="0" fillId="0" borderId="64" xfId="48" applyNumberFormat="1" applyBorder="1" applyAlignment="1">
      <alignment vertical="center"/>
    </xf>
    <xf numFmtId="214" fontId="0" fillId="0" borderId="61" xfId="48" applyNumberFormat="1" applyBorder="1" applyAlignment="1">
      <alignment vertical="center"/>
    </xf>
    <xf numFmtId="214" fontId="0" fillId="0" borderId="13" xfId="48" applyNumberFormat="1" applyBorder="1" applyAlignment="1">
      <alignment vertical="center"/>
    </xf>
    <xf numFmtId="214" fontId="0" fillId="0" borderId="35" xfId="48" applyNumberFormat="1" applyBorder="1" applyAlignment="1">
      <alignment vertical="center"/>
    </xf>
    <xf numFmtId="214" fontId="0" fillId="0" borderId="20" xfId="48" applyNumberFormat="1" applyBorder="1" applyAlignment="1">
      <alignment vertical="center"/>
    </xf>
    <xf numFmtId="214" fontId="0" fillId="0" borderId="59" xfId="48" applyNumberFormat="1" applyFont="1" applyBorder="1" applyAlignment="1" quotePrefix="1">
      <alignment horizontal="right" vertical="center"/>
    </xf>
    <xf numFmtId="214" fontId="0" fillId="0" borderId="37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horizontal="center" vertical="center"/>
    </xf>
    <xf numFmtId="214" fontId="0" fillId="0" borderId="0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14" fontId="0" fillId="0" borderId="65" xfId="48" applyNumberFormat="1" applyBorder="1" applyAlignment="1">
      <alignment vertical="center"/>
    </xf>
    <xf numFmtId="214" fontId="0" fillId="0" borderId="66" xfId="48" applyNumberFormat="1" applyBorder="1" applyAlignment="1">
      <alignment vertical="center"/>
    </xf>
    <xf numFmtId="214" fontId="0" fillId="0" borderId="22" xfId="48" applyNumberFormat="1" applyBorder="1" applyAlignment="1">
      <alignment vertical="center"/>
    </xf>
    <xf numFmtId="214" fontId="0" fillId="0" borderId="67" xfId="48" applyNumberFormat="1" applyBorder="1" applyAlignment="1">
      <alignment vertical="center"/>
    </xf>
    <xf numFmtId="203" fontId="0" fillId="0" borderId="22" xfId="0" applyNumberFormat="1" applyFont="1" applyBorder="1" applyAlignment="1">
      <alignment horizontal="center" vertical="center"/>
    </xf>
    <xf numFmtId="214" fontId="0" fillId="0" borderId="21" xfId="48" applyNumberFormat="1" applyBorder="1" applyAlignment="1">
      <alignment vertical="center"/>
    </xf>
    <xf numFmtId="214" fontId="0" fillId="0" borderId="68" xfId="48" applyNumberFormat="1" applyBorder="1" applyAlignment="1">
      <alignment vertical="center"/>
    </xf>
    <xf numFmtId="214" fontId="0" fillId="0" borderId="39" xfId="48" applyNumberFormat="1" applyFont="1" applyBorder="1" applyAlignment="1">
      <alignment vertical="center"/>
    </xf>
    <xf numFmtId="41" fontId="14" fillId="0" borderId="0" xfId="0" applyNumberFormat="1" applyFont="1" applyAlignment="1">
      <alignment vertical="center"/>
    </xf>
    <xf numFmtId="41" fontId="14" fillId="0" borderId="0" xfId="0" applyNumberFormat="1" applyFont="1" applyAlignment="1">
      <alignment horizontal="left" vertical="center"/>
    </xf>
    <xf numFmtId="41" fontId="15" fillId="0" borderId="30" xfId="0" applyNumberFormat="1" applyFont="1" applyBorder="1" applyAlignment="1">
      <alignment vertical="center"/>
    </xf>
    <xf numFmtId="214" fontId="0" fillId="0" borderId="56" xfId="48" applyNumberFormat="1" applyBorder="1" applyAlignment="1">
      <alignment vertical="center"/>
    </xf>
    <xf numFmtId="214" fontId="0" fillId="0" borderId="36" xfId="48" applyNumberFormat="1" applyBorder="1" applyAlignment="1">
      <alignment vertical="center"/>
    </xf>
    <xf numFmtId="214" fontId="0" fillId="0" borderId="12" xfId="48" applyNumberFormat="1" applyFont="1" applyBorder="1" applyAlignment="1" quotePrefix="1">
      <alignment horizontal="right" vertical="center"/>
    </xf>
    <xf numFmtId="214" fontId="0" fillId="0" borderId="14" xfId="48" applyNumberFormat="1" applyBorder="1" applyAlignment="1">
      <alignment vertical="center"/>
    </xf>
    <xf numFmtId="214" fontId="0" fillId="0" borderId="17" xfId="48" applyNumberFormat="1" applyBorder="1" applyAlignment="1">
      <alignment vertical="center"/>
    </xf>
    <xf numFmtId="214" fontId="0" fillId="0" borderId="12" xfId="48" applyNumberFormat="1" applyBorder="1" applyAlignment="1">
      <alignment vertical="center"/>
    </xf>
    <xf numFmtId="214" fontId="0" fillId="0" borderId="22" xfId="48" applyNumberFormat="1" applyFont="1" applyBorder="1" applyAlignment="1" quotePrefix="1">
      <alignment horizontal="right" vertical="center"/>
    </xf>
    <xf numFmtId="214" fontId="0" fillId="0" borderId="36" xfId="48" applyNumberFormat="1" applyFont="1" applyBorder="1" applyAlignment="1" quotePrefix="1">
      <alignment horizontal="right" vertical="center"/>
    </xf>
    <xf numFmtId="214" fontId="0" fillId="0" borderId="23" xfId="48" applyNumberFormat="1" applyBorder="1" applyAlignment="1">
      <alignment vertical="center"/>
    </xf>
    <xf numFmtId="214" fontId="0" fillId="0" borderId="66" xfId="48" applyNumberFormat="1" applyFont="1" applyBorder="1" applyAlignment="1" quotePrefix="1">
      <alignment horizontal="right" vertical="center"/>
    </xf>
    <xf numFmtId="41" fontId="0" fillId="0" borderId="69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0" borderId="69" xfId="0" applyNumberFormat="1" applyBorder="1" applyAlignment="1">
      <alignment vertical="center"/>
    </xf>
    <xf numFmtId="38" fontId="0" fillId="0" borderId="69" xfId="48" applyFont="1" applyBorder="1" applyAlignment="1">
      <alignment vertical="center"/>
    </xf>
    <xf numFmtId="0" fontId="0" fillId="0" borderId="0" xfId="0" applyNumberFormat="1" applyAlignment="1">
      <alignment vertical="center"/>
    </xf>
    <xf numFmtId="220" fontId="0" fillId="0" borderId="69" xfId="0" applyNumberFormat="1" applyBorder="1" applyAlignment="1">
      <alignment vertical="center"/>
    </xf>
    <xf numFmtId="41" fontId="0" fillId="0" borderId="69" xfId="0" applyNumberFormat="1" applyBorder="1" applyAlignment="1">
      <alignment horizontal="center" vertical="center" shrinkToFit="1"/>
    </xf>
    <xf numFmtId="221" fontId="0" fillId="0" borderId="0" xfId="0" applyNumberFormat="1" applyAlignment="1">
      <alignment vertical="center"/>
    </xf>
    <xf numFmtId="0" fontId="0" fillId="0" borderId="61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215" fontId="0" fillId="0" borderId="0" xfId="48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222" fontId="0" fillId="0" borderId="0" xfId="0" applyNumberFormat="1" applyAlignment="1">
      <alignment vertical="center"/>
    </xf>
    <xf numFmtId="223" fontId="0" fillId="0" borderId="0" xfId="0" applyNumberFormat="1" applyAlignment="1">
      <alignment vertical="center"/>
    </xf>
    <xf numFmtId="208" fontId="0" fillId="0" borderId="0" xfId="0" applyNumberFormat="1" applyAlignment="1">
      <alignment vertical="center"/>
    </xf>
    <xf numFmtId="210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71" xfId="0" applyNumberFormat="1" applyBorder="1" applyAlignment="1">
      <alignment horizontal="centerContinuous" vertical="center"/>
    </xf>
    <xf numFmtId="0" fontId="0" fillId="0" borderId="72" xfId="0" applyBorder="1" applyAlignment="1">
      <alignment horizontal="centerContinuous" vertical="center"/>
    </xf>
    <xf numFmtId="0" fontId="0" fillId="0" borderId="73" xfId="0" applyBorder="1" applyAlignment="1">
      <alignment horizontal="centerContinuous" vertical="center"/>
    </xf>
    <xf numFmtId="41" fontId="0" fillId="0" borderId="74" xfId="0" applyNumberFormat="1" applyBorder="1" applyAlignment="1">
      <alignment horizontal="center" vertical="center" shrinkToFit="1"/>
    </xf>
    <xf numFmtId="41" fontId="0" fillId="0" borderId="74" xfId="0" applyNumberFormat="1" applyBorder="1" applyAlignment="1">
      <alignment horizontal="center" vertical="center"/>
    </xf>
    <xf numFmtId="214" fontId="0" fillId="0" borderId="75" xfId="0" applyNumberFormat="1" applyBorder="1" applyAlignment="1">
      <alignment vertical="center"/>
    </xf>
    <xf numFmtId="214" fontId="0" fillId="0" borderId="75" xfId="48" applyNumberFormat="1" applyFill="1" applyBorder="1" applyAlignment="1">
      <alignment horizontal="right" vertical="center"/>
    </xf>
    <xf numFmtId="214" fontId="0" fillId="0" borderId="76" xfId="0" applyNumberFormat="1" applyBorder="1" applyAlignment="1">
      <alignment vertical="center"/>
    </xf>
    <xf numFmtId="214" fontId="0" fillId="0" borderId="76" xfId="48" applyNumberFormat="1" applyBorder="1" applyAlignment="1">
      <alignment horizontal="right" vertical="center"/>
    </xf>
    <xf numFmtId="214" fontId="0" fillId="0" borderId="77" xfId="0" applyNumberFormat="1" applyBorder="1" applyAlignment="1">
      <alignment vertical="center"/>
    </xf>
    <xf numFmtId="214" fontId="0" fillId="0" borderId="77" xfId="48" applyNumberForma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214" fontId="0" fillId="0" borderId="78" xfId="0" applyNumberFormat="1" applyBorder="1" applyAlignment="1">
      <alignment vertical="center"/>
    </xf>
    <xf numFmtId="214" fontId="0" fillId="0" borderId="78" xfId="48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79" xfId="0" applyNumberFormat="1" applyBorder="1" applyAlignment="1">
      <alignment horizontal="right" vertical="center"/>
    </xf>
    <xf numFmtId="214" fontId="0" fillId="0" borderId="74" xfId="0" applyNumberFormat="1" applyBorder="1" applyAlignment="1">
      <alignment vertical="center"/>
    </xf>
    <xf numFmtId="214" fontId="0" fillId="0" borderId="74" xfId="48" applyNumberFormat="1" applyBorder="1" applyAlignment="1">
      <alignment horizontal="right" vertical="center"/>
    </xf>
    <xf numFmtId="218" fontId="0" fillId="0" borderId="76" xfId="0" applyNumberFormat="1" applyBorder="1" applyAlignment="1">
      <alignment vertical="center"/>
    </xf>
    <xf numFmtId="41" fontId="0" fillId="0" borderId="40" xfId="0" applyNumberFormat="1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41" fontId="0" fillId="0" borderId="54" xfId="0" applyNumberFormat="1" applyBorder="1" applyAlignment="1">
      <alignment horizontal="right" vertical="center"/>
    </xf>
    <xf numFmtId="41" fontId="0" fillId="0" borderId="45" xfId="0" applyNumberFormat="1" applyBorder="1" applyAlignment="1">
      <alignment vertical="center"/>
    </xf>
    <xf numFmtId="41" fontId="0" fillId="0" borderId="52" xfId="0" applyNumberFormat="1" applyBorder="1" applyAlignment="1">
      <alignment vertical="center"/>
    </xf>
    <xf numFmtId="214" fontId="0" fillId="0" borderId="75" xfId="48" applyNumberFormat="1" applyBorder="1" applyAlignment="1">
      <alignment vertical="center"/>
    </xf>
    <xf numFmtId="41" fontId="0" fillId="0" borderId="36" xfId="0" applyNumberFormat="1" applyBorder="1" applyAlignment="1">
      <alignment vertical="center"/>
    </xf>
    <xf numFmtId="41" fontId="0" fillId="0" borderId="37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219" fontId="0" fillId="0" borderId="76" xfId="0" applyNumberFormat="1" applyBorder="1" applyAlignment="1">
      <alignment vertical="center"/>
    </xf>
    <xf numFmtId="219" fontId="0" fillId="0" borderId="76" xfId="48" applyNumberFormat="1" applyBorder="1" applyAlignment="1">
      <alignment vertical="center"/>
    </xf>
    <xf numFmtId="215" fontId="0" fillId="0" borderId="76" xfId="0" applyNumberFormat="1" applyBorder="1" applyAlignment="1">
      <alignment vertical="center"/>
    </xf>
    <xf numFmtId="215" fontId="0" fillId="0" borderId="76" xfId="48" applyNumberFormat="1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41" fontId="0" fillId="0" borderId="54" xfId="0" applyNumberFormat="1" applyBorder="1" applyAlignment="1">
      <alignment vertical="center"/>
    </xf>
    <xf numFmtId="215" fontId="0" fillId="0" borderId="78" xfId="0" applyNumberFormat="1" applyBorder="1" applyAlignment="1">
      <alignment vertical="center"/>
    </xf>
    <xf numFmtId="215" fontId="0" fillId="0" borderId="78" xfId="48" applyNumberFormat="1" applyBorder="1" applyAlignment="1">
      <alignment vertical="center"/>
    </xf>
    <xf numFmtId="41" fontId="0" fillId="0" borderId="79" xfId="0" applyNumberFormat="1" applyBorder="1" applyAlignment="1">
      <alignment vertical="center"/>
    </xf>
    <xf numFmtId="215" fontId="0" fillId="0" borderId="74" xfId="0" applyNumberFormat="1" applyBorder="1" applyAlignment="1">
      <alignment vertical="center"/>
    </xf>
    <xf numFmtId="215" fontId="0" fillId="0" borderId="74" xfId="48" applyNumberFormat="1" applyBorder="1" applyAlignment="1">
      <alignment vertical="center"/>
    </xf>
    <xf numFmtId="215" fontId="0" fillId="0" borderId="78" xfId="48" applyNumberFormat="1" applyFill="1" applyBorder="1" applyAlignment="1">
      <alignment vertical="center"/>
    </xf>
    <xf numFmtId="215" fontId="0" fillId="0" borderId="0" xfId="0" applyNumberFormat="1" applyBorder="1" applyAlignment="1">
      <alignment vertical="center"/>
    </xf>
    <xf numFmtId="215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62" xfId="0" applyNumberFormat="1" applyFont="1" applyBorder="1" applyAlignment="1">
      <alignment horizontal="center" vertical="center"/>
    </xf>
    <xf numFmtId="214" fontId="0" fillId="0" borderId="16" xfId="0" applyNumberFormat="1" applyBorder="1" applyAlignment="1" quotePrefix="1">
      <alignment horizontal="right" vertical="center"/>
    </xf>
    <xf numFmtId="214" fontId="0" fillId="0" borderId="66" xfId="0" applyNumberFormat="1" applyBorder="1" applyAlignment="1" quotePrefix="1">
      <alignment horizontal="right" vertical="center"/>
    </xf>
    <xf numFmtId="41" fontId="4" fillId="0" borderId="13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3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horizontal="centerContinuous" vertical="center"/>
    </xf>
    <xf numFmtId="41" fontId="0" fillId="0" borderId="13" xfId="0" applyNumberFormat="1" applyBorder="1" applyAlignment="1">
      <alignment horizontal="centerContinuous" vertical="center"/>
    </xf>
    <xf numFmtId="41" fontId="0" fillId="0" borderId="63" xfId="0" applyNumberFormat="1" applyBorder="1" applyAlignment="1">
      <alignment horizontal="center" vertical="center"/>
    </xf>
    <xf numFmtId="41" fontId="0" fillId="0" borderId="71" xfId="0" applyNumberFormat="1" applyFont="1" applyBorder="1" applyAlignment="1">
      <alignment vertical="center"/>
    </xf>
    <xf numFmtId="0" fontId="0" fillId="0" borderId="72" xfId="0" applyBorder="1" applyAlignment="1">
      <alignment horizontal="distributed" vertical="center"/>
    </xf>
    <xf numFmtId="214" fontId="0" fillId="0" borderId="80" xfId="48" applyNumberFormat="1" applyBorder="1" applyAlignment="1">
      <alignment horizontal="center" vertical="center"/>
    </xf>
    <xf numFmtId="214" fontId="0" fillId="0" borderId="81" xfId="48" applyNumberFormat="1" applyBorder="1" applyAlignment="1">
      <alignment horizontal="center" vertical="center"/>
    </xf>
    <xf numFmtId="214" fontId="0" fillId="0" borderId="82" xfId="48" applyNumberFormat="1" applyBorder="1" applyAlignment="1">
      <alignment horizontal="center" vertical="center"/>
    </xf>
    <xf numFmtId="214" fontId="0" fillId="0" borderId="19" xfId="48" applyNumberFormat="1" applyBorder="1" applyAlignment="1">
      <alignment horizontal="center" vertical="center"/>
    </xf>
    <xf numFmtId="214" fontId="0" fillId="0" borderId="18" xfId="48" applyNumberFormat="1" applyBorder="1" applyAlignment="1">
      <alignment horizontal="center" vertical="center"/>
    </xf>
    <xf numFmtId="214" fontId="0" fillId="0" borderId="65" xfId="48" applyNumberFormat="1" applyBorder="1" applyAlignment="1">
      <alignment horizontal="center" vertical="center"/>
    </xf>
    <xf numFmtId="214" fontId="0" fillId="0" borderId="59" xfId="48" applyNumberFormat="1" applyBorder="1" applyAlignment="1">
      <alignment horizontal="center" vertical="center"/>
    </xf>
    <xf numFmtId="214" fontId="0" fillId="0" borderId="16" xfId="48" applyNumberFormat="1" applyBorder="1" applyAlignment="1">
      <alignment horizontal="center" vertical="center"/>
    </xf>
    <xf numFmtId="214" fontId="0" fillId="0" borderId="66" xfId="48" applyNumberFormat="1" applyBorder="1" applyAlignment="1">
      <alignment horizontal="center" vertical="center"/>
    </xf>
    <xf numFmtId="214" fontId="0" fillId="0" borderId="61" xfId="48" applyNumberFormat="1" applyBorder="1" applyAlignment="1">
      <alignment horizontal="center" vertical="center"/>
    </xf>
    <xf numFmtId="214" fontId="0" fillId="0" borderId="35" xfId="48" applyNumberFormat="1" applyBorder="1" applyAlignment="1">
      <alignment horizontal="center" vertical="center"/>
    </xf>
    <xf numFmtId="214" fontId="0" fillId="0" borderId="22" xfId="48" applyNumberFormat="1" applyBorder="1" applyAlignment="1">
      <alignment horizontal="center" vertical="center"/>
    </xf>
    <xf numFmtId="214" fontId="0" fillId="0" borderId="83" xfId="48" applyNumberFormat="1" applyBorder="1" applyAlignment="1">
      <alignment vertical="center"/>
    </xf>
    <xf numFmtId="214" fontId="0" fillId="0" borderId="42" xfId="48" applyNumberFormat="1" applyBorder="1" applyAlignment="1">
      <alignment vertical="center"/>
    </xf>
    <xf numFmtId="214" fontId="0" fillId="0" borderId="62" xfId="48" applyNumberFormat="1" applyBorder="1" applyAlignment="1">
      <alignment vertical="center"/>
    </xf>
    <xf numFmtId="41" fontId="0" fillId="0" borderId="36" xfId="0" applyNumberFormat="1" applyFill="1" applyBorder="1" applyAlignment="1">
      <alignment horizontal="left" vertical="center"/>
    </xf>
    <xf numFmtId="41" fontId="0" fillId="0" borderId="37" xfId="0" applyNumberFormat="1" applyFill="1" applyBorder="1" applyAlignment="1">
      <alignment horizontal="left" vertical="center"/>
    </xf>
    <xf numFmtId="214" fontId="0" fillId="0" borderId="36" xfId="48" applyNumberFormat="1" applyFill="1" applyBorder="1" applyAlignment="1">
      <alignment vertical="center"/>
    </xf>
    <xf numFmtId="214" fontId="0" fillId="0" borderId="66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4" fontId="0" fillId="0" borderId="40" xfId="48" applyNumberFormat="1" applyBorder="1" applyAlignment="1">
      <alignment vertical="center"/>
    </xf>
    <xf numFmtId="214" fontId="0" fillId="0" borderId="71" xfId="48" applyNumberFormat="1" applyBorder="1" applyAlignment="1">
      <alignment vertical="center"/>
    </xf>
    <xf numFmtId="41" fontId="0" fillId="0" borderId="15" xfId="0" applyNumberFormat="1" applyBorder="1" applyAlignment="1" quotePrefix="1">
      <alignment horizontal="right" vertical="center"/>
    </xf>
    <xf numFmtId="41" fontId="0" fillId="0" borderId="37" xfId="0" applyNumberFormat="1" applyBorder="1" applyAlignment="1" quotePrefix="1">
      <alignment horizontal="right" vertical="center"/>
    </xf>
    <xf numFmtId="41" fontId="0" fillId="0" borderId="13" xfId="0" applyNumberFormat="1" applyBorder="1" applyAlignment="1" quotePrefix="1">
      <alignment horizontal="right" vertical="center"/>
    </xf>
    <xf numFmtId="214" fontId="0" fillId="0" borderId="38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215" fontId="0" fillId="0" borderId="82" xfId="48" applyNumberFormat="1" applyFont="1" applyBorder="1" applyAlignment="1">
      <alignment vertical="center"/>
    </xf>
    <xf numFmtId="215" fontId="0" fillId="0" borderId="84" xfId="48" applyNumberFormat="1" applyFont="1" applyBorder="1" applyAlignment="1">
      <alignment vertical="center"/>
    </xf>
    <xf numFmtId="0" fontId="0" fillId="0" borderId="58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vertical="center"/>
    </xf>
    <xf numFmtId="214" fontId="0" fillId="0" borderId="31" xfId="48" applyNumberFormat="1" applyFont="1" applyBorder="1" applyAlignment="1">
      <alignment vertical="center"/>
    </xf>
    <xf numFmtId="214" fontId="0" fillId="0" borderId="33" xfId="48" applyNumberFormat="1" applyFont="1" applyBorder="1" applyAlignment="1">
      <alignment vertical="center"/>
    </xf>
    <xf numFmtId="214" fontId="0" fillId="0" borderId="16" xfId="48" applyNumberFormat="1" applyFont="1" applyBorder="1" applyAlignment="1">
      <alignment vertical="center"/>
    </xf>
    <xf numFmtId="214" fontId="0" fillId="0" borderId="18" xfId="48" applyNumberFormat="1" applyFont="1" applyBorder="1" applyAlignment="1">
      <alignment vertical="center"/>
    </xf>
    <xf numFmtId="214" fontId="0" fillId="0" borderId="38" xfId="48" applyNumberFormat="1" applyFont="1" applyBorder="1" applyAlignment="1">
      <alignment vertical="center"/>
    </xf>
    <xf numFmtId="215" fontId="0" fillId="0" borderId="21" xfId="48" applyNumberFormat="1" applyFont="1" applyBorder="1" applyAlignment="1">
      <alignment vertical="center"/>
    </xf>
    <xf numFmtId="215" fontId="0" fillId="0" borderId="64" xfId="48" applyNumberFormat="1" applyFont="1" applyBorder="1" applyAlignment="1">
      <alignment vertical="center"/>
    </xf>
    <xf numFmtId="215" fontId="0" fillId="0" borderId="66" xfId="48" applyNumberFormat="1" applyFont="1" applyBorder="1" applyAlignment="1">
      <alignment vertical="center"/>
    </xf>
    <xf numFmtId="215" fontId="0" fillId="0" borderId="65" xfId="48" applyNumberFormat="1" applyFont="1" applyBorder="1" applyAlignment="1">
      <alignment vertical="center"/>
    </xf>
    <xf numFmtId="215" fontId="0" fillId="0" borderId="62" xfId="48" applyNumberFormat="1" applyFont="1" applyBorder="1" applyAlignment="1">
      <alignment vertical="center"/>
    </xf>
    <xf numFmtId="215" fontId="0" fillId="0" borderId="22" xfId="48" applyNumberFormat="1" applyFont="1" applyBorder="1" applyAlignment="1">
      <alignment vertical="center"/>
    </xf>
    <xf numFmtId="215" fontId="0" fillId="0" borderId="68" xfId="48" applyNumberFormat="1" applyFont="1" applyBorder="1" applyAlignment="1">
      <alignment vertical="center"/>
    </xf>
    <xf numFmtId="214" fontId="0" fillId="0" borderId="59" xfId="48" applyNumberFormat="1" applyFont="1" applyBorder="1" applyAlignment="1">
      <alignment horizontal="center" vertical="center"/>
    </xf>
    <xf numFmtId="214" fontId="0" fillId="0" borderId="83" xfId="48" applyNumberFormat="1" applyFont="1" applyBorder="1" applyAlignment="1">
      <alignment vertical="center"/>
    </xf>
    <xf numFmtId="214" fontId="0" fillId="0" borderId="59" xfId="48" applyNumberFormat="1" applyFont="1" applyBorder="1" applyAlignment="1">
      <alignment vertical="center"/>
    </xf>
    <xf numFmtId="214" fontId="0" fillId="0" borderId="23" xfId="48" applyNumberFormat="1" applyFont="1" applyBorder="1" applyAlignment="1">
      <alignment vertical="center"/>
    </xf>
    <xf numFmtId="214" fontId="0" fillId="0" borderId="17" xfId="48" applyNumberFormat="1" applyBorder="1" applyAlignment="1">
      <alignment horizontal="center" vertical="center"/>
    </xf>
    <xf numFmtId="214" fontId="0" fillId="0" borderId="36" xfId="48" applyNumberFormat="1" applyBorder="1" applyAlignment="1">
      <alignment horizontal="center" vertical="center"/>
    </xf>
    <xf numFmtId="214" fontId="0" fillId="0" borderId="12" xfId="48" applyNumberFormat="1" applyBorder="1" applyAlignment="1">
      <alignment horizontal="center" vertical="center"/>
    </xf>
    <xf numFmtId="214" fontId="0" fillId="0" borderId="61" xfId="48" applyNumberFormat="1" applyFont="1" applyBorder="1" applyAlignment="1">
      <alignment horizontal="center" vertical="center"/>
    </xf>
    <xf numFmtId="214" fontId="0" fillId="0" borderId="36" xfId="48" applyNumberFormat="1" applyFont="1" applyFill="1" applyBorder="1" applyAlignment="1">
      <alignment vertical="center"/>
    </xf>
    <xf numFmtId="214" fontId="0" fillId="0" borderId="36" xfId="48" applyNumberFormat="1" applyFont="1" applyBorder="1" applyAlignment="1">
      <alignment vertical="center"/>
    </xf>
    <xf numFmtId="214" fontId="0" fillId="0" borderId="16" xfId="48" applyNumberFormat="1" applyFill="1" applyBorder="1" applyAlignment="1">
      <alignment vertical="center"/>
    </xf>
    <xf numFmtId="214" fontId="0" fillId="0" borderId="85" xfId="48" applyNumberFormat="1" applyBorder="1" applyAlignment="1">
      <alignment horizontal="center" vertical="center"/>
    </xf>
    <xf numFmtId="214" fontId="0" fillId="0" borderId="29" xfId="48" applyNumberFormat="1" applyBorder="1" applyAlignment="1">
      <alignment horizontal="center" vertical="center"/>
    </xf>
    <xf numFmtId="214" fontId="0" fillId="0" borderId="32" xfId="48" applyNumberFormat="1" applyBorder="1" applyAlignment="1">
      <alignment horizontal="center" vertical="center"/>
    </xf>
    <xf numFmtId="214" fontId="0" fillId="0" borderId="25" xfId="48" applyNumberFormat="1" applyBorder="1" applyAlignment="1">
      <alignment horizontal="center" vertical="center"/>
    </xf>
    <xf numFmtId="214" fontId="0" fillId="0" borderId="43" xfId="48" applyNumberFormat="1" applyBorder="1" applyAlignment="1">
      <alignment vertical="center"/>
    </xf>
    <xf numFmtId="214" fontId="0" fillId="0" borderId="32" xfId="48" applyNumberFormat="1" applyBorder="1" applyAlignment="1">
      <alignment vertical="center"/>
    </xf>
    <xf numFmtId="214" fontId="0" fillId="0" borderId="15" xfId="48" applyNumberFormat="1" applyBorder="1" applyAlignment="1">
      <alignment vertical="center"/>
    </xf>
    <xf numFmtId="214" fontId="0" fillId="0" borderId="37" xfId="48" applyNumberFormat="1" applyFill="1" applyBorder="1" applyAlignment="1">
      <alignment vertical="center"/>
    </xf>
    <xf numFmtId="214" fontId="0" fillId="0" borderId="41" xfId="48" applyNumberFormat="1" applyBorder="1" applyAlignment="1">
      <alignment vertical="center"/>
    </xf>
    <xf numFmtId="214" fontId="0" fillId="0" borderId="69" xfId="48" applyNumberFormat="1" applyFill="1" applyBorder="1" applyAlignment="1">
      <alignment horizontal="center" vertical="center"/>
    </xf>
    <xf numFmtId="214" fontId="0" fillId="0" borderId="75" xfId="48" applyNumberFormat="1" applyFill="1" applyBorder="1" applyAlignment="1">
      <alignment horizontal="center" vertical="center"/>
    </xf>
    <xf numFmtId="214" fontId="0" fillId="0" borderId="76" xfId="48" applyNumberFormat="1" applyFill="1" applyBorder="1" applyAlignment="1">
      <alignment horizontal="center" vertical="center"/>
    </xf>
    <xf numFmtId="214" fontId="0" fillId="0" borderId="70" xfId="48" applyNumberFormat="1" applyFill="1" applyBorder="1" applyAlignment="1">
      <alignment horizontal="center" vertical="center"/>
    </xf>
    <xf numFmtId="214" fontId="0" fillId="0" borderId="74" xfId="48" applyNumberFormat="1" applyFill="1" applyBorder="1" applyAlignment="1">
      <alignment vertical="center"/>
    </xf>
    <xf numFmtId="214" fontId="0" fillId="0" borderId="76" xfId="48" applyNumberFormat="1" applyFill="1" applyBorder="1" applyAlignment="1">
      <alignment vertical="center"/>
    </xf>
    <xf numFmtId="214" fontId="0" fillId="0" borderId="70" xfId="48" applyNumberFormat="1" applyFill="1" applyBorder="1" applyAlignment="1">
      <alignment vertical="center"/>
    </xf>
    <xf numFmtId="214" fontId="0" fillId="0" borderId="78" xfId="48" applyNumberFormat="1" applyFill="1" applyBorder="1" applyAlignment="1">
      <alignment vertical="center"/>
    </xf>
    <xf numFmtId="214" fontId="0" fillId="0" borderId="58" xfId="48" applyNumberFormat="1" applyFill="1" applyBorder="1" applyAlignment="1">
      <alignment vertical="center"/>
    </xf>
    <xf numFmtId="214" fontId="0" fillId="0" borderId="48" xfId="48" applyNumberFormat="1" applyFill="1" applyBorder="1" applyAlignment="1">
      <alignment vertical="center"/>
    </xf>
    <xf numFmtId="214" fontId="0" fillId="0" borderId="34" xfId="48" applyNumberFormat="1" applyFill="1" applyBorder="1" applyAlignment="1">
      <alignment vertical="center"/>
    </xf>
    <xf numFmtId="214" fontId="0" fillId="0" borderId="37" xfId="0" applyNumberFormat="1" applyFill="1" applyBorder="1" applyAlignment="1" quotePrefix="1">
      <alignment horizontal="right" vertical="center"/>
    </xf>
    <xf numFmtId="214" fontId="0" fillId="0" borderId="18" xfId="48" applyNumberFormat="1" applyFill="1" applyBorder="1" applyAlignment="1">
      <alignment vertical="center"/>
    </xf>
    <xf numFmtId="214" fontId="0" fillId="0" borderId="52" xfId="48" applyNumberFormat="1" applyFill="1" applyBorder="1" applyAlignment="1">
      <alignment vertical="center"/>
    </xf>
    <xf numFmtId="214" fontId="0" fillId="0" borderId="13" xfId="48" applyNumberFormat="1" applyFont="1" applyFill="1" applyBorder="1" applyAlignment="1" quotePrefix="1">
      <alignment horizontal="right" vertical="center"/>
    </xf>
    <xf numFmtId="214" fontId="0" fillId="0" borderId="31" xfId="48" applyNumberFormat="1" applyFill="1" applyBorder="1" applyAlignment="1">
      <alignment vertical="center"/>
    </xf>
    <xf numFmtId="214" fontId="0" fillId="0" borderId="55" xfId="48" applyNumberFormat="1" applyFill="1" applyBorder="1" applyAlignment="1">
      <alignment vertical="center"/>
    </xf>
    <xf numFmtId="214" fontId="0" fillId="0" borderId="33" xfId="48" applyNumberFormat="1" applyFill="1" applyBorder="1" applyAlignment="1">
      <alignment vertical="center"/>
    </xf>
    <xf numFmtId="214" fontId="0" fillId="0" borderId="50" xfId="48" applyNumberFormat="1" applyFill="1" applyBorder="1" applyAlignment="1">
      <alignment vertical="center"/>
    </xf>
    <xf numFmtId="214" fontId="0" fillId="0" borderId="10" xfId="48" applyNumberFormat="1" applyBorder="1" applyAlignment="1">
      <alignment vertical="center"/>
    </xf>
    <xf numFmtId="214" fontId="0" fillId="0" borderId="36" xfId="0" applyNumberFormat="1" applyBorder="1" applyAlignment="1" quotePrefix="1">
      <alignment horizontal="right" vertical="center"/>
    </xf>
    <xf numFmtId="214" fontId="0" fillId="0" borderId="64" xfId="48" applyNumberFormat="1" applyFill="1" applyBorder="1" applyAlignment="1">
      <alignment vertical="center"/>
    </xf>
    <xf numFmtId="214" fontId="0" fillId="0" borderId="57" xfId="48" applyNumberFormat="1" applyFill="1" applyBorder="1" applyAlignment="1">
      <alignment vertical="center"/>
    </xf>
    <xf numFmtId="214" fontId="0" fillId="0" borderId="59" xfId="48" applyNumberFormat="1" applyFill="1" applyBorder="1" applyAlignment="1">
      <alignment vertical="center"/>
    </xf>
    <xf numFmtId="214" fontId="0" fillId="0" borderId="19" xfId="48" applyNumberFormat="1" applyFill="1" applyBorder="1" applyAlignment="1">
      <alignment vertical="center"/>
    </xf>
    <xf numFmtId="214" fontId="0" fillId="0" borderId="56" xfId="48" applyNumberFormat="1" applyFill="1" applyBorder="1" applyAlignment="1">
      <alignment vertical="center"/>
    </xf>
    <xf numFmtId="214" fontId="0" fillId="0" borderId="12" xfId="48" applyNumberFormat="1" applyFont="1" applyFill="1" applyBorder="1" applyAlignment="1" quotePrefix="1">
      <alignment horizontal="right" vertical="center"/>
    </xf>
    <xf numFmtId="214" fontId="0" fillId="0" borderId="22" xfId="48" applyNumberFormat="1" applyFont="1" applyFill="1" applyBorder="1" applyAlignment="1" quotePrefix="1">
      <alignment horizontal="right" vertical="center"/>
    </xf>
    <xf numFmtId="214" fontId="0" fillId="0" borderId="14" xfId="48" applyNumberFormat="1" applyFill="1" applyBorder="1" applyAlignment="1">
      <alignment vertical="center"/>
    </xf>
    <xf numFmtId="214" fontId="0" fillId="0" borderId="68" xfId="48" applyNumberFormat="1" applyFill="1" applyBorder="1" applyAlignment="1">
      <alignment vertical="center"/>
    </xf>
    <xf numFmtId="214" fontId="0" fillId="0" borderId="17" xfId="48" applyNumberFormat="1" applyFill="1" applyBorder="1" applyAlignment="1">
      <alignment vertical="center"/>
    </xf>
    <xf numFmtId="214" fontId="0" fillId="0" borderId="65" xfId="48" applyNumberFormat="1" applyFill="1" applyBorder="1" applyAlignment="1">
      <alignment vertical="center"/>
    </xf>
    <xf numFmtId="214" fontId="0" fillId="0" borderId="12" xfId="48" applyNumberFormat="1" applyFill="1" applyBorder="1" applyAlignment="1">
      <alignment vertical="center"/>
    </xf>
    <xf numFmtId="214" fontId="0" fillId="0" borderId="22" xfId="48" applyNumberFormat="1" applyFill="1" applyBorder="1" applyAlignment="1">
      <alignment vertical="center"/>
    </xf>
    <xf numFmtId="214" fontId="0" fillId="0" borderId="16" xfId="0" applyNumberFormat="1" applyFill="1" applyBorder="1" applyAlignment="1" quotePrefix="1">
      <alignment horizontal="right" vertical="center"/>
    </xf>
    <xf numFmtId="214" fontId="0" fillId="0" borderId="66" xfId="0" applyNumberFormat="1" applyFill="1" applyBorder="1" applyAlignment="1" quotePrefix="1">
      <alignment horizontal="right" vertical="center"/>
    </xf>
    <xf numFmtId="41" fontId="4" fillId="0" borderId="13" xfId="0" applyNumberFormat="1" applyFont="1" applyBorder="1" applyAlignment="1">
      <alignment horizontal="center" vertical="center"/>
    </xf>
    <xf numFmtId="0" fontId="0" fillId="0" borderId="86" xfId="0" applyNumberFormat="1" applyBorder="1" applyAlignment="1">
      <alignment horizontal="center" vertical="center" textRotation="255"/>
    </xf>
    <xf numFmtId="0" fontId="0" fillId="0" borderId="87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41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41" fontId="0" fillId="0" borderId="72" xfId="0" applyNumberFormat="1" applyBorder="1" applyAlignment="1">
      <alignment horizontal="center" vertical="center"/>
    </xf>
    <xf numFmtId="41" fontId="0" fillId="0" borderId="73" xfId="0" applyNumberFormat="1" applyBorder="1" applyAlignment="1">
      <alignment horizontal="center" vertical="center"/>
    </xf>
    <xf numFmtId="41" fontId="0" fillId="0" borderId="86" xfId="0" applyNumberFormat="1" applyBorder="1" applyAlignment="1">
      <alignment horizontal="center" vertical="center"/>
    </xf>
    <xf numFmtId="41" fontId="0" fillId="0" borderId="87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6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79" xfId="0" applyNumberFormat="1" applyFont="1" applyBorder="1" applyAlignment="1">
      <alignment horizontal="center"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79" xfId="0" applyNumberFormat="1" applyFont="1" applyBorder="1" applyAlignment="1">
      <alignment horizontal="center" vertical="center"/>
    </xf>
    <xf numFmtId="217" fontId="10" fillId="0" borderId="86" xfId="48" applyNumberFormat="1" applyFont="1" applyBorder="1" applyAlignment="1">
      <alignment vertical="center" textRotation="255"/>
    </xf>
    <xf numFmtId="0" fontId="13" fillId="0" borderId="87" xfId="61" applyFont="1" applyBorder="1" applyAlignment="1">
      <alignment vertical="center"/>
      <protection/>
    </xf>
    <xf numFmtId="0" fontId="13" fillId="0" borderId="70" xfId="61" applyFont="1" applyBorder="1" applyAlignment="1">
      <alignment vertical="center"/>
      <protection/>
    </xf>
    <xf numFmtId="217" fontId="10" fillId="0" borderId="14" xfId="48" applyNumberFormat="1" applyFont="1" applyBorder="1" applyAlignment="1">
      <alignment vertical="center" textRotation="255"/>
    </xf>
    <xf numFmtId="0" fontId="13" fillId="0" borderId="14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214" fontId="0" fillId="0" borderId="56" xfId="48" applyNumberFormat="1" applyFill="1" applyBorder="1" applyAlignment="1">
      <alignment vertical="center"/>
    </xf>
    <xf numFmtId="214" fontId="0" fillId="0" borderId="17" xfId="0" applyNumberFormat="1" applyFill="1" applyBorder="1" applyAlignment="1">
      <alignment vertical="center"/>
    </xf>
    <xf numFmtId="214" fontId="0" fillId="0" borderId="64" xfId="48" applyNumberFormat="1" applyFill="1" applyBorder="1" applyAlignment="1">
      <alignment vertical="center"/>
    </xf>
    <xf numFmtId="214" fontId="0" fillId="0" borderId="65" xfId="0" applyNumberFormat="1" applyFill="1" applyBorder="1" applyAlignment="1">
      <alignment vertical="center"/>
    </xf>
    <xf numFmtId="0" fontId="11" fillId="0" borderId="10" xfId="0" applyNumberFormat="1" applyFont="1" applyBorder="1" applyAlignment="1">
      <alignment horizontal="distributed" vertical="center"/>
    </xf>
    <xf numFmtId="0" fontId="11" fillId="0" borderId="11" xfId="0" applyNumberFormat="1" applyFont="1" applyBorder="1" applyAlignment="1">
      <alignment horizontal="distributed" vertical="center"/>
    </xf>
    <xf numFmtId="0" fontId="11" fillId="0" borderId="48" xfId="0" applyNumberFormat="1" applyFont="1" applyBorder="1" applyAlignment="1">
      <alignment horizontal="distributed" vertical="center"/>
    </xf>
    <xf numFmtId="0" fontId="11" fillId="0" borderId="12" xfId="0" applyNumberFormat="1" applyFont="1" applyBorder="1" applyAlignment="1">
      <alignment horizontal="distributed" vertical="center"/>
    </xf>
    <xf numFmtId="0" fontId="11" fillId="0" borderId="13" xfId="0" applyNumberFormat="1" applyFont="1" applyBorder="1" applyAlignment="1">
      <alignment horizontal="distributed" vertical="center"/>
    </xf>
    <xf numFmtId="0" fontId="11" fillId="0" borderId="20" xfId="0" applyNumberFormat="1" applyFont="1" applyBorder="1" applyAlignment="1">
      <alignment horizontal="distributed" vertical="center"/>
    </xf>
    <xf numFmtId="214" fontId="0" fillId="0" borderId="60" xfId="48" applyNumberFormat="1" applyBorder="1" applyAlignment="1">
      <alignment vertical="center"/>
    </xf>
    <xf numFmtId="214" fontId="0" fillId="0" borderId="19" xfId="0" applyNumberFormat="1" applyBorder="1" applyAlignment="1">
      <alignment vertical="center"/>
    </xf>
    <xf numFmtId="214" fontId="0" fillId="0" borderId="64" xfId="48" applyNumberFormat="1" applyBorder="1" applyAlignment="1">
      <alignment vertical="center"/>
    </xf>
    <xf numFmtId="214" fontId="0" fillId="0" borderId="65" xfId="0" applyNumberFormat="1" applyBorder="1" applyAlignment="1">
      <alignment vertical="center"/>
    </xf>
    <xf numFmtId="0" fontId="11" fillId="0" borderId="10" xfId="60" applyNumberFormat="1" applyFont="1" applyBorder="1" applyAlignment="1">
      <alignment horizontal="distributed" vertical="center"/>
      <protection/>
    </xf>
    <xf numFmtId="0" fontId="11" fillId="0" borderId="11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217" fontId="10" fillId="0" borderId="87" xfId="48" applyNumberFormat="1" applyFont="1" applyBorder="1" applyAlignment="1">
      <alignment vertical="center" textRotation="255"/>
    </xf>
    <xf numFmtId="217" fontId="10" fillId="0" borderId="70" xfId="48" applyNumberFormat="1" applyFont="1" applyBorder="1" applyAlignment="1">
      <alignment vertical="center" textRotation="255"/>
    </xf>
    <xf numFmtId="41" fontId="0" fillId="0" borderId="50" xfId="0" applyNumberFormat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13" fillId="0" borderId="87" xfId="61" applyFont="1" applyBorder="1" applyAlignment="1">
      <alignment vertical="center" textRotation="255"/>
      <protection/>
    </xf>
    <xf numFmtId="0" fontId="13" fillId="0" borderId="70" xfId="61" applyFont="1" applyBorder="1" applyAlignment="1">
      <alignment vertical="center" textRotation="255"/>
      <protection/>
    </xf>
    <xf numFmtId="214" fontId="0" fillId="0" borderId="56" xfId="48" applyNumberFormat="1" applyBorder="1" applyAlignment="1">
      <alignment vertical="center"/>
    </xf>
    <xf numFmtId="214" fontId="0" fillId="0" borderId="17" xfId="0" applyNumberFormat="1" applyBorder="1" applyAlignment="1">
      <alignment vertical="center"/>
    </xf>
    <xf numFmtId="41" fontId="16" fillId="0" borderId="36" xfId="0" applyNumberFormat="1" applyFont="1" applyBorder="1" applyAlignment="1">
      <alignment horizontal="right" vertical="center"/>
    </xf>
    <xf numFmtId="41" fontId="16" fillId="0" borderId="34" xfId="0" applyNumberFormat="1" applyFont="1" applyBorder="1" applyAlignment="1">
      <alignment horizontal="right" vertical="center"/>
    </xf>
    <xf numFmtId="0" fontId="0" fillId="0" borderId="86" xfId="0" applyBorder="1" applyAlignment="1">
      <alignment horizontal="center" vertical="center" textRotation="255"/>
    </xf>
    <xf numFmtId="41" fontId="0" fillId="0" borderId="23" xfId="0" applyNumberFormat="1" applyBorder="1" applyAlignment="1">
      <alignment horizontal="center" vertical="center"/>
    </xf>
    <xf numFmtId="41" fontId="0" fillId="0" borderId="79" xfId="0" applyNumberFormat="1" applyBorder="1" applyAlignment="1">
      <alignment horizontal="center" vertical="center"/>
    </xf>
    <xf numFmtId="41" fontId="0" fillId="0" borderId="15" xfId="0" applyNumberForma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41" fontId="0" fillId="0" borderId="62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view="pageBreakPreview" zoomScaleSheetLayoutView="100" zoomScalePageLayoutView="0" workbookViewId="0" topLeftCell="A1">
      <pane xSplit="5" ySplit="8" topLeftCell="F36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F40" sqref="F40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9" width="10.59765625" style="1" customWidth="1"/>
    <col min="10" max="12" width="9.3984375" style="1" bestFit="1" customWidth="1"/>
    <col min="13" max="13" width="9.8984375" style="1" customWidth="1"/>
    <col min="14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50" t="s">
        <v>0</v>
      </c>
      <c r="B1" s="350"/>
      <c r="C1" s="350"/>
      <c r="D1" s="350"/>
      <c r="E1" s="76" t="s">
        <v>297</v>
      </c>
      <c r="F1" s="2"/>
      <c r="AA1" s="366" t="s">
        <v>105</v>
      </c>
      <c r="AB1" s="366"/>
    </row>
    <row r="2" spans="27:37" ht="13.5">
      <c r="AA2" s="365" t="s">
        <v>106</v>
      </c>
      <c r="AB2" s="365"/>
      <c r="AC2" s="359" t="s">
        <v>107</v>
      </c>
      <c r="AD2" s="356" t="s">
        <v>108</v>
      </c>
      <c r="AE2" s="367"/>
      <c r="AF2" s="368"/>
      <c r="AG2" s="365" t="s">
        <v>109</v>
      </c>
      <c r="AH2" s="365" t="s">
        <v>110</v>
      </c>
      <c r="AI2" s="365" t="s">
        <v>111</v>
      </c>
      <c r="AJ2" s="365" t="s">
        <v>112</v>
      </c>
      <c r="AK2" s="365" t="s">
        <v>113</v>
      </c>
    </row>
    <row r="3" spans="1:37" ht="14.25">
      <c r="A3" s="22" t="s">
        <v>104</v>
      </c>
      <c r="AA3" s="365"/>
      <c r="AB3" s="365"/>
      <c r="AC3" s="361"/>
      <c r="AD3" s="171"/>
      <c r="AE3" s="170" t="s">
        <v>126</v>
      </c>
      <c r="AF3" s="170" t="s">
        <v>127</v>
      </c>
      <c r="AG3" s="365"/>
      <c r="AH3" s="365"/>
      <c r="AI3" s="365"/>
      <c r="AJ3" s="365"/>
      <c r="AK3" s="365"/>
    </row>
    <row r="4" spans="27:38" ht="13.5">
      <c r="AA4" s="359" t="str">
        <f>E1</f>
        <v>川崎市</v>
      </c>
      <c r="AB4" s="172" t="s">
        <v>114</v>
      </c>
      <c r="AC4" s="173">
        <f>F22</f>
        <v>639482</v>
      </c>
      <c r="AD4" s="173">
        <f>F9</f>
        <v>301546</v>
      </c>
      <c r="AE4" s="173">
        <f>F10</f>
        <v>139535</v>
      </c>
      <c r="AF4" s="173">
        <f>F13</f>
        <v>118108</v>
      </c>
      <c r="AG4" s="173">
        <f>F14</f>
        <v>3270</v>
      </c>
      <c r="AH4" s="173">
        <f>F15</f>
        <v>622</v>
      </c>
      <c r="AI4" s="173">
        <f>F17</f>
        <v>109697</v>
      </c>
      <c r="AJ4" s="173">
        <f>F20</f>
        <v>61306</v>
      </c>
      <c r="AK4" s="173">
        <f>F21</f>
        <v>113506</v>
      </c>
      <c r="AL4" s="174"/>
    </row>
    <row r="5" spans="1:37" ht="13.5">
      <c r="A5" s="21" t="s">
        <v>276</v>
      </c>
      <c r="AA5" s="360"/>
      <c r="AB5" s="172" t="s">
        <v>115</v>
      </c>
      <c r="AC5" s="175"/>
      <c r="AD5" s="175">
        <f>G9</f>
        <v>47.15472835826497</v>
      </c>
      <c r="AE5" s="175">
        <f>G10</f>
        <v>21.82000431599326</v>
      </c>
      <c r="AF5" s="175">
        <f>G13</f>
        <v>18.469323608795868</v>
      </c>
      <c r="AG5" s="175">
        <f>G14</f>
        <v>0.5113513750191561</v>
      </c>
      <c r="AH5" s="175">
        <f>G15</f>
        <v>0.09726622485073858</v>
      </c>
      <c r="AI5" s="175">
        <f>G17</f>
        <v>17.15404030136892</v>
      </c>
      <c r="AJ5" s="175">
        <f>G20</f>
        <v>9.586821833921832</v>
      </c>
      <c r="AK5" s="175">
        <f>G21</f>
        <v>17.749678646154234</v>
      </c>
    </row>
    <row r="6" spans="1:37" ht="14.25">
      <c r="A6" s="3"/>
      <c r="G6" s="354" t="s">
        <v>128</v>
      </c>
      <c r="H6" s="355"/>
      <c r="I6" s="355"/>
      <c r="AA6" s="361"/>
      <c r="AB6" s="172" t="s">
        <v>116</v>
      </c>
      <c r="AC6" s="175">
        <f>I22</f>
        <v>2.5718263592152013</v>
      </c>
      <c r="AD6" s="175">
        <f>I9</f>
        <v>1.7790903721204954</v>
      </c>
      <c r="AE6" s="175">
        <f>I10</f>
        <v>1.7664262323776825</v>
      </c>
      <c r="AF6" s="175">
        <f>I13</f>
        <v>1.8067096507257796</v>
      </c>
      <c r="AG6" s="175">
        <f>I14</f>
        <v>-2.358913108390559</v>
      </c>
      <c r="AH6" s="175">
        <f>I15</f>
        <v>-17.066666666666663</v>
      </c>
      <c r="AI6" s="175">
        <f>I17</f>
        <v>4.543028685790529</v>
      </c>
      <c r="AJ6" s="175">
        <f>I20</f>
        <v>14.170251596923489</v>
      </c>
      <c r="AK6" s="175">
        <f>I21</f>
        <v>-1.744271604297054</v>
      </c>
    </row>
    <row r="7" spans="1:9" ht="27" customHeight="1">
      <c r="A7" s="19"/>
      <c r="B7" s="5"/>
      <c r="C7" s="5"/>
      <c r="D7" s="5"/>
      <c r="E7" s="23"/>
      <c r="F7" s="62" t="s">
        <v>277</v>
      </c>
      <c r="G7" s="63"/>
      <c r="H7" s="64" t="s">
        <v>1</v>
      </c>
      <c r="I7" s="17" t="s">
        <v>21</v>
      </c>
    </row>
    <row r="8" spans="1:9" ht="16.5" customHeight="1">
      <c r="A8" s="6"/>
      <c r="B8" s="7"/>
      <c r="C8" s="7"/>
      <c r="D8" s="7"/>
      <c r="E8" s="24"/>
      <c r="F8" s="28" t="s">
        <v>102</v>
      </c>
      <c r="G8" s="29" t="s">
        <v>2</v>
      </c>
      <c r="H8" s="65"/>
      <c r="I8" s="18"/>
    </row>
    <row r="9" spans="1:29" ht="18" customHeight="1">
      <c r="A9" s="351" t="s">
        <v>80</v>
      </c>
      <c r="B9" s="351" t="s">
        <v>81</v>
      </c>
      <c r="C9" s="47" t="s">
        <v>3</v>
      </c>
      <c r="D9" s="48"/>
      <c r="E9" s="49"/>
      <c r="F9" s="77">
        <v>301546</v>
      </c>
      <c r="G9" s="78">
        <f aca="true" t="shared" si="0" ref="G9:G22">F9/$F$22*100</f>
        <v>47.15472835826497</v>
      </c>
      <c r="H9" s="79">
        <v>296275</v>
      </c>
      <c r="I9" s="80">
        <f aca="true" t="shared" si="1" ref="I9:I21">(F9/H9-1)*100</f>
        <v>1.7790903721204954</v>
      </c>
      <c r="AA9" s="362" t="s">
        <v>105</v>
      </c>
      <c r="AB9" s="363"/>
      <c r="AC9" s="364" t="s">
        <v>117</v>
      </c>
    </row>
    <row r="10" spans="1:37" ht="18" customHeight="1">
      <c r="A10" s="352"/>
      <c r="B10" s="352"/>
      <c r="C10" s="8"/>
      <c r="D10" s="50" t="s">
        <v>22</v>
      </c>
      <c r="E10" s="30"/>
      <c r="F10" s="81">
        <v>139535</v>
      </c>
      <c r="G10" s="82">
        <f t="shared" si="0"/>
        <v>21.82000431599326</v>
      </c>
      <c r="H10" s="83">
        <v>137113</v>
      </c>
      <c r="I10" s="84">
        <f t="shared" si="1"/>
        <v>1.7664262323776825</v>
      </c>
      <c r="AA10" s="365" t="s">
        <v>106</v>
      </c>
      <c r="AB10" s="365"/>
      <c r="AC10" s="364"/>
      <c r="AD10" s="356" t="s">
        <v>118</v>
      </c>
      <c r="AE10" s="367"/>
      <c r="AF10" s="368"/>
      <c r="AG10" s="356" t="s">
        <v>119</v>
      </c>
      <c r="AH10" s="357"/>
      <c r="AI10" s="358"/>
      <c r="AJ10" s="356" t="s">
        <v>120</v>
      </c>
      <c r="AK10" s="358"/>
    </row>
    <row r="11" spans="1:37" ht="18" customHeight="1">
      <c r="A11" s="352"/>
      <c r="B11" s="352"/>
      <c r="C11" s="34"/>
      <c r="D11" s="35"/>
      <c r="E11" s="33" t="s">
        <v>23</v>
      </c>
      <c r="F11" s="85">
        <v>117147</v>
      </c>
      <c r="G11" s="86">
        <f t="shared" si="0"/>
        <v>18.319045727635803</v>
      </c>
      <c r="H11" s="87">
        <v>114016</v>
      </c>
      <c r="I11" s="88">
        <f t="shared" si="1"/>
        <v>2.746105809710908</v>
      </c>
      <c r="AA11" s="365"/>
      <c r="AB11" s="365"/>
      <c r="AC11" s="362"/>
      <c r="AD11" s="171"/>
      <c r="AE11" s="170" t="s">
        <v>121</v>
      </c>
      <c r="AF11" s="170" t="s">
        <v>122</v>
      </c>
      <c r="AG11" s="171"/>
      <c r="AH11" s="170" t="s">
        <v>123</v>
      </c>
      <c r="AI11" s="170" t="s">
        <v>124</v>
      </c>
      <c r="AJ11" s="171"/>
      <c r="AK11" s="176" t="s">
        <v>125</v>
      </c>
    </row>
    <row r="12" spans="1:38" ht="18" customHeight="1">
      <c r="A12" s="352"/>
      <c r="B12" s="352"/>
      <c r="C12" s="34"/>
      <c r="D12" s="36"/>
      <c r="E12" s="33" t="s">
        <v>24</v>
      </c>
      <c r="F12" s="85">
        <v>15647</v>
      </c>
      <c r="G12" s="86">
        <f>F12/$F$22*100</f>
        <v>2.446824148295026</v>
      </c>
      <c r="H12" s="87">
        <v>16533</v>
      </c>
      <c r="I12" s="88">
        <f t="shared" si="1"/>
        <v>-5.358979011673625</v>
      </c>
      <c r="AA12" s="359" t="str">
        <f>E1</f>
        <v>川崎市</v>
      </c>
      <c r="AB12" s="172" t="s">
        <v>114</v>
      </c>
      <c r="AC12" s="173">
        <f>F40</f>
        <v>639482</v>
      </c>
      <c r="AD12" s="173">
        <f>F23</f>
        <v>337047</v>
      </c>
      <c r="AE12" s="173">
        <f>F24</f>
        <v>94555</v>
      </c>
      <c r="AF12" s="173">
        <f>F26</f>
        <v>74544</v>
      </c>
      <c r="AG12" s="173">
        <f>F27</f>
        <v>206110</v>
      </c>
      <c r="AH12" s="173">
        <f>F28</f>
        <v>67733</v>
      </c>
      <c r="AI12" s="173">
        <f>F32</f>
        <v>5719</v>
      </c>
      <c r="AJ12" s="173">
        <f>F34</f>
        <v>96325</v>
      </c>
      <c r="AK12" s="173">
        <f>F35</f>
        <v>96246</v>
      </c>
      <c r="AL12" s="177"/>
    </row>
    <row r="13" spans="1:37" ht="18" customHeight="1">
      <c r="A13" s="352"/>
      <c r="B13" s="352"/>
      <c r="C13" s="11"/>
      <c r="D13" s="31" t="s">
        <v>25</v>
      </c>
      <c r="E13" s="32"/>
      <c r="F13" s="89">
        <v>118108</v>
      </c>
      <c r="G13" s="90">
        <f t="shared" si="0"/>
        <v>18.469323608795868</v>
      </c>
      <c r="H13" s="91">
        <v>116012</v>
      </c>
      <c r="I13" s="92">
        <f t="shared" si="1"/>
        <v>1.8067096507257796</v>
      </c>
      <c r="AA13" s="360"/>
      <c r="AB13" s="172" t="s">
        <v>115</v>
      </c>
      <c r="AC13" s="175"/>
      <c r="AD13" s="175">
        <f>G23</f>
        <v>52.70625287341942</v>
      </c>
      <c r="AE13" s="175">
        <f>G24</f>
        <v>14.786186319552389</v>
      </c>
      <c r="AF13" s="175">
        <f>G26</f>
        <v>11.65693483162935</v>
      </c>
      <c r="AG13" s="175">
        <f>G27</f>
        <v>32.23077428293525</v>
      </c>
      <c r="AH13" s="175">
        <f>G28</f>
        <v>10.591854031857034</v>
      </c>
      <c r="AI13" s="175">
        <f>G32</f>
        <v>0.8943175882980288</v>
      </c>
      <c r="AJ13" s="175">
        <f>G34</f>
        <v>15.062972843645325</v>
      </c>
      <c r="AK13" s="175">
        <f>G35</f>
        <v>15.050619094829878</v>
      </c>
    </row>
    <row r="14" spans="1:37" ht="18" customHeight="1">
      <c r="A14" s="352"/>
      <c r="B14" s="352"/>
      <c r="C14" s="52" t="s">
        <v>4</v>
      </c>
      <c r="D14" s="53"/>
      <c r="E14" s="54"/>
      <c r="F14" s="85">
        <v>3270</v>
      </c>
      <c r="G14" s="86">
        <f t="shared" si="0"/>
        <v>0.5113513750191561</v>
      </c>
      <c r="H14" s="87">
        <v>3349</v>
      </c>
      <c r="I14" s="88">
        <f t="shared" si="1"/>
        <v>-2.358913108390559</v>
      </c>
      <c r="AA14" s="361"/>
      <c r="AB14" s="172" t="s">
        <v>116</v>
      </c>
      <c r="AC14" s="175">
        <f>I40</f>
        <v>2.5718263592152013</v>
      </c>
      <c r="AD14" s="175">
        <f>I23</f>
        <v>3.5000875175418944</v>
      </c>
      <c r="AE14" s="175">
        <f>I24</f>
        <v>0.7705260465512787</v>
      </c>
      <c r="AF14" s="175">
        <f>I26</f>
        <v>1.165773223858313</v>
      </c>
      <c r="AG14" s="175">
        <f>I27</f>
        <v>-0.1134028612414184</v>
      </c>
      <c r="AH14" s="175">
        <f>I28</f>
        <v>2.773689401411117</v>
      </c>
      <c r="AI14" s="175">
        <f>I32</f>
        <v>-2.5391956373551516</v>
      </c>
      <c r="AJ14" s="175">
        <f>I34</f>
        <v>5.325023235470994</v>
      </c>
      <c r="AK14" s="175">
        <f>I35</f>
        <v>5.67889847816061</v>
      </c>
    </row>
    <row r="15" spans="1:9" ht="18" customHeight="1">
      <c r="A15" s="352"/>
      <c r="B15" s="352"/>
      <c r="C15" s="52" t="s">
        <v>5</v>
      </c>
      <c r="D15" s="53"/>
      <c r="E15" s="54"/>
      <c r="F15" s="85">
        <v>622</v>
      </c>
      <c r="G15" s="86">
        <f t="shared" si="0"/>
        <v>0.09726622485073858</v>
      </c>
      <c r="H15" s="87">
        <v>750</v>
      </c>
      <c r="I15" s="88">
        <f t="shared" si="1"/>
        <v>-17.066666666666663</v>
      </c>
    </row>
    <row r="16" spans="1:9" ht="18" customHeight="1">
      <c r="A16" s="352"/>
      <c r="B16" s="352"/>
      <c r="C16" s="52" t="s">
        <v>26</v>
      </c>
      <c r="D16" s="53"/>
      <c r="E16" s="54"/>
      <c r="F16" s="85">
        <v>17585</v>
      </c>
      <c r="G16" s="86">
        <f t="shared" si="0"/>
        <v>2.7498819356917004</v>
      </c>
      <c r="H16" s="87">
        <v>17859</v>
      </c>
      <c r="I16" s="88">
        <f t="shared" si="1"/>
        <v>-1.5342404389943498</v>
      </c>
    </row>
    <row r="17" spans="1:9" ht="18" customHeight="1">
      <c r="A17" s="352"/>
      <c r="B17" s="352"/>
      <c r="C17" s="52" t="s">
        <v>6</v>
      </c>
      <c r="D17" s="53"/>
      <c r="E17" s="54"/>
      <c r="F17" s="85">
        <v>109697</v>
      </c>
      <c r="G17" s="86">
        <f t="shared" si="0"/>
        <v>17.15404030136892</v>
      </c>
      <c r="H17" s="87">
        <v>104930</v>
      </c>
      <c r="I17" s="88">
        <f t="shared" si="1"/>
        <v>4.543028685790529</v>
      </c>
    </row>
    <row r="18" spans="1:9" ht="18" customHeight="1">
      <c r="A18" s="352"/>
      <c r="B18" s="352"/>
      <c r="C18" s="52" t="s">
        <v>27</v>
      </c>
      <c r="D18" s="53"/>
      <c r="E18" s="54"/>
      <c r="F18" s="85">
        <v>23533</v>
      </c>
      <c r="G18" s="86">
        <f t="shared" si="0"/>
        <v>3.680009757897799</v>
      </c>
      <c r="H18" s="87">
        <v>23393</v>
      </c>
      <c r="I18" s="88">
        <f t="shared" si="1"/>
        <v>0.598469627666387</v>
      </c>
    </row>
    <row r="19" spans="1:9" ht="18" customHeight="1">
      <c r="A19" s="352"/>
      <c r="B19" s="352"/>
      <c r="C19" s="52" t="s">
        <v>28</v>
      </c>
      <c r="D19" s="53"/>
      <c r="E19" s="54"/>
      <c r="F19" s="85">
        <v>8417</v>
      </c>
      <c r="G19" s="86">
        <f t="shared" si="0"/>
        <v>1.3162215668306534</v>
      </c>
      <c r="H19" s="87">
        <v>7674</v>
      </c>
      <c r="I19" s="88">
        <f t="shared" si="1"/>
        <v>9.682043262965866</v>
      </c>
    </row>
    <row r="20" spans="1:9" ht="18" customHeight="1">
      <c r="A20" s="352"/>
      <c r="B20" s="352"/>
      <c r="C20" s="52" t="s">
        <v>7</v>
      </c>
      <c r="D20" s="53"/>
      <c r="E20" s="54"/>
      <c r="F20" s="85">
        <v>61306</v>
      </c>
      <c r="G20" s="86">
        <f t="shared" si="0"/>
        <v>9.586821833921832</v>
      </c>
      <c r="H20" s="87">
        <v>53697</v>
      </c>
      <c r="I20" s="88">
        <f t="shared" si="1"/>
        <v>14.170251596923489</v>
      </c>
    </row>
    <row r="21" spans="1:9" ht="18" customHeight="1">
      <c r="A21" s="352"/>
      <c r="B21" s="352"/>
      <c r="C21" s="57" t="s">
        <v>8</v>
      </c>
      <c r="D21" s="58"/>
      <c r="E21" s="56"/>
      <c r="F21" s="93">
        <v>113506</v>
      </c>
      <c r="G21" s="94">
        <f t="shared" si="0"/>
        <v>17.749678646154234</v>
      </c>
      <c r="H21" s="95">
        <v>115521</v>
      </c>
      <c r="I21" s="96">
        <f t="shared" si="1"/>
        <v>-1.744271604297054</v>
      </c>
    </row>
    <row r="22" spans="1:9" ht="18" customHeight="1">
      <c r="A22" s="352"/>
      <c r="B22" s="353"/>
      <c r="C22" s="59" t="s">
        <v>9</v>
      </c>
      <c r="D22" s="37"/>
      <c r="E22" s="60"/>
      <c r="F22" s="97">
        <f>SUM(F9,F14:F21)</f>
        <v>639482</v>
      </c>
      <c r="G22" s="98">
        <f t="shared" si="0"/>
        <v>100</v>
      </c>
      <c r="H22" s="97">
        <f>SUM(H9,H14:H21)</f>
        <v>623448</v>
      </c>
      <c r="I22" s="278">
        <f aca="true" t="shared" si="2" ref="I22:I40">(F22/H22-1)*100</f>
        <v>2.5718263592152013</v>
      </c>
    </row>
    <row r="23" spans="1:9" ht="18" customHeight="1">
      <c r="A23" s="352"/>
      <c r="B23" s="351" t="s">
        <v>82</v>
      </c>
      <c r="C23" s="4" t="s">
        <v>10</v>
      </c>
      <c r="D23" s="5"/>
      <c r="E23" s="23"/>
      <c r="F23" s="77">
        <v>337047</v>
      </c>
      <c r="G23" s="78">
        <f aca="true" t="shared" si="3" ref="G23:G37">F23/$F$40*100</f>
        <v>52.70625287341942</v>
      </c>
      <c r="H23" s="79">
        <v>325649</v>
      </c>
      <c r="I23" s="99">
        <f t="shared" si="2"/>
        <v>3.5000875175418944</v>
      </c>
    </row>
    <row r="24" spans="1:9" ht="18" customHeight="1">
      <c r="A24" s="352"/>
      <c r="B24" s="352"/>
      <c r="C24" s="8"/>
      <c r="D24" s="10" t="s">
        <v>11</v>
      </c>
      <c r="E24" s="38"/>
      <c r="F24" s="85">
        <v>94555</v>
      </c>
      <c r="G24" s="86">
        <f t="shared" si="3"/>
        <v>14.786186319552389</v>
      </c>
      <c r="H24" s="87">
        <v>93832</v>
      </c>
      <c r="I24" s="88">
        <f t="shared" si="2"/>
        <v>0.7705260465512787</v>
      </c>
    </row>
    <row r="25" spans="1:9" ht="18" customHeight="1">
      <c r="A25" s="352"/>
      <c r="B25" s="352"/>
      <c r="C25" s="8"/>
      <c r="D25" s="10" t="s">
        <v>29</v>
      </c>
      <c r="E25" s="38"/>
      <c r="F25" s="85">
        <v>167948</v>
      </c>
      <c r="G25" s="86">
        <f t="shared" si="3"/>
        <v>26.263131722237688</v>
      </c>
      <c r="H25" s="87">
        <v>158132</v>
      </c>
      <c r="I25" s="88">
        <f t="shared" si="2"/>
        <v>6.207472238383116</v>
      </c>
    </row>
    <row r="26" spans="1:9" ht="18" customHeight="1">
      <c r="A26" s="352"/>
      <c r="B26" s="352"/>
      <c r="C26" s="11"/>
      <c r="D26" s="10" t="s">
        <v>12</v>
      </c>
      <c r="E26" s="38"/>
      <c r="F26" s="85">
        <v>74544</v>
      </c>
      <c r="G26" s="86">
        <f t="shared" si="3"/>
        <v>11.65693483162935</v>
      </c>
      <c r="H26" s="87">
        <v>73685</v>
      </c>
      <c r="I26" s="88">
        <f t="shared" si="2"/>
        <v>1.165773223858313</v>
      </c>
    </row>
    <row r="27" spans="1:9" ht="18" customHeight="1">
      <c r="A27" s="352"/>
      <c r="B27" s="352"/>
      <c r="C27" s="8" t="s">
        <v>13</v>
      </c>
      <c r="D27" s="14"/>
      <c r="E27" s="25"/>
      <c r="F27" s="77">
        <v>206110</v>
      </c>
      <c r="G27" s="78">
        <f t="shared" si="3"/>
        <v>32.23077428293525</v>
      </c>
      <c r="H27" s="79">
        <v>206344</v>
      </c>
      <c r="I27" s="99">
        <f t="shared" si="2"/>
        <v>-0.1134028612414184</v>
      </c>
    </row>
    <row r="28" spans="1:9" ht="18" customHeight="1">
      <c r="A28" s="352"/>
      <c r="B28" s="352"/>
      <c r="C28" s="8"/>
      <c r="D28" s="10" t="s">
        <v>14</v>
      </c>
      <c r="E28" s="38"/>
      <c r="F28" s="85">
        <v>67733</v>
      </c>
      <c r="G28" s="86">
        <f t="shared" si="3"/>
        <v>10.591854031857034</v>
      </c>
      <c r="H28" s="87">
        <v>65905</v>
      </c>
      <c r="I28" s="88">
        <f t="shared" si="2"/>
        <v>2.773689401411117</v>
      </c>
    </row>
    <row r="29" spans="1:9" ht="18" customHeight="1">
      <c r="A29" s="352"/>
      <c r="B29" s="352"/>
      <c r="C29" s="8"/>
      <c r="D29" s="10" t="s">
        <v>30</v>
      </c>
      <c r="E29" s="38"/>
      <c r="F29" s="85">
        <v>6760</v>
      </c>
      <c r="G29" s="86">
        <f t="shared" si="3"/>
        <v>1.0571055948408243</v>
      </c>
      <c r="H29" s="87">
        <v>6823</v>
      </c>
      <c r="I29" s="88">
        <f t="shared" si="2"/>
        <v>-0.9233475010992254</v>
      </c>
    </row>
    <row r="30" spans="1:9" ht="18" customHeight="1">
      <c r="A30" s="352"/>
      <c r="B30" s="352"/>
      <c r="C30" s="8"/>
      <c r="D30" s="10" t="s">
        <v>31</v>
      </c>
      <c r="E30" s="38"/>
      <c r="F30" s="85">
        <v>57212</v>
      </c>
      <c r="G30" s="86">
        <f t="shared" si="3"/>
        <v>8.946616167460538</v>
      </c>
      <c r="H30" s="87">
        <v>60771</v>
      </c>
      <c r="I30" s="88">
        <f t="shared" si="2"/>
        <v>-5.856411775353376</v>
      </c>
    </row>
    <row r="31" spans="1:9" ht="18" customHeight="1">
      <c r="A31" s="352"/>
      <c r="B31" s="352"/>
      <c r="C31" s="8"/>
      <c r="D31" s="10" t="s">
        <v>32</v>
      </c>
      <c r="E31" s="38"/>
      <c r="F31" s="85">
        <v>35638</v>
      </c>
      <c r="G31" s="86">
        <f t="shared" si="3"/>
        <v>5.572948104872381</v>
      </c>
      <c r="H31" s="87">
        <v>32362</v>
      </c>
      <c r="I31" s="88">
        <f t="shared" si="2"/>
        <v>10.122983746369197</v>
      </c>
    </row>
    <row r="32" spans="1:9" ht="18" customHeight="1">
      <c r="A32" s="352"/>
      <c r="B32" s="352"/>
      <c r="C32" s="8"/>
      <c r="D32" s="10" t="s">
        <v>15</v>
      </c>
      <c r="E32" s="38"/>
      <c r="F32" s="85">
        <v>5719</v>
      </c>
      <c r="G32" s="86">
        <f t="shared" si="3"/>
        <v>0.8943175882980288</v>
      </c>
      <c r="H32" s="87">
        <v>5868</v>
      </c>
      <c r="I32" s="88">
        <f t="shared" si="2"/>
        <v>-2.5391956373551516</v>
      </c>
    </row>
    <row r="33" spans="1:9" ht="18" customHeight="1">
      <c r="A33" s="352"/>
      <c r="B33" s="352"/>
      <c r="C33" s="11"/>
      <c r="D33" s="10" t="s">
        <v>33</v>
      </c>
      <c r="E33" s="38"/>
      <c r="F33" s="85">
        <v>33048</v>
      </c>
      <c r="G33" s="86">
        <f t="shared" si="3"/>
        <v>5.167932795606444</v>
      </c>
      <c r="H33" s="87">
        <v>34615</v>
      </c>
      <c r="I33" s="88">
        <f t="shared" si="2"/>
        <v>-4.526939188213197</v>
      </c>
    </row>
    <row r="34" spans="1:9" ht="18" customHeight="1">
      <c r="A34" s="352"/>
      <c r="B34" s="352"/>
      <c r="C34" s="8" t="s">
        <v>16</v>
      </c>
      <c r="D34" s="14"/>
      <c r="E34" s="25"/>
      <c r="F34" s="77">
        <v>96325</v>
      </c>
      <c r="G34" s="78">
        <f t="shared" si="3"/>
        <v>15.062972843645325</v>
      </c>
      <c r="H34" s="79">
        <v>91455</v>
      </c>
      <c r="I34" s="99">
        <f t="shared" si="2"/>
        <v>5.325023235470994</v>
      </c>
    </row>
    <row r="35" spans="1:9" ht="18" customHeight="1">
      <c r="A35" s="352"/>
      <c r="B35" s="352"/>
      <c r="C35" s="8"/>
      <c r="D35" s="39" t="s">
        <v>17</v>
      </c>
      <c r="E35" s="40"/>
      <c r="F35" s="81">
        <v>96246</v>
      </c>
      <c r="G35" s="82">
        <f t="shared" si="3"/>
        <v>15.050619094829878</v>
      </c>
      <c r="H35" s="83">
        <v>91074</v>
      </c>
      <c r="I35" s="84">
        <f t="shared" si="2"/>
        <v>5.67889847816061</v>
      </c>
    </row>
    <row r="36" spans="1:9" ht="18" customHeight="1">
      <c r="A36" s="352"/>
      <c r="B36" s="352"/>
      <c r="C36" s="8"/>
      <c r="D36" s="41"/>
      <c r="E36" s="159" t="s">
        <v>103</v>
      </c>
      <c r="F36" s="85">
        <v>48579</v>
      </c>
      <c r="G36" s="86">
        <f t="shared" si="3"/>
        <v>7.59661726209651</v>
      </c>
      <c r="H36" s="87">
        <v>44368</v>
      </c>
      <c r="I36" s="88">
        <f>(F36/H36-1)*100</f>
        <v>9.491074648395248</v>
      </c>
    </row>
    <row r="37" spans="1:9" ht="18" customHeight="1">
      <c r="A37" s="352"/>
      <c r="B37" s="352"/>
      <c r="C37" s="8"/>
      <c r="D37" s="12"/>
      <c r="E37" s="33" t="s">
        <v>34</v>
      </c>
      <c r="F37" s="85">
        <v>47667</v>
      </c>
      <c r="G37" s="86">
        <f t="shared" si="3"/>
        <v>7.454001832733368</v>
      </c>
      <c r="H37" s="87">
        <v>46707</v>
      </c>
      <c r="I37" s="88">
        <f t="shared" si="2"/>
        <v>2.0553664332969346</v>
      </c>
    </row>
    <row r="38" spans="1:9" ht="18" customHeight="1">
      <c r="A38" s="352"/>
      <c r="B38" s="352"/>
      <c r="C38" s="8"/>
      <c r="D38" s="61" t="s">
        <v>35</v>
      </c>
      <c r="E38" s="54"/>
      <c r="F38" s="85">
        <v>79</v>
      </c>
      <c r="G38" s="82">
        <f>F38/$F$40*100</f>
        <v>0.012353748815447502</v>
      </c>
      <c r="H38" s="87">
        <v>381</v>
      </c>
      <c r="I38" s="88">
        <f t="shared" si="2"/>
        <v>-79.26509186351706</v>
      </c>
    </row>
    <row r="39" spans="1:9" ht="18" customHeight="1">
      <c r="A39" s="352"/>
      <c r="B39" s="352"/>
      <c r="C39" s="6"/>
      <c r="D39" s="55" t="s">
        <v>36</v>
      </c>
      <c r="E39" s="56"/>
      <c r="F39" s="93">
        <v>0</v>
      </c>
      <c r="G39" s="94">
        <f>F39/$F$40*100</f>
        <v>0</v>
      </c>
      <c r="H39" s="156">
        <v>0</v>
      </c>
      <c r="I39" s="96" t="e">
        <f t="shared" si="2"/>
        <v>#DIV/0!</v>
      </c>
    </row>
    <row r="40" spans="1:9" ht="18" customHeight="1">
      <c r="A40" s="353"/>
      <c r="B40" s="353"/>
      <c r="C40" s="6" t="s">
        <v>18</v>
      </c>
      <c r="D40" s="7"/>
      <c r="E40" s="24"/>
      <c r="F40" s="97">
        <f>SUM(F23,F27,F34)</f>
        <v>639482</v>
      </c>
      <c r="G40" s="279">
        <f>F40/$F$40*100</f>
        <v>100</v>
      </c>
      <c r="H40" s="97">
        <f>SUM(H23,H27,H34)</f>
        <v>623448</v>
      </c>
      <c r="I40" s="278">
        <f t="shared" si="2"/>
        <v>2.5718263592152013</v>
      </c>
    </row>
    <row r="41" spans="1:2" ht="18" customHeight="1">
      <c r="A41" s="157" t="s">
        <v>19</v>
      </c>
      <c r="B41" s="157"/>
    </row>
    <row r="42" spans="1:2" ht="18" customHeight="1">
      <c r="A42" s="158" t="s">
        <v>20</v>
      </c>
      <c r="B42" s="157"/>
    </row>
    <row r="52" ht="13.5">
      <c r="J52" s="14"/>
    </row>
    <row r="53" ht="13.5">
      <c r="J53" s="14"/>
    </row>
  </sheetData>
  <sheetProtection/>
  <mergeCells count="24">
    <mergeCell ref="AB10:AB11"/>
    <mergeCell ref="AD10:AF10"/>
    <mergeCell ref="AG2:AG3"/>
    <mergeCell ref="AH2:AH3"/>
    <mergeCell ref="AJ10:AK10"/>
    <mergeCell ref="AA12:AA14"/>
    <mergeCell ref="AI2:AI3"/>
    <mergeCell ref="AK2:AK3"/>
    <mergeCell ref="AA1:AB1"/>
    <mergeCell ref="AA2:AA3"/>
    <mergeCell ref="AB2:AB3"/>
    <mergeCell ref="AC2:AC3"/>
    <mergeCell ref="AD2:AF2"/>
    <mergeCell ref="AJ2:AJ3"/>
    <mergeCell ref="A1:D1"/>
    <mergeCell ref="A9:A40"/>
    <mergeCell ref="B9:B22"/>
    <mergeCell ref="B23:B40"/>
    <mergeCell ref="G6:I6"/>
    <mergeCell ref="AG10:AI10"/>
    <mergeCell ref="AA4:AA6"/>
    <mergeCell ref="AA9:AB9"/>
    <mergeCell ref="AC9:AC11"/>
    <mergeCell ref="AA10:AA11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scale="97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K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Q4" sqref="Q4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107" t="s">
        <v>297</v>
      </c>
      <c r="E1" s="44"/>
      <c r="F1" s="44"/>
      <c r="G1" s="44"/>
    </row>
    <row r="2" ht="15" customHeight="1"/>
    <row r="3" spans="1:4" ht="15" customHeight="1">
      <c r="A3" s="45" t="s">
        <v>43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278</v>
      </c>
      <c r="B5" s="37"/>
      <c r="C5" s="37"/>
      <c r="D5" s="37"/>
      <c r="K5" s="46"/>
      <c r="O5" s="46" t="s">
        <v>44</v>
      </c>
    </row>
    <row r="6" spans="1:15" ht="15.75" customHeight="1">
      <c r="A6" s="393" t="s">
        <v>45</v>
      </c>
      <c r="B6" s="394"/>
      <c r="C6" s="394"/>
      <c r="D6" s="394"/>
      <c r="E6" s="395"/>
      <c r="F6" s="369" t="s">
        <v>287</v>
      </c>
      <c r="G6" s="370"/>
      <c r="H6" s="369" t="s">
        <v>288</v>
      </c>
      <c r="I6" s="370"/>
      <c r="J6" s="369" t="s">
        <v>289</v>
      </c>
      <c r="K6" s="370"/>
      <c r="L6" s="369" t="s">
        <v>290</v>
      </c>
      <c r="M6" s="370"/>
      <c r="N6" s="369" t="s">
        <v>291</v>
      </c>
      <c r="O6" s="370"/>
    </row>
    <row r="7" spans="1:15" ht="15.75" customHeight="1">
      <c r="A7" s="396"/>
      <c r="B7" s="397"/>
      <c r="C7" s="397"/>
      <c r="D7" s="397"/>
      <c r="E7" s="398"/>
      <c r="F7" s="178" t="s">
        <v>279</v>
      </c>
      <c r="G7" s="51" t="s">
        <v>1</v>
      </c>
      <c r="H7" s="178" t="s">
        <v>279</v>
      </c>
      <c r="I7" s="51" t="s">
        <v>1</v>
      </c>
      <c r="J7" s="178" t="s">
        <v>279</v>
      </c>
      <c r="K7" s="51" t="s">
        <v>1</v>
      </c>
      <c r="L7" s="178" t="s">
        <v>279</v>
      </c>
      <c r="M7" s="51" t="s">
        <v>1</v>
      </c>
      <c r="N7" s="178" t="s">
        <v>279</v>
      </c>
      <c r="O7" s="238" t="s">
        <v>1</v>
      </c>
    </row>
    <row r="8" spans="1:25" ht="15.75" customHeight="1">
      <c r="A8" s="373" t="s">
        <v>84</v>
      </c>
      <c r="B8" s="47" t="s">
        <v>46</v>
      </c>
      <c r="C8" s="48"/>
      <c r="D8" s="48"/>
      <c r="E8" s="100" t="s">
        <v>37</v>
      </c>
      <c r="F8" s="333">
        <v>33838</v>
      </c>
      <c r="G8" s="154">
        <v>33328</v>
      </c>
      <c r="H8" s="113">
        <v>43221</v>
      </c>
      <c r="I8" s="114">
        <v>44133</v>
      </c>
      <c r="J8" s="113">
        <v>32024</v>
      </c>
      <c r="K8" s="115">
        <v>31946</v>
      </c>
      <c r="L8" s="113">
        <v>7235</v>
      </c>
      <c r="M8" s="116">
        <v>7253.01</v>
      </c>
      <c r="N8" s="113">
        <v>9526</v>
      </c>
      <c r="O8" s="116">
        <v>9438</v>
      </c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399"/>
      <c r="B9" s="14"/>
      <c r="C9" s="61" t="s">
        <v>47</v>
      </c>
      <c r="D9" s="53"/>
      <c r="E9" s="101" t="s">
        <v>38</v>
      </c>
      <c r="F9" s="161">
        <v>33228</v>
      </c>
      <c r="G9" s="150">
        <v>33323</v>
      </c>
      <c r="H9" s="117">
        <v>43220</v>
      </c>
      <c r="I9" s="118">
        <v>44132</v>
      </c>
      <c r="J9" s="117">
        <v>32020</v>
      </c>
      <c r="K9" s="119">
        <v>31943</v>
      </c>
      <c r="L9" s="117">
        <v>7235</v>
      </c>
      <c r="M9" s="120">
        <v>7253</v>
      </c>
      <c r="N9" s="117">
        <v>9525</v>
      </c>
      <c r="O9" s="120">
        <v>9437</v>
      </c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399"/>
      <c r="B10" s="11"/>
      <c r="C10" s="61" t="s">
        <v>48</v>
      </c>
      <c r="D10" s="53"/>
      <c r="E10" s="101" t="s">
        <v>39</v>
      </c>
      <c r="F10" s="161">
        <v>610</v>
      </c>
      <c r="G10" s="150">
        <v>5</v>
      </c>
      <c r="H10" s="117">
        <v>1</v>
      </c>
      <c r="I10" s="118">
        <v>1</v>
      </c>
      <c r="J10" s="117">
        <v>4</v>
      </c>
      <c r="K10" s="119">
        <v>3</v>
      </c>
      <c r="L10" s="121">
        <v>0.01</v>
      </c>
      <c r="M10" s="122">
        <v>0.01</v>
      </c>
      <c r="N10" s="117">
        <v>1</v>
      </c>
      <c r="O10" s="120">
        <v>1</v>
      </c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399"/>
      <c r="B11" s="66" t="s">
        <v>49</v>
      </c>
      <c r="C11" s="67"/>
      <c r="D11" s="67"/>
      <c r="E11" s="103" t="s">
        <v>40</v>
      </c>
      <c r="F11" s="164">
        <v>34272</v>
      </c>
      <c r="G11" s="149">
        <v>33530</v>
      </c>
      <c r="H11" s="123">
        <v>41982</v>
      </c>
      <c r="I11" s="124">
        <v>43246</v>
      </c>
      <c r="J11" s="123">
        <v>33355</v>
      </c>
      <c r="K11" s="125">
        <v>31910</v>
      </c>
      <c r="L11" s="123">
        <v>7357</v>
      </c>
      <c r="M11" s="126">
        <v>6927.01</v>
      </c>
      <c r="N11" s="123">
        <v>9477</v>
      </c>
      <c r="O11" s="126">
        <v>9662</v>
      </c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399"/>
      <c r="B12" s="8"/>
      <c r="C12" s="61" t="s">
        <v>50</v>
      </c>
      <c r="D12" s="53"/>
      <c r="E12" s="101" t="s">
        <v>41</v>
      </c>
      <c r="F12" s="164">
        <v>34071</v>
      </c>
      <c r="G12" s="150">
        <v>33389</v>
      </c>
      <c r="H12" s="117">
        <v>41441</v>
      </c>
      <c r="I12" s="118">
        <v>42705</v>
      </c>
      <c r="J12" s="123">
        <v>33327</v>
      </c>
      <c r="K12" s="119">
        <v>31891</v>
      </c>
      <c r="L12" s="123">
        <v>7347</v>
      </c>
      <c r="M12" s="120">
        <v>6917</v>
      </c>
      <c r="N12" s="117">
        <v>9466</v>
      </c>
      <c r="O12" s="120">
        <v>9644</v>
      </c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399"/>
      <c r="B13" s="14"/>
      <c r="C13" s="50" t="s">
        <v>51</v>
      </c>
      <c r="D13" s="68"/>
      <c r="E13" s="104" t="s">
        <v>42</v>
      </c>
      <c r="F13" s="334">
        <v>191</v>
      </c>
      <c r="G13" s="139">
        <v>141</v>
      </c>
      <c r="H13" s="160">
        <v>541</v>
      </c>
      <c r="I13" s="139">
        <v>541</v>
      </c>
      <c r="J13" s="121">
        <v>18</v>
      </c>
      <c r="K13" s="122">
        <v>9</v>
      </c>
      <c r="L13" s="121">
        <v>0.01</v>
      </c>
      <c r="M13" s="122">
        <v>0.01</v>
      </c>
      <c r="N13" s="127">
        <v>12</v>
      </c>
      <c r="O13" s="130">
        <v>18</v>
      </c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399"/>
      <c r="B14" s="52" t="s">
        <v>52</v>
      </c>
      <c r="C14" s="53"/>
      <c r="D14" s="53"/>
      <c r="E14" s="101" t="s">
        <v>88</v>
      </c>
      <c r="F14" s="161">
        <f>F9-F12</f>
        <v>-843</v>
      </c>
      <c r="G14" s="150">
        <f>G9-G12</f>
        <v>-66</v>
      </c>
      <c r="H14" s="161">
        <f aca="true" t="shared" si="0" ref="H14:M15">H9-H12</f>
        <v>1779</v>
      </c>
      <c r="I14" s="150">
        <f t="shared" si="0"/>
        <v>1427</v>
      </c>
      <c r="J14" s="161">
        <f t="shared" si="0"/>
        <v>-1307</v>
      </c>
      <c r="K14" s="150">
        <f t="shared" si="0"/>
        <v>52</v>
      </c>
      <c r="L14" s="161">
        <f t="shared" si="0"/>
        <v>-112</v>
      </c>
      <c r="M14" s="150">
        <f t="shared" si="0"/>
        <v>336</v>
      </c>
      <c r="N14" s="161">
        <v>59</v>
      </c>
      <c r="O14" s="150">
        <v>-207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399"/>
      <c r="B15" s="52" t="s">
        <v>53</v>
      </c>
      <c r="C15" s="53"/>
      <c r="D15" s="53"/>
      <c r="E15" s="101" t="s">
        <v>89</v>
      </c>
      <c r="F15" s="161">
        <f>F10-F13</f>
        <v>419</v>
      </c>
      <c r="G15" s="150">
        <f>G10-G13</f>
        <v>-136</v>
      </c>
      <c r="H15" s="161">
        <f t="shared" si="0"/>
        <v>-540</v>
      </c>
      <c r="I15" s="150">
        <f t="shared" si="0"/>
        <v>-540</v>
      </c>
      <c r="J15" s="161">
        <f t="shared" si="0"/>
        <v>-14</v>
      </c>
      <c r="K15" s="150">
        <f t="shared" si="0"/>
        <v>-6</v>
      </c>
      <c r="L15" s="161">
        <f t="shared" si="0"/>
        <v>0</v>
      </c>
      <c r="M15" s="150">
        <f t="shared" si="0"/>
        <v>0</v>
      </c>
      <c r="N15" s="161">
        <v>-11</v>
      </c>
      <c r="O15" s="150">
        <v>-17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399"/>
      <c r="B16" s="52" t="s">
        <v>54</v>
      </c>
      <c r="C16" s="53"/>
      <c r="D16" s="53"/>
      <c r="E16" s="101" t="s">
        <v>90</v>
      </c>
      <c r="F16" s="160">
        <f>F8-F11</f>
        <v>-434</v>
      </c>
      <c r="G16" s="139">
        <f>G8-G11</f>
        <v>-202</v>
      </c>
      <c r="H16" s="160">
        <f aca="true" t="shared" si="1" ref="H16:M16">H8-H11</f>
        <v>1239</v>
      </c>
      <c r="I16" s="139">
        <f t="shared" si="1"/>
        <v>887</v>
      </c>
      <c r="J16" s="160">
        <f t="shared" si="1"/>
        <v>-1331</v>
      </c>
      <c r="K16" s="139">
        <f t="shared" si="1"/>
        <v>36</v>
      </c>
      <c r="L16" s="160">
        <f t="shared" si="1"/>
        <v>-122</v>
      </c>
      <c r="M16" s="139">
        <f t="shared" si="1"/>
        <v>326</v>
      </c>
      <c r="N16" s="160">
        <v>49</v>
      </c>
      <c r="O16" s="139">
        <v>-224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399"/>
      <c r="B17" s="52" t="s">
        <v>55</v>
      </c>
      <c r="C17" s="53"/>
      <c r="D17" s="53"/>
      <c r="E17" s="43"/>
      <c r="F17" s="121">
        <v>27214</v>
      </c>
      <c r="G17" s="122">
        <v>26597</v>
      </c>
      <c r="H17" s="161">
        <v>0</v>
      </c>
      <c r="I17" s="150">
        <v>0</v>
      </c>
      <c r="J17" s="121">
        <v>0</v>
      </c>
      <c r="K17" s="122">
        <v>0</v>
      </c>
      <c r="L17" s="117">
        <v>0</v>
      </c>
      <c r="M17" s="120">
        <v>0</v>
      </c>
      <c r="N17" s="121">
        <v>2522</v>
      </c>
      <c r="O17" s="131">
        <v>4777</v>
      </c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400"/>
      <c r="B18" s="59" t="s">
        <v>56</v>
      </c>
      <c r="C18" s="37"/>
      <c r="D18" s="37"/>
      <c r="E18" s="15"/>
      <c r="F18" s="132">
        <v>0</v>
      </c>
      <c r="G18" s="133">
        <v>0</v>
      </c>
      <c r="H18" s="162">
        <v>0</v>
      </c>
      <c r="I18" s="166">
        <v>0</v>
      </c>
      <c r="J18" s="132">
        <v>0</v>
      </c>
      <c r="K18" s="133">
        <v>0</v>
      </c>
      <c r="L18" s="132">
        <v>0</v>
      </c>
      <c r="M18" s="133">
        <v>0</v>
      </c>
      <c r="N18" s="132">
        <v>0</v>
      </c>
      <c r="O18" s="134">
        <v>0</v>
      </c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399" t="s">
        <v>85</v>
      </c>
      <c r="B19" s="66" t="s">
        <v>57</v>
      </c>
      <c r="C19" s="69"/>
      <c r="D19" s="69"/>
      <c r="E19" s="105"/>
      <c r="F19" s="135">
        <v>3586</v>
      </c>
      <c r="G19" s="137">
        <v>3558</v>
      </c>
      <c r="H19" s="163">
        <v>56266</v>
      </c>
      <c r="I19" s="155">
        <v>45596</v>
      </c>
      <c r="J19" s="135">
        <v>6631</v>
      </c>
      <c r="K19" s="137">
        <v>8852</v>
      </c>
      <c r="L19" s="135">
        <v>282</v>
      </c>
      <c r="M19" s="138">
        <v>761</v>
      </c>
      <c r="N19" s="342">
        <v>528</v>
      </c>
      <c r="O19" s="343">
        <v>91</v>
      </c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399"/>
      <c r="B20" s="13"/>
      <c r="C20" s="61" t="s">
        <v>58</v>
      </c>
      <c r="D20" s="53"/>
      <c r="E20" s="101"/>
      <c r="F20" s="117">
        <v>1748</v>
      </c>
      <c r="G20" s="119">
        <v>1762</v>
      </c>
      <c r="H20" s="161">
        <v>38780</v>
      </c>
      <c r="I20" s="150">
        <v>31591</v>
      </c>
      <c r="J20" s="117">
        <v>6000</v>
      </c>
      <c r="K20" s="119">
        <v>7719</v>
      </c>
      <c r="L20" s="117">
        <v>105</v>
      </c>
      <c r="M20" s="122">
        <v>630</v>
      </c>
      <c r="N20" s="268">
        <v>490</v>
      </c>
      <c r="O20" s="269">
        <v>72</v>
      </c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399"/>
      <c r="B21" s="26" t="s">
        <v>59</v>
      </c>
      <c r="C21" s="67"/>
      <c r="D21" s="67"/>
      <c r="E21" s="103" t="s">
        <v>91</v>
      </c>
      <c r="F21" s="123">
        <v>3586</v>
      </c>
      <c r="G21" s="125">
        <v>3558</v>
      </c>
      <c r="H21" s="164">
        <v>56266</v>
      </c>
      <c r="I21" s="149">
        <v>45596</v>
      </c>
      <c r="J21" s="123">
        <v>6631</v>
      </c>
      <c r="K21" s="125">
        <v>8852</v>
      </c>
      <c r="L21" s="123">
        <v>282</v>
      </c>
      <c r="M21" s="126">
        <v>761</v>
      </c>
      <c r="N21" s="344">
        <v>528</v>
      </c>
      <c r="O21" s="345">
        <v>91</v>
      </c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399"/>
      <c r="B22" s="66" t="s">
        <v>60</v>
      </c>
      <c r="C22" s="69"/>
      <c r="D22" s="69"/>
      <c r="E22" s="105" t="s">
        <v>92</v>
      </c>
      <c r="F22" s="135">
        <v>5820</v>
      </c>
      <c r="G22" s="137">
        <v>5510</v>
      </c>
      <c r="H22" s="163">
        <v>74047</v>
      </c>
      <c r="I22" s="155">
        <v>64425</v>
      </c>
      <c r="J22" s="135">
        <v>12947</v>
      </c>
      <c r="K22" s="137">
        <v>16655</v>
      </c>
      <c r="L22" s="135">
        <v>2580</v>
      </c>
      <c r="M22" s="138">
        <v>4290</v>
      </c>
      <c r="N22" s="342">
        <v>956</v>
      </c>
      <c r="O22" s="343">
        <v>734</v>
      </c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399"/>
      <c r="B23" s="8" t="s">
        <v>61</v>
      </c>
      <c r="C23" s="50" t="s">
        <v>62</v>
      </c>
      <c r="D23" s="68"/>
      <c r="E23" s="104"/>
      <c r="F23" s="127">
        <v>3487</v>
      </c>
      <c r="G23" s="129">
        <v>3215</v>
      </c>
      <c r="H23" s="160">
        <v>52539</v>
      </c>
      <c r="I23" s="139">
        <v>44639</v>
      </c>
      <c r="J23" s="127">
        <v>3155</v>
      </c>
      <c r="K23" s="129">
        <v>3493</v>
      </c>
      <c r="L23" s="127">
        <v>806</v>
      </c>
      <c r="M23" s="130">
        <v>712</v>
      </c>
      <c r="N23" s="339">
        <v>389</v>
      </c>
      <c r="O23" s="335">
        <v>585</v>
      </c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399"/>
      <c r="B24" s="52" t="s">
        <v>93</v>
      </c>
      <c r="C24" s="53"/>
      <c r="D24" s="53"/>
      <c r="E24" s="101" t="s">
        <v>94</v>
      </c>
      <c r="F24" s="161">
        <f>F21-F22</f>
        <v>-2234</v>
      </c>
      <c r="G24" s="150">
        <f>G21-G22</f>
        <v>-1952</v>
      </c>
      <c r="H24" s="161">
        <f aca="true" t="shared" si="2" ref="H24:O24">H21-H22</f>
        <v>-17781</v>
      </c>
      <c r="I24" s="150">
        <f t="shared" si="2"/>
        <v>-18829</v>
      </c>
      <c r="J24" s="161">
        <f t="shared" si="2"/>
        <v>-6316</v>
      </c>
      <c r="K24" s="150">
        <f t="shared" si="2"/>
        <v>-7803</v>
      </c>
      <c r="L24" s="161">
        <f t="shared" si="2"/>
        <v>-2298</v>
      </c>
      <c r="M24" s="150">
        <f t="shared" si="2"/>
        <v>-3529</v>
      </c>
      <c r="N24" s="268">
        <f t="shared" si="2"/>
        <v>-428</v>
      </c>
      <c r="O24" s="269">
        <f t="shared" si="2"/>
        <v>-643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399"/>
      <c r="B25" s="112" t="s">
        <v>63</v>
      </c>
      <c r="C25" s="68"/>
      <c r="D25" s="68"/>
      <c r="E25" s="401" t="s">
        <v>95</v>
      </c>
      <c r="F25" s="389">
        <v>2234</v>
      </c>
      <c r="G25" s="391">
        <v>1952</v>
      </c>
      <c r="H25" s="405">
        <v>17781</v>
      </c>
      <c r="I25" s="391">
        <v>18829</v>
      </c>
      <c r="J25" s="389">
        <v>6316</v>
      </c>
      <c r="K25" s="391">
        <v>7803</v>
      </c>
      <c r="L25" s="389">
        <v>2298</v>
      </c>
      <c r="M25" s="391">
        <v>3529</v>
      </c>
      <c r="N25" s="379">
        <v>428</v>
      </c>
      <c r="O25" s="381">
        <v>112</v>
      </c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399"/>
      <c r="B26" s="26" t="s">
        <v>64</v>
      </c>
      <c r="C26" s="67"/>
      <c r="D26" s="67"/>
      <c r="E26" s="402"/>
      <c r="F26" s="390"/>
      <c r="G26" s="392"/>
      <c r="H26" s="406"/>
      <c r="I26" s="392"/>
      <c r="J26" s="390"/>
      <c r="K26" s="392"/>
      <c r="L26" s="390"/>
      <c r="M26" s="392"/>
      <c r="N26" s="380"/>
      <c r="O26" s="382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400"/>
      <c r="B27" s="59" t="s">
        <v>96</v>
      </c>
      <c r="C27" s="37"/>
      <c r="D27" s="37"/>
      <c r="E27" s="106" t="s">
        <v>97</v>
      </c>
      <c r="F27" s="165">
        <f>F24+F25</f>
        <v>0</v>
      </c>
      <c r="G27" s="151">
        <f>G24+G25</f>
        <v>0</v>
      </c>
      <c r="H27" s="165">
        <f aca="true" t="shared" si="3" ref="H27:O27">H24+H25</f>
        <v>0</v>
      </c>
      <c r="I27" s="151">
        <f t="shared" si="3"/>
        <v>0</v>
      </c>
      <c r="J27" s="165">
        <f t="shared" si="3"/>
        <v>0</v>
      </c>
      <c r="K27" s="151">
        <f t="shared" si="3"/>
        <v>0</v>
      </c>
      <c r="L27" s="165">
        <f t="shared" si="3"/>
        <v>0</v>
      </c>
      <c r="M27" s="151">
        <f t="shared" si="3"/>
        <v>0</v>
      </c>
      <c r="N27" s="346">
        <f t="shared" si="3"/>
        <v>0</v>
      </c>
      <c r="O27" s="347">
        <f t="shared" si="3"/>
        <v>-531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101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383" t="s">
        <v>65</v>
      </c>
      <c r="B30" s="384"/>
      <c r="C30" s="384"/>
      <c r="D30" s="384"/>
      <c r="E30" s="385"/>
      <c r="F30" s="371"/>
      <c r="G30" s="372"/>
      <c r="H30" s="371"/>
      <c r="I30" s="372"/>
      <c r="J30" s="371"/>
      <c r="K30" s="372"/>
      <c r="L30" s="371"/>
      <c r="M30" s="372"/>
      <c r="N30" s="371"/>
      <c r="O30" s="372"/>
      <c r="P30" s="148"/>
      <c r="Q30" s="72"/>
      <c r="R30" s="148"/>
      <c r="S30" s="72"/>
      <c r="T30" s="148"/>
      <c r="U30" s="72"/>
      <c r="V30" s="148"/>
      <c r="W30" s="72"/>
      <c r="X30" s="148"/>
      <c r="Y30" s="72"/>
    </row>
    <row r="31" spans="1:25" ht="15.75" customHeight="1">
      <c r="A31" s="386"/>
      <c r="B31" s="387"/>
      <c r="C31" s="387"/>
      <c r="D31" s="387"/>
      <c r="E31" s="388"/>
      <c r="F31" s="178" t="s">
        <v>279</v>
      </c>
      <c r="G31" s="74" t="s">
        <v>1</v>
      </c>
      <c r="H31" s="178" t="s">
        <v>279</v>
      </c>
      <c r="I31" s="74" t="s">
        <v>1</v>
      </c>
      <c r="J31" s="178" t="s">
        <v>279</v>
      </c>
      <c r="K31" s="75" t="s">
        <v>1</v>
      </c>
      <c r="L31" s="178" t="s">
        <v>279</v>
      </c>
      <c r="M31" s="74" t="s">
        <v>1</v>
      </c>
      <c r="N31" s="178" t="s">
        <v>279</v>
      </c>
      <c r="O31" s="153" t="s">
        <v>1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ht="15.75" customHeight="1">
      <c r="A32" s="373" t="s">
        <v>86</v>
      </c>
      <c r="B32" s="47" t="s">
        <v>46</v>
      </c>
      <c r="C32" s="48"/>
      <c r="D32" s="48"/>
      <c r="E32" s="16" t="s">
        <v>37</v>
      </c>
      <c r="F32" s="135"/>
      <c r="G32" s="136"/>
      <c r="H32" s="113"/>
      <c r="I32" s="115"/>
      <c r="J32" s="113"/>
      <c r="K32" s="116"/>
      <c r="L32" s="135"/>
      <c r="M32" s="136"/>
      <c r="N32" s="113"/>
      <c r="O32" s="154"/>
      <c r="P32" s="136"/>
      <c r="Q32" s="136"/>
      <c r="R32" s="136"/>
      <c r="S32" s="136"/>
      <c r="T32" s="147"/>
      <c r="U32" s="147"/>
      <c r="V32" s="136"/>
      <c r="W32" s="136"/>
      <c r="X32" s="147"/>
      <c r="Y32" s="147"/>
    </row>
    <row r="33" spans="1:25" ht="15.75" customHeight="1">
      <c r="A33" s="403"/>
      <c r="B33" s="14"/>
      <c r="C33" s="50" t="s">
        <v>66</v>
      </c>
      <c r="D33" s="68"/>
      <c r="E33" s="108"/>
      <c r="F33" s="127"/>
      <c r="G33" s="128"/>
      <c r="H33" s="127"/>
      <c r="I33" s="129"/>
      <c r="J33" s="127"/>
      <c r="K33" s="130"/>
      <c r="L33" s="127"/>
      <c r="M33" s="128"/>
      <c r="N33" s="127"/>
      <c r="O33" s="139"/>
      <c r="P33" s="136"/>
      <c r="Q33" s="136"/>
      <c r="R33" s="136"/>
      <c r="S33" s="136"/>
      <c r="T33" s="147"/>
      <c r="U33" s="147"/>
      <c r="V33" s="136"/>
      <c r="W33" s="136"/>
      <c r="X33" s="147"/>
      <c r="Y33" s="147"/>
    </row>
    <row r="34" spans="1:25" ht="15.75" customHeight="1">
      <c r="A34" s="403"/>
      <c r="B34" s="14"/>
      <c r="C34" s="12"/>
      <c r="D34" s="61" t="s">
        <v>67</v>
      </c>
      <c r="E34" s="102"/>
      <c r="F34" s="117"/>
      <c r="G34" s="118"/>
      <c r="H34" s="117"/>
      <c r="I34" s="119"/>
      <c r="J34" s="117"/>
      <c r="K34" s="120"/>
      <c r="L34" s="117"/>
      <c r="M34" s="118"/>
      <c r="N34" s="117"/>
      <c r="O34" s="150"/>
      <c r="P34" s="136"/>
      <c r="Q34" s="136"/>
      <c r="R34" s="136"/>
      <c r="S34" s="136"/>
      <c r="T34" s="147"/>
      <c r="U34" s="147"/>
      <c r="V34" s="136"/>
      <c r="W34" s="136"/>
      <c r="X34" s="147"/>
      <c r="Y34" s="147"/>
    </row>
    <row r="35" spans="1:25" ht="15.75" customHeight="1">
      <c r="A35" s="403"/>
      <c r="B35" s="11"/>
      <c r="C35" s="31" t="s">
        <v>68</v>
      </c>
      <c r="D35" s="67"/>
      <c r="E35" s="109"/>
      <c r="F35" s="123"/>
      <c r="G35" s="124"/>
      <c r="H35" s="123"/>
      <c r="I35" s="125"/>
      <c r="J35" s="144"/>
      <c r="K35" s="145"/>
      <c r="L35" s="123"/>
      <c r="M35" s="124"/>
      <c r="N35" s="123"/>
      <c r="O35" s="149"/>
      <c r="P35" s="136"/>
      <c r="Q35" s="136"/>
      <c r="R35" s="136"/>
      <c r="S35" s="136"/>
      <c r="T35" s="147"/>
      <c r="U35" s="147"/>
      <c r="V35" s="136"/>
      <c r="W35" s="136"/>
      <c r="X35" s="147"/>
      <c r="Y35" s="147"/>
    </row>
    <row r="36" spans="1:25" ht="15.75" customHeight="1">
      <c r="A36" s="403"/>
      <c r="B36" s="66" t="s">
        <v>49</v>
      </c>
      <c r="C36" s="69"/>
      <c r="D36" s="69"/>
      <c r="E36" s="16" t="s">
        <v>38</v>
      </c>
      <c r="F36" s="163"/>
      <c r="G36" s="139"/>
      <c r="H36" s="135"/>
      <c r="I36" s="137"/>
      <c r="J36" s="135"/>
      <c r="K36" s="138"/>
      <c r="L36" s="135"/>
      <c r="M36" s="136"/>
      <c r="N36" s="135"/>
      <c r="O36" s="155"/>
      <c r="P36" s="136"/>
      <c r="Q36" s="136"/>
      <c r="R36" s="136"/>
      <c r="S36" s="136"/>
      <c r="T36" s="136"/>
      <c r="U36" s="136"/>
      <c r="V36" s="136"/>
      <c r="W36" s="136"/>
      <c r="X36" s="147"/>
      <c r="Y36" s="147"/>
    </row>
    <row r="37" spans="1:25" ht="15.75" customHeight="1">
      <c r="A37" s="403"/>
      <c r="B37" s="14"/>
      <c r="C37" s="61" t="s">
        <v>69</v>
      </c>
      <c r="D37" s="53"/>
      <c r="E37" s="102"/>
      <c r="F37" s="161"/>
      <c r="G37" s="150"/>
      <c r="H37" s="117"/>
      <c r="I37" s="119"/>
      <c r="J37" s="117"/>
      <c r="K37" s="120"/>
      <c r="L37" s="117"/>
      <c r="M37" s="118"/>
      <c r="N37" s="117"/>
      <c r="O37" s="150"/>
      <c r="P37" s="136"/>
      <c r="Q37" s="136"/>
      <c r="R37" s="136"/>
      <c r="S37" s="136"/>
      <c r="T37" s="136"/>
      <c r="U37" s="136"/>
      <c r="V37" s="136"/>
      <c r="W37" s="136"/>
      <c r="X37" s="147"/>
      <c r="Y37" s="147"/>
    </row>
    <row r="38" spans="1:25" ht="15.75" customHeight="1">
      <c r="A38" s="403"/>
      <c r="B38" s="11"/>
      <c r="C38" s="61" t="s">
        <v>70</v>
      </c>
      <c r="D38" s="53"/>
      <c r="E38" s="102"/>
      <c r="F38" s="161"/>
      <c r="G38" s="150"/>
      <c r="H38" s="117"/>
      <c r="I38" s="119"/>
      <c r="J38" s="117"/>
      <c r="K38" s="145"/>
      <c r="L38" s="117"/>
      <c r="M38" s="118"/>
      <c r="N38" s="117"/>
      <c r="O38" s="150"/>
      <c r="P38" s="136"/>
      <c r="Q38" s="136"/>
      <c r="R38" s="147"/>
      <c r="S38" s="147"/>
      <c r="T38" s="136"/>
      <c r="U38" s="136"/>
      <c r="V38" s="136"/>
      <c r="W38" s="136"/>
      <c r="X38" s="147"/>
      <c r="Y38" s="147"/>
    </row>
    <row r="39" spans="1:25" ht="15.75" customHeight="1">
      <c r="A39" s="404"/>
      <c r="B39" s="6" t="s">
        <v>71</v>
      </c>
      <c r="C39" s="7"/>
      <c r="D39" s="7"/>
      <c r="E39" s="110" t="s">
        <v>98</v>
      </c>
      <c r="F39" s="165">
        <f aca="true" t="shared" si="4" ref="F39:O39">F32-F36</f>
        <v>0</v>
      </c>
      <c r="G39" s="151">
        <f t="shared" si="4"/>
        <v>0</v>
      </c>
      <c r="H39" s="165">
        <f t="shared" si="4"/>
        <v>0</v>
      </c>
      <c r="I39" s="151">
        <f t="shared" si="4"/>
        <v>0</v>
      </c>
      <c r="J39" s="165">
        <f t="shared" si="4"/>
        <v>0</v>
      </c>
      <c r="K39" s="151">
        <f t="shared" si="4"/>
        <v>0</v>
      </c>
      <c r="L39" s="165">
        <f t="shared" si="4"/>
        <v>0</v>
      </c>
      <c r="M39" s="151">
        <f t="shared" si="4"/>
        <v>0</v>
      </c>
      <c r="N39" s="165">
        <f t="shared" si="4"/>
        <v>0</v>
      </c>
      <c r="O39" s="151">
        <f t="shared" si="4"/>
        <v>0</v>
      </c>
      <c r="P39" s="136"/>
      <c r="Q39" s="136"/>
      <c r="R39" s="136"/>
      <c r="S39" s="136"/>
      <c r="T39" s="136"/>
      <c r="U39" s="136"/>
      <c r="V39" s="136"/>
      <c r="W39" s="136"/>
      <c r="X39" s="147"/>
      <c r="Y39" s="147"/>
    </row>
    <row r="40" spans="1:25" ht="15.75" customHeight="1">
      <c r="A40" s="373" t="s">
        <v>87</v>
      </c>
      <c r="B40" s="66" t="s">
        <v>72</v>
      </c>
      <c r="C40" s="69"/>
      <c r="D40" s="69"/>
      <c r="E40" s="16" t="s">
        <v>40</v>
      </c>
      <c r="F40" s="163"/>
      <c r="G40" s="155"/>
      <c r="H40" s="135"/>
      <c r="I40" s="137"/>
      <c r="J40" s="135"/>
      <c r="K40" s="138"/>
      <c r="L40" s="135"/>
      <c r="M40" s="136"/>
      <c r="N40" s="135"/>
      <c r="O40" s="155"/>
      <c r="P40" s="136"/>
      <c r="Q40" s="136"/>
      <c r="R40" s="136"/>
      <c r="S40" s="136"/>
      <c r="T40" s="147"/>
      <c r="U40" s="147"/>
      <c r="V40" s="147"/>
      <c r="W40" s="147"/>
      <c r="X40" s="136"/>
      <c r="Y40" s="136"/>
    </row>
    <row r="41" spans="1:25" ht="15.75" customHeight="1">
      <c r="A41" s="374"/>
      <c r="B41" s="11"/>
      <c r="C41" s="61" t="s">
        <v>73</v>
      </c>
      <c r="D41" s="53"/>
      <c r="E41" s="102"/>
      <c r="F41" s="167"/>
      <c r="G41" s="169"/>
      <c r="H41" s="144"/>
      <c r="I41" s="145"/>
      <c r="J41" s="117"/>
      <c r="K41" s="120"/>
      <c r="L41" s="117"/>
      <c r="M41" s="118"/>
      <c r="N41" s="117"/>
      <c r="O41" s="150"/>
      <c r="P41" s="147"/>
      <c r="Q41" s="147"/>
      <c r="R41" s="147"/>
      <c r="S41" s="147"/>
      <c r="T41" s="147"/>
      <c r="U41" s="147"/>
      <c r="V41" s="147"/>
      <c r="W41" s="147"/>
      <c r="X41" s="136"/>
      <c r="Y41" s="136"/>
    </row>
    <row r="42" spans="1:25" ht="15.75" customHeight="1">
      <c r="A42" s="374"/>
      <c r="B42" s="66" t="s">
        <v>60</v>
      </c>
      <c r="C42" s="69"/>
      <c r="D42" s="69"/>
      <c r="E42" s="16" t="s">
        <v>41</v>
      </c>
      <c r="F42" s="163"/>
      <c r="G42" s="155"/>
      <c r="H42" s="135"/>
      <c r="I42" s="137"/>
      <c r="J42" s="135"/>
      <c r="K42" s="138"/>
      <c r="L42" s="135"/>
      <c r="M42" s="136"/>
      <c r="N42" s="135"/>
      <c r="O42" s="155"/>
      <c r="P42" s="136"/>
      <c r="Q42" s="136"/>
      <c r="R42" s="136"/>
      <c r="S42" s="136"/>
      <c r="T42" s="147"/>
      <c r="U42" s="147"/>
      <c r="V42" s="136"/>
      <c r="W42" s="136"/>
      <c r="X42" s="136"/>
      <c r="Y42" s="136"/>
    </row>
    <row r="43" spans="1:25" ht="15.75" customHeight="1">
      <c r="A43" s="374"/>
      <c r="B43" s="11"/>
      <c r="C43" s="61" t="s">
        <v>74</v>
      </c>
      <c r="D43" s="53"/>
      <c r="E43" s="102"/>
      <c r="F43" s="161"/>
      <c r="G43" s="150"/>
      <c r="H43" s="117"/>
      <c r="I43" s="119"/>
      <c r="J43" s="144"/>
      <c r="K43" s="145"/>
      <c r="L43" s="117"/>
      <c r="M43" s="118"/>
      <c r="N43" s="117"/>
      <c r="O43" s="150"/>
      <c r="P43" s="136"/>
      <c r="Q43" s="136"/>
      <c r="R43" s="147"/>
      <c r="S43" s="136"/>
      <c r="T43" s="147"/>
      <c r="U43" s="147"/>
      <c r="V43" s="136"/>
      <c r="W43" s="136"/>
      <c r="X43" s="147"/>
      <c r="Y43" s="147"/>
    </row>
    <row r="44" spans="1:25" ht="15.75" customHeight="1">
      <c r="A44" s="375"/>
      <c r="B44" s="59" t="s">
        <v>71</v>
      </c>
      <c r="C44" s="37"/>
      <c r="D44" s="37"/>
      <c r="E44" s="110" t="s">
        <v>99</v>
      </c>
      <c r="F44" s="162">
        <f aca="true" t="shared" si="5" ref="F44:O44">F40-F42</f>
        <v>0</v>
      </c>
      <c r="G44" s="166">
        <f t="shared" si="5"/>
        <v>0</v>
      </c>
      <c r="H44" s="162">
        <f t="shared" si="5"/>
        <v>0</v>
      </c>
      <c r="I44" s="166">
        <f t="shared" si="5"/>
        <v>0</v>
      </c>
      <c r="J44" s="162">
        <f t="shared" si="5"/>
        <v>0</v>
      </c>
      <c r="K44" s="166">
        <f t="shared" si="5"/>
        <v>0</v>
      </c>
      <c r="L44" s="162">
        <f t="shared" si="5"/>
        <v>0</v>
      </c>
      <c r="M44" s="166">
        <f t="shared" si="5"/>
        <v>0</v>
      </c>
      <c r="N44" s="162">
        <f t="shared" si="5"/>
        <v>0</v>
      </c>
      <c r="O44" s="166">
        <f t="shared" si="5"/>
        <v>0</v>
      </c>
      <c r="P44" s="147"/>
      <c r="Q44" s="147"/>
      <c r="R44" s="136"/>
      <c r="S44" s="136"/>
      <c r="T44" s="147"/>
      <c r="U44" s="147"/>
      <c r="V44" s="136"/>
      <c r="W44" s="136"/>
      <c r="X44" s="136"/>
      <c r="Y44" s="136"/>
    </row>
    <row r="45" spans="1:25" ht="15.75" customHeight="1">
      <c r="A45" s="376" t="s">
        <v>79</v>
      </c>
      <c r="B45" s="20" t="s">
        <v>75</v>
      </c>
      <c r="C45" s="9"/>
      <c r="D45" s="9"/>
      <c r="E45" s="111" t="s">
        <v>100</v>
      </c>
      <c r="F45" s="168">
        <f aca="true" t="shared" si="6" ref="F45:O45">F39+F44</f>
        <v>0</v>
      </c>
      <c r="G45" s="152">
        <f t="shared" si="6"/>
        <v>0</v>
      </c>
      <c r="H45" s="168">
        <f t="shared" si="6"/>
        <v>0</v>
      </c>
      <c r="I45" s="152">
        <f t="shared" si="6"/>
        <v>0</v>
      </c>
      <c r="J45" s="168">
        <f t="shared" si="6"/>
        <v>0</v>
      </c>
      <c r="K45" s="152">
        <f t="shared" si="6"/>
        <v>0</v>
      </c>
      <c r="L45" s="168">
        <f t="shared" si="6"/>
        <v>0</v>
      </c>
      <c r="M45" s="152">
        <f t="shared" si="6"/>
        <v>0</v>
      </c>
      <c r="N45" s="168">
        <f t="shared" si="6"/>
        <v>0</v>
      </c>
      <c r="O45" s="152">
        <f t="shared" si="6"/>
        <v>0</v>
      </c>
      <c r="P45" s="136"/>
      <c r="Q45" s="136"/>
      <c r="R45" s="136"/>
      <c r="S45" s="136"/>
      <c r="T45" s="136"/>
      <c r="U45" s="136"/>
      <c r="V45" s="136"/>
      <c r="W45" s="136"/>
      <c r="X45" s="136"/>
      <c r="Y45" s="136"/>
    </row>
    <row r="46" spans="1:25" ht="15.75" customHeight="1">
      <c r="A46" s="377"/>
      <c r="B46" s="52" t="s">
        <v>76</v>
      </c>
      <c r="C46" s="53"/>
      <c r="D46" s="53"/>
      <c r="E46" s="53"/>
      <c r="F46" s="167"/>
      <c r="G46" s="169"/>
      <c r="H46" s="144"/>
      <c r="I46" s="145"/>
      <c r="J46" s="144"/>
      <c r="K46" s="145"/>
      <c r="L46" s="117"/>
      <c r="M46" s="118"/>
      <c r="N46" s="144"/>
      <c r="O46" s="131"/>
      <c r="P46" s="147"/>
      <c r="Q46" s="147"/>
      <c r="R46" s="147"/>
      <c r="S46" s="147"/>
      <c r="T46" s="147"/>
      <c r="U46" s="147"/>
      <c r="V46" s="147"/>
      <c r="W46" s="147"/>
      <c r="X46" s="147"/>
      <c r="Y46" s="147"/>
    </row>
    <row r="47" spans="1:25" ht="15.75" customHeight="1">
      <c r="A47" s="377"/>
      <c r="B47" s="52" t="s">
        <v>77</v>
      </c>
      <c r="C47" s="53"/>
      <c r="D47" s="53"/>
      <c r="E47" s="53"/>
      <c r="F47" s="161"/>
      <c r="G47" s="150"/>
      <c r="H47" s="117"/>
      <c r="I47" s="119"/>
      <c r="J47" s="117"/>
      <c r="K47" s="120"/>
      <c r="L47" s="117"/>
      <c r="M47" s="118"/>
      <c r="N47" s="117"/>
      <c r="O47" s="150"/>
      <c r="P47" s="136"/>
      <c r="Q47" s="136"/>
      <c r="R47" s="136"/>
      <c r="S47" s="136"/>
      <c r="T47" s="136"/>
      <c r="U47" s="136"/>
      <c r="V47" s="136"/>
      <c r="W47" s="136"/>
      <c r="X47" s="136"/>
      <c r="Y47" s="136"/>
    </row>
    <row r="48" spans="1:25" ht="15.75" customHeight="1">
      <c r="A48" s="378"/>
      <c r="B48" s="59" t="s">
        <v>78</v>
      </c>
      <c r="C48" s="37"/>
      <c r="D48" s="37"/>
      <c r="E48" s="37"/>
      <c r="F48" s="140"/>
      <c r="G48" s="141"/>
      <c r="H48" s="140"/>
      <c r="I48" s="142"/>
      <c r="J48" s="140"/>
      <c r="K48" s="143"/>
      <c r="L48" s="140"/>
      <c r="M48" s="141"/>
      <c r="N48" s="140"/>
      <c r="O48" s="151"/>
      <c r="P48" s="136"/>
      <c r="Q48" s="136"/>
      <c r="R48" s="136"/>
      <c r="S48" s="136"/>
      <c r="T48" s="136"/>
      <c r="U48" s="136"/>
      <c r="V48" s="136"/>
      <c r="W48" s="136"/>
      <c r="X48" s="136"/>
      <c r="Y48" s="136"/>
    </row>
    <row r="49" spans="1:16" ht="15.75" customHeight="1">
      <c r="A49" s="27" t="s">
        <v>83</v>
      </c>
      <c r="O49" s="14"/>
      <c r="P49" s="14"/>
    </row>
    <row r="50" spans="1:16" ht="15.75" customHeight="1">
      <c r="A50" s="27"/>
      <c r="O50" s="14"/>
      <c r="P50" s="14"/>
    </row>
  </sheetData>
  <sheetProtection/>
  <mergeCells count="28">
    <mergeCell ref="A6:E7"/>
    <mergeCell ref="A8:A18"/>
    <mergeCell ref="A19:A27"/>
    <mergeCell ref="E25:E26"/>
    <mergeCell ref="I25:I26"/>
    <mergeCell ref="A32:A39"/>
    <mergeCell ref="G25:G26"/>
    <mergeCell ref="H25:H26"/>
    <mergeCell ref="A40:A44"/>
    <mergeCell ref="A45:A48"/>
    <mergeCell ref="N25:N26"/>
    <mergeCell ref="O25:O26"/>
    <mergeCell ref="A30:E31"/>
    <mergeCell ref="J25:J26"/>
    <mergeCell ref="K25:K26"/>
    <mergeCell ref="L25:L26"/>
    <mergeCell ref="M25:M26"/>
    <mergeCell ref="F25:F26"/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</mergeCells>
  <printOptions horizontalCentered="1"/>
  <pageMargins left="0.7874015748031497" right="0.36" top="0.28" bottom="0.23" header="0.1968503937007874" footer="0.1968503937007874"/>
  <pageSetup firstPageNumber="3" useFirstPageNumber="1" horizontalDpi="300" verticalDpi="300" orientation="landscape" paperSize="9" scale="72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3"/>
  <sheetViews>
    <sheetView view="pageBreakPreview" zoomScaleSheetLayoutView="100" zoomScalePageLayoutView="0" workbookViewId="0" topLeftCell="A1">
      <pane xSplit="5" ySplit="8" topLeftCell="F30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H5" sqref="H5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25" width="10.59765625" style="1" customWidth="1"/>
    <col min="26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50" t="s">
        <v>0</v>
      </c>
      <c r="B1" s="350"/>
      <c r="C1" s="350"/>
      <c r="D1" s="350"/>
      <c r="E1" s="76" t="s">
        <v>298</v>
      </c>
      <c r="F1" s="2"/>
      <c r="AA1" s="366" t="s">
        <v>129</v>
      </c>
      <c r="AB1" s="366"/>
    </row>
    <row r="2" spans="27:37" ht="13.5">
      <c r="AA2" s="365" t="s">
        <v>106</v>
      </c>
      <c r="AB2" s="365"/>
      <c r="AC2" s="359" t="s">
        <v>107</v>
      </c>
      <c r="AD2" s="356" t="s">
        <v>108</v>
      </c>
      <c r="AE2" s="367"/>
      <c r="AF2" s="368"/>
      <c r="AG2" s="365" t="s">
        <v>109</v>
      </c>
      <c r="AH2" s="365" t="s">
        <v>110</v>
      </c>
      <c r="AI2" s="365" t="s">
        <v>111</v>
      </c>
      <c r="AJ2" s="365" t="s">
        <v>112</v>
      </c>
      <c r="AK2" s="365" t="s">
        <v>113</v>
      </c>
    </row>
    <row r="3" spans="1:37" ht="14.25">
      <c r="A3" s="22" t="s">
        <v>130</v>
      </c>
      <c r="AA3" s="365"/>
      <c r="AB3" s="365"/>
      <c r="AC3" s="361"/>
      <c r="AD3" s="171"/>
      <c r="AE3" s="170" t="s">
        <v>126</v>
      </c>
      <c r="AF3" s="170" t="s">
        <v>127</v>
      </c>
      <c r="AG3" s="365"/>
      <c r="AH3" s="365"/>
      <c r="AI3" s="365"/>
      <c r="AJ3" s="365"/>
      <c r="AK3" s="365"/>
    </row>
    <row r="4" spans="27:38" ht="13.5">
      <c r="AA4" s="172" t="str">
        <f>E1</f>
        <v>川崎市</v>
      </c>
      <c r="AB4" s="172" t="s">
        <v>131</v>
      </c>
      <c r="AC4" s="173">
        <f>SUM(F22)</f>
        <v>612268</v>
      </c>
      <c r="AD4" s="173">
        <f>F9</f>
        <v>296559</v>
      </c>
      <c r="AE4" s="173">
        <f>F10</f>
        <v>137727</v>
      </c>
      <c r="AF4" s="173">
        <f>F13</f>
        <v>115771</v>
      </c>
      <c r="AG4" s="173">
        <f>F14</f>
        <v>3263</v>
      </c>
      <c r="AH4" s="173">
        <f>F15</f>
        <v>2112</v>
      </c>
      <c r="AI4" s="173">
        <f>F17</f>
        <v>103906</v>
      </c>
      <c r="AJ4" s="173">
        <f>F20</f>
        <v>64218</v>
      </c>
      <c r="AK4" s="173">
        <f>F21</f>
        <v>99433</v>
      </c>
      <c r="AL4" s="174"/>
    </row>
    <row r="5" spans="1:37" ht="14.25">
      <c r="A5" s="21" t="s">
        <v>280</v>
      </c>
      <c r="E5" s="3"/>
      <c r="AA5" s="172" t="str">
        <f>E1</f>
        <v>川崎市</v>
      </c>
      <c r="AB5" s="172" t="s">
        <v>115</v>
      </c>
      <c r="AC5" s="175"/>
      <c r="AD5" s="175">
        <f>G9</f>
        <v>48.43614234289559</v>
      </c>
      <c r="AE5" s="175">
        <f>G10</f>
        <v>22.494561205223857</v>
      </c>
      <c r="AF5" s="175">
        <f>G13</f>
        <v>18.908549850718966</v>
      </c>
      <c r="AG5" s="175">
        <f>G14</f>
        <v>0.5329365571939085</v>
      </c>
      <c r="AH5" s="175">
        <f>G15</f>
        <v>0.3449469840004704</v>
      </c>
      <c r="AI5" s="175">
        <f>G17</f>
        <v>16.970672973273143</v>
      </c>
      <c r="AJ5" s="175">
        <f>G20</f>
        <v>10.488544232264301</v>
      </c>
      <c r="AK5" s="175">
        <f>G21</f>
        <v>16.240110539828965</v>
      </c>
    </row>
    <row r="6" spans="1:37" ht="14.25">
      <c r="A6" s="3"/>
      <c r="G6" s="354" t="s">
        <v>132</v>
      </c>
      <c r="H6" s="355"/>
      <c r="I6" s="355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AA6" s="172" t="str">
        <f>E1</f>
        <v>川崎市</v>
      </c>
      <c r="AB6" s="172" t="s">
        <v>116</v>
      </c>
      <c r="AC6" s="175">
        <f>SUM(I22)</f>
        <v>4.821385159542957</v>
      </c>
      <c r="AD6" s="175">
        <f>I9</f>
        <v>2.619476865901471</v>
      </c>
      <c r="AE6" s="175">
        <f>I10</f>
        <v>3.0065740761515913</v>
      </c>
      <c r="AF6" s="175">
        <f>I13</f>
        <v>2.5774840070174276</v>
      </c>
      <c r="AG6" s="175">
        <f>I14</f>
        <v>-5.91118800461361</v>
      </c>
      <c r="AH6" s="175">
        <f>I15</f>
        <v>24.52830188679245</v>
      </c>
      <c r="AI6" s="175">
        <f>I17</f>
        <v>5.691123068629156</v>
      </c>
      <c r="AJ6" s="175">
        <f>I20</f>
        <v>19.89693993764119</v>
      </c>
      <c r="AK6" s="175">
        <f>I21</f>
        <v>0.6345768475598756</v>
      </c>
    </row>
    <row r="7" spans="1:25" ht="27" customHeight="1">
      <c r="A7" s="19"/>
      <c r="B7" s="5"/>
      <c r="C7" s="5"/>
      <c r="D7" s="5"/>
      <c r="E7" s="23"/>
      <c r="F7" s="62" t="s">
        <v>281</v>
      </c>
      <c r="G7" s="63"/>
      <c r="H7" s="280" t="s">
        <v>1</v>
      </c>
      <c r="I7" s="181" t="s">
        <v>21</v>
      </c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</row>
    <row r="8" spans="1:25" ht="16.5" customHeight="1">
      <c r="A8" s="6"/>
      <c r="B8" s="7"/>
      <c r="C8" s="7"/>
      <c r="D8" s="7"/>
      <c r="E8" s="24"/>
      <c r="F8" s="28" t="s">
        <v>133</v>
      </c>
      <c r="G8" s="29" t="s">
        <v>2</v>
      </c>
      <c r="H8" s="281"/>
      <c r="I8" s="18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</row>
    <row r="9" spans="1:29" ht="18" customHeight="1">
      <c r="A9" s="351" t="s">
        <v>80</v>
      </c>
      <c r="B9" s="351" t="s">
        <v>81</v>
      </c>
      <c r="C9" s="47" t="s">
        <v>3</v>
      </c>
      <c r="D9" s="48"/>
      <c r="E9" s="49"/>
      <c r="F9" s="77">
        <v>296559</v>
      </c>
      <c r="G9" s="78">
        <f aca="true" t="shared" si="0" ref="G9:G22">F9/$F$22*100</f>
        <v>48.43614234289559</v>
      </c>
      <c r="H9" s="282">
        <v>288989</v>
      </c>
      <c r="I9" s="287">
        <f aca="true" t="shared" si="1" ref="I9:I40">(F9/H9-1)*100</f>
        <v>2.619476865901471</v>
      </c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AA9" s="362" t="s">
        <v>129</v>
      </c>
      <c r="AB9" s="363"/>
      <c r="AC9" s="364" t="s">
        <v>117</v>
      </c>
    </row>
    <row r="10" spans="1:37" ht="18" customHeight="1">
      <c r="A10" s="352"/>
      <c r="B10" s="352"/>
      <c r="C10" s="8"/>
      <c r="D10" s="50" t="s">
        <v>22</v>
      </c>
      <c r="E10" s="30"/>
      <c r="F10" s="81">
        <v>137727</v>
      </c>
      <c r="G10" s="82">
        <f t="shared" si="0"/>
        <v>22.494561205223857</v>
      </c>
      <c r="H10" s="283">
        <v>133707</v>
      </c>
      <c r="I10" s="288">
        <f t="shared" si="1"/>
        <v>3.0065740761515913</v>
      </c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AA10" s="365" t="s">
        <v>106</v>
      </c>
      <c r="AB10" s="365"/>
      <c r="AC10" s="364"/>
      <c r="AD10" s="356" t="s">
        <v>118</v>
      </c>
      <c r="AE10" s="367"/>
      <c r="AF10" s="368"/>
      <c r="AG10" s="356" t="s">
        <v>119</v>
      </c>
      <c r="AH10" s="357"/>
      <c r="AI10" s="358"/>
      <c r="AJ10" s="356" t="s">
        <v>120</v>
      </c>
      <c r="AK10" s="358"/>
    </row>
    <row r="11" spans="1:37" ht="18" customHeight="1">
      <c r="A11" s="352"/>
      <c r="B11" s="352"/>
      <c r="C11" s="34"/>
      <c r="D11" s="35"/>
      <c r="E11" s="33" t="s">
        <v>23</v>
      </c>
      <c r="F11" s="85">
        <v>113446</v>
      </c>
      <c r="G11" s="86">
        <f t="shared" si="0"/>
        <v>18.52881417941163</v>
      </c>
      <c r="H11" s="284">
        <v>111831</v>
      </c>
      <c r="I11" s="289">
        <f t="shared" si="1"/>
        <v>1.444143394944164</v>
      </c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AA11" s="365"/>
      <c r="AB11" s="365"/>
      <c r="AC11" s="362"/>
      <c r="AD11" s="171"/>
      <c r="AE11" s="170" t="s">
        <v>121</v>
      </c>
      <c r="AF11" s="170" t="s">
        <v>122</v>
      </c>
      <c r="AG11" s="171"/>
      <c r="AH11" s="170" t="s">
        <v>123</v>
      </c>
      <c r="AI11" s="170" t="s">
        <v>124</v>
      </c>
      <c r="AJ11" s="171"/>
      <c r="AK11" s="176" t="s">
        <v>125</v>
      </c>
    </row>
    <row r="12" spans="1:38" ht="18" customHeight="1">
      <c r="A12" s="352"/>
      <c r="B12" s="352"/>
      <c r="C12" s="34"/>
      <c r="D12" s="36"/>
      <c r="E12" s="33" t="s">
        <v>24</v>
      </c>
      <c r="F12" s="85">
        <v>17769</v>
      </c>
      <c r="G12" s="86">
        <f t="shared" si="0"/>
        <v>2.9021604918107755</v>
      </c>
      <c r="H12" s="284">
        <v>15723</v>
      </c>
      <c r="I12" s="289">
        <f t="shared" si="1"/>
        <v>13.012783819881712</v>
      </c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AA12" s="172" t="str">
        <f>E1</f>
        <v>川崎市</v>
      </c>
      <c r="AB12" s="172" t="s">
        <v>131</v>
      </c>
      <c r="AC12" s="173">
        <f>F40</f>
        <v>607375</v>
      </c>
      <c r="AD12" s="173">
        <f>F23</f>
        <v>316367</v>
      </c>
      <c r="AE12" s="173">
        <f>F24</f>
        <v>90599</v>
      </c>
      <c r="AF12" s="173">
        <f>F26</f>
        <v>69794</v>
      </c>
      <c r="AG12" s="173">
        <f>F27</f>
        <v>198809</v>
      </c>
      <c r="AH12" s="173">
        <f>F28</f>
        <v>64707</v>
      </c>
      <c r="AI12" s="173">
        <f>F32</f>
        <v>2746</v>
      </c>
      <c r="AJ12" s="173">
        <f>F34</f>
        <v>92199</v>
      </c>
      <c r="AK12" s="173">
        <f>F35</f>
        <v>92096</v>
      </c>
      <c r="AL12" s="177"/>
    </row>
    <row r="13" spans="1:37" ht="18" customHeight="1">
      <c r="A13" s="352"/>
      <c r="B13" s="352"/>
      <c r="C13" s="11"/>
      <c r="D13" s="31" t="s">
        <v>25</v>
      </c>
      <c r="E13" s="32"/>
      <c r="F13" s="89">
        <v>115771</v>
      </c>
      <c r="G13" s="90">
        <f t="shared" si="0"/>
        <v>18.908549850718966</v>
      </c>
      <c r="H13" s="285">
        <v>112862</v>
      </c>
      <c r="I13" s="290">
        <f t="shared" si="1"/>
        <v>2.5774840070174276</v>
      </c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AA13" s="172" t="str">
        <f>E1</f>
        <v>川崎市</v>
      </c>
      <c r="AB13" s="172" t="s">
        <v>115</v>
      </c>
      <c r="AC13" s="175"/>
      <c r="AD13" s="175">
        <f>G23</f>
        <v>52.08759003910269</v>
      </c>
      <c r="AE13" s="175">
        <f>G24</f>
        <v>14.916484873430747</v>
      </c>
      <c r="AF13" s="175">
        <f>G26</f>
        <v>11.491088701378885</v>
      </c>
      <c r="AG13" s="175">
        <f>G27</f>
        <v>32.73249639843589</v>
      </c>
      <c r="AH13" s="175">
        <f>G28</f>
        <v>10.653550113192015</v>
      </c>
      <c r="AI13" s="175">
        <f>G32</f>
        <v>0.45210948754887836</v>
      </c>
      <c r="AJ13" s="175">
        <f>G34</f>
        <v>15.179913562461412</v>
      </c>
      <c r="AK13" s="175">
        <f>G35</f>
        <v>15.162955340605064</v>
      </c>
    </row>
    <row r="14" spans="1:37" ht="18" customHeight="1">
      <c r="A14" s="352"/>
      <c r="B14" s="352"/>
      <c r="C14" s="52" t="s">
        <v>4</v>
      </c>
      <c r="D14" s="53"/>
      <c r="E14" s="54"/>
      <c r="F14" s="85">
        <v>3263</v>
      </c>
      <c r="G14" s="86">
        <f t="shared" si="0"/>
        <v>0.5329365571939085</v>
      </c>
      <c r="H14" s="284">
        <v>3468</v>
      </c>
      <c r="I14" s="289">
        <f t="shared" si="1"/>
        <v>-5.91118800461361</v>
      </c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AA14" s="172" t="str">
        <f>E1</f>
        <v>川崎市</v>
      </c>
      <c r="AB14" s="172" t="s">
        <v>116</v>
      </c>
      <c r="AC14" s="175">
        <f>I40</f>
        <v>4.817777992537864</v>
      </c>
      <c r="AD14" s="175">
        <f>I23</f>
        <v>1.3792086854256924</v>
      </c>
      <c r="AE14" s="175">
        <f>I24</f>
        <v>-0.7427939130339567</v>
      </c>
      <c r="AF14" s="175">
        <f>I26</f>
        <v>-7.287460148777891</v>
      </c>
      <c r="AG14" s="175">
        <f>I27</f>
        <v>3.6948754726822353</v>
      </c>
      <c r="AH14" s="175">
        <f>I28</f>
        <v>4.620931623793423</v>
      </c>
      <c r="AI14" s="175">
        <f>I32</f>
        <v>25.73260073260073</v>
      </c>
      <c r="AJ14" s="175">
        <f>I34</f>
        <v>21.843531121977012</v>
      </c>
      <c r="AK14" s="175">
        <f>I35</f>
        <v>23.32744121270556</v>
      </c>
    </row>
    <row r="15" spans="1:25" ht="18" customHeight="1">
      <c r="A15" s="352"/>
      <c r="B15" s="352"/>
      <c r="C15" s="52" t="s">
        <v>5</v>
      </c>
      <c r="D15" s="53"/>
      <c r="E15" s="54"/>
      <c r="F15" s="85">
        <v>2112</v>
      </c>
      <c r="G15" s="86">
        <f t="shared" si="0"/>
        <v>0.3449469840004704</v>
      </c>
      <c r="H15" s="284">
        <v>1696</v>
      </c>
      <c r="I15" s="289">
        <f t="shared" si="1"/>
        <v>24.52830188679245</v>
      </c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</row>
    <row r="16" spans="1:25" ht="18" customHeight="1">
      <c r="A16" s="352"/>
      <c r="B16" s="352"/>
      <c r="C16" s="52" t="s">
        <v>26</v>
      </c>
      <c r="D16" s="53"/>
      <c r="E16" s="54"/>
      <c r="F16" s="85">
        <v>16236</v>
      </c>
      <c r="G16" s="86">
        <f t="shared" si="0"/>
        <v>2.651779939503616</v>
      </c>
      <c r="H16" s="284">
        <v>17026</v>
      </c>
      <c r="I16" s="289">
        <f t="shared" si="1"/>
        <v>-4.639962410431108</v>
      </c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</row>
    <row r="17" spans="1:25" ht="18" customHeight="1">
      <c r="A17" s="352"/>
      <c r="B17" s="352"/>
      <c r="C17" s="52" t="s">
        <v>6</v>
      </c>
      <c r="D17" s="53"/>
      <c r="E17" s="54"/>
      <c r="F17" s="85">
        <v>103906</v>
      </c>
      <c r="G17" s="86">
        <f t="shared" si="0"/>
        <v>16.970672973273143</v>
      </c>
      <c r="H17" s="284">
        <v>98311</v>
      </c>
      <c r="I17" s="289">
        <f t="shared" si="1"/>
        <v>5.691123068629156</v>
      </c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</row>
    <row r="18" spans="1:25" ht="18" customHeight="1">
      <c r="A18" s="352"/>
      <c r="B18" s="352"/>
      <c r="C18" s="52" t="s">
        <v>27</v>
      </c>
      <c r="D18" s="53"/>
      <c r="E18" s="54"/>
      <c r="F18" s="85">
        <v>21312</v>
      </c>
      <c r="G18" s="86">
        <f t="shared" si="0"/>
        <v>3.4808286567320192</v>
      </c>
      <c r="H18" s="284">
        <v>18890</v>
      </c>
      <c r="I18" s="289">
        <f t="shared" si="1"/>
        <v>12.821598729486494</v>
      </c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</row>
    <row r="19" spans="1:25" ht="18" customHeight="1">
      <c r="A19" s="352"/>
      <c r="B19" s="352"/>
      <c r="C19" s="52" t="s">
        <v>28</v>
      </c>
      <c r="D19" s="53"/>
      <c r="E19" s="54"/>
      <c r="F19" s="85">
        <v>5229</v>
      </c>
      <c r="G19" s="86">
        <f t="shared" si="0"/>
        <v>0.8540377743079829</v>
      </c>
      <c r="H19" s="284">
        <v>3359</v>
      </c>
      <c r="I19" s="289">
        <f t="shared" si="1"/>
        <v>55.671330753200365</v>
      </c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</row>
    <row r="20" spans="1:25" ht="18" customHeight="1">
      <c r="A20" s="352"/>
      <c r="B20" s="352"/>
      <c r="C20" s="52" t="s">
        <v>7</v>
      </c>
      <c r="D20" s="53"/>
      <c r="E20" s="54"/>
      <c r="F20" s="85">
        <v>64218</v>
      </c>
      <c r="G20" s="86">
        <f t="shared" si="0"/>
        <v>10.488544232264301</v>
      </c>
      <c r="H20" s="284">
        <v>53561</v>
      </c>
      <c r="I20" s="289">
        <f t="shared" si="1"/>
        <v>19.89693993764119</v>
      </c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</row>
    <row r="21" spans="1:25" ht="18" customHeight="1">
      <c r="A21" s="352"/>
      <c r="B21" s="352"/>
      <c r="C21" s="57" t="s">
        <v>8</v>
      </c>
      <c r="D21" s="58"/>
      <c r="E21" s="56"/>
      <c r="F21" s="93">
        <v>99433</v>
      </c>
      <c r="G21" s="94">
        <f t="shared" si="0"/>
        <v>16.240110539828965</v>
      </c>
      <c r="H21" s="286">
        <v>98806</v>
      </c>
      <c r="I21" s="291">
        <f t="shared" si="1"/>
        <v>0.6345768475598756</v>
      </c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</row>
    <row r="22" spans="1:25" ht="18" customHeight="1">
      <c r="A22" s="352"/>
      <c r="B22" s="353"/>
      <c r="C22" s="59" t="s">
        <v>9</v>
      </c>
      <c r="D22" s="37"/>
      <c r="E22" s="60"/>
      <c r="F22" s="97">
        <f>SUM(F9,F14:F21)</f>
        <v>612268</v>
      </c>
      <c r="G22" s="98">
        <f t="shared" si="0"/>
        <v>100</v>
      </c>
      <c r="H22" s="97">
        <f>SUM(H9,H14:H21)</f>
        <v>584106</v>
      </c>
      <c r="I22" s="292">
        <f t="shared" si="1"/>
        <v>4.821385159542957</v>
      </c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</row>
    <row r="23" spans="1:25" ht="18" customHeight="1">
      <c r="A23" s="352"/>
      <c r="B23" s="351" t="s">
        <v>82</v>
      </c>
      <c r="C23" s="4" t="s">
        <v>10</v>
      </c>
      <c r="D23" s="5"/>
      <c r="E23" s="23"/>
      <c r="F23" s="77">
        <v>316367</v>
      </c>
      <c r="G23" s="78">
        <f aca="true" t="shared" si="2" ref="G23:G40">F23/$F$40*100</f>
        <v>52.08759003910269</v>
      </c>
      <c r="H23" s="282">
        <v>312063</v>
      </c>
      <c r="I23" s="293">
        <f t="shared" si="1"/>
        <v>1.3792086854256924</v>
      </c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</row>
    <row r="24" spans="1:25" ht="18" customHeight="1">
      <c r="A24" s="352"/>
      <c r="B24" s="352"/>
      <c r="C24" s="8"/>
      <c r="D24" s="10" t="s">
        <v>11</v>
      </c>
      <c r="E24" s="38"/>
      <c r="F24" s="85">
        <v>90599</v>
      </c>
      <c r="G24" s="86">
        <f t="shared" si="2"/>
        <v>14.916484873430747</v>
      </c>
      <c r="H24" s="284">
        <v>91277</v>
      </c>
      <c r="I24" s="289">
        <f t="shared" si="1"/>
        <v>-0.7427939130339567</v>
      </c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</row>
    <row r="25" spans="1:25" ht="18" customHeight="1">
      <c r="A25" s="352"/>
      <c r="B25" s="352"/>
      <c r="C25" s="8"/>
      <c r="D25" s="10" t="s">
        <v>29</v>
      </c>
      <c r="E25" s="38"/>
      <c r="F25" s="85">
        <v>155974</v>
      </c>
      <c r="G25" s="86">
        <f t="shared" si="2"/>
        <v>25.680016464293065</v>
      </c>
      <c r="H25" s="284">
        <v>145507</v>
      </c>
      <c r="I25" s="289">
        <f t="shared" si="1"/>
        <v>7.193468355474297</v>
      </c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</row>
    <row r="26" spans="1:25" ht="18" customHeight="1">
      <c r="A26" s="352"/>
      <c r="B26" s="352"/>
      <c r="C26" s="11"/>
      <c r="D26" s="10" t="s">
        <v>12</v>
      </c>
      <c r="E26" s="38"/>
      <c r="F26" s="85">
        <v>69794</v>
      </c>
      <c r="G26" s="86">
        <f t="shared" si="2"/>
        <v>11.491088701378885</v>
      </c>
      <c r="H26" s="284">
        <v>75280</v>
      </c>
      <c r="I26" s="289">
        <f t="shared" si="1"/>
        <v>-7.287460148777891</v>
      </c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</row>
    <row r="27" spans="1:25" ht="18" customHeight="1">
      <c r="A27" s="352"/>
      <c r="B27" s="352"/>
      <c r="C27" s="8" t="s">
        <v>13</v>
      </c>
      <c r="D27" s="14"/>
      <c r="E27" s="25"/>
      <c r="F27" s="77">
        <v>198809</v>
      </c>
      <c r="G27" s="78">
        <f t="shared" si="2"/>
        <v>32.73249639843589</v>
      </c>
      <c r="H27" s="282">
        <v>191725</v>
      </c>
      <c r="I27" s="293">
        <f t="shared" si="1"/>
        <v>3.6948754726822353</v>
      </c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</row>
    <row r="28" spans="1:25" ht="18" customHeight="1">
      <c r="A28" s="352"/>
      <c r="B28" s="352"/>
      <c r="C28" s="8"/>
      <c r="D28" s="10" t="s">
        <v>14</v>
      </c>
      <c r="E28" s="38"/>
      <c r="F28" s="85">
        <v>64707</v>
      </c>
      <c r="G28" s="86">
        <f t="shared" si="2"/>
        <v>10.653550113192015</v>
      </c>
      <c r="H28" s="284">
        <v>61849</v>
      </c>
      <c r="I28" s="289">
        <f t="shared" si="1"/>
        <v>4.620931623793423</v>
      </c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</row>
    <row r="29" spans="1:25" ht="18" customHeight="1">
      <c r="A29" s="352"/>
      <c r="B29" s="352"/>
      <c r="C29" s="8"/>
      <c r="D29" s="10" t="s">
        <v>30</v>
      </c>
      <c r="E29" s="38"/>
      <c r="F29" s="85">
        <v>5909</v>
      </c>
      <c r="G29" s="86">
        <f t="shared" si="2"/>
        <v>0.9728750771763738</v>
      </c>
      <c r="H29" s="284">
        <v>6493</v>
      </c>
      <c r="I29" s="289">
        <f t="shared" si="1"/>
        <v>-8.994301555521334</v>
      </c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</row>
    <row r="30" spans="1:25" ht="18" customHeight="1">
      <c r="A30" s="352"/>
      <c r="B30" s="352"/>
      <c r="C30" s="8"/>
      <c r="D30" s="10" t="s">
        <v>31</v>
      </c>
      <c r="E30" s="38"/>
      <c r="F30" s="85">
        <v>50255</v>
      </c>
      <c r="G30" s="86">
        <f t="shared" si="2"/>
        <v>8.274130479522537</v>
      </c>
      <c r="H30" s="284">
        <v>47835</v>
      </c>
      <c r="I30" s="289">
        <f t="shared" si="1"/>
        <v>5.059057175708159</v>
      </c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</row>
    <row r="31" spans="1:25" ht="18" customHeight="1">
      <c r="A31" s="352"/>
      <c r="B31" s="352"/>
      <c r="C31" s="8"/>
      <c r="D31" s="10" t="s">
        <v>32</v>
      </c>
      <c r="E31" s="38"/>
      <c r="F31" s="85">
        <v>35998</v>
      </c>
      <c r="G31" s="86">
        <f t="shared" si="2"/>
        <v>5.9268162173286685</v>
      </c>
      <c r="H31" s="284">
        <v>35552</v>
      </c>
      <c r="I31" s="289">
        <f t="shared" si="1"/>
        <v>1.254500450045004</v>
      </c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</row>
    <row r="32" spans="1:25" ht="18" customHeight="1">
      <c r="A32" s="352"/>
      <c r="B32" s="352"/>
      <c r="C32" s="8"/>
      <c r="D32" s="10" t="s">
        <v>15</v>
      </c>
      <c r="E32" s="38"/>
      <c r="F32" s="85">
        <v>2746</v>
      </c>
      <c r="G32" s="86">
        <f t="shared" si="2"/>
        <v>0.45210948754887836</v>
      </c>
      <c r="H32" s="284">
        <v>2184</v>
      </c>
      <c r="I32" s="289">
        <f t="shared" si="1"/>
        <v>25.73260073260073</v>
      </c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</row>
    <row r="33" spans="1:25" ht="18" customHeight="1">
      <c r="A33" s="352"/>
      <c r="B33" s="352"/>
      <c r="C33" s="11"/>
      <c r="D33" s="10" t="s">
        <v>33</v>
      </c>
      <c r="E33" s="38"/>
      <c r="F33" s="85">
        <v>39194</v>
      </c>
      <c r="G33" s="86">
        <f t="shared" si="2"/>
        <v>6.4530150236674215</v>
      </c>
      <c r="H33" s="284">
        <v>37812</v>
      </c>
      <c r="I33" s="289">
        <f t="shared" si="1"/>
        <v>3.6549243626361916</v>
      </c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</row>
    <row r="34" spans="1:25" ht="18" customHeight="1">
      <c r="A34" s="352"/>
      <c r="B34" s="352"/>
      <c r="C34" s="8" t="s">
        <v>16</v>
      </c>
      <c r="D34" s="14"/>
      <c r="E34" s="25"/>
      <c r="F34" s="77">
        <v>92199</v>
      </c>
      <c r="G34" s="78">
        <f t="shared" si="2"/>
        <v>15.179913562461412</v>
      </c>
      <c r="H34" s="282">
        <v>75670</v>
      </c>
      <c r="I34" s="293">
        <f t="shared" si="1"/>
        <v>21.843531121977012</v>
      </c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</row>
    <row r="35" spans="1:25" ht="18" customHeight="1">
      <c r="A35" s="352"/>
      <c r="B35" s="352"/>
      <c r="C35" s="8"/>
      <c r="D35" s="39" t="s">
        <v>17</v>
      </c>
      <c r="E35" s="40"/>
      <c r="F35" s="81">
        <v>92096</v>
      </c>
      <c r="G35" s="82">
        <f t="shared" si="2"/>
        <v>15.162955340605064</v>
      </c>
      <c r="H35" s="283">
        <v>74676</v>
      </c>
      <c r="I35" s="288">
        <f t="shared" si="1"/>
        <v>23.32744121270556</v>
      </c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</row>
    <row r="36" spans="1:25" ht="18" customHeight="1">
      <c r="A36" s="352"/>
      <c r="B36" s="352"/>
      <c r="C36" s="8"/>
      <c r="D36" s="41"/>
      <c r="E36" s="159" t="s">
        <v>103</v>
      </c>
      <c r="F36" s="85">
        <v>41186</v>
      </c>
      <c r="G36" s="86">
        <f t="shared" si="2"/>
        <v>6.780983741510599</v>
      </c>
      <c r="H36" s="284">
        <v>37812</v>
      </c>
      <c r="I36" s="289">
        <f t="shared" si="1"/>
        <v>8.92309319792659</v>
      </c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</row>
    <row r="37" spans="1:25" ht="18" customHeight="1">
      <c r="A37" s="352"/>
      <c r="B37" s="352"/>
      <c r="C37" s="8"/>
      <c r="D37" s="12"/>
      <c r="E37" s="33" t="s">
        <v>34</v>
      </c>
      <c r="F37" s="85">
        <v>50910</v>
      </c>
      <c r="G37" s="86">
        <f t="shared" si="2"/>
        <v>8.381971599094463</v>
      </c>
      <c r="H37" s="284">
        <v>36864</v>
      </c>
      <c r="I37" s="289">
        <f t="shared" si="1"/>
        <v>38.10221354166667</v>
      </c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</row>
    <row r="38" spans="1:25" ht="18" customHeight="1">
      <c r="A38" s="352"/>
      <c r="B38" s="352"/>
      <c r="C38" s="8"/>
      <c r="D38" s="61" t="s">
        <v>35</v>
      </c>
      <c r="E38" s="54"/>
      <c r="F38" s="85">
        <v>103</v>
      </c>
      <c r="G38" s="86">
        <f t="shared" si="2"/>
        <v>0.016958221856349043</v>
      </c>
      <c r="H38" s="284">
        <v>994</v>
      </c>
      <c r="I38" s="289">
        <f t="shared" si="1"/>
        <v>-89.63782696177063</v>
      </c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</row>
    <row r="39" spans="1:25" ht="18" customHeight="1">
      <c r="A39" s="352"/>
      <c r="B39" s="352"/>
      <c r="C39" s="6"/>
      <c r="D39" s="55" t="s">
        <v>36</v>
      </c>
      <c r="E39" s="56"/>
      <c r="F39" s="93">
        <v>0</v>
      </c>
      <c r="G39" s="94">
        <f t="shared" si="2"/>
        <v>0</v>
      </c>
      <c r="H39" s="286">
        <v>0</v>
      </c>
      <c r="I39" s="291" t="e">
        <f t="shared" si="1"/>
        <v>#DIV/0!</v>
      </c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</row>
    <row r="40" spans="1:25" ht="18" customHeight="1">
      <c r="A40" s="353"/>
      <c r="B40" s="353"/>
      <c r="C40" s="6" t="s">
        <v>18</v>
      </c>
      <c r="D40" s="7"/>
      <c r="E40" s="24"/>
      <c r="F40" s="97">
        <f>SUM(F23,F27,F34)</f>
        <v>607375</v>
      </c>
      <c r="G40" s="98">
        <f t="shared" si="2"/>
        <v>100</v>
      </c>
      <c r="H40" s="97">
        <f>SUM(H23,H27,H34)</f>
        <v>579458</v>
      </c>
      <c r="I40" s="292">
        <f t="shared" si="1"/>
        <v>4.817777992537864</v>
      </c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</row>
    <row r="41" ht="18" customHeight="1">
      <c r="A41" s="157" t="s">
        <v>19</v>
      </c>
    </row>
    <row r="42" ht="18" customHeight="1">
      <c r="A42" s="158" t="s">
        <v>20</v>
      </c>
    </row>
    <row r="52" ht="13.5">
      <c r="Z52" s="14"/>
    </row>
    <row r="53" ht="13.5">
      <c r="Z53" s="14"/>
    </row>
  </sheetData>
  <sheetProtection/>
  <mergeCells count="22">
    <mergeCell ref="A1:D1"/>
    <mergeCell ref="AA1:AB1"/>
    <mergeCell ref="AA2:AA3"/>
    <mergeCell ref="AB2:AB3"/>
    <mergeCell ref="AC2:AC3"/>
    <mergeCell ref="AD2:AF2"/>
    <mergeCell ref="AG2:AG3"/>
    <mergeCell ref="AH2:AH3"/>
    <mergeCell ref="AI2:AI3"/>
    <mergeCell ref="AJ2:AJ3"/>
    <mergeCell ref="AK2:AK3"/>
    <mergeCell ref="G6:I6"/>
    <mergeCell ref="AD10:AF10"/>
    <mergeCell ref="AG10:AI10"/>
    <mergeCell ref="AJ10:AK10"/>
    <mergeCell ref="B23:B40"/>
    <mergeCell ref="A9:A40"/>
    <mergeCell ref="B9:B22"/>
    <mergeCell ref="AA9:AB9"/>
    <mergeCell ref="AC9:AC11"/>
    <mergeCell ref="AA10:AA11"/>
    <mergeCell ref="AB10:AB11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36"/>
  <sheetViews>
    <sheetView view="pageBreakPreview" zoomScale="85" zoomScaleSheetLayoutView="85" zoomScalePageLayoutView="0" workbookViewId="0" topLeftCell="A1">
      <pane xSplit="4" ySplit="6" topLeftCell="E19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H24" sqref="H24"/>
    </sheetView>
  </sheetViews>
  <sheetFormatPr defaultColWidth="8.796875" defaultRowHeight="14.25"/>
  <cols>
    <col min="1" max="1" width="5.3984375" style="1" customWidth="1"/>
    <col min="2" max="2" width="3.09765625" style="1" customWidth="1"/>
    <col min="3" max="3" width="34.69921875" style="1" customWidth="1"/>
    <col min="4" max="9" width="11.8984375" style="1" customWidth="1"/>
    <col min="10" max="27" width="9" style="1" customWidth="1"/>
    <col min="28" max="45" width="13.59765625" style="1" customWidth="1"/>
    <col min="46" max="16384" width="9" style="1" customWidth="1"/>
  </cols>
  <sheetData>
    <row r="1" spans="1:45" ht="33.75" customHeight="1">
      <c r="A1" s="185" t="s">
        <v>0</v>
      </c>
      <c r="B1" s="185"/>
      <c r="C1" s="76" t="s">
        <v>298</v>
      </c>
      <c r="D1" s="186"/>
      <c r="E1" s="186"/>
      <c r="AA1" s="1" t="str">
        <f>C1</f>
        <v>川崎市</v>
      </c>
      <c r="AB1" s="1" t="s">
        <v>134</v>
      </c>
      <c r="AC1" s="1" t="s">
        <v>135</v>
      </c>
      <c r="AD1" s="187" t="s">
        <v>136</v>
      </c>
      <c r="AE1" s="1" t="s">
        <v>137</v>
      </c>
      <c r="AF1" s="1" t="s">
        <v>138</v>
      </c>
      <c r="AG1" s="1" t="s">
        <v>139</v>
      </c>
      <c r="AH1" s="1" t="s">
        <v>140</v>
      </c>
      <c r="AI1" s="1" t="s">
        <v>141</v>
      </c>
      <c r="AJ1" s="1" t="s">
        <v>142</v>
      </c>
      <c r="AK1" s="1" t="s">
        <v>143</v>
      </c>
      <c r="AL1" s="1" t="s">
        <v>144</v>
      </c>
      <c r="AM1" s="1" t="s">
        <v>145</v>
      </c>
      <c r="AN1" s="1" t="s">
        <v>146</v>
      </c>
      <c r="AO1" s="1" t="s">
        <v>147</v>
      </c>
      <c r="AP1" s="1" t="s">
        <v>124</v>
      </c>
      <c r="AQ1" s="1" t="s">
        <v>148</v>
      </c>
      <c r="AR1" s="1" t="s">
        <v>149</v>
      </c>
      <c r="AS1" s="1" t="s">
        <v>150</v>
      </c>
    </row>
    <row r="2" spans="27:45" ht="13.5">
      <c r="AA2" s="1" t="s">
        <v>151</v>
      </c>
      <c r="AB2" s="188">
        <f>I7</f>
        <v>612268</v>
      </c>
      <c r="AC2" s="188">
        <f>I9</f>
        <v>607375</v>
      </c>
      <c r="AD2" s="188">
        <f>I10</f>
        <v>4893</v>
      </c>
      <c r="AE2" s="188">
        <f>I11</f>
        <v>4468</v>
      </c>
      <c r="AF2" s="188">
        <f>I12</f>
        <v>425</v>
      </c>
      <c r="AG2" s="188">
        <f>I13</f>
        <v>-12</v>
      </c>
      <c r="AH2" s="1">
        <f>I14</f>
        <v>0</v>
      </c>
      <c r="AI2" s="188">
        <f>I15</f>
        <v>267</v>
      </c>
      <c r="AJ2" s="188">
        <f>I25</f>
        <v>303847</v>
      </c>
      <c r="AK2" s="189">
        <f>I26</f>
        <v>0.995</v>
      </c>
      <c r="AL2" s="190">
        <f>I27</f>
        <v>0.1</v>
      </c>
      <c r="AM2" s="190">
        <f>I28</f>
        <v>99.7</v>
      </c>
      <c r="AN2" s="190">
        <f>I29</f>
        <v>63.9</v>
      </c>
      <c r="AO2" s="190">
        <f>I33</f>
        <v>115.3</v>
      </c>
      <c r="AP2" s="188">
        <f>I16</f>
        <v>3167</v>
      </c>
      <c r="AQ2" s="188">
        <f>I17</f>
        <v>133420</v>
      </c>
      <c r="AR2" s="188">
        <f>I18</f>
        <v>852087</v>
      </c>
      <c r="AS2" s="191">
        <f>I21</f>
        <v>3.0003542980012705</v>
      </c>
    </row>
    <row r="3" spans="27:45" ht="13.5">
      <c r="AA3" s="1" t="s">
        <v>152</v>
      </c>
      <c r="AB3" s="188">
        <f>H7</f>
        <v>584106</v>
      </c>
      <c r="AC3" s="188">
        <f>H9</f>
        <v>579458</v>
      </c>
      <c r="AD3" s="188">
        <f>H10</f>
        <v>4647</v>
      </c>
      <c r="AE3" s="188">
        <f>H11</f>
        <v>4211</v>
      </c>
      <c r="AF3" s="188">
        <f>H12</f>
        <v>437</v>
      </c>
      <c r="AG3" s="188">
        <f>H13</f>
        <v>247</v>
      </c>
      <c r="AH3" s="1">
        <f>H14</f>
        <v>0</v>
      </c>
      <c r="AI3" s="188">
        <f>H15</f>
        <v>-1021</v>
      </c>
      <c r="AJ3" s="188">
        <f>H25</f>
        <v>333206</v>
      </c>
      <c r="AK3" s="189">
        <f>H26</f>
        <v>0.996</v>
      </c>
      <c r="AL3" s="190">
        <f>H27</f>
        <v>0.1</v>
      </c>
      <c r="AM3" s="190">
        <f>H28</f>
        <v>97.8</v>
      </c>
      <c r="AN3" s="190">
        <f>H29</f>
        <v>65.9</v>
      </c>
      <c r="AO3" s="190">
        <f>H33</f>
        <v>111.5</v>
      </c>
      <c r="AP3" s="188">
        <f>H16</f>
        <v>2923</v>
      </c>
      <c r="AQ3" s="188">
        <f>H17</f>
        <v>129895</v>
      </c>
      <c r="AR3" s="188">
        <f>H18</f>
        <v>842867</v>
      </c>
      <c r="AS3" s="191">
        <f>H21</f>
        <v>3.0560740890126925</v>
      </c>
    </row>
    <row r="4" spans="1:44" ht="13.5">
      <c r="A4" s="21" t="s">
        <v>153</v>
      </c>
      <c r="AP4" s="188"/>
      <c r="AQ4" s="188"/>
      <c r="AR4" s="188"/>
    </row>
    <row r="5" ht="13.5">
      <c r="I5" s="192" t="s">
        <v>154</v>
      </c>
    </row>
    <row r="6" spans="1:9" s="179" customFormat="1" ht="29.25" customHeight="1">
      <c r="A6" s="193" t="s">
        <v>155</v>
      </c>
      <c r="B6" s="194"/>
      <c r="C6" s="194"/>
      <c r="D6" s="195"/>
      <c r="E6" s="170" t="s">
        <v>272</v>
      </c>
      <c r="F6" s="170" t="s">
        <v>273</v>
      </c>
      <c r="G6" s="170" t="s">
        <v>274</v>
      </c>
      <c r="H6" s="170" t="s">
        <v>275</v>
      </c>
      <c r="I6" s="170" t="s">
        <v>282</v>
      </c>
    </row>
    <row r="7" spans="1:9" ht="27" customHeight="1">
      <c r="A7" s="351" t="s">
        <v>156</v>
      </c>
      <c r="B7" s="47" t="s">
        <v>157</v>
      </c>
      <c r="C7" s="48"/>
      <c r="D7" s="100" t="s">
        <v>158</v>
      </c>
      <c r="E7" s="196">
        <v>607607</v>
      </c>
      <c r="F7" s="197">
        <v>581118</v>
      </c>
      <c r="G7" s="197">
        <v>570744</v>
      </c>
      <c r="H7" s="197">
        <v>584106</v>
      </c>
      <c r="I7" s="197">
        <v>612268</v>
      </c>
    </row>
    <row r="8" spans="1:9" ht="27" customHeight="1">
      <c r="A8" s="352"/>
      <c r="B8" s="26"/>
      <c r="C8" s="61" t="s">
        <v>159</v>
      </c>
      <c r="D8" s="101" t="s">
        <v>38</v>
      </c>
      <c r="E8" s="198">
        <v>308390</v>
      </c>
      <c r="F8" s="198">
        <v>315475</v>
      </c>
      <c r="G8" s="198">
        <v>311769</v>
      </c>
      <c r="H8" s="198">
        <v>317348</v>
      </c>
      <c r="I8" s="199">
        <v>327408</v>
      </c>
    </row>
    <row r="9" spans="1:9" ht="27" customHeight="1">
      <c r="A9" s="352"/>
      <c r="B9" s="52" t="s">
        <v>160</v>
      </c>
      <c r="C9" s="53"/>
      <c r="D9" s="102"/>
      <c r="E9" s="200">
        <v>599465</v>
      </c>
      <c r="F9" s="200">
        <v>575601</v>
      </c>
      <c r="G9" s="200">
        <v>567060</v>
      </c>
      <c r="H9" s="200">
        <v>579458</v>
      </c>
      <c r="I9" s="201">
        <v>607375</v>
      </c>
    </row>
    <row r="10" spans="1:9" ht="27" customHeight="1">
      <c r="A10" s="352"/>
      <c r="B10" s="52" t="s">
        <v>161</v>
      </c>
      <c r="C10" s="53"/>
      <c r="D10" s="102"/>
      <c r="E10" s="200">
        <v>8142</v>
      </c>
      <c r="F10" s="200">
        <v>5517</v>
      </c>
      <c r="G10" s="200">
        <v>3684</v>
      </c>
      <c r="H10" s="200">
        <v>4647</v>
      </c>
      <c r="I10" s="201">
        <v>4893</v>
      </c>
    </row>
    <row r="11" spans="1:9" ht="27" customHeight="1">
      <c r="A11" s="352"/>
      <c r="B11" s="52" t="s">
        <v>162</v>
      </c>
      <c r="C11" s="53"/>
      <c r="D11" s="102"/>
      <c r="E11" s="200">
        <v>6788</v>
      </c>
      <c r="F11" s="200">
        <v>4122</v>
      </c>
      <c r="G11" s="200">
        <v>3494</v>
      </c>
      <c r="H11" s="200">
        <v>4211</v>
      </c>
      <c r="I11" s="201">
        <v>4468</v>
      </c>
    </row>
    <row r="12" spans="1:9" ht="27" customHeight="1">
      <c r="A12" s="352"/>
      <c r="B12" s="52" t="s">
        <v>163</v>
      </c>
      <c r="C12" s="53"/>
      <c r="D12" s="102"/>
      <c r="E12" s="200">
        <v>1354</v>
      </c>
      <c r="F12" s="200">
        <v>1395</v>
      </c>
      <c r="G12" s="200">
        <v>191</v>
      </c>
      <c r="H12" s="200">
        <v>437</v>
      </c>
      <c r="I12" s="201">
        <v>425</v>
      </c>
    </row>
    <row r="13" spans="1:9" ht="27" customHeight="1">
      <c r="A13" s="352"/>
      <c r="B13" s="52" t="s">
        <v>164</v>
      </c>
      <c r="C13" s="53"/>
      <c r="D13" s="108"/>
      <c r="E13" s="202">
        <v>64</v>
      </c>
      <c r="F13" s="202">
        <v>41</v>
      </c>
      <c r="G13" s="202">
        <v>-1204</v>
      </c>
      <c r="H13" s="202">
        <v>247</v>
      </c>
      <c r="I13" s="203">
        <v>-12</v>
      </c>
    </row>
    <row r="14" spans="1:9" ht="27" customHeight="1">
      <c r="A14" s="352"/>
      <c r="B14" s="112" t="s">
        <v>165</v>
      </c>
      <c r="C14" s="68"/>
      <c r="D14" s="108"/>
      <c r="E14" s="202">
        <v>0</v>
      </c>
      <c r="F14" s="202">
        <v>0</v>
      </c>
      <c r="G14" s="202">
        <v>0</v>
      </c>
      <c r="H14" s="202">
        <v>0</v>
      </c>
      <c r="I14" s="203">
        <v>0</v>
      </c>
    </row>
    <row r="15" spans="1:9" ht="27" customHeight="1">
      <c r="A15" s="352"/>
      <c r="B15" s="57" t="s">
        <v>166</v>
      </c>
      <c r="C15" s="58"/>
      <c r="D15" s="204"/>
      <c r="E15" s="205">
        <v>608</v>
      </c>
      <c r="F15" s="205">
        <v>16</v>
      </c>
      <c r="G15" s="205">
        <v>-2708</v>
      </c>
      <c r="H15" s="205">
        <v>-1021</v>
      </c>
      <c r="I15" s="206">
        <v>267</v>
      </c>
    </row>
    <row r="16" spans="1:9" ht="27" customHeight="1">
      <c r="A16" s="352"/>
      <c r="B16" s="207" t="s">
        <v>167</v>
      </c>
      <c r="C16" s="208"/>
      <c r="D16" s="209" t="s">
        <v>39</v>
      </c>
      <c r="E16" s="210">
        <v>10259</v>
      </c>
      <c r="F16" s="210">
        <v>8075</v>
      </c>
      <c r="G16" s="210">
        <v>7862</v>
      </c>
      <c r="H16" s="210">
        <v>2923</v>
      </c>
      <c r="I16" s="211">
        <v>3167</v>
      </c>
    </row>
    <row r="17" spans="1:9" ht="27" customHeight="1">
      <c r="A17" s="352"/>
      <c r="B17" s="52" t="s">
        <v>168</v>
      </c>
      <c r="C17" s="53"/>
      <c r="D17" s="101" t="s">
        <v>40</v>
      </c>
      <c r="E17" s="200">
        <v>91584</v>
      </c>
      <c r="F17" s="200">
        <v>116621</v>
      </c>
      <c r="G17" s="200">
        <v>121942</v>
      </c>
      <c r="H17" s="200">
        <v>129895</v>
      </c>
      <c r="I17" s="201">
        <v>133420</v>
      </c>
    </row>
    <row r="18" spans="1:9" ht="27" customHeight="1">
      <c r="A18" s="352"/>
      <c r="B18" s="52" t="s">
        <v>169</v>
      </c>
      <c r="C18" s="53"/>
      <c r="D18" s="101" t="s">
        <v>41</v>
      </c>
      <c r="E18" s="200">
        <v>852951</v>
      </c>
      <c r="F18" s="200">
        <v>848162</v>
      </c>
      <c r="G18" s="200">
        <v>847930</v>
      </c>
      <c r="H18" s="200">
        <v>842867</v>
      </c>
      <c r="I18" s="201">
        <v>852087</v>
      </c>
    </row>
    <row r="19" spans="1:9" ht="27" customHeight="1">
      <c r="A19" s="352"/>
      <c r="B19" s="52" t="s">
        <v>170</v>
      </c>
      <c r="C19" s="53"/>
      <c r="D19" s="101" t="s">
        <v>171</v>
      </c>
      <c r="E19" s="200">
        <v>934276</v>
      </c>
      <c r="F19" s="200">
        <v>956708</v>
      </c>
      <c r="G19" s="200">
        <v>962010</v>
      </c>
      <c r="H19" s="200">
        <v>969839</v>
      </c>
      <c r="I19" s="200">
        <f>I17+I18-I16</f>
        <v>982340</v>
      </c>
    </row>
    <row r="20" spans="1:9" ht="27" customHeight="1">
      <c r="A20" s="352"/>
      <c r="B20" s="52" t="s">
        <v>172</v>
      </c>
      <c r="C20" s="53"/>
      <c r="D20" s="102" t="s">
        <v>173</v>
      </c>
      <c r="E20" s="212">
        <v>2.765819254839651</v>
      </c>
      <c r="F20" s="212">
        <v>2.6885236548062443</v>
      </c>
      <c r="G20" s="212">
        <v>2.7197380111556955</v>
      </c>
      <c r="H20" s="212">
        <v>2.655970732445139</v>
      </c>
      <c r="I20" s="212">
        <f>I18/I8</f>
        <v>2.6025234569711184</v>
      </c>
    </row>
    <row r="21" spans="1:9" ht="27" customHeight="1">
      <c r="A21" s="352"/>
      <c r="B21" s="52" t="s">
        <v>174</v>
      </c>
      <c r="C21" s="53"/>
      <c r="D21" s="102" t="s">
        <v>175</v>
      </c>
      <c r="E21" s="212">
        <v>3.02952754628879</v>
      </c>
      <c r="F21" s="212">
        <v>3.0325952928124256</v>
      </c>
      <c r="G21" s="212">
        <v>3.0856499523685805</v>
      </c>
      <c r="H21" s="212">
        <v>3.0560740890126925</v>
      </c>
      <c r="I21" s="212">
        <f>I19/I8</f>
        <v>3.0003542980012705</v>
      </c>
    </row>
    <row r="22" spans="1:9" ht="27" customHeight="1">
      <c r="A22" s="352"/>
      <c r="B22" s="52" t="s">
        <v>176</v>
      </c>
      <c r="C22" s="53"/>
      <c r="D22" s="102" t="s">
        <v>177</v>
      </c>
      <c r="E22" s="200">
        <v>598277.4511495583</v>
      </c>
      <c r="F22" s="200">
        <v>594918.3476212722</v>
      </c>
      <c r="G22" s="200">
        <v>594755.6180287554</v>
      </c>
      <c r="H22" s="200">
        <v>591204.3252403418</v>
      </c>
      <c r="I22" s="200">
        <f>I18/I24*1000000</f>
        <v>597741.0221730858</v>
      </c>
    </row>
    <row r="23" spans="1:9" ht="27" customHeight="1">
      <c r="A23" s="352"/>
      <c r="B23" s="52" t="s">
        <v>178</v>
      </c>
      <c r="C23" s="53"/>
      <c r="D23" s="102" t="s">
        <v>179</v>
      </c>
      <c r="E23" s="200">
        <v>655320.4861125725</v>
      </c>
      <c r="F23" s="200">
        <v>671054.7542993579</v>
      </c>
      <c r="G23" s="200">
        <v>674773.68662489</v>
      </c>
      <c r="H23" s="200">
        <v>680265.1089516707</v>
      </c>
      <c r="I23" s="200">
        <f>I19/I24*1000000</f>
        <v>689113.806127202</v>
      </c>
    </row>
    <row r="24" spans="1:9" ht="27" customHeight="1">
      <c r="A24" s="352"/>
      <c r="B24" s="213" t="s">
        <v>180</v>
      </c>
      <c r="C24" s="214"/>
      <c r="D24" s="215" t="s">
        <v>181</v>
      </c>
      <c r="E24" s="205">
        <v>1425512</v>
      </c>
      <c r="F24" s="205">
        <v>1425512</v>
      </c>
      <c r="G24" s="205">
        <v>1425512</v>
      </c>
      <c r="H24" s="205">
        <v>1425512</v>
      </c>
      <c r="I24" s="206">
        <f>H24</f>
        <v>1425512</v>
      </c>
    </row>
    <row r="25" spans="1:9" ht="27" customHeight="1">
      <c r="A25" s="352"/>
      <c r="B25" s="11" t="s">
        <v>182</v>
      </c>
      <c r="C25" s="216"/>
      <c r="D25" s="217"/>
      <c r="E25" s="198">
        <v>291352</v>
      </c>
      <c r="F25" s="198">
        <v>295275</v>
      </c>
      <c r="G25" s="198">
        <v>299202</v>
      </c>
      <c r="H25" s="198">
        <v>333206</v>
      </c>
      <c r="I25" s="218">
        <v>303847</v>
      </c>
    </row>
    <row r="26" spans="1:9" ht="27" customHeight="1">
      <c r="A26" s="352"/>
      <c r="B26" s="219" t="s">
        <v>183</v>
      </c>
      <c r="C26" s="220"/>
      <c r="D26" s="221"/>
      <c r="E26" s="222">
        <v>1.073</v>
      </c>
      <c r="F26" s="222">
        <v>1.04</v>
      </c>
      <c r="G26" s="222">
        <v>0.999</v>
      </c>
      <c r="H26" s="222">
        <v>0.996</v>
      </c>
      <c r="I26" s="223">
        <v>0.995</v>
      </c>
    </row>
    <row r="27" spans="1:9" ht="27" customHeight="1">
      <c r="A27" s="352"/>
      <c r="B27" s="219" t="s">
        <v>184</v>
      </c>
      <c r="C27" s="220"/>
      <c r="D27" s="221"/>
      <c r="E27" s="224">
        <v>0.5</v>
      </c>
      <c r="F27" s="224">
        <v>0.5</v>
      </c>
      <c r="G27" s="224">
        <v>0.1</v>
      </c>
      <c r="H27" s="224">
        <v>0.1</v>
      </c>
      <c r="I27" s="225">
        <v>0.1</v>
      </c>
    </row>
    <row r="28" spans="1:9" ht="27" customHeight="1">
      <c r="A28" s="352"/>
      <c r="B28" s="219" t="s">
        <v>185</v>
      </c>
      <c r="C28" s="220"/>
      <c r="D28" s="221"/>
      <c r="E28" s="224">
        <v>96.8</v>
      </c>
      <c r="F28" s="224">
        <v>96.9</v>
      </c>
      <c r="G28" s="224">
        <v>99.4</v>
      </c>
      <c r="H28" s="224">
        <v>97.8</v>
      </c>
      <c r="I28" s="225">
        <v>99.7</v>
      </c>
    </row>
    <row r="29" spans="1:9" ht="27" customHeight="1">
      <c r="A29" s="352"/>
      <c r="B29" s="226" t="s">
        <v>186</v>
      </c>
      <c r="C29" s="227"/>
      <c r="D29" s="228"/>
      <c r="E29" s="229">
        <v>65.2</v>
      </c>
      <c r="F29" s="229">
        <v>64.3</v>
      </c>
      <c r="G29" s="229">
        <v>65.4</v>
      </c>
      <c r="H29" s="229">
        <v>65.9</v>
      </c>
      <c r="I29" s="230">
        <v>63.9</v>
      </c>
    </row>
    <row r="30" spans="1:9" ht="27" customHeight="1">
      <c r="A30" s="352"/>
      <c r="B30" s="351" t="s">
        <v>187</v>
      </c>
      <c r="C30" s="20" t="s">
        <v>188</v>
      </c>
      <c r="D30" s="231"/>
      <c r="E30" s="232">
        <v>0</v>
      </c>
      <c r="F30" s="232">
        <v>0</v>
      </c>
      <c r="G30" s="232">
        <v>0</v>
      </c>
      <c r="H30" s="232">
        <v>0</v>
      </c>
      <c r="I30" s="233">
        <v>0</v>
      </c>
    </row>
    <row r="31" spans="1:9" ht="27" customHeight="1">
      <c r="A31" s="352"/>
      <c r="B31" s="352"/>
      <c r="C31" s="219" t="s">
        <v>189</v>
      </c>
      <c r="D31" s="221"/>
      <c r="E31" s="224">
        <v>0</v>
      </c>
      <c r="F31" s="224">
        <v>0</v>
      </c>
      <c r="G31" s="224">
        <v>0</v>
      </c>
      <c r="H31" s="224">
        <v>0</v>
      </c>
      <c r="I31" s="225">
        <v>0</v>
      </c>
    </row>
    <row r="32" spans="1:9" ht="27" customHeight="1">
      <c r="A32" s="352"/>
      <c r="B32" s="352"/>
      <c r="C32" s="219" t="s">
        <v>190</v>
      </c>
      <c r="D32" s="221"/>
      <c r="E32" s="224">
        <v>11.9</v>
      </c>
      <c r="F32" s="224">
        <v>10.9</v>
      </c>
      <c r="G32" s="224">
        <v>10.1</v>
      </c>
      <c r="H32" s="224">
        <v>9.1</v>
      </c>
      <c r="I32" s="225">
        <v>8.2</v>
      </c>
    </row>
    <row r="33" spans="1:9" ht="27" customHeight="1">
      <c r="A33" s="353"/>
      <c r="B33" s="353"/>
      <c r="C33" s="226" t="s">
        <v>191</v>
      </c>
      <c r="D33" s="228"/>
      <c r="E33" s="229">
        <v>120</v>
      </c>
      <c r="F33" s="229">
        <v>111.2</v>
      </c>
      <c r="G33" s="229">
        <v>106.3</v>
      </c>
      <c r="H33" s="229">
        <v>111.5</v>
      </c>
      <c r="I33" s="234">
        <v>115.3</v>
      </c>
    </row>
    <row r="34" spans="1:9" ht="27" customHeight="1">
      <c r="A34" s="1" t="s">
        <v>286</v>
      </c>
      <c r="B34" s="14"/>
      <c r="C34" s="14"/>
      <c r="D34" s="14"/>
      <c r="E34" s="235"/>
      <c r="F34" s="235"/>
      <c r="G34" s="235"/>
      <c r="H34" s="235"/>
      <c r="I34" s="236"/>
    </row>
    <row r="35" ht="27" customHeight="1">
      <c r="A35" s="27" t="s">
        <v>192</v>
      </c>
    </row>
    <row r="36" ht="13.5">
      <c r="A36" s="237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J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Q9" sqref="Q9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107" t="s">
        <v>298</v>
      </c>
      <c r="E1" s="44"/>
      <c r="F1" s="44"/>
      <c r="G1" s="44"/>
    </row>
    <row r="2" ht="15" customHeight="1"/>
    <row r="3" spans="1:4" ht="15" customHeight="1">
      <c r="A3" s="45" t="s">
        <v>193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283</v>
      </c>
      <c r="B5" s="37"/>
      <c r="C5" s="37"/>
      <c r="D5" s="37"/>
      <c r="K5" s="46"/>
      <c r="O5" s="46" t="s">
        <v>44</v>
      </c>
    </row>
    <row r="6" spans="1:15" ht="15.75" customHeight="1">
      <c r="A6" s="393" t="s">
        <v>45</v>
      </c>
      <c r="B6" s="394"/>
      <c r="C6" s="394"/>
      <c r="D6" s="394"/>
      <c r="E6" s="395"/>
      <c r="F6" s="369" t="s">
        <v>287</v>
      </c>
      <c r="G6" s="370"/>
      <c r="H6" s="369" t="s">
        <v>288</v>
      </c>
      <c r="I6" s="370"/>
      <c r="J6" s="369" t="s">
        <v>289</v>
      </c>
      <c r="K6" s="370"/>
      <c r="L6" s="369" t="s">
        <v>290</v>
      </c>
      <c r="M6" s="370"/>
      <c r="N6" s="369" t="s">
        <v>291</v>
      </c>
      <c r="O6" s="370"/>
    </row>
    <row r="7" spans="1:15" ht="15.75" customHeight="1">
      <c r="A7" s="396"/>
      <c r="B7" s="397"/>
      <c r="C7" s="397"/>
      <c r="D7" s="397"/>
      <c r="E7" s="398"/>
      <c r="F7" s="178" t="s">
        <v>284</v>
      </c>
      <c r="G7" s="51" t="s">
        <v>1</v>
      </c>
      <c r="H7" s="178" t="s">
        <v>284</v>
      </c>
      <c r="I7" s="51" t="s">
        <v>1</v>
      </c>
      <c r="J7" s="178" t="s">
        <v>284</v>
      </c>
      <c r="K7" s="51" t="s">
        <v>1</v>
      </c>
      <c r="L7" s="178" t="s">
        <v>284</v>
      </c>
      <c r="M7" s="51" t="s">
        <v>1</v>
      </c>
      <c r="N7" s="178" t="s">
        <v>284</v>
      </c>
      <c r="O7" s="413" t="s">
        <v>1</v>
      </c>
    </row>
    <row r="8" spans="1:25" ht="15.75" customHeight="1">
      <c r="A8" s="373" t="s">
        <v>84</v>
      </c>
      <c r="B8" s="47" t="s">
        <v>46</v>
      </c>
      <c r="C8" s="48"/>
      <c r="D8" s="48"/>
      <c r="E8" s="100" t="s">
        <v>37</v>
      </c>
      <c r="F8" s="113">
        <v>30558</v>
      </c>
      <c r="G8" s="114">
        <v>30314</v>
      </c>
      <c r="H8" s="113">
        <v>44448</v>
      </c>
      <c r="I8" s="114">
        <v>36800</v>
      </c>
      <c r="J8" s="113">
        <v>32131</v>
      </c>
      <c r="K8" s="322">
        <v>31048</v>
      </c>
      <c r="L8" s="113">
        <v>7320</v>
      </c>
      <c r="M8" s="323">
        <v>7136</v>
      </c>
      <c r="N8" s="336">
        <v>9202</v>
      </c>
      <c r="O8" s="323">
        <v>8885</v>
      </c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399"/>
      <c r="B9" s="14"/>
      <c r="C9" s="61" t="s">
        <v>47</v>
      </c>
      <c r="D9" s="53"/>
      <c r="E9" s="101" t="s">
        <v>38</v>
      </c>
      <c r="F9" s="117">
        <v>30494</v>
      </c>
      <c r="G9" s="118">
        <v>30310</v>
      </c>
      <c r="H9" s="117">
        <v>44324</v>
      </c>
      <c r="I9" s="118">
        <v>36008</v>
      </c>
      <c r="J9" s="117">
        <v>31029</v>
      </c>
      <c r="K9" s="304">
        <v>31008</v>
      </c>
      <c r="L9" s="117">
        <v>7303</v>
      </c>
      <c r="M9" s="324">
        <v>7135</v>
      </c>
      <c r="N9" s="337">
        <v>9176</v>
      </c>
      <c r="O9" s="324">
        <v>8881</v>
      </c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399"/>
      <c r="B10" s="11"/>
      <c r="C10" s="61" t="s">
        <v>48</v>
      </c>
      <c r="D10" s="53"/>
      <c r="E10" s="101" t="s">
        <v>39</v>
      </c>
      <c r="F10" s="117">
        <v>64</v>
      </c>
      <c r="G10" s="118">
        <v>4</v>
      </c>
      <c r="H10" s="117">
        <v>124</v>
      </c>
      <c r="I10" s="118">
        <v>792</v>
      </c>
      <c r="J10" s="117">
        <v>1102</v>
      </c>
      <c r="K10" s="304">
        <v>40</v>
      </c>
      <c r="L10" s="121">
        <v>17</v>
      </c>
      <c r="M10" s="325">
        <v>1</v>
      </c>
      <c r="N10" s="337">
        <v>26</v>
      </c>
      <c r="O10" s="324">
        <v>4</v>
      </c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399"/>
      <c r="B11" s="66" t="s">
        <v>49</v>
      </c>
      <c r="C11" s="67"/>
      <c r="D11" s="67"/>
      <c r="E11" s="103" t="s">
        <v>40</v>
      </c>
      <c r="F11" s="123">
        <v>37885</v>
      </c>
      <c r="G11" s="124">
        <v>30499</v>
      </c>
      <c r="H11" s="123">
        <v>44968</v>
      </c>
      <c r="I11" s="124">
        <v>34636</v>
      </c>
      <c r="J11" s="123">
        <v>36262</v>
      </c>
      <c r="K11" s="326">
        <v>29745</v>
      </c>
      <c r="L11" s="123">
        <v>7617</v>
      </c>
      <c r="M11" s="327">
        <v>6187</v>
      </c>
      <c r="N11" s="338">
        <v>13557</v>
      </c>
      <c r="O11" s="327">
        <v>9280</v>
      </c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399"/>
      <c r="B12" s="8"/>
      <c r="C12" s="61" t="s">
        <v>50</v>
      </c>
      <c r="D12" s="53"/>
      <c r="E12" s="101" t="s">
        <v>41</v>
      </c>
      <c r="F12" s="117">
        <v>31453</v>
      </c>
      <c r="G12" s="118">
        <v>30123</v>
      </c>
      <c r="H12" s="117">
        <v>42497</v>
      </c>
      <c r="I12" s="118">
        <v>34599</v>
      </c>
      <c r="J12" s="123">
        <v>31368</v>
      </c>
      <c r="K12" s="304">
        <v>29637</v>
      </c>
      <c r="L12" s="123">
        <v>6699</v>
      </c>
      <c r="M12" s="324">
        <v>6162</v>
      </c>
      <c r="N12" s="337">
        <v>9212</v>
      </c>
      <c r="O12" s="324">
        <v>9273</v>
      </c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399"/>
      <c r="B13" s="14"/>
      <c r="C13" s="50" t="s">
        <v>51</v>
      </c>
      <c r="D13" s="68"/>
      <c r="E13" s="104" t="s">
        <v>42</v>
      </c>
      <c r="F13" s="127">
        <v>6432</v>
      </c>
      <c r="G13" s="128">
        <v>376</v>
      </c>
      <c r="H13" s="127">
        <v>2471</v>
      </c>
      <c r="I13" s="128">
        <v>37</v>
      </c>
      <c r="J13" s="121">
        <v>4894</v>
      </c>
      <c r="K13" s="325">
        <v>107</v>
      </c>
      <c r="L13" s="121">
        <v>918</v>
      </c>
      <c r="M13" s="325">
        <v>25</v>
      </c>
      <c r="N13" s="337">
        <v>4345</v>
      </c>
      <c r="O13" s="324">
        <v>7</v>
      </c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399"/>
      <c r="B14" s="52" t="s">
        <v>52</v>
      </c>
      <c r="C14" s="53"/>
      <c r="D14" s="53"/>
      <c r="E14" s="101" t="s">
        <v>194</v>
      </c>
      <c r="F14" s="161">
        <f>F9-F12</f>
        <v>-959</v>
      </c>
      <c r="G14" s="150">
        <f>G9-G12</f>
        <v>187</v>
      </c>
      <c r="H14" s="161">
        <f>H9-H12</f>
        <v>1827</v>
      </c>
      <c r="I14" s="150">
        <f aca="true" t="shared" si="0" ref="H14:M15">I9-I12</f>
        <v>1409</v>
      </c>
      <c r="J14" s="161">
        <f t="shared" si="0"/>
        <v>-339</v>
      </c>
      <c r="K14" s="269">
        <f t="shared" si="0"/>
        <v>1371</v>
      </c>
      <c r="L14" s="161">
        <f t="shared" si="0"/>
        <v>604</v>
      </c>
      <c r="M14" s="269">
        <f t="shared" si="0"/>
        <v>973</v>
      </c>
      <c r="N14" s="268">
        <f>N9-N12</f>
        <v>-36</v>
      </c>
      <c r="O14" s="269">
        <f>O9-O12</f>
        <v>-392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399"/>
      <c r="B15" s="52" t="s">
        <v>53</v>
      </c>
      <c r="C15" s="53"/>
      <c r="D15" s="53"/>
      <c r="E15" s="101" t="s">
        <v>195</v>
      </c>
      <c r="F15" s="161">
        <f>F10-F13</f>
        <v>-6368</v>
      </c>
      <c r="G15" s="150">
        <f>G10-G13</f>
        <v>-372</v>
      </c>
      <c r="H15" s="161">
        <f t="shared" si="0"/>
        <v>-2347</v>
      </c>
      <c r="I15" s="150">
        <f t="shared" si="0"/>
        <v>755</v>
      </c>
      <c r="J15" s="161">
        <f t="shared" si="0"/>
        <v>-3792</v>
      </c>
      <c r="K15" s="269">
        <f t="shared" si="0"/>
        <v>-67</v>
      </c>
      <c r="L15" s="161">
        <f t="shared" si="0"/>
        <v>-901</v>
      </c>
      <c r="M15" s="269">
        <f t="shared" si="0"/>
        <v>-24</v>
      </c>
      <c r="N15" s="268">
        <f>N10-N13</f>
        <v>-4319</v>
      </c>
      <c r="O15" s="269">
        <f>O10-O13</f>
        <v>-3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399"/>
      <c r="B16" s="52" t="s">
        <v>54</v>
      </c>
      <c r="C16" s="53"/>
      <c r="D16" s="53"/>
      <c r="E16" s="101" t="s">
        <v>196</v>
      </c>
      <c r="F16" s="161">
        <f>F8-F11</f>
        <v>-7327</v>
      </c>
      <c r="G16" s="150">
        <f>G8-G11</f>
        <v>-185</v>
      </c>
      <c r="H16" s="161">
        <f aca="true" t="shared" si="1" ref="H16:O16">H8-H11</f>
        <v>-520</v>
      </c>
      <c r="I16" s="150">
        <f t="shared" si="1"/>
        <v>2164</v>
      </c>
      <c r="J16" s="161">
        <f t="shared" si="1"/>
        <v>-4131</v>
      </c>
      <c r="K16" s="269">
        <f t="shared" si="1"/>
        <v>1303</v>
      </c>
      <c r="L16" s="161">
        <f t="shared" si="1"/>
        <v>-297</v>
      </c>
      <c r="M16" s="269">
        <f t="shared" si="1"/>
        <v>949</v>
      </c>
      <c r="N16" s="268">
        <f t="shared" si="1"/>
        <v>-4355</v>
      </c>
      <c r="O16" s="269">
        <f t="shared" si="1"/>
        <v>-395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399"/>
      <c r="B17" s="52" t="s">
        <v>55</v>
      </c>
      <c r="C17" s="53"/>
      <c r="D17" s="53"/>
      <c r="E17" s="43"/>
      <c r="F17" s="239">
        <v>25853</v>
      </c>
      <c r="G17" s="240">
        <v>23384</v>
      </c>
      <c r="H17" s="239">
        <v>0</v>
      </c>
      <c r="I17" s="240">
        <v>0</v>
      </c>
      <c r="J17" s="121">
        <v>0</v>
      </c>
      <c r="K17" s="325">
        <v>0</v>
      </c>
      <c r="L17" s="117">
        <v>0</v>
      </c>
      <c r="M17" s="324">
        <v>0</v>
      </c>
      <c r="N17" s="348">
        <v>4418</v>
      </c>
      <c r="O17" s="349">
        <v>63</v>
      </c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400"/>
      <c r="B18" s="59" t="s">
        <v>56</v>
      </c>
      <c r="C18" s="37"/>
      <c r="D18" s="37"/>
      <c r="E18" s="15"/>
      <c r="F18" s="162">
        <v>0</v>
      </c>
      <c r="G18" s="166">
        <v>0</v>
      </c>
      <c r="H18" s="162">
        <v>0</v>
      </c>
      <c r="I18" s="166">
        <v>0</v>
      </c>
      <c r="J18" s="132">
        <v>0</v>
      </c>
      <c r="K18" s="328">
        <v>0</v>
      </c>
      <c r="L18" s="132">
        <v>0</v>
      </c>
      <c r="M18" s="133">
        <v>0</v>
      </c>
      <c r="N18" s="340">
        <v>0</v>
      </c>
      <c r="O18" s="341">
        <v>0</v>
      </c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399" t="s">
        <v>85</v>
      </c>
      <c r="B19" s="66" t="s">
        <v>57</v>
      </c>
      <c r="C19" s="69"/>
      <c r="D19" s="69"/>
      <c r="E19" s="105"/>
      <c r="F19" s="163">
        <v>5076</v>
      </c>
      <c r="G19" s="155">
        <v>1776</v>
      </c>
      <c r="H19" s="163">
        <v>45565</v>
      </c>
      <c r="I19" s="155">
        <v>47702</v>
      </c>
      <c r="J19" s="135">
        <v>4685</v>
      </c>
      <c r="K19" s="329">
        <v>3638</v>
      </c>
      <c r="L19" s="135">
        <v>1055</v>
      </c>
      <c r="M19" s="330">
        <v>620</v>
      </c>
      <c r="N19" s="342">
        <v>102</v>
      </c>
      <c r="O19" s="343">
        <v>298</v>
      </c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399"/>
      <c r="B20" s="13"/>
      <c r="C20" s="61" t="s">
        <v>58</v>
      </c>
      <c r="D20" s="53"/>
      <c r="E20" s="101"/>
      <c r="F20" s="161">
        <v>3318</v>
      </c>
      <c r="G20" s="150">
        <v>1190</v>
      </c>
      <c r="H20" s="161">
        <v>33485</v>
      </c>
      <c r="I20" s="150">
        <v>33652</v>
      </c>
      <c r="J20" s="117">
        <v>4015</v>
      </c>
      <c r="K20" s="304">
        <v>2908</v>
      </c>
      <c r="L20" s="117">
        <v>920</v>
      </c>
      <c r="M20" s="325">
        <v>500</v>
      </c>
      <c r="N20" s="268">
        <v>101</v>
      </c>
      <c r="O20" s="269">
        <v>267</v>
      </c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399"/>
      <c r="B21" s="26" t="s">
        <v>59</v>
      </c>
      <c r="C21" s="67"/>
      <c r="D21" s="67"/>
      <c r="E21" s="103" t="s">
        <v>197</v>
      </c>
      <c r="F21" s="164">
        <v>5076</v>
      </c>
      <c r="G21" s="149">
        <v>1776</v>
      </c>
      <c r="H21" s="164">
        <v>45565</v>
      </c>
      <c r="I21" s="149">
        <v>47702</v>
      </c>
      <c r="J21" s="123">
        <v>4685</v>
      </c>
      <c r="K21" s="326">
        <v>3638</v>
      </c>
      <c r="L21" s="123">
        <v>1055</v>
      </c>
      <c r="M21" s="327">
        <v>620</v>
      </c>
      <c r="N21" s="344">
        <v>102</v>
      </c>
      <c r="O21" s="345">
        <v>298</v>
      </c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399"/>
      <c r="B22" s="66" t="s">
        <v>60</v>
      </c>
      <c r="C22" s="69"/>
      <c r="D22" s="69"/>
      <c r="E22" s="105" t="s">
        <v>198</v>
      </c>
      <c r="F22" s="163">
        <v>6959</v>
      </c>
      <c r="G22" s="155">
        <v>5053</v>
      </c>
      <c r="H22" s="163">
        <v>63158</v>
      </c>
      <c r="I22" s="155">
        <v>64062</v>
      </c>
      <c r="J22" s="135">
        <v>13999</v>
      </c>
      <c r="K22" s="329">
        <v>12553</v>
      </c>
      <c r="L22" s="135">
        <v>2640</v>
      </c>
      <c r="M22" s="330">
        <v>1614</v>
      </c>
      <c r="N22" s="342">
        <v>894</v>
      </c>
      <c r="O22" s="343">
        <v>1159</v>
      </c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399"/>
      <c r="B23" s="8" t="s">
        <v>61</v>
      </c>
      <c r="C23" s="50" t="s">
        <v>62</v>
      </c>
      <c r="D23" s="68"/>
      <c r="E23" s="104"/>
      <c r="F23" s="160">
        <v>3122</v>
      </c>
      <c r="G23" s="139">
        <v>3452</v>
      </c>
      <c r="H23" s="160">
        <v>44628</v>
      </c>
      <c r="I23" s="139">
        <v>42994</v>
      </c>
      <c r="J23" s="127">
        <v>2979</v>
      </c>
      <c r="K23" s="331">
        <v>3130</v>
      </c>
      <c r="L23" s="127">
        <v>666</v>
      </c>
      <c r="M23" s="332">
        <v>677</v>
      </c>
      <c r="N23" s="339">
        <v>743</v>
      </c>
      <c r="O23" s="335">
        <v>813</v>
      </c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399"/>
      <c r="B24" s="52" t="s">
        <v>199</v>
      </c>
      <c r="C24" s="53"/>
      <c r="D24" s="53"/>
      <c r="E24" s="101" t="s">
        <v>200</v>
      </c>
      <c r="F24" s="161">
        <f aca="true" t="shared" si="2" ref="F24:M24">F21-F22</f>
        <v>-1883</v>
      </c>
      <c r="G24" s="150">
        <f t="shared" si="2"/>
        <v>-3277</v>
      </c>
      <c r="H24" s="161">
        <f t="shared" si="2"/>
        <v>-17593</v>
      </c>
      <c r="I24" s="150">
        <f t="shared" si="2"/>
        <v>-16360</v>
      </c>
      <c r="J24" s="161">
        <f t="shared" si="2"/>
        <v>-9314</v>
      </c>
      <c r="K24" s="269">
        <f t="shared" si="2"/>
        <v>-8915</v>
      </c>
      <c r="L24" s="161">
        <f t="shared" si="2"/>
        <v>-1585</v>
      </c>
      <c r="M24" s="269">
        <f t="shared" si="2"/>
        <v>-994</v>
      </c>
      <c r="N24" s="268">
        <f>N21-N22</f>
        <v>-792</v>
      </c>
      <c r="O24" s="269">
        <f>O21-O22</f>
        <v>-861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399"/>
      <c r="B25" s="112" t="s">
        <v>63</v>
      </c>
      <c r="C25" s="68"/>
      <c r="D25" s="68"/>
      <c r="E25" s="401" t="s">
        <v>201</v>
      </c>
      <c r="F25" s="405">
        <v>1883</v>
      </c>
      <c r="G25" s="391">
        <v>3277</v>
      </c>
      <c r="H25" s="405">
        <v>17593</v>
      </c>
      <c r="I25" s="391">
        <v>16360</v>
      </c>
      <c r="J25" s="389">
        <v>9314</v>
      </c>
      <c r="K25" s="381">
        <v>8915</v>
      </c>
      <c r="L25" s="389">
        <v>1585</v>
      </c>
      <c r="M25" s="381">
        <v>994</v>
      </c>
      <c r="N25" s="379">
        <v>697</v>
      </c>
      <c r="O25" s="381">
        <v>861</v>
      </c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399"/>
      <c r="B26" s="26" t="s">
        <v>64</v>
      </c>
      <c r="C26" s="67"/>
      <c r="D26" s="67"/>
      <c r="E26" s="402"/>
      <c r="F26" s="406"/>
      <c r="G26" s="392"/>
      <c r="H26" s="406"/>
      <c r="I26" s="392"/>
      <c r="J26" s="390"/>
      <c r="K26" s="382"/>
      <c r="L26" s="390"/>
      <c r="M26" s="382"/>
      <c r="N26" s="380"/>
      <c r="O26" s="382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400"/>
      <c r="B27" s="59" t="s">
        <v>202</v>
      </c>
      <c r="C27" s="37"/>
      <c r="D27" s="37"/>
      <c r="E27" s="106" t="s">
        <v>203</v>
      </c>
      <c r="F27" s="165">
        <f>F24+F25</f>
        <v>0</v>
      </c>
      <c r="G27" s="151">
        <f>G24+G25</f>
        <v>0</v>
      </c>
      <c r="H27" s="165">
        <f aca="true" t="shared" si="3" ref="H27:O27">H24+H25</f>
        <v>0</v>
      </c>
      <c r="I27" s="151">
        <f t="shared" si="3"/>
        <v>0</v>
      </c>
      <c r="J27" s="165">
        <f t="shared" si="3"/>
        <v>0</v>
      </c>
      <c r="K27" s="151">
        <f t="shared" si="3"/>
        <v>0</v>
      </c>
      <c r="L27" s="165">
        <f t="shared" si="3"/>
        <v>0</v>
      </c>
      <c r="M27" s="151">
        <f t="shared" si="3"/>
        <v>0</v>
      </c>
      <c r="N27" s="346">
        <f t="shared" si="3"/>
        <v>-95</v>
      </c>
      <c r="O27" s="347">
        <f t="shared" si="3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204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383" t="s">
        <v>65</v>
      </c>
      <c r="B30" s="384"/>
      <c r="C30" s="384"/>
      <c r="D30" s="384"/>
      <c r="E30" s="385"/>
      <c r="F30" s="371"/>
      <c r="G30" s="372"/>
      <c r="H30" s="371"/>
      <c r="I30" s="372"/>
      <c r="J30" s="371"/>
      <c r="K30" s="372"/>
      <c r="L30" s="371"/>
      <c r="M30" s="372"/>
      <c r="N30" s="371"/>
      <c r="O30" s="372"/>
      <c r="P30" s="148"/>
      <c r="Q30" s="72"/>
      <c r="R30" s="148"/>
      <c r="S30" s="72"/>
      <c r="T30" s="148"/>
      <c r="U30" s="72"/>
      <c r="V30" s="148"/>
      <c r="W30" s="72"/>
      <c r="X30" s="148"/>
      <c r="Y30" s="72"/>
    </row>
    <row r="31" spans="1:25" ht="15.75" customHeight="1">
      <c r="A31" s="386"/>
      <c r="B31" s="387"/>
      <c r="C31" s="387"/>
      <c r="D31" s="387"/>
      <c r="E31" s="388"/>
      <c r="F31" s="178" t="s">
        <v>284</v>
      </c>
      <c r="G31" s="51" t="s">
        <v>1</v>
      </c>
      <c r="H31" s="178" t="s">
        <v>284</v>
      </c>
      <c r="I31" s="51" t="s">
        <v>1</v>
      </c>
      <c r="J31" s="178" t="s">
        <v>284</v>
      </c>
      <c r="K31" s="51" t="s">
        <v>1</v>
      </c>
      <c r="L31" s="178" t="s">
        <v>284</v>
      </c>
      <c r="M31" s="51" t="s">
        <v>1</v>
      </c>
      <c r="N31" s="178" t="s">
        <v>284</v>
      </c>
      <c r="O31" s="238" t="s">
        <v>1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ht="15.75" customHeight="1">
      <c r="A32" s="373" t="s">
        <v>86</v>
      </c>
      <c r="B32" s="47" t="s">
        <v>46</v>
      </c>
      <c r="C32" s="48"/>
      <c r="D32" s="48"/>
      <c r="E32" s="16" t="s">
        <v>37</v>
      </c>
      <c r="F32" s="135"/>
      <c r="G32" s="136"/>
      <c r="H32" s="113"/>
      <c r="I32" s="115"/>
      <c r="J32" s="113"/>
      <c r="K32" s="116"/>
      <c r="L32" s="135"/>
      <c r="M32" s="136"/>
      <c r="N32" s="113"/>
      <c r="O32" s="154"/>
      <c r="P32" s="136"/>
      <c r="Q32" s="136"/>
      <c r="R32" s="136"/>
      <c r="S32" s="136"/>
      <c r="T32" s="147"/>
      <c r="U32" s="147"/>
      <c r="V32" s="136"/>
      <c r="W32" s="136"/>
      <c r="X32" s="147"/>
      <c r="Y32" s="147"/>
    </row>
    <row r="33" spans="1:25" ht="15.75" customHeight="1">
      <c r="A33" s="403"/>
      <c r="B33" s="14"/>
      <c r="C33" s="50" t="s">
        <v>66</v>
      </c>
      <c r="D33" s="68"/>
      <c r="E33" s="108"/>
      <c r="F33" s="127"/>
      <c r="G33" s="128"/>
      <c r="H33" s="127"/>
      <c r="I33" s="129"/>
      <c r="J33" s="127"/>
      <c r="K33" s="130"/>
      <c r="L33" s="127"/>
      <c r="M33" s="128"/>
      <c r="N33" s="127"/>
      <c r="O33" s="139"/>
      <c r="P33" s="136"/>
      <c r="Q33" s="136"/>
      <c r="R33" s="136"/>
      <c r="S33" s="136"/>
      <c r="T33" s="147"/>
      <c r="U33" s="147"/>
      <c r="V33" s="136"/>
      <c r="W33" s="136"/>
      <c r="X33" s="147"/>
      <c r="Y33" s="147"/>
    </row>
    <row r="34" spans="1:25" ht="15.75" customHeight="1">
      <c r="A34" s="403"/>
      <c r="B34" s="14"/>
      <c r="C34" s="12"/>
      <c r="D34" s="61" t="s">
        <v>67</v>
      </c>
      <c r="E34" s="102"/>
      <c r="F34" s="117"/>
      <c r="G34" s="118"/>
      <c r="H34" s="117"/>
      <c r="I34" s="119"/>
      <c r="J34" s="117"/>
      <c r="K34" s="120"/>
      <c r="L34" s="117"/>
      <c r="M34" s="118"/>
      <c r="N34" s="117"/>
      <c r="O34" s="150"/>
      <c r="P34" s="136"/>
      <c r="Q34" s="136"/>
      <c r="R34" s="136"/>
      <c r="S34" s="136"/>
      <c r="T34" s="147"/>
      <c r="U34" s="147"/>
      <c r="V34" s="136"/>
      <c r="W34" s="136"/>
      <c r="X34" s="147"/>
      <c r="Y34" s="147"/>
    </row>
    <row r="35" spans="1:25" ht="15.75" customHeight="1">
      <c r="A35" s="403"/>
      <c r="B35" s="11"/>
      <c r="C35" s="31" t="s">
        <v>68</v>
      </c>
      <c r="D35" s="67"/>
      <c r="E35" s="109"/>
      <c r="F35" s="123"/>
      <c r="G35" s="124"/>
      <c r="H35" s="123"/>
      <c r="I35" s="125"/>
      <c r="J35" s="144"/>
      <c r="K35" s="145"/>
      <c r="L35" s="123"/>
      <c r="M35" s="124"/>
      <c r="N35" s="123"/>
      <c r="O35" s="149"/>
      <c r="P35" s="136"/>
      <c r="Q35" s="136"/>
      <c r="R35" s="136"/>
      <c r="S35" s="136"/>
      <c r="T35" s="147"/>
      <c r="U35" s="147"/>
      <c r="V35" s="136"/>
      <c r="W35" s="136"/>
      <c r="X35" s="147"/>
      <c r="Y35" s="147"/>
    </row>
    <row r="36" spans="1:25" ht="15.75" customHeight="1">
      <c r="A36" s="403"/>
      <c r="B36" s="66" t="s">
        <v>49</v>
      </c>
      <c r="C36" s="69"/>
      <c r="D36" s="69"/>
      <c r="E36" s="16" t="s">
        <v>38</v>
      </c>
      <c r="F36" s="135"/>
      <c r="G36" s="136"/>
      <c r="H36" s="135"/>
      <c r="I36" s="137"/>
      <c r="J36" s="135"/>
      <c r="K36" s="138"/>
      <c r="L36" s="135"/>
      <c r="M36" s="136"/>
      <c r="N36" s="135"/>
      <c r="O36" s="155"/>
      <c r="P36" s="136"/>
      <c r="Q36" s="136"/>
      <c r="R36" s="136"/>
      <c r="S36" s="136"/>
      <c r="T36" s="136"/>
      <c r="U36" s="136"/>
      <c r="V36" s="136"/>
      <c r="W36" s="136"/>
      <c r="X36" s="147"/>
      <c r="Y36" s="147"/>
    </row>
    <row r="37" spans="1:25" ht="15.75" customHeight="1">
      <c r="A37" s="403"/>
      <c r="B37" s="14"/>
      <c r="C37" s="61" t="s">
        <v>69</v>
      </c>
      <c r="D37" s="53"/>
      <c r="E37" s="102"/>
      <c r="F37" s="117"/>
      <c r="G37" s="118"/>
      <c r="H37" s="117"/>
      <c r="I37" s="119"/>
      <c r="J37" s="117"/>
      <c r="K37" s="120"/>
      <c r="L37" s="117"/>
      <c r="M37" s="118"/>
      <c r="N37" s="117"/>
      <c r="O37" s="150"/>
      <c r="P37" s="136"/>
      <c r="Q37" s="136"/>
      <c r="R37" s="136"/>
      <c r="S37" s="136"/>
      <c r="T37" s="136"/>
      <c r="U37" s="136"/>
      <c r="V37" s="136"/>
      <c r="W37" s="136"/>
      <c r="X37" s="147"/>
      <c r="Y37" s="147"/>
    </row>
    <row r="38" spans="1:25" ht="15.75" customHeight="1">
      <c r="A38" s="403"/>
      <c r="B38" s="11"/>
      <c r="C38" s="61" t="s">
        <v>70</v>
      </c>
      <c r="D38" s="53"/>
      <c r="E38" s="102"/>
      <c r="F38" s="161"/>
      <c r="G38" s="150"/>
      <c r="H38" s="117"/>
      <c r="I38" s="119"/>
      <c r="J38" s="117"/>
      <c r="K38" s="145"/>
      <c r="L38" s="117"/>
      <c r="M38" s="118"/>
      <c r="N38" s="117"/>
      <c r="O38" s="150"/>
      <c r="P38" s="136"/>
      <c r="Q38" s="136"/>
      <c r="R38" s="147"/>
      <c r="S38" s="147"/>
      <c r="T38" s="136"/>
      <c r="U38" s="136"/>
      <c r="V38" s="136"/>
      <c r="W38" s="136"/>
      <c r="X38" s="147"/>
      <c r="Y38" s="147"/>
    </row>
    <row r="39" spans="1:25" ht="15.75" customHeight="1">
      <c r="A39" s="404"/>
      <c r="B39" s="6" t="s">
        <v>71</v>
      </c>
      <c r="C39" s="7"/>
      <c r="D39" s="7"/>
      <c r="E39" s="110" t="s">
        <v>205</v>
      </c>
      <c r="F39" s="165">
        <f aca="true" t="shared" si="4" ref="F39:O39">F32-F36</f>
        <v>0</v>
      </c>
      <c r="G39" s="151">
        <f t="shared" si="4"/>
        <v>0</v>
      </c>
      <c r="H39" s="165">
        <f t="shared" si="4"/>
        <v>0</v>
      </c>
      <c r="I39" s="151">
        <f t="shared" si="4"/>
        <v>0</v>
      </c>
      <c r="J39" s="165">
        <f t="shared" si="4"/>
        <v>0</v>
      </c>
      <c r="K39" s="151">
        <f t="shared" si="4"/>
        <v>0</v>
      </c>
      <c r="L39" s="165">
        <f t="shared" si="4"/>
        <v>0</v>
      </c>
      <c r="M39" s="151">
        <f t="shared" si="4"/>
        <v>0</v>
      </c>
      <c r="N39" s="165">
        <f t="shared" si="4"/>
        <v>0</v>
      </c>
      <c r="O39" s="151">
        <f t="shared" si="4"/>
        <v>0</v>
      </c>
      <c r="P39" s="136"/>
      <c r="Q39" s="136"/>
      <c r="R39" s="136"/>
      <c r="S39" s="136"/>
      <c r="T39" s="136"/>
      <c r="U39" s="136"/>
      <c r="V39" s="136"/>
      <c r="W39" s="136"/>
      <c r="X39" s="147"/>
      <c r="Y39" s="147"/>
    </row>
    <row r="40" spans="1:25" ht="15.75" customHeight="1">
      <c r="A40" s="373" t="s">
        <v>87</v>
      </c>
      <c r="B40" s="66" t="s">
        <v>72</v>
      </c>
      <c r="C40" s="69"/>
      <c r="D40" s="69"/>
      <c r="E40" s="16" t="s">
        <v>40</v>
      </c>
      <c r="F40" s="163"/>
      <c r="G40" s="155"/>
      <c r="H40" s="135"/>
      <c r="I40" s="137"/>
      <c r="J40" s="135"/>
      <c r="K40" s="138"/>
      <c r="L40" s="135"/>
      <c r="M40" s="136"/>
      <c r="N40" s="135"/>
      <c r="O40" s="155"/>
      <c r="P40" s="136"/>
      <c r="Q40" s="136"/>
      <c r="R40" s="136"/>
      <c r="S40" s="136"/>
      <c r="T40" s="147"/>
      <c r="U40" s="147"/>
      <c r="V40" s="147"/>
      <c r="W40" s="147"/>
      <c r="X40" s="136"/>
      <c r="Y40" s="136"/>
    </row>
    <row r="41" spans="1:25" ht="15.75" customHeight="1">
      <c r="A41" s="374"/>
      <c r="B41" s="11"/>
      <c r="C41" s="61" t="s">
        <v>73</v>
      </c>
      <c r="D41" s="53"/>
      <c r="E41" s="102"/>
      <c r="F41" s="167"/>
      <c r="G41" s="169"/>
      <c r="H41" s="144"/>
      <c r="I41" s="145"/>
      <c r="J41" s="117"/>
      <c r="K41" s="120"/>
      <c r="L41" s="117"/>
      <c r="M41" s="118"/>
      <c r="N41" s="117"/>
      <c r="O41" s="150"/>
      <c r="P41" s="147"/>
      <c r="Q41" s="147"/>
      <c r="R41" s="147"/>
      <c r="S41" s="147"/>
      <c r="T41" s="147"/>
      <c r="U41" s="147"/>
      <c r="V41" s="147"/>
      <c r="W41" s="147"/>
      <c r="X41" s="136"/>
      <c r="Y41" s="136"/>
    </row>
    <row r="42" spans="1:25" ht="15.75" customHeight="1">
      <c r="A42" s="374"/>
      <c r="B42" s="66" t="s">
        <v>60</v>
      </c>
      <c r="C42" s="69"/>
      <c r="D42" s="69"/>
      <c r="E42" s="16" t="s">
        <v>41</v>
      </c>
      <c r="F42" s="163"/>
      <c r="G42" s="155"/>
      <c r="H42" s="135"/>
      <c r="I42" s="137"/>
      <c r="J42" s="135"/>
      <c r="K42" s="138"/>
      <c r="L42" s="135"/>
      <c r="M42" s="136"/>
      <c r="N42" s="135"/>
      <c r="O42" s="155"/>
      <c r="P42" s="136"/>
      <c r="Q42" s="136"/>
      <c r="R42" s="136"/>
      <c r="S42" s="136"/>
      <c r="T42" s="147"/>
      <c r="U42" s="147"/>
      <c r="V42" s="136"/>
      <c r="W42" s="136"/>
      <c r="X42" s="136"/>
      <c r="Y42" s="136"/>
    </row>
    <row r="43" spans="1:25" ht="15.75" customHeight="1">
      <c r="A43" s="374"/>
      <c r="B43" s="11"/>
      <c r="C43" s="61" t="s">
        <v>74</v>
      </c>
      <c r="D43" s="53"/>
      <c r="E43" s="102"/>
      <c r="F43" s="161"/>
      <c r="G43" s="150"/>
      <c r="H43" s="117"/>
      <c r="I43" s="119"/>
      <c r="J43" s="144"/>
      <c r="K43" s="145"/>
      <c r="L43" s="117"/>
      <c r="M43" s="118"/>
      <c r="N43" s="117"/>
      <c r="O43" s="150"/>
      <c r="P43" s="136"/>
      <c r="Q43" s="136"/>
      <c r="R43" s="147"/>
      <c r="S43" s="136"/>
      <c r="T43" s="147"/>
      <c r="U43" s="147"/>
      <c r="V43" s="136"/>
      <c r="W43" s="136"/>
      <c r="X43" s="147"/>
      <c r="Y43" s="147"/>
    </row>
    <row r="44" spans="1:25" ht="15.75" customHeight="1">
      <c r="A44" s="375"/>
      <c r="B44" s="59" t="s">
        <v>71</v>
      </c>
      <c r="C44" s="37"/>
      <c r="D44" s="37"/>
      <c r="E44" s="110" t="s">
        <v>206</v>
      </c>
      <c r="F44" s="162">
        <f aca="true" t="shared" si="5" ref="F44:O44">F40-F42</f>
        <v>0</v>
      </c>
      <c r="G44" s="166">
        <f t="shared" si="5"/>
        <v>0</v>
      </c>
      <c r="H44" s="162">
        <f t="shared" si="5"/>
        <v>0</v>
      </c>
      <c r="I44" s="166">
        <f t="shared" si="5"/>
        <v>0</v>
      </c>
      <c r="J44" s="162">
        <f t="shared" si="5"/>
        <v>0</v>
      </c>
      <c r="K44" s="166">
        <f t="shared" si="5"/>
        <v>0</v>
      </c>
      <c r="L44" s="162">
        <f t="shared" si="5"/>
        <v>0</v>
      </c>
      <c r="M44" s="166">
        <f t="shared" si="5"/>
        <v>0</v>
      </c>
      <c r="N44" s="162">
        <f t="shared" si="5"/>
        <v>0</v>
      </c>
      <c r="O44" s="166">
        <f t="shared" si="5"/>
        <v>0</v>
      </c>
      <c r="P44" s="147"/>
      <c r="Q44" s="147"/>
      <c r="R44" s="136"/>
      <c r="S44" s="136"/>
      <c r="T44" s="147"/>
      <c r="U44" s="147"/>
      <c r="V44" s="136"/>
      <c r="W44" s="136"/>
      <c r="X44" s="136"/>
      <c r="Y44" s="136"/>
    </row>
    <row r="45" spans="1:25" ht="15.75" customHeight="1">
      <c r="A45" s="376" t="s">
        <v>79</v>
      </c>
      <c r="B45" s="20" t="s">
        <v>75</v>
      </c>
      <c r="C45" s="9"/>
      <c r="D45" s="9"/>
      <c r="E45" s="111" t="s">
        <v>207</v>
      </c>
      <c r="F45" s="168">
        <f aca="true" t="shared" si="6" ref="F45:O45">F39+F44</f>
        <v>0</v>
      </c>
      <c r="G45" s="152">
        <f t="shared" si="6"/>
        <v>0</v>
      </c>
      <c r="H45" s="168">
        <f t="shared" si="6"/>
        <v>0</v>
      </c>
      <c r="I45" s="152">
        <f t="shared" si="6"/>
        <v>0</v>
      </c>
      <c r="J45" s="168">
        <f t="shared" si="6"/>
        <v>0</v>
      </c>
      <c r="K45" s="152">
        <f t="shared" si="6"/>
        <v>0</v>
      </c>
      <c r="L45" s="168">
        <f t="shared" si="6"/>
        <v>0</v>
      </c>
      <c r="M45" s="152">
        <f t="shared" si="6"/>
        <v>0</v>
      </c>
      <c r="N45" s="168">
        <f t="shared" si="6"/>
        <v>0</v>
      </c>
      <c r="O45" s="152">
        <f t="shared" si="6"/>
        <v>0</v>
      </c>
      <c r="P45" s="136"/>
      <c r="Q45" s="136"/>
      <c r="R45" s="136"/>
      <c r="S45" s="136"/>
      <c r="T45" s="136"/>
      <c r="U45" s="136"/>
      <c r="V45" s="136"/>
      <c r="W45" s="136"/>
      <c r="X45" s="136"/>
      <c r="Y45" s="136"/>
    </row>
    <row r="46" spans="1:25" ht="15.75" customHeight="1">
      <c r="A46" s="377"/>
      <c r="B46" s="52" t="s">
        <v>76</v>
      </c>
      <c r="C46" s="53"/>
      <c r="D46" s="53"/>
      <c r="E46" s="53"/>
      <c r="F46" s="167"/>
      <c r="G46" s="169"/>
      <c r="H46" s="144"/>
      <c r="I46" s="145"/>
      <c r="J46" s="144"/>
      <c r="K46" s="145"/>
      <c r="L46" s="117"/>
      <c r="M46" s="118"/>
      <c r="N46" s="144"/>
      <c r="O46" s="131"/>
      <c r="P46" s="147"/>
      <c r="Q46" s="147"/>
      <c r="R46" s="147"/>
      <c r="S46" s="147"/>
      <c r="T46" s="147"/>
      <c r="U46" s="147"/>
      <c r="V46" s="147"/>
      <c r="W46" s="147"/>
      <c r="X46" s="147"/>
      <c r="Y46" s="147"/>
    </row>
    <row r="47" spans="1:25" ht="15.75" customHeight="1">
      <c r="A47" s="377"/>
      <c r="B47" s="52" t="s">
        <v>77</v>
      </c>
      <c r="C47" s="53"/>
      <c r="D47" s="53"/>
      <c r="E47" s="53"/>
      <c r="F47" s="117"/>
      <c r="G47" s="118"/>
      <c r="H47" s="117"/>
      <c r="I47" s="119"/>
      <c r="J47" s="117"/>
      <c r="K47" s="120"/>
      <c r="L47" s="117"/>
      <c r="M47" s="118"/>
      <c r="N47" s="117"/>
      <c r="O47" s="150"/>
      <c r="P47" s="136"/>
      <c r="Q47" s="136"/>
      <c r="R47" s="136"/>
      <c r="S47" s="136"/>
      <c r="T47" s="136"/>
      <c r="U47" s="136"/>
      <c r="V47" s="136"/>
      <c r="W47" s="136"/>
      <c r="X47" s="136"/>
      <c r="Y47" s="136"/>
    </row>
    <row r="48" spans="1:25" ht="15.75" customHeight="1">
      <c r="A48" s="378"/>
      <c r="B48" s="59" t="s">
        <v>78</v>
      </c>
      <c r="C48" s="37"/>
      <c r="D48" s="37"/>
      <c r="E48" s="37"/>
      <c r="F48" s="140"/>
      <c r="G48" s="141"/>
      <c r="H48" s="140"/>
      <c r="I48" s="142"/>
      <c r="J48" s="140"/>
      <c r="K48" s="143"/>
      <c r="L48" s="140"/>
      <c r="M48" s="141"/>
      <c r="N48" s="140"/>
      <c r="O48" s="151"/>
      <c r="P48" s="136"/>
      <c r="Q48" s="136"/>
      <c r="R48" s="136"/>
      <c r="S48" s="136"/>
      <c r="T48" s="136"/>
      <c r="U48" s="136"/>
      <c r="V48" s="136"/>
      <c r="W48" s="136"/>
      <c r="X48" s="136"/>
      <c r="Y48" s="136"/>
    </row>
    <row r="49" spans="1:15" ht="15.75" customHeight="1">
      <c r="A49" s="27" t="s">
        <v>208</v>
      </c>
      <c r="O49" s="5"/>
    </row>
    <row r="50" spans="1:15" ht="15.75" customHeight="1">
      <c r="A50" s="27"/>
      <c r="O50" s="14"/>
    </row>
  </sheetData>
  <sheetProtection/>
  <mergeCells count="28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rintOptions horizontalCentered="1"/>
  <pageMargins left="0.7874015748031497" right="0.35433070866141736" top="0.2755905511811024" bottom="0.2362204724409449" header="0.1968503937007874" footer="0.1968503937007874"/>
  <pageSetup firstPageNumber="3" useFirstPageNumber="1" horizontalDpi="300" verticalDpi="300" orientation="landscape" paperSize="9" scale="67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view="pageBreakPreview" zoomScale="85" zoomScaleSheetLayoutView="85" zoomScalePageLayoutView="0" workbookViewId="0" topLeftCell="A1">
      <pane xSplit="4" ySplit="7" topLeftCell="F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N7" sqref="N7"/>
    </sheetView>
  </sheetViews>
  <sheetFormatPr defaultColWidth="8.796875" defaultRowHeight="14.25"/>
  <cols>
    <col min="1" max="2" width="3.59765625" style="1" customWidth="1"/>
    <col min="3" max="3" width="21.3984375" style="1" customWidth="1"/>
    <col min="4" max="4" width="20" style="1" customWidth="1"/>
    <col min="5" max="14" width="12.59765625" style="1" customWidth="1"/>
    <col min="15" max="16384" width="9" style="1" customWidth="1"/>
  </cols>
  <sheetData>
    <row r="1" spans="1:4" ht="33.75" customHeight="1">
      <c r="A1" s="185" t="s">
        <v>0</v>
      </c>
      <c r="B1" s="185"/>
      <c r="C1" s="241" t="s">
        <v>298</v>
      </c>
      <c r="D1" s="242"/>
    </row>
    <row r="3" spans="1:10" ht="15" customHeight="1">
      <c r="A3" s="45" t="s">
        <v>209</v>
      </c>
      <c r="B3" s="45"/>
      <c r="C3" s="45"/>
      <c r="D3" s="45"/>
      <c r="E3" s="45"/>
      <c r="F3" s="45"/>
      <c r="I3" s="45"/>
      <c r="J3" s="45"/>
    </row>
    <row r="4" spans="1:10" ht="15" customHeight="1">
      <c r="A4" s="45"/>
      <c r="B4" s="45"/>
      <c r="C4" s="45"/>
      <c r="D4" s="45"/>
      <c r="E4" s="45"/>
      <c r="F4" s="45"/>
      <c r="I4" s="45"/>
      <c r="J4" s="45"/>
    </row>
    <row r="5" spans="1:14" ht="15" customHeight="1">
      <c r="A5" s="243"/>
      <c r="B5" s="243" t="s">
        <v>285</v>
      </c>
      <c r="C5" s="243"/>
      <c r="D5" s="243"/>
      <c r="H5" s="46"/>
      <c r="L5" s="46"/>
      <c r="N5" s="46" t="s">
        <v>210</v>
      </c>
    </row>
    <row r="6" spans="1:14" ht="15" customHeight="1">
      <c r="A6" s="244"/>
      <c r="B6" s="245"/>
      <c r="C6" s="245"/>
      <c r="D6" s="245"/>
      <c r="E6" s="410" t="s">
        <v>292</v>
      </c>
      <c r="F6" s="411"/>
      <c r="G6" s="410" t="s">
        <v>293</v>
      </c>
      <c r="H6" s="411"/>
      <c r="I6" s="410" t="s">
        <v>294</v>
      </c>
      <c r="J6" s="412"/>
      <c r="K6" s="410" t="s">
        <v>295</v>
      </c>
      <c r="L6" s="411"/>
      <c r="M6" s="410" t="s">
        <v>296</v>
      </c>
      <c r="N6" s="411"/>
    </row>
    <row r="7" spans="1:14" ht="15" customHeight="1">
      <c r="A7" s="246"/>
      <c r="B7" s="247"/>
      <c r="C7" s="247"/>
      <c r="D7" s="247"/>
      <c r="E7" s="248" t="s">
        <v>284</v>
      </c>
      <c r="F7" s="35" t="s">
        <v>1</v>
      </c>
      <c r="G7" s="248" t="s">
        <v>284</v>
      </c>
      <c r="H7" s="35" t="s">
        <v>1</v>
      </c>
      <c r="I7" s="248" t="s">
        <v>284</v>
      </c>
      <c r="J7" s="35" t="s">
        <v>1</v>
      </c>
      <c r="K7" s="248" t="s">
        <v>284</v>
      </c>
      <c r="L7" s="35" t="s">
        <v>1</v>
      </c>
      <c r="M7" s="248" t="s">
        <v>284</v>
      </c>
      <c r="N7" s="414" t="s">
        <v>1</v>
      </c>
    </row>
    <row r="8" spans="1:14" ht="18" customHeight="1">
      <c r="A8" s="409" t="s">
        <v>211</v>
      </c>
      <c r="B8" s="249" t="s">
        <v>212</v>
      </c>
      <c r="C8" s="250"/>
      <c r="D8" s="250"/>
      <c r="E8" s="251">
        <v>1</v>
      </c>
      <c r="F8" s="251">
        <v>1</v>
      </c>
      <c r="G8" s="251">
        <v>1</v>
      </c>
      <c r="H8" s="253">
        <v>1</v>
      </c>
      <c r="I8" s="251">
        <v>39</v>
      </c>
      <c r="J8" s="252">
        <v>39</v>
      </c>
      <c r="K8" s="314">
        <v>9</v>
      </c>
      <c r="L8" s="314">
        <v>9</v>
      </c>
      <c r="M8" s="305">
        <v>6</v>
      </c>
      <c r="N8" s="253">
        <v>6</v>
      </c>
    </row>
    <row r="9" spans="1:14" ht="18" customHeight="1">
      <c r="A9" s="352"/>
      <c r="B9" s="409" t="s">
        <v>213</v>
      </c>
      <c r="C9" s="207" t="s">
        <v>214</v>
      </c>
      <c r="D9" s="208"/>
      <c r="E9" s="254">
        <v>20</v>
      </c>
      <c r="F9" s="254">
        <v>20</v>
      </c>
      <c r="G9" s="298">
        <v>10</v>
      </c>
      <c r="H9" s="256">
        <v>10</v>
      </c>
      <c r="I9" s="254">
        <v>140</v>
      </c>
      <c r="J9" s="255">
        <v>140</v>
      </c>
      <c r="K9" s="315">
        <v>50</v>
      </c>
      <c r="L9" s="315">
        <v>50</v>
      </c>
      <c r="M9" s="306">
        <v>100</v>
      </c>
      <c r="N9" s="256">
        <v>100</v>
      </c>
    </row>
    <row r="10" spans="1:14" ht="18" customHeight="1">
      <c r="A10" s="352"/>
      <c r="B10" s="352"/>
      <c r="C10" s="52" t="s">
        <v>215</v>
      </c>
      <c r="D10" s="53"/>
      <c r="E10" s="257">
        <v>20</v>
      </c>
      <c r="F10" s="257">
        <v>20</v>
      </c>
      <c r="G10" s="299">
        <v>10</v>
      </c>
      <c r="H10" s="259">
        <v>10</v>
      </c>
      <c r="I10" s="257">
        <v>77</v>
      </c>
      <c r="J10" s="258">
        <v>77</v>
      </c>
      <c r="K10" s="316">
        <v>40</v>
      </c>
      <c r="L10" s="316">
        <v>40</v>
      </c>
      <c r="M10" s="307">
        <v>50</v>
      </c>
      <c r="N10" s="259">
        <v>50</v>
      </c>
    </row>
    <row r="11" spans="1:14" ht="18" customHeight="1">
      <c r="A11" s="352"/>
      <c r="B11" s="352"/>
      <c r="C11" s="52" t="s">
        <v>216</v>
      </c>
      <c r="D11" s="53"/>
      <c r="E11" s="294">
        <v>0</v>
      </c>
      <c r="F11" s="257">
        <v>0</v>
      </c>
      <c r="G11" s="299">
        <v>0</v>
      </c>
      <c r="H11" s="259">
        <v>0</v>
      </c>
      <c r="I11" s="294">
        <v>0</v>
      </c>
      <c r="J11" s="258">
        <v>0</v>
      </c>
      <c r="K11" s="316">
        <v>0</v>
      </c>
      <c r="L11" s="316">
        <v>0</v>
      </c>
      <c r="M11" s="307">
        <v>0</v>
      </c>
      <c r="N11" s="259">
        <v>0</v>
      </c>
    </row>
    <row r="12" spans="1:14" ht="18" customHeight="1">
      <c r="A12" s="352"/>
      <c r="B12" s="352"/>
      <c r="C12" s="52" t="s">
        <v>217</v>
      </c>
      <c r="D12" s="53"/>
      <c r="E12" s="257">
        <v>0</v>
      </c>
      <c r="F12" s="257">
        <v>0</v>
      </c>
      <c r="G12" s="299">
        <v>0</v>
      </c>
      <c r="H12" s="259">
        <v>0</v>
      </c>
      <c r="I12" s="257">
        <v>63</v>
      </c>
      <c r="J12" s="258">
        <v>63</v>
      </c>
      <c r="K12" s="316">
        <v>10</v>
      </c>
      <c r="L12" s="316">
        <v>10</v>
      </c>
      <c r="M12" s="307">
        <v>50</v>
      </c>
      <c r="N12" s="259">
        <v>50</v>
      </c>
    </row>
    <row r="13" spans="1:14" ht="18" customHeight="1">
      <c r="A13" s="352"/>
      <c r="B13" s="352"/>
      <c r="C13" s="52" t="s">
        <v>218</v>
      </c>
      <c r="D13" s="53"/>
      <c r="E13" s="257">
        <v>0</v>
      </c>
      <c r="F13" s="257">
        <v>0</v>
      </c>
      <c r="G13" s="299">
        <v>0</v>
      </c>
      <c r="H13" s="259">
        <v>0</v>
      </c>
      <c r="I13" s="294">
        <v>0</v>
      </c>
      <c r="J13" s="258">
        <v>0</v>
      </c>
      <c r="K13" s="316">
        <v>0</v>
      </c>
      <c r="L13" s="316">
        <v>0</v>
      </c>
      <c r="M13" s="307">
        <v>0</v>
      </c>
      <c r="N13" s="259">
        <v>0</v>
      </c>
    </row>
    <row r="14" spans="1:14" ht="18" customHeight="1">
      <c r="A14" s="353"/>
      <c r="B14" s="353"/>
      <c r="C14" s="59" t="s">
        <v>79</v>
      </c>
      <c r="D14" s="37"/>
      <c r="E14" s="260">
        <v>0</v>
      </c>
      <c r="F14" s="260">
        <v>0</v>
      </c>
      <c r="G14" s="300">
        <v>0</v>
      </c>
      <c r="H14" s="262">
        <v>0</v>
      </c>
      <c r="I14" s="301">
        <v>0</v>
      </c>
      <c r="J14" s="261">
        <v>0</v>
      </c>
      <c r="K14" s="317">
        <v>0</v>
      </c>
      <c r="L14" s="317">
        <v>0</v>
      </c>
      <c r="M14" s="308">
        <v>0</v>
      </c>
      <c r="N14" s="262">
        <v>0</v>
      </c>
    </row>
    <row r="15" spans="1:14" ht="18" customHeight="1">
      <c r="A15" s="351" t="s">
        <v>219</v>
      </c>
      <c r="B15" s="409" t="s">
        <v>220</v>
      </c>
      <c r="C15" s="207" t="s">
        <v>221</v>
      </c>
      <c r="D15" s="208"/>
      <c r="E15" s="295">
        <v>11779</v>
      </c>
      <c r="F15" s="263">
        <v>11492</v>
      </c>
      <c r="G15" s="263">
        <v>2054</v>
      </c>
      <c r="H15" s="152">
        <v>1729</v>
      </c>
      <c r="I15" s="263">
        <v>94</v>
      </c>
      <c r="J15" s="264">
        <v>85</v>
      </c>
      <c r="K15" s="318">
        <v>199</v>
      </c>
      <c r="L15" s="318">
        <v>168</v>
      </c>
      <c r="M15" s="309">
        <v>570</v>
      </c>
      <c r="N15" s="152">
        <v>1041</v>
      </c>
    </row>
    <row r="16" spans="1:14" ht="18" customHeight="1">
      <c r="A16" s="352"/>
      <c r="B16" s="352"/>
      <c r="C16" s="52" t="s">
        <v>222</v>
      </c>
      <c r="D16" s="53"/>
      <c r="E16" s="117">
        <v>459</v>
      </c>
      <c r="F16" s="296">
        <v>465</v>
      </c>
      <c r="G16" s="117">
        <v>9990</v>
      </c>
      <c r="H16" s="150">
        <v>10073</v>
      </c>
      <c r="I16" s="117">
        <v>46</v>
      </c>
      <c r="J16" s="119">
        <v>48</v>
      </c>
      <c r="K16" s="319">
        <v>228</v>
      </c>
      <c r="L16" s="319">
        <v>234</v>
      </c>
      <c r="M16" s="310">
        <v>2875</v>
      </c>
      <c r="N16" s="150">
        <v>1688</v>
      </c>
    </row>
    <row r="17" spans="1:14" ht="18" customHeight="1">
      <c r="A17" s="352"/>
      <c r="B17" s="352"/>
      <c r="C17" s="52" t="s">
        <v>223</v>
      </c>
      <c r="D17" s="53"/>
      <c r="E17" s="117">
        <v>0</v>
      </c>
      <c r="F17" s="117">
        <v>0</v>
      </c>
      <c r="G17" s="161">
        <v>0</v>
      </c>
      <c r="H17" s="150">
        <v>0</v>
      </c>
      <c r="I17" s="296">
        <v>0</v>
      </c>
      <c r="J17" s="119">
        <v>0</v>
      </c>
      <c r="K17" s="319">
        <v>0</v>
      </c>
      <c r="L17" s="319">
        <v>0</v>
      </c>
      <c r="M17" s="310">
        <v>0</v>
      </c>
      <c r="N17" s="150">
        <v>2</v>
      </c>
    </row>
    <row r="18" spans="1:14" ht="18" customHeight="1">
      <c r="A18" s="352"/>
      <c r="B18" s="353"/>
      <c r="C18" s="59" t="s">
        <v>224</v>
      </c>
      <c r="D18" s="37"/>
      <c r="E18" s="165">
        <v>12238</v>
      </c>
      <c r="F18" s="165">
        <v>11957</v>
      </c>
      <c r="G18" s="165">
        <v>12044</v>
      </c>
      <c r="H18" s="265">
        <v>11802</v>
      </c>
      <c r="I18" s="165">
        <v>140</v>
      </c>
      <c r="J18" s="276">
        <v>133</v>
      </c>
      <c r="K18" s="320">
        <v>427</v>
      </c>
      <c r="L18" s="320">
        <v>402</v>
      </c>
      <c r="M18" s="141">
        <v>3445</v>
      </c>
      <c r="N18" s="265">
        <v>2730</v>
      </c>
    </row>
    <row r="19" spans="1:14" ht="18" customHeight="1">
      <c r="A19" s="352"/>
      <c r="B19" s="409" t="s">
        <v>225</v>
      </c>
      <c r="C19" s="207" t="s">
        <v>226</v>
      </c>
      <c r="D19" s="208"/>
      <c r="E19" s="168">
        <v>3040</v>
      </c>
      <c r="F19" s="297">
        <v>338</v>
      </c>
      <c r="G19" s="168">
        <v>582</v>
      </c>
      <c r="H19" s="152">
        <v>595</v>
      </c>
      <c r="I19" s="168">
        <v>9</v>
      </c>
      <c r="J19" s="264">
        <v>7</v>
      </c>
      <c r="K19" s="318">
        <v>84</v>
      </c>
      <c r="L19" s="318">
        <v>78</v>
      </c>
      <c r="M19" s="311">
        <v>125</v>
      </c>
      <c r="N19" s="152">
        <v>48</v>
      </c>
    </row>
    <row r="20" spans="1:14" ht="18" customHeight="1">
      <c r="A20" s="352"/>
      <c r="B20" s="352"/>
      <c r="C20" s="52" t="s">
        <v>227</v>
      </c>
      <c r="D20" s="53"/>
      <c r="E20" s="161">
        <v>7750</v>
      </c>
      <c r="F20" s="161">
        <v>10104</v>
      </c>
      <c r="G20" s="161">
        <v>2220</v>
      </c>
      <c r="H20" s="150">
        <v>2222</v>
      </c>
      <c r="I20" s="161">
        <v>6</v>
      </c>
      <c r="J20" s="119">
        <v>6</v>
      </c>
      <c r="K20" s="319">
        <v>527</v>
      </c>
      <c r="L20" s="319">
        <v>565</v>
      </c>
      <c r="M20" s="118">
        <v>615</v>
      </c>
      <c r="N20" s="150">
        <v>38</v>
      </c>
    </row>
    <row r="21" spans="1:14" s="270" customFormat="1" ht="18" customHeight="1">
      <c r="A21" s="352"/>
      <c r="B21" s="352"/>
      <c r="C21" s="266" t="s">
        <v>228</v>
      </c>
      <c r="D21" s="267"/>
      <c r="E21" s="268">
        <v>0</v>
      </c>
      <c r="F21" s="268">
        <v>0</v>
      </c>
      <c r="G21" s="268">
        <v>0</v>
      </c>
      <c r="H21" s="269">
        <v>0</v>
      </c>
      <c r="I21" s="302">
        <v>0</v>
      </c>
      <c r="J21" s="304">
        <v>0</v>
      </c>
      <c r="K21" s="319">
        <v>0</v>
      </c>
      <c r="L21" s="319">
        <v>0</v>
      </c>
      <c r="M21" s="312">
        <v>0</v>
      </c>
      <c r="N21" s="269">
        <v>0</v>
      </c>
    </row>
    <row r="22" spans="1:14" ht="18" customHeight="1">
      <c r="A22" s="352"/>
      <c r="B22" s="353"/>
      <c r="C22" s="6" t="s">
        <v>229</v>
      </c>
      <c r="D22" s="7"/>
      <c r="E22" s="165">
        <v>10790</v>
      </c>
      <c r="F22" s="165">
        <v>10442</v>
      </c>
      <c r="G22" s="165">
        <v>2802</v>
      </c>
      <c r="H22" s="151">
        <v>2817</v>
      </c>
      <c r="I22" s="165">
        <v>15</v>
      </c>
      <c r="J22" s="142">
        <v>13</v>
      </c>
      <c r="K22" s="320">
        <v>612</v>
      </c>
      <c r="L22" s="320">
        <v>643</v>
      </c>
      <c r="M22" s="141">
        <v>741</v>
      </c>
      <c r="N22" s="151">
        <v>86</v>
      </c>
    </row>
    <row r="23" spans="1:14" ht="18" customHeight="1">
      <c r="A23" s="352"/>
      <c r="B23" s="409" t="s">
        <v>230</v>
      </c>
      <c r="C23" s="207" t="s">
        <v>231</v>
      </c>
      <c r="D23" s="208"/>
      <c r="E23" s="168">
        <v>20</v>
      </c>
      <c r="F23" s="168">
        <v>20</v>
      </c>
      <c r="G23" s="168">
        <v>10</v>
      </c>
      <c r="H23" s="152">
        <v>10</v>
      </c>
      <c r="I23" s="168">
        <v>140</v>
      </c>
      <c r="J23" s="264">
        <v>140</v>
      </c>
      <c r="K23" s="318">
        <v>50</v>
      </c>
      <c r="L23" s="318">
        <v>50</v>
      </c>
      <c r="M23" s="311">
        <v>100</v>
      </c>
      <c r="N23" s="152">
        <v>100</v>
      </c>
    </row>
    <row r="24" spans="1:14" ht="18" customHeight="1">
      <c r="A24" s="352"/>
      <c r="B24" s="352"/>
      <c r="C24" s="52" t="s">
        <v>232</v>
      </c>
      <c r="D24" s="53"/>
      <c r="E24" s="161">
        <v>1428</v>
      </c>
      <c r="F24" s="161">
        <v>1495</v>
      </c>
      <c r="G24" s="161">
        <v>9232</v>
      </c>
      <c r="H24" s="150">
        <v>8975</v>
      </c>
      <c r="I24" s="161">
        <v>-15</v>
      </c>
      <c r="J24" s="119">
        <v>-20</v>
      </c>
      <c r="K24" s="319">
        <v>-235</v>
      </c>
      <c r="L24" s="319">
        <v>-291</v>
      </c>
      <c r="M24" s="118">
        <v>2550</v>
      </c>
      <c r="N24" s="150">
        <v>2490</v>
      </c>
    </row>
    <row r="25" spans="1:14" ht="18" customHeight="1">
      <c r="A25" s="352"/>
      <c r="B25" s="352"/>
      <c r="C25" s="52" t="s">
        <v>233</v>
      </c>
      <c r="D25" s="53"/>
      <c r="E25" s="161">
        <v>0</v>
      </c>
      <c r="F25" s="161">
        <v>0</v>
      </c>
      <c r="G25" s="161">
        <v>0</v>
      </c>
      <c r="H25" s="150">
        <v>0</v>
      </c>
      <c r="I25" s="303">
        <v>0</v>
      </c>
      <c r="J25" s="119">
        <v>0</v>
      </c>
      <c r="K25" s="319">
        <v>0</v>
      </c>
      <c r="L25" s="319">
        <v>0</v>
      </c>
      <c r="M25" s="118">
        <v>54</v>
      </c>
      <c r="N25" s="150">
        <v>54</v>
      </c>
    </row>
    <row r="26" spans="1:14" ht="18" customHeight="1">
      <c r="A26" s="352"/>
      <c r="B26" s="353"/>
      <c r="C26" s="57" t="s">
        <v>234</v>
      </c>
      <c r="D26" s="58"/>
      <c r="E26" s="271">
        <v>1448</v>
      </c>
      <c r="F26" s="271">
        <v>1515</v>
      </c>
      <c r="G26" s="271">
        <v>9242</v>
      </c>
      <c r="H26" s="151">
        <v>8985</v>
      </c>
      <c r="I26" s="271">
        <v>125</v>
      </c>
      <c r="J26" s="142">
        <v>120</v>
      </c>
      <c r="K26" s="321">
        <v>-184</v>
      </c>
      <c r="L26" s="321">
        <v>-241</v>
      </c>
      <c r="M26" s="313">
        <v>2704</v>
      </c>
      <c r="N26" s="151">
        <v>2644</v>
      </c>
    </row>
    <row r="27" spans="1:14" ht="18" customHeight="1">
      <c r="A27" s="353"/>
      <c r="B27" s="59" t="s">
        <v>235</v>
      </c>
      <c r="C27" s="37"/>
      <c r="D27" s="37"/>
      <c r="E27" s="272">
        <v>12238</v>
      </c>
      <c r="F27" s="272">
        <v>11957</v>
      </c>
      <c r="G27" s="272">
        <v>12044</v>
      </c>
      <c r="H27" s="151">
        <v>11802</v>
      </c>
      <c r="I27" s="272">
        <v>140</v>
      </c>
      <c r="J27" s="142">
        <v>133</v>
      </c>
      <c r="K27" s="320">
        <v>427</v>
      </c>
      <c r="L27" s="320">
        <v>402</v>
      </c>
      <c r="M27" s="141">
        <v>3445</v>
      </c>
      <c r="N27" s="151">
        <v>2730</v>
      </c>
    </row>
    <row r="28" spans="1:14" ht="18" customHeight="1">
      <c r="A28" s="409" t="s">
        <v>236</v>
      </c>
      <c r="B28" s="409" t="s">
        <v>237</v>
      </c>
      <c r="C28" s="207" t="s">
        <v>238</v>
      </c>
      <c r="D28" s="273" t="s">
        <v>37</v>
      </c>
      <c r="E28" s="168">
        <v>255</v>
      </c>
      <c r="F28" s="168">
        <v>313</v>
      </c>
      <c r="G28" s="168">
        <v>3477</v>
      </c>
      <c r="H28" s="152">
        <v>3551</v>
      </c>
      <c r="I28" s="168">
        <v>80</v>
      </c>
      <c r="J28" s="264">
        <v>79</v>
      </c>
      <c r="K28" s="318">
        <v>391</v>
      </c>
      <c r="L28" s="318">
        <v>383</v>
      </c>
      <c r="M28" s="311">
        <v>693</v>
      </c>
      <c r="N28" s="152">
        <v>622</v>
      </c>
    </row>
    <row r="29" spans="1:14" ht="18" customHeight="1">
      <c r="A29" s="352"/>
      <c r="B29" s="352"/>
      <c r="C29" s="52" t="s">
        <v>239</v>
      </c>
      <c r="D29" s="274" t="s">
        <v>38</v>
      </c>
      <c r="E29" s="161">
        <v>316</v>
      </c>
      <c r="F29" s="161">
        <v>300</v>
      </c>
      <c r="G29" s="161">
        <v>3144</v>
      </c>
      <c r="H29" s="150">
        <v>3226</v>
      </c>
      <c r="I29" s="161">
        <v>34</v>
      </c>
      <c r="J29" s="119">
        <v>34</v>
      </c>
      <c r="K29" s="319">
        <v>310</v>
      </c>
      <c r="L29" s="319">
        <v>297</v>
      </c>
      <c r="M29" s="118">
        <v>220</v>
      </c>
      <c r="N29" s="150">
        <v>197</v>
      </c>
    </row>
    <row r="30" spans="1:14" ht="18" customHeight="1">
      <c r="A30" s="352"/>
      <c r="B30" s="352"/>
      <c r="C30" s="52" t="s">
        <v>240</v>
      </c>
      <c r="D30" s="274" t="s">
        <v>241</v>
      </c>
      <c r="E30" s="161">
        <v>26</v>
      </c>
      <c r="F30" s="161">
        <v>40</v>
      </c>
      <c r="G30" s="161">
        <v>83</v>
      </c>
      <c r="H30" s="150">
        <v>84</v>
      </c>
      <c r="I30" s="161">
        <v>37</v>
      </c>
      <c r="J30" s="119">
        <v>37</v>
      </c>
      <c r="K30" s="319">
        <v>28</v>
      </c>
      <c r="L30" s="319">
        <v>29</v>
      </c>
      <c r="M30" s="118">
        <v>354</v>
      </c>
      <c r="N30" s="150">
        <v>285</v>
      </c>
    </row>
    <row r="31" spans="1:15" ht="18" customHeight="1">
      <c r="A31" s="352"/>
      <c r="B31" s="352"/>
      <c r="C31" s="6" t="s">
        <v>242</v>
      </c>
      <c r="D31" s="275" t="s">
        <v>243</v>
      </c>
      <c r="E31" s="165">
        <f>E28-E29-E30</f>
        <v>-87</v>
      </c>
      <c r="F31" s="165">
        <f>F28-F29-F30</f>
        <v>-27</v>
      </c>
      <c r="G31" s="165">
        <f>G28-G29-G30</f>
        <v>250</v>
      </c>
      <c r="H31" s="265">
        <f>H28-H29-H30</f>
        <v>241</v>
      </c>
      <c r="I31" s="165">
        <f>I28-I29-I30</f>
        <v>9</v>
      </c>
      <c r="J31" s="276">
        <v>7</v>
      </c>
      <c r="K31" s="320">
        <v>52</v>
      </c>
      <c r="L31" s="320">
        <f>L28-L29-L30</f>
        <v>57</v>
      </c>
      <c r="M31" s="141">
        <v>120</v>
      </c>
      <c r="N31" s="276">
        <f>N28-N29-N30</f>
        <v>140</v>
      </c>
      <c r="O31" s="8"/>
    </row>
    <row r="32" spans="1:14" ht="18" customHeight="1">
      <c r="A32" s="352"/>
      <c r="B32" s="352"/>
      <c r="C32" s="207" t="s">
        <v>244</v>
      </c>
      <c r="D32" s="273" t="s">
        <v>245</v>
      </c>
      <c r="E32" s="168">
        <v>20</v>
      </c>
      <c r="F32" s="168">
        <v>17</v>
      </c>
      <c r="G32" s="168">
        <v>9</v>
      </c>
      <c r="H32" s="152">
        <v>4</v>
      </c>
      <c r="I32" s="168">
        <v>0.1</v>
      </c>
      <c r="J32" s="264">
        <v>0.1</v>
      </c>
      <c r="K32" s="318">
        <v>4</v>
      </c>
      <c r="L32" s="318">
        <v>19</v>
      </c>
      <c r="M32" s="311">
        <v>8</v>
      </c>
      <c r="N32" s="152">
        <v>5</v>
      </c>
    </row>
    <row r="33" spans="1:14" ht="18" customHeight="1">
      <c r="A33" s="352"/>
      <c r="B33" s="352"/>
      <c r="C33" s="52" t="s">
        <v>246</v>
      </c>
      <c r="D33" s="274" t="s">
        <v>247</v>
      </c>
      <c r="E33" s="161">
        <v>0</v>
      </c>
      <c r="F33" s="161">
        <v>0</v>
      </c>
      <c r="G33" s="161">
        <v>23</v>
      </c>
      <c r="H33" s="150">
        <v>23</v>
      </c>
      <c r="I33" s="161">
        <v>0</v>
      </c>
      <c r="J33" s="119">
        <v>0</v>
      </c>
      <c r="K33" s="319">
        <v>13</v>
      </c>
      <c r="L33" s="319">
        <v>14</v>
      </c>
      <c r="M33" s="118">
        <v>11</v>
      </c>
      <c r="N33" s="150">
        <v>0.15</v>
      </c>
    </row>
    <row r="34" spans="1:14" ht="18" customHeight="1">
      <c r="A34" s="352"/>
      <c r="B34" s="353"/>
      <c r="C34" s="6" t="s">
        <v>248</v>
      </c>
      <c r="D34" s="275" t="s">
        <v>249</v>
      </c>
      <c r="E34" s="165">
        <f aca="true" t="shared" si="0" ref="E34:J34">E31+E32-E33</f>
        <v>-67</v>
      </c>
      <c r="F34" s="165">
        <f t="shared" si="0"/>
        <v>-10</v>
      </c>
      <c r="G34" s="165">
        <f t="shared" si="0"/>
        <v>236</v>
      </c>
      <c r="H34" s="151">
        <f t="shared" si="0"/>
        <v>222</v>
      </c>
      <c r="I34" s="165">
        <f t="shared" si="0"/>
        <v>9.1</v>
      </c>
      <c r="J34" s="142">
        <f t="shared" si="0"/>
        <v>7.1</v>
      </c>
      <c r="K34" s="320">
        <v>44</v>
      </c>
      <c r="L34" s="320">
        <f>L31+L32-L33</f>
        <v>62</v>
      </c>
      <c r="M34" s="141">
        <v>116</v>
      </c>
      <c r="N34" s="151">
        <f>N31+N32-N33</f>
        <v>144.85</v>
      </c>
    </row>
    <row r="35" spans="1:14" ht="18" customHeight="1">
      <c r="A35" s="352"/>
      <c r="B35" s="409" t="s">
        <v>250</v>
      </c>
      <c r="C35" s="207" t="s">
        <v>251</v>
      </c>
      <c r="D35" s="273" t="s">
        <v>252</v>
      </c>
      <c r="E35" s="168">
        <v>0</v>
      </c>
      <c r="F35" s="168">
        <v>0</v>
      </c>
      <c r="G35" s="168">
        <v>21</v>
      </c>
      <c r="H35" s="152">
        <v>48</v>
      </c>
      <c r="I35" s="168">
        <v>0.1</v>
      </c>
      <c r="J35" s="264">
        <v>0.1</v>
      </c>
      <c r="K35" s="318">
        <v>19</v>
      </c>
      <c r="L35" s="318">
        <v>0.18</v>
      </c>
      <c r="M35" s="311">
        <v>0</v>
      </c>
      <c r="N35" s="152">
        <v>859</v>
      </c>
    </row>
    <row r="36" spans="1:14" ht="18" customHeight="1">
      <c r="A36" s="352"/>
      <c r="B36" s="352"/>
      <c r="C36" s="52" t="s">
        <v>253</v>
      </c>
      <c r="D36" s="274" t="s">
        <v>254</v>
      </c>
      <c r="E36" s="161">
        <v>0</v>
      </c>
      <c r="F36" s="161">
        <v>0</v>
      </c>
      <c r="G36" s="161">
        <v>0</v>
      </c>
      <c r="H36" s="150">
        <v>0</v>
      </c>
      <c r="I36" s="161">
        <v>0</v>
      </c>
      <c r="J36" s="119">
        <v>1</v>
      </c>
      <c r="K36" s="319">
        <v>0.2</v>
      </c>
      <c r="L36" s="319">
        <v>0</v>
      </c>
      <c r="M36" s="118">
        <v>0.1</v>
      </c>
      <c r="N36" s="150">
        <v>859</v>
      </c>
    </row>
    <row r="37" spans="1:14" ht="18" customHeight="1">
      <c r="A37" s="352"/>
      <c r="B37" s="352"/>
      <c r="C37" s="52" t="s">
        <v>255</v>
      </c>
      <c r="D37" s="274" t="s">
        <v>256</v>
      </c>
      <c r="E37" s="161">
        <f aca="true" t="shared" si="1" ref="E37:J37">E34+E35-E36</f>
        <v>-67</v>
      </c>
      <c r="F37" s="161">
        <f t="shared" si="1"/>
        <v>-10</v>
      </c>
      <c r="G37" s="161">
        <f t="shared" si="1"/>
        <v>257</v>
      </c>
      <c r="H37" s="150">
        <f t="shared" si="1"/>
        <v>270</v>
      </c>
      <c r="I37" s="161">
        <f t="shared" si="1"/>
        <v>9.2</v>
      </c>
      <c r="J37" s="119">
        <f t="shared" si="1"/>
        <v>6.199999999999999</v>
      </c>
      <c r="K37" s="319">
        <v>62</v>
      </c>
      <c r="L37" s="319">
        <f>L34+L35-L36</f>
        <v>62.18</v>
      </c>
      <c r="M37" s="118">
        <f>M34+M35-M36</f>
        <v>115.9</v>
      </c>
      <c r="N37" s="150">
        <f>N34+N35-N36</f>
        <v>144.85000000000002</v>
      </c>
    </row>
    <row r="38" spans="1:14" ht="18" customHeight="1">
      <c r="A38" s="352"/>
      <c r="B38" s="352"/>
      <c r="C38" s="52" t="s">
        <v>257</v>
      </c>
      <c r="D38" s="274" t="s">
        <v>258</v>
      </c>
      <c r="E38" s="161">
        <v>0</v>
      </c>
      <c r="F38" s="161">
        <v>0</v>
      </c>
      <c r="G38" s="161">
        <v>0</v>
      </c>
      <c r="H38" s="150">
        <v>0</v>
      </c>
      <c r="I38" s="161">
        <v>0</v>
      </c>
      <c r="J38" s="119">
        <v>0</v>
      </c>
      <c r="K38" s="319">
        <v>0</v>
      </c>
      <c r="L38" s="319">
        <v>0</v>
      </c>
      <c r="M38" s="118">
        <v>0</v>
      </c>
      <c r="N38" s="150">
        <v>0</v>
      </c>
    </row>
    <row r="39" spans="1:14" ht="18" customHeight="1">
      <c r="A39" s="352"/>
      <c r="B39" s="352"/>
      <c r="C39" s="52" t="s">
        <v>259</v>
      </c>
      <c r="D39" s="274" t="s">
        <v>260</v>
      </c>
      <c r="E39" s="161">
        <v>0</v>
      </c>
      <c r="F39" s="161">
        <v>0</v>
      </c>
      <c r="G39" s="161">
        <v>0</v>
      </c>
      <c r="H39" s="150">
        <v>0</v>
      </c>
      <c r="I39" s="161">
        <v>0</v>
      </c>
      <c r="J39" s="119">
        <v>0</v>
      </c>
      <c r="K39" s="319">
        <v>0</v>
      </c>
      <c r="L39" s="319">
        <v>0</v>
      </c>
      <c r="M39" s="118">
        <v>0</v>
      </c>
      <c r="N39" s="150">
        <v>0</v>
      </c>
    </row>
    <row r="40" spans="1:14" ht="18" customHeight="1">
      <c r="A40" s="352"/>
      <c r="B40" s="352"/>
      <c r="C40" s="52" t="s">
        <v>261</v>
      </c>
      <c r="D40" s="274" t="s">
        <v>262</v>
      </c>
      <c r="E40" s="161">
        <v>0</v>
      </c>
      <c r="F40" s="161">
        <v>0</v>
      </c>
      <c r="G40" s="161">
        <v>0</v>
      </c>
      <c r="H40" s="150">
        <v>0</v>
      </c>
      <c r="I40" s="161">
        <v>4</v>
      </c>
      <c r="J40" s="119">
        <v>3</v>
      </c>
      <c r="K40" s="319">
        <v>6</v>
      </c>
      <c r="L40" s="319">
        <v>0.18</v>
      </c>
      <c r="M40" s="118">
        <v>42</v>
      </c>
      <c r="N40" s="150">
        <v>54</v>
      </c>
    </row>
    <row r="41" spans="1:14" ht="18" customHeight="1">
      <c r="A41" s="352"/>
      <c r="B41" s="352"/>
      <c r="C41" s="219" t="s">
        <v>263</v>
      </c>
      <c r="D41" s="274" t="s">
        <v>264</v>
      </c>
      <c r="E41" s="161">
        <f>E34+E35-E36-E40</f>
        <v>-67</v>
      </c>
      <c r="F41" s="161">
        <f>F34+F35-F36-F40</f>
        <v>-10</v>
      </c>
      <c r="G41" s="161"/>
      <c r="H41" s="150"/>
      <c r="I41" s="161">
        <f>I34+I35-I36-I40</f>
        <v>5.199999999999999</v>
      </c>
      <c r="J41" s="119">
        <v>4</v>
      </c>
      <c r="K41" s="319">
        <v>56</v>
      </c>
      <c r="L41" s="319">
        <f>L34+L35-L36-L40</f>
        <v>62</v>
      </c>
      <c r="M41" s="118">
        <f>M34+M35-M36-M40</f>
        <v>73.9</v>
      </c>
      <c r="N41" s="150">
        <f>N34+N35-N36-N40</f>
        <v>90.85000000000002</v>
      </c>
    </row>
    <row r="42" spans="1:14" ht="18" customHeight="1">
      <c r="A42" s="352"/>
      <c r="B42" s="352"/>
      <c r="C42" s="407" t="s">
        <v>265</v>
      </c>
      <c r="D42" s="408"/>
      <c r="E42" s="117"/>
      <c r="F42" s="117"/>
      <c r="G42" s="117">
        <f>G37+G38-G39-G40</f>
        <v>257</v>
      </c>
      <c r="H42" s="120">
        <f>H37+H38-H39-H40</f>
        <v>270</v>
      </c>
      <c r="I42" s="117"/>
      <c r="J42" s="118"/>
      <c r="K42" s="319"/>
      <c r="L42" s="319"/>
      <c r="M42" s="310"/>
      <c r="N42" s="150"/>
    </row>
    <row r="43" spans="1:14" ht="18" customHeight="1">
      <c r="A43" s="352"/>
      <c r="B43" s="352"/>
      <c r="C43" s="52" t="s">
        <v>266</v>
      </c>
      <c r="D43" s="274" t="s">
        <v>267</v>
      </c>
      <c r="E43" s="161">
        <v>0</v>
      </c>
      <c r="F43" s="161">
        <v>0</v>
      </c>
      <c r="G43" s="161">
        <v>0</v>
      </c>
      <c r="H43" s="150">
        <v>0</v>
      </c>
      <c r="I43" s="161">
        <v>-20</v>
      </c>
      <c r="J43" s="119">
        <v>-24</v>
      </c>
      <c r="K43" s="319">
        <v>0</v>
      </c>
      <c r="L43" s="319">
        <v>0</v>
      </c>
      <c r="M43" s="118">
        <v>75</v>
      </c>
      <c r="N43" s="150">
        <v>76</v>
      </c>
    </row>
    <row r="44" spans="1:14" ht="18" customHeight="1">
      <c r="A44" s="353"/>
      <c r="B44" s="353"/>
      <c r="C44" s="6" t="s">
        <v>268</v>
      </c>
      <c r="D44" s="110" t="s">
        <v>269</v>
      </c>
      <c r="E44" s="165">
        <f>E41+E43</f>
        <v>-67</v>
      </c>
      <c r="F44" s="165">
        <f>F41+F43</f>
        <v>-10</v>
      </c>
      <c r="G44" s="165">
        <v>0</v>
      </c>
      <c r="H44" s="151">
        <v>0</v>
      </c>
      <c r="I44" s="165">
        <f>I41+I43</f>
        <v>-14.8</v>
      </c>
      <c r="J44" s="142">
        <f>J41+J43</f>
        <v>-20</v>
      </c>
      <c r="K44" s="320">
        <f>K41+K43</f>
        <v>56</v>
      </c>
      <c r="L44" s="320">
        <f>L41+L43</f>
        <v>62</v>
      </c>
      <c r="M44" s="141">
        <v>151</v>
      </c>
      <c r="N44" s="151">
        <f>N41+N43</f>
        <v>166.85000000000002</v>
      </c>
    </row>
    <row r="45" ht="13.5" customHeight="1">
      <c r="A45" s="27" t="s">
        <v>270</v>
      </c>
    </row>
    <row r="46" ht="13.5" customHeight="1">
      <c r="A46" s="27" t="s">
        <v>271</v>
      </c>
    </row>
    <row r="47" ht="13.5">
      <c r="A47" s="277"/>
    </row>
  </sheetData>
  <sheetProtection/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 horizontalCentered="1"/>
  <pageMargins left="0.3937007874015748" right="0.3937007874015748" top="0.1968503937007874" bottom="0.1968503937007874" header="0.2755905511811024" footer="0.2362204724409449"/>
  <pageSetup firstPageNumber="5" useFirstPageNumber="1" fitToHeight="1" fitToWidth="1" horizontalDpi="300" verticalDpi="300" orientation="landscape" paperSize="9" scale="76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kawasaki-user</cp:lastModifiedBy>
  <cp:lastPrinted>2016-08-17T04:44:41Z</cp:lastPrinted>
  <dcterms:created xsi:type="dcterms:W3CDTF">1999-07-06T05:17:05Z</dcterms:created>
  <dcterms:modified xsi:type="dcterms:W3CDTF">2016-08-17T04:46:56Z</dcterms:modified>
  <cp:category/>
  <cp:version/>
  <cp:contentType/>
  <cp:contentStatus/>
</cp:coreProperties>
</file>