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4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<sst xmlns="http://schemas.openxmlformats.org/spreadsheetml/2006/main" count="435" uniqueCount="258">
  <si>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</si>
  <si>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</si>
  <si>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</si>
  <si>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</si>
  <si>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</si>
  <si>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</si>
  <si>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</si>
  <si>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</si>
  <si>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</si>
  <si>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</si>
  <si>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</si>
  <si>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</si>
  <si>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</si>
  <si>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</si>
  <si>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</si>
  <si>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</si>
  <si>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</si>
  <si>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</si>
  <si>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</si>
  <si>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</si>
  <si>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</si>
  <si>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</si>
  <si>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</si>
  <si>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</si>
  <si>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</si>
  <si>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</si>
  <si>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</si>
  <si>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</si>
  <si>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</si>
  <si>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</si>
  <si>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</si>
  <si>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</si>
  <si>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</si>
  <si>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</si>
  <si>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</si>
  <si>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</si>
  <si>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</si>
  <si>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</si>
  <si>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</si>
  <si>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</si>
  <si>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</si>
  <si>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</si>
  <si>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</si>
  <si>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</si>
  <si>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</si>
  <si>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</si>
  <si>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</si>
  <si>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</si>
  <si>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</si>
  <si>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</si>
  <si>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</si>
  <si>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</si>
  <si>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</si>
  <si>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</si>
  <si>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</si>
  <si>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</si>
  <si>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</si>
  <si>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</si>
  <si>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</si>
  <si>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</si>
  <si>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</si>
  <si>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</si>
  <si>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</si>
  <si>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</si>
  <si>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</si>
  <si>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</si>
  <si>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</si>
  <si>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</si>
  <si>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</si>
  <si>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</si>
  <si>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</si>
  <si>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</si>
  <si>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</si>
  <si>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</si>
  <si>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</si>
  <si>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</si>
  <si>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</si>
  <si>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</si>
  <si>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</si>
  <si>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</si>
  <si>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</si>
  <si>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</si>
  <si>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</si>
  <si>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</si>
  <si>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</si>
  <si>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</si>
  <si>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</si>
  <si>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</si>
  <si>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</si>
  <si>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</si>
  <si>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</si>
  <si>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</si>
  <si>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</si>
  <si>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</si>
  <si>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</si>
  <si>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</si>
  <si>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</si>
  <si>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</si>
  <si>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</si>
  <si>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</si>
  <si>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</si>
  <si>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</si>
  <si>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</si>
  <si>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</si>
  <si>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</si>
  <si>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</si>
  <si>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</si>
  <si>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</si>
  <si>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</si>
  <si>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</si>
  <si>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</si>
  <si>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</si>
  <si>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</si>
  <si>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</si>
  <si>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</si>
  <si>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</si>
  <si>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</si>
  <si>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</si>
  <si>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</si>
  <si>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</si>
  <si>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</si>
  <si>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</si>
  <si>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</si>
  <si>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</si>
  <si>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</si>
  <si>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</si>
  <si>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</si>
  <si>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</si>
  <si>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</si>
  <si>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</si>
  <si>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</si>
  <si>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</si>
  <si>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</si>
  <si>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</si>
  <si>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</si>
  <si>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</si>
  <si>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</si>
  <si>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</si>
  <si>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</si>
  <si>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</si>
  <si>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</si>
  <si>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</si>
  <si>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</si>
  <si>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</si>
  <si>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</si>
  <si>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</si>
  <si>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</si>
  <si>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</si>
  <si>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</si>
  <si>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</si>
  <si>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</si>
  <si>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</si>
  <si>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</si>
  <si>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</si>
  <si>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</si>
  <si>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</si>
  <si>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</si>
  <si>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</si>
  <si>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</si>
  <si>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</si>
  <si>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</si>
  <si>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</si>
  <si>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</si>
  <si>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</si>
  <si>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</si>
  <si>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</si>
  <si>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</si>
  <si>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</si>
  <si>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</si>
  <si>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</si>
  <si>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</si>
  <si>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</si>
  <si>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</si>
  <si>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</si>
  <si>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</si>
  <si>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</si>
  <si>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</si>
  <si>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</si>
  <si>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</si>
  <si>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</si>
  <si>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</si>
  <si>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</si>
  <si>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</si>
  <si>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</si>
  <si>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</si>
  <si>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</si>
  <si>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</si>
  <si>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</si>
  <si>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</si>
  <si>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</si>
  <si>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</si>
  <si>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</si>
  <si>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</si>
  <si>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</si>
  <si>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</si>
  <si>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</si>
  <si>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</si>
  <si>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</si>
  <si>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</si>
  <si>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</si>
  <si>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</si>
  <si>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</si>
  <si>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</si>
  <si>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</si>
  <si>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</si>
  <si>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</si>
  <si>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</si>
  <si>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</si>
  <si>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</si>
  <si>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</si>
  <si>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</si>
  <si>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</si>
  <si>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</si>
  <si>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</si>
  <si>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</si>
  <si>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</si>
  <si>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</si>
  <si>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</si>
  <si>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</si>
  <si>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</si>
  <si>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</si>
  <si>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</si>
  <si>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</si>
  <si>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</si>
  <si>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</si>
  <si>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</si>
  <si>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</si>
  <si>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</si>
  <si>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</si>
  <si>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</si>
  <si>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</si>
  <si>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</si>
  <si>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</si>
  <si>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</si>
  <si>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</si>
  <si>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</si>
  <si>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</si>
  <si>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</si>
  <si>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</si>
  <si>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</si>
  <si>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</si>
  <si>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</si>
  <si>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</si>
  <si>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</si>
  <si>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</si>
  <si>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</si>
  <si>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</si>
  <si>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</si>
  <si>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佐賀県</t>
  </si>
  <si>
    <t>-</t>
  </si>
  <si>
    <t xml:space="preserve">                    －</t>
  </si>
  <si>
    <t>佐賀県</t>
  </si>
  <si>
    <t>佐賀県</t>
  </si>
  <si>
    <t>佐賀県土地開発公社</t>
  </si>
  <si>
    <t>佐賀県道路公社</t>
  </si>
  <si>
    <t>県立病院好生館</t>
  </si>
  <si>
    <t>東部工業用水道事業</t>
  </si>
  <si>
    <t>佐賀県医療センター好生館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</si>
</sst>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217" fontId="0" fillId="0" borderId="48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49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48" applyNumberForma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7" fontId="0" fillId="0" borderId="60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48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3" xfId="48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2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7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3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2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14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41" fontId="0" fillId="0" borderId="59" xfId="0" applyNumberFormat="1" applyBorder="1" applyAlignment="1">
      <alignment horizontal="center" vertical="center" shrinkToFit="1"/>
    </xf>
    <xf numFmtId="217" fontId="0" fillId="0" borderId="60" xfId="0" applyNumberFormat="1" applyBorder="1" applyAlignment="1">
      <alignment vertical="center"/>
    </xf>
    <xf numFmtId="217" fontId="0" fillId="0" borderId="62" xfId="0" applyNumberFormat="1" applyBorder="1" applyAlignment="1">
      <alignment vertical="center"/>
    </xf>
    <xf numFmtId="217" fontId="0" fillId="0" borderId="59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7" fontId="0" fillId="0" borderId="69" xfId="48" applyNumberFormat="1" applyFont="1" applyBorder="1" applyAlignment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8" fontId="0" fillId="0" borderId="59" xfId="48" applyNumberFormat="1" applyFont="1" applyBorder="1" applyAlignment="1">
      <alignment horizontal="right" vertical="center"/>
    </xf>
    <xf numFmtId="218" fontId="0" fillId="0" borderId="61" xfId="48" applyNumberFormat="1" applyFont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53" xfId="0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3" sqref="F1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">
        <v>251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97955</v>
      </c>
      <c r="G9" s="74">
        <f>F9/$F$27*100</f>
        <v>23.17726448889583</v>
      </c>
      <c r="H9" s="66">
        <v>95507</v>
      </c>
      <c r="I9" s="79">
        <f>(F9/H9-1)*100</f>
        <v>2.563162909524963</v>
      </c>
      <c r="K9" s="107"/>
    </row>
    <row r="10" spans="1:9" ht="18" customHeight="1">
      <c r="A10" s="257"/>
      <c r="B10" s="257"/>
      <c r="C10" s="7"/>
      <c r="D10" s="52" t="s">
        <v>23</v>
      </c>
      <c r="E10" s="53"/>
      <c r="F10" s="67">
        <v>26194</v>
      </c>
      <c r="G10" s="75">
        <f aca="true" t="shared" si="0" ref="G10:G27">F10/$F$27*100</f>
        <v>6.197797621582741</v>
      </c>
      <c r="H10" s="68">
        <v>25680</v>
      </c>
      <c r="I10" s="80">
        <f aca="true" t="shared" si="1" ref="I10:I27">(F10/H10-1)*100</f>
        <v>2.001557632398754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20715</v>
      </c>
      <c r="G11" s="76">
        <f t="shared" si="0"/>
        <v>4.901404051732705</v>
      </c>
      <c r="H11" s="70">
        <v>20252</v>
      </c>
      <c r="I11" s="81">
        <f t="shared" si="1"/>
        <v>2.2861939561524824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1732</v>
      </c>
      <c r="G12" s="76">
        <f t="shared" si="0"/>
        <v>0.40981085288926117</v>
      </c>
      <c r="H12" s="70">
        <v>2304</v>
      </c>
      <c r="I12" s="81">
        <f t="shared" si="1"/>
        <v>-24.826388888888886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254</v>
      </c>
      <c r="G13" s="76">
        <f t="shared" si="0"/>
        <v>0.0600992821211734</v>
      </c>
      <c r="H13" s="70">
        <v>285</v>
      </c>
      <c r="I13" s="81">
        <f t="shared" si="1"/>
        <v>-10.87719298245614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17362</v>
      </c>
      <c r="G14" s="74">
        <f t="shared" si="0"/>
        <v>4.108046205463829</v>
      </c>
      <c r="H14" s="66">
        <v>16015</v>
      </c>
      <c r="I14" s="82">
        <f t="shared" si="1"/>
        <v>8.410864814236652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864</v>
      </c>
      <c r="G15" s="76">
        <f t="shared" si="0"/>
        <v>0.20443220375076307</v>
      </c>
      <c r="H15" s="70">
        <v>799</v>
      </c>
      <c r="I15" s="81">
        <f t="shared" si="1"/>
        <v>8.1351689612015</v>
      </c>
    </row>
    <row r="16" spans="1:11" ht="18" customHeight="1">
      <c r="A16" s="257"/>
      <c r="B16" s="257"/>
      <c r="C16" s="7"/>
      <c r="D16" s="16"/>
      <c r="E16" s="29" t="s">
        <v>29</v>
      </c>
      <c r="F16" s="67">
        <v>16498</v>
      </c>
      <c r="G16" s="75">
        <f t="shared" si="0"/>
        <v>3.9036140017130663</v>
      </c>
      <c r="H16" s="68">
        <v>15216</v>
      </c>
      <c r="I16" s="80">
        <f t="shared" si="1"/>
        <v>8.425341745531023</v>
      </c>
      <c r="K16" s="108"/>
    </row>
    <row r="17" spans="1:9" ht="18" customHeight="1">
      <c r="A17" s="257"/>
      <c r="B17" s="257"/>
      <c r="C17" s="7"/>
      <c r="D17" s="259" t="s">
        <v>30</v>
      </c>
      <c r="E17" s="260"/>
      <c r="F17" s="67">
        <v>29563</v>
      </c>
      <c r="G17" s="75">
        <f t="shared" si="0"/>
        <v>6.994941249402556</v>
      </c>
      <c r="H17" s="68">
        <v>28783</v>
      </c>
      <c r="I17" s="80">
        <f t="shared" si="1"/>
        <v>2.7099329465309463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1772</v>
      </c>
      <c r="G18" s="76">
        <f t="shared" si="0"/>
        <v>0.4192753067666113</v>
      </c>
      <c r="H18" s="70">
        <v>1639</v>
      </c>
      <c r="I18" s="81">
        <f t="shared" si="1"/>
        <v>8.11470408785846</v>
      </c>
    </row>
    <row r="19" spans="1:26" ht="18" customHeight="1">
      <c r="A19" s="257"/>
      <c r="B19" s="257"/>
      <c r="C19" s="10"/>
      <c r="D19" s="261" t="s">
        <v>95</v>
      </c>
      <c r="E19" s="262"/>
      <c r="F19" s="106">
        <v>0</v>
      </c>
      <c r="G19" s="76">
        <f t="shared" si="0"/>
        <v>0</v>
      </c>
      <c r="H19" s="70" t="s">
        <v>250</v>
      </c>
      <c r="I19" s="81" t="e">
        <f t="shared" si="1"/>
        <v>#VALUE!</v>
      </c>
      <c r="Z19" s="2" t="s">
        <v>96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12942</v>
      </c>
      <c r="G20" s="76">
        <f t="shared" si="0"/>
        <v>3.0622240520166386</v>
      </c>
      <c r="H20" s="70">
        <v>14856</v>
      </c>
      <c r="I20" s="81">
        <f t="shared" si="1"/>
        <v>-12.88368336025848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143048</v>
      </c>
      <c r="G21" s="76">
        <f t="shared" si="0"/>
        <v>33.84677995617958</v>
      </c>
      <c r="H21" s="70">
        <v>143316</v>
      </c>
      <c r="I21" s="81">
        <f t="shared" si="1"/>
        <v>-0.18699935806190116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6438</v>
      </c>
      <c r="G22" s="76">
        <f t="shared" si="0"/>
        <v>1.5233038515595054</v>
      </c>
      <c r="H22" s="70">
        <v>6065</v>
      </c>
      <c r="I22" s="81">
        <f t="shared" si="1"/>
        <v>6.150041220115421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52591</v>
      </c>
      <c r="G23" s="76">
        <f t="shared" si="0"/>
        <v>12.443627346593033</v>
      </c>
      <c r="H23" s="70">
        <v>53216</v>
      </c>
      <c r="I23" s="81">
        <f t="shared" si="1"/>
        <v>-1.1744588093806407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698</v>
      </c>
      <c r="G24" s="76">
        <f t="shared" si="0"/>
        <v>0.16515472015976</v>
      </c>
      <c r="H24" s="70">
        <v>715</v>
      </c>
      <c r="I24" s="81">
        <f t="shared" si="1"/>
        <v>-2.3776223776223793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54118</v>
      </c>
      <c r="G25" s="76">
        <f t="shared" si="0"/>
        <v>12.804932873360874</v>
      </c>
      <c r="H25" s="70">
        <v>53607</v>
      </c>
      <c r="I25" s="81">
        <f t="shared" si="1"/>
        <v>0.9532337194769314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54844</v>
      </c>
      <c r="G26" s="77">
        <f t="shared" si="0"/>
        <v>12.97671271123478</v>
      </c>
      <c r="H26" s="243">
        <v>60576</v>
      </c>
      <c r="I26" s="83">
        <f t="shared" si="1"/>
        <v>-9.462493396724781</v>
      </c>
    </row>
    <row r="27" spans="1:9" ht="18" customHeight="1">
      <c r="A27" s="257"/>
      <c r="B27" s="258"/>
      <c r="C27" s="47" t="s">
        <v>10</v>
      </c>
      <c r="D27" s="31"/>
      <c r="E27" s="31"/>
      <c r="F27" s="72">
        <f>SUM(F9,F20:F26)</f>
        <v>422634</v>
      </c>
      <c r="G27" s="78">
        <f t="shared" si="0"/>
        <v>100</v>
      </c>
      <c r="H27" s="72">
        <f>SUM(H9,H20:H26)</f>
        <v>427858</v>
      </c>
      <c r="I27" s="84">
        <f t="shared" si="1"/>
        <v>-1.220965834459098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199487</v>
      </c>
      <c r="G28" s="74">
        <f>F28/$F$45*100</f>
        <v>47.2008877657737</v>
      </c>
      <c r="H28" s="65">
        <v>204477</v>
      </c>
      <c r="I28" s="85">
        <f>(F28/H28-1)*100</f>
        <v>-2.440372266807511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125664</v>
      </c>
      <c r="G29" s="76">
        <f aca="true" t="shared" si="2" ref="G29:G45">F29/$F$45*100</f>
        <v>29.733528301083208</v>
      </c>
      <c r="H29" s="69">
        <v>126137</v>
      </c>
      <c r="I29" s="86">
        <f aca="true" t="shared" si="3" ref="I29:I45">(F29/H29-1)*100</f>
        <v>-0.3749890991540994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10828</v>
      </c>
      <c r="G30" s="76">
        <f t="shared" si="2"/>
        <v>2.5620276645986833</v>
      </c>
      <c r="H30" s="69">
        <v>11446</v>
      </c>
      <c r="I30" s="86">
        <f t="shared" si="3"/>
        <v>-5.399266119168267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62995</v>
      </c>
      <c r="G31" s="76">
        <f t="shared" si="2"/>
        <v>14.905331800091806</v>
      </c>
      <c r="H31" s="69">
        <v>66894</v>
      </c>
      <c r="I31" s="86">
        <f t="shared" si="3"/>
        <v>-5.828624390827275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v>143834</v>
      </c>
      <c r="G32" s="74">
        <f t="shared" si="2"/>
        <v>34.03275647486951</v>
      </c>
      <c r="H32" s="65">
        <v>141546</v>
      </c>
      <c r="I32" s="85">
        <f t="shared" si="3"/>
        <v>1.616435646362313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18118</v>
      </c>
      <c r="G33" s="76">
        <f t="shared" si="2"/>
        <v>4.286924383745746</v>
      </c>
      <c r="H33" s="69">
        <v>17477</v>
      </c>
      <c r="I33" s="86">
        <f t="shared" si="3"/>
        <v>3.6676775190250144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1884</v>
      </c>
      <c r="G34" s="76">
        <f t="shared" si="2"/>
        <v>0.4457757776231917</v>
      </c>
      <c r="H34" s="69">
        <v>1766</v>
      </c>
      <c r="I34" s="86">
        <f t="shared" si="3"/>
        <v>6.681766704416758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88401</v>
      </c>
      <c r="G35" s="76">
        <f t="shared" si="2"/>
        <v>20.91667968029075</v>
      </c>
      <c r="H35" s="69">
        <v>87349</v>
      </c>
      <c r="I35" s="86">
        <f t="shared" si="3"/>
        <v>1.2043641026228125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61</v>
      </c>
      <c r="G36" s="76">
        <f t="shared" si="2"/>
        <v>0.014433292162958968</v>
      </c>
      <c r="H36" s="69">
        <v>143</v>
      </c>
      <c r="I36" s="86">
        <f t="shared" si="3"/>
        <v>-57.34265734265735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2205</v>
      </c>
      <c r="G37" s="76">
        <f t="shared" si="2"/>
        <v>0.5217280199889266</v>
      </c>
      <c r="H37" s="69">
        <v>4447</v>
      </c>
      <c r="I37" s="86">
        <f t="shared" si="3"/>
        <v>-50.41601079379356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31949</v>
      </c>
      <c r="G38" s="76">
        <f t="shared" si="2"/>
        <v>7.559495923186492</v>
      </c>
      <c r="H38" s="69">
        <v>28571</v>
      </c>
      <c r="I38" s="86">
        <f t="shared" si="3"/>
        <v>11.823177347660208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79313</v>
      </c>
      <c r="G39" s="74">
        <f t="shared" si="2"/>
        <v>18.766355759356795</v>
      </c>
      <c r="H39" s="65">
        <v>81835</v>
      </c>
      <c r="I39" s="85">
        <f t="shared" si="3"/>
        <v>-3.0818109610802225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78841</v>
      </c>
      <c r="G40" s="75">
        <f t="shared" si="2"/>
        <v>18.654675203604064</v>
      </c>
      <c r="H40" s="67">
        <v>81316</v>
      </c>
      <c r="I40" s="87">
        <f t="shared" si="3"/>
        <v>-3.0436814403069556</v>
      </c>
    </row>
    <row r="41" spans="1:9" ht="18" customHeight="1">
      <c r="A41" s="257"/>
      <c r="B41" s="257"/>
      <c r="C41" s="7"/>
      <c r="D41" s="16"/>
      <c r="E41" s="103" t="s">
        <v>92</v>
      </c>
      <c r="F41" s="69">
        <v>45291</v>
      </c>
      <c r="G41" s="76">
        <f t="shared" si="2"/>
        <v>10.716364513976632</v>
      </c>
      <c r="H41" s="69">
        <v>48009</v>
      </c>
      <c r="I41" s="88">
        <f t="shared" si="3"/>
        <v>-5.661438480284941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33550</v>
      </c>
      <c r="G42" s="76">
        <f t="shared" si="2"/>
        <v>7.938310689627431</v>
      </c>
      <c r="H42" s="69">
        <v>33307</v>
      </c>
      <c r="I42" s="88">
        <f t="shared" si="3"/>
        <v>0.7295763653285992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472</v>
      </c>
      <c r="G43" s="76">
        <f t="shared" si="2"/>
        <v>0.11168055575273168</v>
      </c>
      <c r="H43" s="69">
        <v>519</v>
      </c>
      <c r="I43" s="88">
        <f t="shared" si="3"/>
        <v>-9.055876685934495</v>
      </c>
    </row>
    <row r="44" spans="1:9" ht="18" customHeight="1">
      <c r="A44" s="257"/>
      <c r="B44" s="257"/>
      <c r="C44" s="11"/>
      <c r="D44" s="48" t="s">
        <v>40</v>
      </c>
      <c r="E44" s="49"/>
      <c r="F44" s="72">
        <v>0</v>
      </c>
      <c r="G44" s="78">
        <f t="shared" si="2"/>
        <v>0</v>
      </c>
      <c r="H44" s="243">
        <v>0</v>
      </c>
      <c r="I44" s="83" t="e">
        <f t="shared" si="3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3">
        <f>SUM(F28,F32,F39)</f>
        <v>422634</v>
      </c>
      <c r="G45" s="84">
        <f t="shared" si="2"/>
        <v>100</v>
      </c>
      <c r="H45" s="73">
        <f>SUM(H28,H32,H39)</f>
        <v>427858</v>
      </c>
      <c r="I45" s="84">
        <f t="shared" si="3"/>
        <v>-1.220965834459098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23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45" sqref="H4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251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66" t="s">
        <v>49</v>
      </c>
      <c r="B6" s="267"/>
      <c r="C6" s="267"/>
      <c r="D6" s="267"/>
      <c r="E6" s="268"/>
      <c r="F6" s="283" t="s">
        <v>257</v>
      </c>
      <c r="G6" s="284"/>
      <c r="H6" s="283" t="s">
        <v>256</v>
      </c>
      <c r="I6" s="284"/>
      <c r="J6" s="283"/>
      <c r="K6" s="284"/>
      <c r="L6" s="283"/>
      <c r="M6" s="284"/>
      <c r="N6" s="283"/>
      <c r="O6" s="284"/>
    </row>
    <row r="7" spans="1:15" ht="15.75" customHeight="1">
      <c r="A7" s="269"/>
      <c r="B7" s="270"/>
      <c r="C7" s="270"/>
      <c r="D7" s="270"/>
      <c r="E7" s="271"/>
      <c r="F7" s="109" t="s">
        <v>246</v>
      </c>
      <c r="G7" s="38" t="s">
        <v>2</v>
      </c>
      <c r="H7" s="109" t="s">
        <v>246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38" t="s">
        <v>2</v>
      </c>
    </row>
    <row r="8" spans="1:25" ht="15.75" customHeight="1">
      <c r="A8" s="278" t="s">
        <v>83</v>
      </c>
      <c r="B8" s="55" t="s">
        <v>50</v>
      </c>
      <c r="C8" s="56"/>
      <c r="D8" s="56"/>
      <c r="E8" s="92" t="s">
        <v>41</v>
      </c>
      <c r="F8" s="110">
        <v>216</v>
      </c>
      <c r="G8" s="111">
        <v>218</v>
      </c>
      <c r="H8" s="110">
        <v>457</v>
      </c>
      <c r="I8" s="112">
        <v>422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79"/>
      <c r="B9" s="8"/>
      <c r="C9" s="30" t="s">
        <v>51</v>
      </c>
      <c r="D9" s="43"/>
      <c r="E9" s="90" t="s">
        <v>42</v>
      </c>
      <c r="F9" s="70">
        <v>216</v>
      </c>
      <c r="G9" s="115">
        <v>218</v>
      </c>
      <c r="H9" s="70">
        <v>457</v>
      </c>
      <c r="I9" s="116">
        <v>422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79"/>
      <c r="B10" s="10"/>
      <c r="C10" s="30" t="s">
        <v>52</v>
      </c>
      <c r="D10" s="43"/>
      <c r="E10" s="90" t="s">
        <v>43</v>
      </c>
      <c r="F10" s="70">
        <v>0</v>
      </c>
      <c r="G10" s="115">
        <v>0</v>
      </c>
      <c r="H10" s="70">
        <v>0</v>
      </c>
      <c r="I10" s="116">
        <v>0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79"/>
      <c r="B11" s="50" t="s">
        <v>53</v>
      </c>
      <c r="C11" s="63"/>
      <c r="D11" s="63"/>
      <c r="E11" s="89" t="s">
        <v>44</v>
      </c>
      <c r="F11" s="120">
        <v>216</v>
      </c>
      <c r="G11" s="121">
        <v>218</v>
      </c>
      <c r="H11" s="120">
        <v>479</v>
      </c>
      <c r="I11" s="122">
        <v>453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79"/>
      <c r="B12" s="7"/>
      <c r="C12" s="30" t="s">
        <v>54</v>
      </c>
      <c r="D12" s="43"/>
      <c r="E12" s="90" t="s">
        <v>45</v>
      </c>
      <c r="F12" s="70">
        <v>216</v>
      </c>
      <c r="G12" s="115">
        <v>218</v>
      </c>
      <c r="H12" s="120">
        <v>471</v>
      </c>
      <c r="I12" s="116">
        <v>447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79"/>
      <c r="B13" s="8"/>
      <c r="C13" s="52" t="s">
        <v>55</v>
      </c>
      <c r="D13" s="53"/>
      <c r="E13" s="94" t="s">
        <v>46</v>
      </c>
      <c r="F13" s="67">
        <v>0</v>
      </c>
      <c r="G13" s="124">
        <v>0</v>
      </c>
      <c r="H13" s="118">
        <v>8</v>
      </c>
      <c r="I13" s="119">
        <v>6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79"/>
      <c r="B14" s="44" t="s">
        <v>56</v>
      </c>
      <c r="C14" s="43"/>
      <c r="D14" s="43"/>
      <c r="E14" s="90" t="s">
        <v>97</v>
      </c>
      <c r="F14" s="69">
        <f aca="true" t="shared" si="0" ref="F14:O14">F9-F12</f>
        <v>0</v>
      </c>
      <c r="G14" s="127">
        <f t="shared" si="0"/>
        <v>0</v>
      </c>
      <c r="H14" s="69">
        <f t="shared" si="0"/>
        <v>-14</v>
      </c>
      <c r="I14" s="127">
        <f t="shared" si="0"/>
        <v>-25</v>
      </c>
      <c r="J14" s="69">
        <f t="shared" si="0"/>
        <v>0</v>
      </c>
      <c r="K14" s="127">
        <f t="shared" si="0"/>
        <v>0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79"/>
      <c r="B15" s="44" t="s">
        <v>57</v>
      </c>
      <c r="C15" s="43"/>
      <c r="D15" s="43"/>
      <c r="E15" s="90" t="s">
        <v>98</v>
      </c>
      <c r="F15" s="69">
        <f aca="true" t="shared" si="1" ref="F15:O15">F10-F13</f>
        <v>0</v>
      </c>
      <c r="G15" s="127">
        <f t="shared" si="1"/>
        <v>0</v>
      </c>
      <c r="H15" s="69">
        <f t="shared" si="1"/>
        <v>-8</v>
      </c>
      <c r="I15" s="127">
        <f t="shared" si="1"/>
        <v>-6</v>
      </c>
      <c r="J15" s="69">
        <f t="shared" si="1"/>
        <v>0</v>
      </c>
      <c r="K15" s="127">
        <f t="shared" si="1"/>
        <v>0</v>
      </c>
      <c r="L15" s="69">
        <f t="shared" si="1"/>
        <v>0</v>
      </c>
      <c r="M15" s="127">
        <f t="shared" si="1"/>
        <v>0</v>
      </c>
      <c r="N15" s="69">
        <f t="shared" si="1"/>
        <v>0</v>
      </c>
      <c r="O15" s="127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79"/>
      <c r="B16" s="44" t="s">
        <v>58</v>
      </c>
      <c r="C16" s="43"/>
      <c r="D16" s="43"/>
      <c r="E16" s="90" t="s">
        <v>99</v>
      </c>
      <c r="F16" s="67">
        <f aca="true" t="shared" si="2" ref="F16:O16">F8-F11</f>
        <v>0</v>
      </c>
      <c r="G16" s="124">
        <f t="shared" si="2"/>
        <v>0</v>
      </c>
      <c r="H16" s="67">
        <f t="shared" si="2"/>
        <v>-22</v>
      </c>
      <c r="I16" s="124">
        <f t="shared" si="2"/>
        <v>-31</v>
      </c>
      <c r="J16" s="67">
        <f t="shared" si="2"/>
        <v>0</v>
      </c>
      <c r="K16" s="124">
        <f t="shared" si="2"/>
        <v>0</v>
      </c>
      <c r="L16" s="67">
        <f t="shared" si="2"/>
        <v>0</v>
      </c>
      <c r="M16" s="124">
        <f t="shared" si="2"/>
        <v>0</v>
      </c>
      <c r="N16" s="67">
        <f t="shared" si="2"/>
        <v>0</v>
      </c>
      <c r="O16" s="124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79"/>
      <c r="B17" s="44" t="s">
        <v>59</v>
      </c>
      <c r="C17" s="43"/>
      <c r="D17" s="43"/>
      <c r="E17" s="34"/>
      <c r="F17" s="69"/>
      <c r="G17" s="127"/>
      <c r="H17" s="118">
        <v>0</v>
      </c>
      <c r="I17" s="119">
        <v>0</v>
      </c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80"/>
      <c r="B18" s="47" t="s">
        <v>60</v>
      </c>
      <c r="C18" s="31"/>
      <c r="D18" s="31"/>
      <c r="E18" s="17"/>
      <c r="F18" s="129"/>
      <c r="G18" s="130"/>
      <c r="H18" s="131">
        <v>0</v>
      </c>
      <c r="I18" s="132">
        <v>0</v>
      </c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79" t="s">
        <v>84</v>
      </c>
      <c r="B19" s="50" t="s">
        <v>61</v>
      </c>
      <c r="C19" s="51"/>
      <c r="D19" s="51"/>
      <c r="E19" s="95"/>
      <c r="F19" s="65">
        <v>1463</v>
      </c>
      <c r="G19" s="134">
        <v>1406</v>
      </c>
      <c r="H19" s="66">
        <v>0</v>
      </c>
      <c r="I19" s="135">
        <v>0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79"/>
      <c r="B20" s="19"/>
      <c r="C20" s="30" t="s">
        <v>62</v>
      </c>
      <c r="D20" s="43"/>
      <c r="E20" s="90"/>
      <c r="F20" s="69">
        <v>0</v>
      </c>
      <c r="G20" s="127">
        <v>0</v>
      </c>
      <c r="H20" s="70">
        <v>0</v>
      </c>
      <c r="I20" s="116">
        <v>0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79"/>
      <c r="B21" s="9" t="s">
        <v>63</v>
      </c>
      <c r="C21" s="63"/>
      <c r="D21" s="63"/>
      <c r="E21" s="89" t="s">
        <v>100</v>
      </c>
      <c r="F21" s="137">
        <v>1463</v>
      </c>
      <c r="G21" s="138">
        <v>1406</v>
      </c>
      <c r="H21" s="120">
        <v>0</v>
      </c>
      <c r="I21" s="122">
        <v>0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79"/>
      <c r="B22" s="50" t="s">
        <v>64</v>
      </c>
      <c r="C22" s="51"/>
      <c r="D22" s="51"/>
      <c r="E22" s="95" t="s">
        <v>101</v>
      </c>
      <c r="F22" s="65">
        <v>1463</v>
      </c>
      <c r="G22" s="134">
        <v>1406</v>
      </c>
      <c r="H22" s="66">
        <v>27</v>
      </c>
      <c r="I22" s="135">
        <v>71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79"/>
      <c r="B23" s="7" t="s">
        <v>65</v>
      </c>
      <c r="C23" s="52" t="s">
        <v>66</v>
      </c>
      <c r="D23" s="53"/>
      <c r="E23" s="94"/>
      <c r="F23" s="67">
        <v>1463</v>
      </c>
      <c r="G23" s="124">
        <v>1406</v>
      </c>
      <c r="H23" s="68">
        <v>0</v>
      </c>
      <c r="I23" s="125">
        <v>0</v>
      </c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79"/>
      <c r="B24" s="44" t="s">
        <v>102</v>
      </c>
      <c r="C24" s="43"/>
      <c r="D24" s="43"/>
      <c r="E24" s="90" t="s">
        <v>103</v>
      </c>
      <c r="F24" s="69">
        <f aca="true" t="shared" si="3" ref="F24:O24">F21-F22</f>
        <v>0</v>
      </c>
      <c r="G24" s="127">
        <f t="shared" si="3"/>
        <v>0</v>
      </c>
      <c r="H24" s="69">
        <f t="shared" si="3"/>
        <v>-27</v>
      </c>
      <c r="I24" s="127">
        <f t="shared" si="3"/>
        <v>-71</v>
      </c>
      <c r="J24" s="69">
        <f t="shared" si="3"/>
        <v>0</v>
      </c>
      <c r="K24" s="127">
        <f t="shared" si="3"/>
        <v>0</v>
      </c>
      <c r="L24" s="69">
        <f t="shared" si="3"/>
        <v>0</v>
      </c>
      <c r="M24" s="127">
        <f t="shared" si="3"/>
        <v>0</v>
      </c>
      <c r="N24" s="69">
        <f t="shared" si="3"/>
        <v>0</v>
      </c>
      <c r="O24" s="127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79"/>
      <c r="B25" s="100" t="s">
        <v>67</v>
      </c>
      <c r="C25" s="53"/>
      <c r="D25" s="53"/>
      <c r="E25" s="281" t="s">
        <v>104</v>
      </c>
      <c r="F25" s="293"/>
      <c r="G25" s="291">
        <v>0</v>
      </c>
      <c r="H25" s="289">
        <v>27</v>
      </c>
      <c r="I25" s="291">
        <v>71</v>
      </c>
      <c r="J25" s="289"/>
      <c r="K25" s="291"/>
      <c r="L25" s="289"/>
      <c r="M25" s="291"/>
      <c r="N25" s="289"/>
      <c r="O25" s="291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79"/>
      <c r="B26" s="9" t="s">
        <v>68</v>
      </c>
      <c r="C26" s="63"/>
      <c r="D26" s="63"/>
      <c r="E26" s="282"/>
      <c r="F26" s="294"/>
      <c r="G26" s="292"/>
      <c r="H26" s="290"/>
      <c r="I26" s="292"/>
      <c r="J26" s="290"/>
      <c r="K26" s="292"/>
      <c r="L26" s="290"/>
      <c r="M26" s="292"/>
      <c r="N26" s="290"/>
      <c r="O26" s="292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80"/>
      <c r="B27" s="47" t="s">
        <v>105</v>
      </c>
      <c r="C27" s="31"/>
      <c r="D27" s="31"/>
      <c r="E27" s="91" t="s">
        <v>106</v>
      </c>
      <c r="F27" s="72">
        <f aca="true" t="shared" si="4" ref="F27:O27">F24+F25</f>
        <v>0</v>
      </c>
      <c r="G27" s="139">
        <f t="shared" si="4"/>
        <v>0</v>
      </c>
      <c r="H27" s="72">
        <f t="shared" si="4"/>
        <v>0</v>
      </c>
      <c r="I27" s="139">
        <f t="shared" si="4"/>
        <v>0</v>
      </c>
      <c r="J27" s="72">
        <f t="shared" si="4"/>
        <v>0</v>
      </c>
      <c r="K27" s="139">
        <f t="shared" si="4"/>
        <v>0</v>
      </c>
      <c r="L27" s="72">
        <f t="shared" si="4"/>
        <v>0</v>
      </c>
      <c r="M27" s="139">
        <f t="shared" si="4"/>
        <v>0</v>
      </c>
      <c r="N27" s="72">
        <f t="shared" si="4"/>
        <v>0</v>
      </c>
      <c r="O27" s="139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72" t="s">
        <v>69</v>
      </c>
      <c r="B30" s="273"/>
      <c r="C30" s="273"/>
      <c r="D30" s="273"/>
      <c r="E30" s="274"/>
      <c r="F30" s="295"/>
      <c r="G30" s="296"/>
      <c r="H30" s="295"/>
      <c r="I30" s="296"/>
      <c r="J30" s="295"/>
      <c r="K30" s="296"/>
      <c r="L30" s="295"/>
      <c r="M30" s="296"/>
      <c r="N30" s="295"/>
      <c r="O30" s="296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75"/>
      <c r="B31" s="276"/>
      <c r="C31" s="276"/>
      <c r="D31" s="276"/>
      <c r="E31" s="277"/>
      <c r="F31" s="109" t="s">
        <v>246</v>
      </c>
      <c r="G31" s="143" t="s">
        <v>2</v>
      </c>
      <c r="H31" s="109" t="s">
        <v>246</v>
      </c>
      <c r="I31" s="143" t="s">
        <v>2</v>
      </c>
      <c r="J31" s="109" t="s">
        <v>246</v>
      </c>
      <c r="K31" s="144" t="s">
        <v>2</v>
      </c>
      <c r="L31" s="109" t="s">
        <v>246</v>
      </c>
      <c r="M31" s="143" t="s">
        <v>2</v>
      </c>
      <c r="N31" s="109" t="s">
        <v>246</v>
      </c>
      <c r="O31" s="145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78" t="s">
        <v>85</v>
      </c>
      <c r="B32" s="55" t="s">
        <v>50</v>
      </c>
      <c r="C32" s="56"/>
      <c r="D32" s="56"/>
      <c r="E32" s="15" t="s">
        <v>41</v>
      </c>
      <c r="F32" s="66">
        <v>122</v>
      </c>
      <c r="G32" s="147">
        <v>198</v>
      </c>
      <c r="H32" s="110">
        <v>250</v>
      </c>
      <c r="I32" s="112">
        <v>250</v>
      </c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85"/>
      <c r="B33" s="8"/>
      <c r="C33" s="52" t="s">
        <v>70</v>
      </c>
      <c r="D33" s="53"/>
      <c r="E33" s="98"/>
      <c r="F33" s="68">
        <v>86</v>
      </c>
      <c r="G33" s="150">
        <v>162</v>
      </c>
      <c r="H33" s="68">
        <v>248</v>
      </c>
      <c r="I33" s="125">
        <v>248</v>
      </c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85"/>
      <c r="B34" s="8"/>
      <c r="C34" s="24"/>
      <c r="D34" s="30" t="s">
        <v>71</v>
      </c>
      <c r="E34" s="93"/>
      <c r="F34" s="70">
        <v>0</v>
      </c>
      <c r="G34" s="115">
        <v>0</v>
      </c>
      <c r="H34" s="70">
        <v>248</v>
      </c>
      <c r="I34" s="116">
        <v>248</v>
      </c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85"/>
      <c r="B35" s="10"/>
      <c r="C35" s="62" t="s">
        <v>72</v>
      </c>
      <c r="D35" s="63"/>
      <c r="E35" s="99"/>
      <c r="F35" s="120">
        <v>36</v>
      </c>
      <c r="G35" s="121">
        <v>36</v>
      </c>
      <c r="H35" s="120">
        <v>2</v>
      </c>
      <c r="I35" s="122">
        <v>2</v>
      </c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85"/>
      <c r="B36" s="50" t="s">
        <v>53</v>
      </c>
      <c r="C36" s="51"/>
      <c r="D36" s="51"/>
      <c r="E36" s="15" t="s">
        <v>42</v>
      </c>
      <c r="F36" s="65">
        <v>111</v>
      </c>
      <c r="G36" s="124">
        <v>187</v>
      </c>
      <c r="H36" s="66">
        <v>56</v>
      </c>
      <c r="I36" s="135">
        <v>55</v>
      </c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85"/>
      <c r="B37" s="8"/>
      <c r="C37" s="30" t="s">
        <v>73</v>
      </c>
      <c r="D37" s="43"/>
      <c r="E37" s="93"/>
      <c r="F37" s="69">
        <v>111</v>
      </c>
      <c r="G37" s="127">
        <v>187</v>
      </c>
      <c r="H37" s="70">
        <v>56</v>
      </c>
      <c r="I37" s="116">
        <v>55</v>
      </c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85"/>
      <c r="B38" s="10"/>
      <c r="C38" s="30" t="s">
        <v>74</v>
      </c>
      <c r="D38" s="43"/>
      <c r="E38" s="93"/>
      <c r="F38" s="69">
        <v>0</v>
      </c>
      <c r="G38" s="127">
        <v>0</v>
      </c>
      <c r="H38" s="70"/>
      <c r="I38" s="116">
        <v>0</v>
      </c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86"/>
      <c r="B39" s="11" t="s">
        <v>75</v>
      </c>
      <c r="C39" s="12"/>
      <c r="D39" s="12"/>
      <c r="E39" s="97" t="s">
        <v>108</v>
      </c>
      <c r="F39" s="72">
        <f>F32-F36</f>
        <v>11</v>
      </c>
      <c r="G39" s="139">
        <f aca="true" t="shared" si="5" ref="G39:O39">G32-G36</f>
        <v>11</v>
      </c>
      <c r="H39" s="72">
        <f t="shared" si="5"/>
        <v>194</v>
      </c>
      <c r="I39" s="139">
        <f t="shared" si="5"/>
        <v>195</v>
      </c>
      <c r="J39" s="72">
        <f t="shared" si="5"/>
        <v>0</v>
      </c>
      <c r="K39" s="139">
        <f t="shared" si="5"/>
        <v>0</v>
      </c>
      <c r="L39" s="72">
        <f t="shared" si="5"/>
        <v>0</v>
      </c>
      <c r="M39" s="139">
        <f t="shared" si="5"/>
        <v>0</v>
      </c>
      <c r="N39" s="72">
        <f t="shared" si="5"/>
        <v>0</v>
      </c>
      <c r="O39" s="139">
        <f t="shared" si="5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78" t="s">
        <v>86</v>
      </c>
      <c r="B40" s="50" t="s">
        <v>76</v>
      </c>
      <c r="C40" s="51"/>
      <c r="D40" s="51"/>
      <c r="E40" s="15" t="s">
        <v>44</v>
      </c>
      <c r="F40" s="65">
        <v>0</v>
      </c>
      <c r="G40" s="134">
        <v>0</v>
      </c>
      <c r="H40" s="66">
        <v>928</v>
      </c>
      <c r="I40" s="135">
        <v>572</v>
      </c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87"/>
      <c r="B41" s="10"/>
      <c r="C41" s="30" t="s">
        <v>77</v>
      </c>
      <c r="D41" s="43"/>
      <c r="E41" s="93"/>
      <c r="F41" s="153">
        <v>0</v>
      </c>
      <c r="G41" s="154">
        <v>0</v>
      </c>
      <c r="H41" s="151">
        <v>267</v>
      </c>
      <c r="I41" s="152">
        <v>246</v>
      </c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87"/>
      <c r="B42" s="50" t="s">
        <v>64</v>
      </c>
      <c r="C42" s="51"/>
      <c r="D42" s="51"/>
      <c r="E42" s="15" t="s">
        <v>45</v>
      </c>
      <c r="F42" s="65">
        <v>11</v>
      </c>
      <c r="G42" s="134">
        <v>11</v>
      </c>
      <c r="H42" s="66">
        <v>425</v>
      </c>
      <c r="I42" s="135">
        <v>348</v>
      </c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87"/>
      <c r="B43" s="10"/>
      <c r="C43" s="30" t="s">
        <v>78</v>
      </c>
      <c r="D43" s="43"/>
      <c r="E43" s="93"/>
      <c r="F43" s="69">
        <v>0</v>
      </c>
      <c r="G43" s="127">
        <v>0</v>
      </c>
      <c r="H43" s="70">
        <v>130</v>
      </c>
      <c r="I43" s="116">
        <v>72</v>
      </c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88"/>
      <c r="B44" s="47" t="s">
        <v>75</v>
      </c>
      <c r="C44" s="31"/>
      <c r="D44" s="31"/>
      <c r="E44" s="97" t="s">
        <v>109</v>
      </c>
      <c r="F44" s="129">
        <f>F40-F42</f>
        <v>-11</v>
      </c>
      <c r="G44" s="130">
        <f aca="true" t="shared" si="6" ref="G44:O44">G40-G42</f>
        <v>-11</v>
      </c>
      <c r="H44" s="129">
        <f t="shared" si="6"/>
        <v>503</v>
      </c>
      <c r="I44" s="130">
        <f t="shared" si="6"/>
        <v>224</v>
      </c>
      <c r="J44" s="129">
        <f t="shared" si="6"/>
        <v>0</v>
      </c>
      <c r="K44" s="130">
        <f t="shared" si="6"/>
        <v>0</v>
      </c>
      <c r="L44" s="129">
        <f t="shared" si="6"/>
        <v>0</v>
      </c>
      <c r="M44" s="130">
        <f t="shared" si="6"/>
        <v>0</v>
      </c>
      <c r="N44" s="129">
        <f t="shared" si="6"/>
        <v>0</v>
      </c>
      <c r="O44" s="130">
        <f t="shared" si="6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63" t="s">
        <v>87</v>
      </c>
      <c r="B45" s="25" t="s">
        <v>79</v>
      </c>
      <c r="C45" s="20"/>
      <c r="D45" s="20"/>
      <c r="E45" s="96" t="s">
        <v>110</v>
      </c>
      <c r="F45" s="155">
        <f>F39+F44</f>
        <v>0</v>
      </c>
      <c r="G45" s="156">
        <f aca="true" t="shared" si="7" ref="G45:O45">G39+G44</f>
        <v>0</v>
      </c>
      <c r="H45" s="155">
        <f t="shared" si="7"/>
        <v>697</v>
      </c>
      <c r="I45" s="156">
        <f t="shared" si="7"/>
        <v>419</v>
      </c>
      <c r="J45" s="155">
        <f t="shared" si="7"/>
        <v>0</v>
      </c>
      <c r="K45" s="156">
        <f t="shared" si="7"/>
        <v>0</v>
      </c>
      <c r="L45" s="155">
        <f t="shared" si="7"/>
        <v>0</v>
      </c>
      <c r="M45" s="156">
        <f t="shared" si="7"/>
        <v>0</v>
      </c>
      <c r="N45" s="155">
        <f t="shared" si="7"/>
        <v>0</v>
      </c>
      <c r="O45" s="156">
        <f t="shared" si="7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64"/>
      <c r="B46" s="44" t="s">
        <v>80</v>
      </c>
      <c r="C46" s="43"/>
      <c r="D46" s="43"/>
      <c r="E46" s="43"/>
      <c r="F46" s="153">
        <v>0</v>
      </c>
      <c r="G46" s="154">
        <v>0</v>
      </c>
      <c r="H46" s="151"/>
      <c r="I46" s="152">
        <v>0</v>
      </c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64"/>
      <c r="B47" s="44" t="s">
        <v>81</v>
      </c>
      <c r="C47" s="43"/>
      <c r="D47" s="43"/>
      <c r="E47" s="43"/>
      <c r="F47" s="69">
        <v>0</v>
      </c>
      <c r="G47" s="127">
        <v>0</v>
      </c>
      <c r="H47" s="70"/>
      <c r="I47" s="116">
        <v>0</v>
      </c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65"/>
      <c r="B48" s="47" t="s">
        <v>82</v>
      </c>
      <c r="C48" s="31"/>
      <c r="D48" s="31"/>
      <c r="E48" s="31"/>
      <c r="F48" s="73">
        <v>0</v>
      </c>
      <c r="G48" s="157">
        <v>0</v>
      </c>
      <c r="H48" s="73"/>
      <c r="I48" s="158">
        <v>0</v>
      </c>
      <c r="J48" s="73"/>
      <c r="K48" s="159"/>
      <c r="L48" s="73"/>
      <c r="M48" s="157"/>
      <c r="N48" s="73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N25:N26"/>
    <mergeCell ref="O25:O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F6:G6"/>
    <mergeCell ref="H6:I6"/>
    <mergeCell ref="N6:O6"/>
    <mergeCell ref="L6:M6"/>
    <mergeCell ref="A32:A39"/>
    <mergeCell ref="A40:A44"/>
    <mergeCell ref="J25:J26"/>
    <mergeCell ref="K25:K26"/>
    <mergeCell ref="F25:F26"/>
    <mergeCell ref="G25:G2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10" sqref="E10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">
        <v>248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86108</v>
      </c>
      <c r="G9" s="74">
        <f>F9/$F$27*100</f>
        <v>19.386882086474124</v>
      </c>
      <c r="H9" s="66">
        <v>80323</v>
      </c>
      <c r="I9" s="79">
        <f aca="true" t="shared" si="0" ref="I9:I45">(F9/H9-1)*100</f>
        <v>7.202171233644172</v>
      </c>
    </row>
    <row r="10" spans="1:9" ht="18" customHeight="1">
      <c r="A10" s="257"/>
      <c r="B10" s="257"/>
      <c r="C10" s="7"/>
      <c r="D10" s="52" t="s">
        <v>23</v>
      </c>
      <c r="E10" s="53"/>
      <c r="F10" s="67">
        <v>27420</v>
      </c>
      <c r="G10" s="75">
        <f aca="true" t="shared" si="1" ref="G10:G27">F10/$F$27*100</f>
        <v>6.173506605787156</v>
      </c>
      <c r="H10" s="68">
        <v>26797</v>
      </c>
      <c r="I10" s="80">
        <f t="shared" si="0"/>
        <v>2.3248871142292016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20807</v>
      </c>
      <c r="G11" s="76">
        <f t="shared" si="1"/>
        <v>4.684615315339656</v>
      </c>
      <c r="H11" s="70">
        <v>21032</v>
      </c>
      <c r="I11" s="81">
        <f t="shared" si="0"/>
        <v>-1.0697984024343854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3240</v>
      </c>
      <c r="G12" s="76">
        <f t="shared" si="1"/>
        <v>0.7294734282549374</v>
      </c>
      <c r="H12" s="70">
        <v>2787</v>
      </c>
      <c r="I12" s="81">
        <f t="shared" si="0"/>
        <v>16.254036598493006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293</v>
      </c>
      <c r="G13" s="76">
        <f t="shared" si="1"/>
        <v>0.06596781311070886</v>
      </c>
      <c r="H13" s="70">
        <v>285</v>
      </c>
      <c r="I13" s="81">
        <f t="shared" si="0"/>
        <v>2.807017543859658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15159</v>
      </c>
      <c r="G14" s="74">
        <f t="shared" si="1"/>
        <v>3.412990030529814</v>
      </c>
      <c r="H14" s="66">
        <v>13512</v>
      </c>
      <c r="I14" s="82">
        <f t="shared" si="0"/>
        <v>12.189165186500883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796</v>
      </c>
      <c r="G15" s="76">
        <f t="shared" si="1"/>
        <v>0.17921631138608957</v>
      </c>
      <c r="H15" s="70">
        <v>715</v>
      </c>
      <c r="I15" s="81">
        <f t="shared" si="0"/>
        <v>11.328671328671325</v>
      </c>
    </row>
    <row r="16" spans="1:9" ht="18" customHeight="1">
      <c r="A16" s="257"/>
      <c r="B16" s="257"/>
      <c r="C16" s="7"/>
      <c r="D16" s="16"/>
      <c r="E16" s="29" t="s">
        <v>29</v>
      </c>
      <c r="F16" s="67">
        <v>14363</v>
      </c>
      <c r="G16" s="75">
        <f t="shared" si="1"/>
        <v>3.233773719143724</v>
      </c>
      <c r="H16" s="68">
        <v>12796</v>
      </c>
      <c r="I16" s="80">
        <f t="shared" si="0"/>
        <v>12.246014379493598</v>
      </c>
    </row>
    <row r="17" spans="1:9" ht="18" customHeight="1">
      <c r="A17" s="257"/>
      <c r="B17" s="257"/>
      <c r="C17" s="7"/>
      <c r="D17" s="261" t="s">
        <v>30</v>
      </c>
      <c r="E17" s="297"/>
      <c r="F17" s="67">
        <v>9455</v>
      </c>
      <c r="G17" s="75">
        <f t="shared" si="1"/>
        <v>2.128756563009393</v>
      </c>
      <c r="H17" s="68">
        <v>7889</v>
      </c>
      <c r="I17" s="80">
        <f t="shared" si="0"/>
        <v>19.85042464190645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1785</v>
      </c>
      <c r="G18" s="76">
        <f t="shared" si="1"/>
        <v>0.4018858238997109</v>
      </c>
      <c r="H18" s="70">
        <v>2013</v>
      </c>
      <c r="I18" s="81">
        <f t="shared" si="0"/>
        <v>-11.326378539493298</v>
      </c>
    </row>
    <row r="19" spans="1:9" ht="18" customHeight="1">
      <c r="A19" s="257"/>
      <c r="B19" s="257"/>
      <c r="C19" s="10"/>
      <c r="D19" s="261" t="s">
        <v>95</v>
      </c>
      <c r="E19" s="262"/>
      <c r="F19" s="242" t="s">
        <v>249</v>
      </c>
      <c r="G19" s="76" t="e">
        <f t="shared" si="1"/>
        <v>#VALUE!</v>
      </c>
      <c r="H19" s="70" t="s">
        <v>250</v>
      </c>
      <c r="I19" s="81" t="e">
        <f t="shared" si="0"/>
        <v>#VALUE!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16508</v>
      </c>
      <c r="G20" s="76">
        <f t="shared" si="1"/>
        <v>3.7167121461828727</v>
      </c>
      <c r="H20" s="70">
        <v>14053</v>
      </c>
      <c r="I20" s="81">
        <f t="shared" si="0"/>
        <v>17.46957944922791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146254</v>
      </c>
      <c r="G21" s="76">
        <f t="shared" si="1"/>
        <v>32.92852060987581</v>
      </c>
      <c r="H21" s="70">
        <v>144862</v>
      </c>
      <c r="I21" s="81">
        <f t="shared" si="0"/>
        <v>0.9609145255484508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5291</v>
      </c>
      <c r="G22" s="76">
        <f t="shared" si="1"/>
        <v>1.1912481200298994</v>
      </c>
      <c r="H22" s="70">
        <v>4405</v>
      </c>
      <c r="I22" s="81">
        <f t="shared" si="0"/>
        <v>20.113507377979566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61029</v>
      </c>
      <c r="G23" s="76">
        <f t="shared" si="1"/>
        <v>13.740442547213142</v>
      </c>
      <c r="H23" s="70">
        <v>74434</v>
      </c>
      <c r="I23" s="81">
        <f t="shared" si="0"/>
        <v>-18.009243087836204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1065</v>
      </c>
      <c r="G24" s="76">
        <f t="shared" si="1"/>
        <v>0.2397806176208359</v>
      </c>
      <c r="H24" s="70">
        <v>1308</v>
      </c>
      <c r="I24" s="81">
        <f t="shared" si="0"/>
        <v>-18.577981651376152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58891</v>
      </c>
      <c r="G25" s="76">
        <f t="shared" si="1"/>
        <v>13.259080143012817</v>
      </c>
      <c r="H25" s="70">
        <v>61756</v>
      </c>
      <c r="I25" s="81">
        <f t="shared" si="0"/>
        <v>-4.639225338428654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69010</v>
      </c>
      <c r="G26" s="77">
        <f t="shared" si="1"/>
        <v>15.537333729590506</v>
      </c>
      <c r="H26" s="243">
        <v>70278</v>
      </c>
      <c r="I26" s="83">
        <f t="shared" si="0"/>
        <v>-1.8042630695238926</v>
      </c>
    </row>
    <row r="27" spans="1:9" ht="18" customHeight="1">
      <c r="A27" s="257"/>
      <c r="B27" s="258"/>
      <c r="C27" s="47" t="s">
        <v>10</v>
      </c>
      <c r="D27" s="31"/>
      <c r="E27" s="31"/>
      <c r="F27" s="72">
        <f>SUM(F9,F20:F26)</f>
        <v>444156</v>
      </c>
      <c r="G27" s="78">
        <f t="shared" si="1"/>
        <v>100</v>
      </c>
      <c r="H27" s="72">
        <f>SUM(H9,H20:H26)</f>
        <v>451419</v>
      </c>
      <c r="I27" s="84">
        <f t="shared" si="0"/>
        <v>-1.6089265183787171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197778</v>
      </c>
      <c r="G28" s="74">
        <f aca="true" t="shared" si="2" ref="G28:G45">F28/$F$45*100</f>
        <v>46.2919055053237</v>
      </c>
      <c r="H28" s="65">
        <v>195513</v>
      </c>
      <c r="I28" s="85">
        <f t="shared" si="0"/>
        <v>1.1584907397462096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121719</v>
      </c>
      <c r="G29" s="76">
        <f t="shared" si="2"/>
        <v>28.48954103187662</v>
      </c>
      <c r="H29" s="69">
        <v>118733</v>
      </c>
      <c r="I29" s="86">
        <f t="shared" si="0"/>
        <v>2.5148863416236455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9723</v>
      </c>
      <c r="G30" s="76">
        <f t="shared" si="2"/>
        <v>2.275764732317357</v>
      </c>
      <c r="H30" s="69">
        <v>9283</v>
      </c>
      <c r="I30" s="86">
        <f t="shared" si="0"/>
        <v>4.739847032209421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66336</v>
      </c>
      <c r="G31" s="76">
        <f t="shared" si="2"/>
        <v>15.526599741129713</v>
      </c>
      <c r="H31" s="69">
        <v>67497</v>
      </c>
      <c r="I31" s="86">
        <f t="shared" si="0"/>
        <v>-1.7200764478421227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v>129533</v>
      </c>
      <c r="G32" s="74">
        <f t="shared" si="2"/>
        <v>30.31848535135907</v>
      </c>
      <c r="H32" s="65">
        <v>142483</v>
      </c>
      <c r="I32" s="85">
        <f t="shared" si="0"/>
        <v>-9.088803576567027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15958</v>
      </c>
      <c r="G33" s="76">
        <f t="shared" si="2"/>
        <v>3.7351284169824526</v>
      </c>
      <c r="H33" s="69">
        <v>14500</v>
      </c>
      <c r="I33" s="86">
        <f t="shared" si="0"/>
        <v>10.055172413793102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1651</v>
      </c>
      <c r="G34" s="76">
        <f t="shared" si="2"/>
        <v>0.38643295002118244</v>
      </c>
      <c r="H34" s="69">
        <v>1586</v>
      </c>
      <c r="I34" s="86">
        <f t="shared" si="0"/>
        <v>4.098360655737698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80137</v>
      </c>
      <c r="G35" s="76">
        <f t="shared" si="2"/>
        <v>18.756860881797394</v>
      </c>
      <c r="H35" s="69">
        <v>74875</v>
      </c>
      <c r="I35" s="86">
        <f t="shared" si="0"/>
        <v>7.027712854757939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81</v>
      </c>
      <c r="G36" s="76">
        <f t="shared" si="2"/>
        <v>0.018958854604309978</v>
      </c>
      <c r="H36" s="69">
        <v>46</v>
      </c>
      <c r="I36" s="86">
        <f t="shared" si="0"/>
        <v>76.08695652173914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6429</v>
      </c>
      <c r="G37" s="76">
        <f t="shared" si="2"/>
        <v>1.5047713117420847</v>
      </c>
      <c r="H37" s="69">
        <v>23774</v>
      </c>
      <c r="I37" s="86">
        <f t="shared" si="0"/>
        <v>-72.95785311685034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25277</v>
      </c>
      <c r="G38" s="76">
        <f t="shared" si="2"/>
        <v>5.916332936211647</v>
      </c>
      <c r="H38" s="69">
        <v>27701</v>
      </c>
      <c r="I38" s="86">
        <f t="shared" si="0"/>
        <v>-8.750586621421608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99930</v>
      </c>
      <c r="G39" s="74">
        <f t="shared" si="2"/>
        <v>23.389609143317237</v>
      </c>
      <c r="H39" s="65">
        <v>96357</v>
      </c>
      <c r="I39" s="85">
        <f t="shared" si="0"/>
        <v>3.7080855568355275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99379</v>
      </c>
      <c r="G40" s="75">
        <f t="shared" si="2"/>
        <v>23.260642120021252</v>
      </c>
      <c r="H40" s="67">
        <v>95635</v>
      </c>
      <c r="I40" s="87">
        <f t="shared" si="0"/>
        <v>3.914884717937994</v>
      </c>
    </row>
    <row r="41" spans="1:9" ht="18" customHeight="1">
      <c r="A41" s="257"/>
      <c r="B41" s="257"/>
      <c r="C41" s="7"/>
      <c r="D41" s="16"/>
      <c r="E41" s="103" t="s">
        <v>92</v>
      </c>
      <c r="F41" s="69">
        <v>50958</v>
      </c>
      <c r="G41" s="76">
        <f t="shared" si="2"/>
        <v>11.927226085511457</v>
      </c>
      <c r="H41" s="69">
        <v>52723</v>
      </c>
      <c r="I41" s="88">
        <f t="shared" si="0"/>
        <v>-3.347685071031614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40783</v>
      </c>
      <c r="G42" s="76">
        <f t="shared" si="2"/>
        <v>9.545666263303382</v>
      </c>
      <c r="H42" s="69">
        <v>33156</v>
      </c>
      <c r="I42" s="88">
        <f t="shared" si="0"/>
        <v>23.00337797080467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551</v>
      </c>
      <c r="G43" s="76">
        <f t="shared" si="2"/>
        <v>0.12896702329598517</v>
      </c>
      <c r="H43" s="67">
        <v>551</v>
      </c>
      <c r="I43" s="160">
        <f t="shared" si="0"/>
        <v>0</v>
      </c>
    </row>
    <row r="44" spans="1:9" ht="18" customHeight="1">
      <c r="A44" s="257"/>
      <c r="B44" s="257"/>
      <c r="C44" s="11"/>
      <c r="D44" s="48" t="s">
        <v>40</v>
      </c>
      <c r="E44" s="49"/>
      <c r="F44" s="241" t="s">
        <v>249</v>
      </c>
      <c r="G44" s="78" t="e">
        <f t="shared" si="2"/>
        <v>#VALUE!</v>
      </c>
      <c r="H44" s="252" t="s">
        <v>249</v>
      </c>
      <c r="I44" s="83" t="e">
        <f t="shared" si="0"/>
        <v>#VALUE!</v>
      </c>
    </row>
    <row r="45" spans="1:9" ht="18" customHeight="1">
      <c r="A45" s="258"/>
      <c r="B45" s="258"/>
      <c r="C45" s="11" t="s">
        <v>19</v>
      </c>
      <c r="D45" s="12"/>
      <c r="E45" s="12"/>
      <c r="F45" s="73">
        <f>SUM(F28,F32,F39)</f>
        <v>427241</v>
      </c>
      <c r="G45" s="78">
        <f t="shared" si="2"/>
        <v>100</v>
      </c>
      <c r="H45" s="73">
        <f>SUM(H28,H32,H39)</f>
        <v>434353</v>
      </c>
      <c r="I45" s="161">
        <f t="shared" si="0"/>
        <v>-1.6373778930961702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2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14" sqref="I14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2" t="s">
        <v>0</v>
      </c>
      <c r="B1" s="162"/>
      <c r="C1" s="101" t="s">
        <v>248</v>
      </c>
      <c r="D1" s="163"/>
      <c r="E1" s="163"/>
    </row>
    <row r="4" ht="13.5">
      <c r="A4" s="164" t="s">
        <v>114</v>
      </c>
    </row>
    <row r="5" ht="13.5">
      <c r="I5" s="14" t="s">
        <v>115</v>
      </c>
    </row>
    <row r="6" spans="1:9" s="169" customFormat="1" ht="29.25" customHeight="1">
      <c r="A6" s="165" t="s">
        <v>116</v>
      </c>
      <c r="B6" s="166"/>
      <c r="C6" s="166"/>
      <c r="D6" s="167"/>
      <c r="E6" s="168" t="s">
        <v>233</v>
      </c>
      <c r="F6" s="168" t="s">
        <v>234</v>
      </c>
      <c r="G6" s="168" t="s">
        <v>235</v>
      </c>
      <c r="H6" s="168" t="s">
        <v>236</v>
      </c>
      <c r="I6" s="168" t="s">
        <v>242</v>
      </c>
    </row>
    <row r="7" spans="1:9" ht="27" customHeight="1">
      <c r="A7" s="298" t="s">
        <v>117</v>
      </c>
      <c r="B7" s="55" t="s">
        <v>118</v>
      </c>
      <c r="C7" s="56"/>
      <c r="D7" s="92" t="s">
        <v>119</v>
      </c>
      <c r="E7" s="244">
        <v>470394</v>
      </c>
      <c r="F7" s="170">
        <v>453885</v>
      </c>
      <c r="G7" s="170">
        <v>443967</v>
      </c>
      <c r="H7" s="170">
        <v>451419</v>
      </c>
      <c r="I7" s="170">
        <v>444156</v>
      </c>
    </row>
    <row r="8" spans="1:9" ht="27" customHeight="1">
      <c r="A8" s="257"/>
      <c r="B8" s="9"/>
      <c r="C8" s="30" t="s">
        <v>120</v>
      </c>
      <c r="D8" s="90" t="s">
        <v>42</v>
      </c>
      <c r="E8" s="245">
        <v>228743</v>
      </c>
      <c r="F8" s="245">
        <v>232786</v>
      </c>
      <c r="G8" s="245">
        <v>236172</v>
      </c>
      <c r="H8" s="245">
        <v>239472</v>
      </c>
      <c r="I8" s="171">
        <v>249116</v>
      </c>
    </row>
    <row r="9" spans="1:9" ht="27" customHeight="1">
      <c r="A9" s="257"/>
      <c r="B9" s="44" t="s">
        <v>121</v>
      </c>
      <c r="C9" s="43"/>
      <c r="D9" s="93"/>
      <c r="E9" s="172">
        <v>451023</v>
      </c>
      <c r="F9" s="172">
        <v>438412</v>
      </c>
      <c r="G9" s="172">
        <v>429302</v>
      </c>
      <c r="H9" s="172">
        <v>434353</v>
      </c>
      <c r="I9" s="173">
        <v>427241</v>
      </c>
    </row>
    <row r="10" spans="1:9" ht="27" customHeight="1">
      <c r="A10" s="257"/>
      <c r="B10" s="44" t="s">
        <v>122</v>
      </c>
      <c r="C10" s="43"/>
      <c r="D10" s="93"/>
      <c r="E10" s="172">
        <v>19371</v>
      </c>
      <c r="F10" s="172">
        <v>15473</v>
      </c>
      <c r="G10" s="172">
        <v>14665</v>
      </c>
      <c r="H10" s="172">
        <v>17067</v>
      </c>
      <c r="I10" s="173">
        <v>16914</v>
      </c>
    </row>
    <row r="11" spans="1:9" ht="27" customHeight="1">
      <c r="A11" s="257"/>
      <c r="B11" s="44" t="s">
        <v>123</v>
      </c>
      <c r="C11" s="43"/>
      <c r="D11" s="93"/>
      <c r="E11" s="172">
        <v>13534</v>
      </c>
      <c r="F11" s="172">
        <v>9019</v>
      </c>
      <c r="G11" s="172">
        <v>10455</v>
      </c>
      <c r="H11" s="172">
        <v>12961</v>
      </c>
      <c r="I11" s="173">
        <v>11546</v>
      </c>
    </row>
    <row r="12" spans="1:9" ht="27" customHeight="1">
      <c r="A12" s="257"/>
      <c r="B12" s="44" t="s">
        <v>124</v>
      </c>
      <c r="C12" s="43"/>
      <c r="D12" s="93"/>
      <c r="E12" s="172">
        <v>5837</v>
      </c>
      <c r="F12" s="172">
        <v>6454</v>
      </c>
      <c r="G12" s="172">
        <v>4210</v>
      </c>
      <c r="H12" s="172">
        <v>4105</v>
      </c>
      <c r="I12" s="173">
        <v>5369</v>
      </c>
    </row>
    <row r="13" spans="1:9" ht="27" customHeight="1">
      <c r="A13" s="257"/>
      <c r="B13" s="44" t="s">
        <v>125</v>
      </c>
      <c r="C13" s="43"/>
      <c r="D13" s="98"/>
      <c r="E13" s="246">
        <v>555</v>
      </c>
      <c r="F13" s="246">
        <v>617</v>
      </c>
      <c r="G13" s="246">
        <v>-2244</v>
      </c>
      <c r="H13" s="246">
        <v>-105</v>
      </c>
      <c r="I13" s="174">
        <v>1263</v>
      </c>
    </row>
    <row r="14" spans="1:9" ht="27" customHeight="1">
      <c r="A14" s="257"/>
      <c r="B14" s="100" t="s">
        <v>126</v>
      </c>
      <c r="C14" s="53"/>
      <c r="D14" s="98"/>
      <c r="E14" s="246">
        <v>0</v>
      </c>
      <c r="F14" s="246">
        <v>0</v>
      </c>
      <c r="G14" s="246">
        <v>0</v>
      </c>
      <c r="H14" s="246">
        <v>0</v>
      </c>
      <c r="I14" s="246">
        <v>0</v>
      </c>
    </row>
    <row r="15" spans="1:9" ht="27" customHeight="1">
      <c r="A15" s="257"/>
      <c r="B15" s="45" t="s">
        <v>127</v>
      </c>
      <c r="C15" s="46"/>
      <c r="D15" s="175"/>
      <c r="E15" s="176">
        <v>3211</v>
      </c>
      <c r="F15" s="176">
        <v>3543</v>
      </c>
      <c r="G15" s="176">
        <v>-2181</v>
      </c>
      <c r="H15" s="176">
        <v>-1623</v>
      </c>
      <c r="I15" s="177">
        <v>1222</v>
      </c>
    </row>
    <row r="16" spans="1:9" ht="27" customHeight="1">
      <c r="A16" s="257"/>
      <c r="B16" s="178" t="s">
        <v>128</v>
      </c>
      <c r="C16" s="179"/>
      <c r="D16" s="180" t="s">
        <v>43</v>
      </c>
      <c r="E16" s="247">
        <v>95036</v>
      </c>
      <c r="F16" s="247">
        <v>87306</v>
      </c>
      <c r="G16" s="247">
        <v>80339</v>
      </c>
      <c r="H16" s="247">
        <v>88935</v>
      </c>
      <c r="I16" s="181">
        <v>78361</v>
      </c>
    </row>
    <row r="17" spans="1:9" ht="27" customHeight="1">
      <c r="A17" s="257"/>
      <c r="B17" s="44" t="s">
        <v>129</v>
      </c>
      <c r="C17" s="43"/>
      <c r="D17" s="90" t="s">
        <v>44</v>
      </c>
      <c r="E17" s="172">
        <v>49208</v>
      </c>
      <c r="F17" s="172">
        <v>48377</v>
      </c>
      <c r="G17" s="172">
        <v>41170</v>
      </c>
      <c r="H17" s="172">
        <v>47086</v>
      </c>
      <c r="I17" s="173">
        <v>51064</v>
      </c>
    </row>
    <row r="18" spans="1:9" ht="27" customHeight="1">
      <c r="A18" s="257"/>
      <c r="B18" s="44" t="s">
        <v>130</v>
      </c>
      <c r="C18" s="43"/>
      <c r="D18" s="90" t="s">
        <v>45</v>
      </c>
      <c r="E18" s="172">
        <v>705206</v>
      </c>
      <c r="F18" s="172">
        <v>706527</v>
      </c>
      <c r="G18" s="172">
        <v>720254</v>
      </c>
      <c r="H18" s="172">
        <v>722113</v>
      </c>
      <c r="I18" s="173">
        <v>721170</v>
      </c>
    </row>
    <row r="19" spans="1:9" ht="27" customHeight="1">
      <c r="A19" s="257"/>
      <c r="B19" s="44" t="s">
        <v>131</v>
      </c>
      <c r="C19" s="43"/>
      <c r="D19" s="90" t="s">
        <v>132</v>
      </c>
      <c r="E19" s="172">
        <f>E17+E18-E16</f>
        <v>659378</v>
      </c>
      <c r="F19" s="172">
        <f>F17+F18-F16</f>
        <v>667598</v>
      </c>
      <c r="G19" s="172">
        <f>G17+G18-G16</f>
        <v>681085</v>
      </c>
      <c r="H19" s="172">
        <f>H17+H18-H16</f>
        <v>680264</v>
      </c>
      <c r="I19" s="172">
        <f>I17+I18-I16</f>
        <v>693873</v>
      </c>
    </row>
    <row r="20" spans="1:9" ht="27" customHeight="1">
      <c r="A20" s="257"/>
      <c r="B20" s="44" t="s">
        <v>133</v>
      </c>
      <c r="C20" s="43"/>
      <c r="D20" s="93" t="s">
        <v>134</v>
      </c>
      <c r="E20" s="182">
        <f>E18/E8</f>
        <v>3.082962101572507</v>
      </c>
      <c r="F20" s="182">
        <f>F18/F8</f>
        <v>3.035092316548246</v>
      </c>
      <c r="G20" s="182">
        <f>G18/G8</f>
        <v>3.0497010653252716</v>
      </c>
      <c r="H20" s="182">
        <f>H18/H8</f>
        <v>3.015438130553885</v>
      </c>
      <c r="I20" s="182">
        <f>I18/I8</f>
        <v>2.8949164244769503</v>
      </c>
    </row>
    <row r="21" spans="1:9" ht="27" customHeight="1">
      <c r="A21" s="257"/>
      <c r="B21" s="44" t="s">
        <v>135</v>
      </c>
      <c r="C21" s="43"/>
      <c r="D21" s="93" t="s">
        <v>136</v>
      </c>
      <c r="E21" s="182">
        <f>E19/E8</f>
        <v>2.8826149871252893</v>
      </c>
      <c r="F21" s="182">
        <f>F19/F8</f>
        <v>2.867861469332348</v>
      </c>
      <c r="G21" s="182">
        <f>G19/G8</f>
        <v>2.883851599681588</v>
      </c>
      <c r="H21" s="182">
        <f>H19/H8</f>
        <v>2.8406828355715907</v>
      </c>
      <c r="I21" s="182">
        <f>I19/I8</f>
        <v>2.7853409656545547</v>
      </c>
    </row>
    <row r="22" spans="1:9" ht="27" customHeight="1">
      <c r="A22" s="257"/>
      <c r="B22" s="44" t="s">
        <v>137</v>
      </c>
      <c r="C22" s="43"/>
      <c r="D22" s="93" t="s">
        <v>138</v>
      </c>
      <c r="E22" s="172" t="e">
        <f>E18/E24*1000000</f>
        <v>#DIV/0!</v>
      </c>
      <c r="F22" s="172" t="e">
        <f>F18/F24*1000000</f>
        <v>#DIV/0!</v>
      </c>
      <c r="G22" s="172" t="e">
        <f>G18/G24*1000000</f>
        <v>#DIV/0!</v>
      </c>
      <c r="H22" s="172" t="e">
        <f>H18/H24*1000000</f>
        <v>#DIV/0!</v>
      </c>
      <c r="I22" s="172" t="e">
        <f>I18/I24*1000000</f>
        <v>#DIV/0!</v>
      </c>
    </row>
    <row r="23" spans="1:9" ht="27" customHeight="1">
      <c r="A23" s="257"/>
      <c r="B23" s="44" t="s">
        <v>139</v>
      </c>
      <c r="C23" s="43"/>
      <c r="D23" s="93" t="s">
        <v>140</v>
      </c>
      <c r="E23" s="172" t="e">
        <f>E19/E24*1000000</f>
        <v>#DIV/0!</v>
      </c>
      <c r="F23" s="172" t="e">
        <f>F19/F24*1000000</f>
        <v>#DIV/0!</v>
      </c>
      <c r="G23" s="172" t="e">
        <f>G19/G24*1000000</f>
        <v>#DIV/0!</v>
      </c>
      <c r="H23" s="172" t="e">
        <f>H19/H24*1000000</f>
        <v>#DIV/0!</v>
      </c>
      <c r="I23" s="172" t="e">
        <f>I19/I24*1000000</f>
        <v>#DIV/0!</v>
      </c>
    </row>
    <row r="24" spans="1:9" ht="27" customHeight="1">
      <c r="A24" s="257"/>
      <c r="B24" s="183" t="s">
        <v>141</v>
      </c>
      <c r="C24" s="184"/>
      <c r="D24" s="185" t="s">
        <v>142</v>
      </c>
      <c r="E24" s="176"/>
      <c r="F24" s="176">
        <f>E24</f>
        <v>0</v>
      </c>
      <c r="G24" s="176"/>
      <c r="H24" s="177">
        <f>G24</f>
        <v>0</v>
      </c>
      <c r="I24" s="177">
        <f>H24</f>
        <v>0</v>
      </c>
    </row>
    <row r="25" spans="1:9" ht="27" customHeight="1">
      <c r="A25" s="257"/>
      <c r="B25" s="10" t="s">
        <v>143</v>
      </c>
      <c r="C25" s="186"/>
      <c r="D25" s="187"/>
      <c r="E25" s="245">
        <v>256073</v>
      </c>
      <c r="F25" s="245">
        <v>253031</v>
      </c>
      <c r="G25" s="245">
        <v>256426</v>
      </c>
      <c r="H25" s="245">
        <v>255442</v>
      </c>
      <c r="I25" s="188">
        <v>258435</v>
      </c>
    </row>
    <row r="26" spans="1:9" ht="27" customHeight="1">
      <c r="A26" s="257"/>
      <c r="B26" s="189" t="s">
        <v>144</v>
      </c>
      <c r="C26" s="190"/>
      <c r="D26" s="191"/>
      <c r="E26" s="248">
        <v>0.324</v>
      </c>
      <c r="F26" s="248">
        <v>0.314</v>
      </c>
      <c r="G26" s="248">
        <v>0.302</v>
      </c>
      <c r="H26" s="248">
        <v>0.307</v>
      </c>
      <c r="I26" s="192">
        <v>0.312</v>
      </c>
    </row>
    <row r="27" spans="1:9" ht="27" customHeight="1">
      <c r="A27" s="257"/>
      <c r="B27" s="189" t="s">
        <v>145</v>
      </c>
      <c r="C27" s="190"/>
      <c r="D27" s="191"/>
      <c r="E27" s="249">
        <v>2.3</v>
      </c>
      <c r="F27" s="249">
        <v>2.6</v>
      </c>
      <c r="G27" s="249">
        <v>1.6</v>
      </c>
      <c r="H27" s="249">
        <v>1.6</v>
      </c>
      <c r="I27" s="193">
        <v>2.1</v>
      </c>
    </row>
    <row r="28" spans="1:9" ht="27" customHeight="1">
      <c r="A28" s="257"/>
      <c r="B28" s="189" t="s">
        <v>146</v>
      </c>
      <c r="C28" s="190"/>
      <c r="D28" s="191"/>
      <c r="E28" s="249">
        <v>85.9</v>
      </c>
      <c r="F28" s="249">
        <v>91.1</v>
      </c>
      <c r="G28" s="249">
        <v>90.5</v>
      </c>
      <c r="H28" s="249">
        <v>90.3</v>
      </c>
      <c r="I28" s="193">
        <v>91.6</v>
      </c>
    </row>
    <row r="29" spans="1:9" ht="27" customHeight="1">
      <c r="A29" s="257"/>
      <c r="B29" s="194" t="s">
        <v>147</v>
      </c>
      <c r="C29" s="195"/>
      <c r="D29" s="196"/>
      <c r="E29" s="250">
        <v>35.3</v>
      </c>
      <c r="F29" s="250">
        <v>37.3</v>
      </c>
      <c r="G29" s="250">
        <v>35.1</v>
      </c>
      <c r="H29" s="250">
        <v>34.5</v>
      </c>
      <c r="I29" s="197">
        <v>36.2</v>
      </c>
    </row>
    <row r="30" spans="1:9" ht="27" customHeight="1">
      <c r="A30" s="257"/>
      <c r="B30" s="298" t="s">
        <v>148</v>
      </c>
      <c r="C30" s="25" t="s">
        <v>149</v>
      </c>
      <c r="D30" s="198"/>
      <c r="E30" s="251">
        <v>0</v>
      </c>
      <c r="F30" s="251">
        <v>0</v>
      </c>
      <c r="G30" s="251">
        <v>0</v>
      </c>
      <c r="H30" s="251">
        <v>0</v>
      </c>
      <c r="I30" s="254">
        <v>0</v>
      </c>
    </row>
    <row r="31" spans="1:9" ht="27" customHeight="1">
      <c r="A31" s="257"/>
      <c r="B31" s="257"/>
      <c r="C31" s="189" t="s">
        <v>150</v>
      </c>
      <c r="D31" s="191"/>
      <c r="E31" s="249">
        <v>0</v>
      </c>
      <c r="F31" s="249">
        <v>0</v>
      </c>
      <c r="G31" s="249">
        <v>0</v>
      </c>
      <c r="H31" s="249">
        <v>0</v>
      </c>
      <c r="I31" s="255">
        <v>0</v>
      </c>
    </row>
    <row r="32" spans="1:9" ht="27" customHeight="1">
      <c r="A32" s="257"/>
      <c r="B32" s="257"/>
      <c r="C32" s="189" t="s">
        <v>151</v>
      </c>
      <c r="D32" s="191"/>
      <c r="E32" s="249">
        <v>13.8</v>
      </c>
      <c r="F32" s="249">
        <v>14.2</v>
      </c>
      <c r="G32" s="249">
        <v>14</v>
      </c>
      <c r="H32" s="249">
        <v>13.3</v>
      </c>
      <c r="I32" s="193">
        <v>12.1</v>
      </c>
    </row>
    <row r="33" spans="1:9" ht="27" customHeight="1">
      <c r="A33" s="258"/>
      <c r="B33" s="258"/>
      <c r="C33" s="194" t="s">
        <v>152</v>
      </c>
      <c r="D33" s="196"/>
      <c r="E33" s="250">
        <v>137.1</v>
      </c>
      <c r="F33" s="250">
        <v>130.8</v>
      </c>
      <c r="G33" s="250">
        <v>123.5</v>
      </c>
      <c r="H33" s="250">
        <v>114.1</v>
      </c>
      <c r="I33" s="199">
        <v>108.2</v>
      </c>
    </row>
    <row r="34" spans="1:9" ht="27" customHeight="1">
      <c r="A34" s="2" t="s">
        <v>247</v>
      </c>
      <c r="B34" s="8"/>
      <c r="C34" s="8"/>
      <c r="D34" s="8"/>
      <c r="E34" s="200"/>
      <c r="F34" s="200"/>
      <c r="G34" s="200"/>
      <c r="H34" s="200"/>
      <c r="I34" s="201"/>
    </row>
    <row r="35" ht="27" customHeight="1">
      <c r="A35" s="13" t="s">
        <v>111</v>
      </c>
    </row>
    <row r="36" ht="13.5">
      <c r="A36" s="20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J25" sqref="J25:J2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252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266" t="s">
        <v>49</v>
      </c>
      <c r="B6" s="267"/>
      <c r="C6" s="267"/>
      <c r="D6" s="267"/>
      <c r="E6" s="268"/>
      <c r="F6" s="283" t="s">
        <v>255</v>
      </c>
      <c r="G6" s="284"/>
      <c r="H6" s="283" t="s">
        <v>256</v>
      </c>
      <c r="I6" s="284"/>
      <c r="J6" s="283" t="s">
        <v>257</v>
      </c>
      <c r="K6" s="284"/>
      <c r="L6" s="283"/>
      <c r="M6" s="284"/>
      <c r="N6" s="283"/>
      <c r="O6" s="284"/>
    </row>
    <row r="7" spans="1:15" ht="15.75" customHeight="1">
      <c r="A7" s="269"/>
      <c r="B7" s="270"/>
      <c r="C7" s="270"/>
      <c r="D7" s="270"/>
      <c r="E7" s="271"/>
      <c r="F7" s="109" t="s">
        <v>244</v>
      </c>
      <c r="G7" s="38" t="s">
        <v>2</v>
      </c>
      <c r="H7" s="109" t="s">
        <v>244</v>
      </c>
      <c r="I7" s="38" t="s">
        <v>2</v>
      </c>
      <c r="J7" s="109" t="s">
        <v>244</v>
      </c>
      <c r="K7" s="38" t="s">
        <v>2</v>
      </c>
      <c r="L7" s="109" t="s">
        <v>244</v>
      </c>
      <c r="M7" s="38" t="s">
        <v>2</v>
      </c>
      <c r="N7" s="109" t="s">
        <v>244</v>
      </c>
      <c r="O7" s="38" t="s">
        <v>2</v>
      </c>
    </row>
    <row r="8" spans="1:25" ht="15.75" customHeight="1">
      <c r="A8" s="278" t="s">
        <v>83</v>
      </c>
      <c r="B8" s="55" t="s">
        <v>50</v>
      </c>
      <c r="C8" s="56"/>
      <c r="D8" s="56"/>
      <c r="E8" s="92" t="s">
        <v>41</v>
      </c>
      <c r="F8" s="110">
        <v>70</v>
      </c>
      <c r="G8" s="111">
        <v>34</v>
      </c>
      <c r="H8" s="110">
        <v>407</v>
      </c>
      <c r="I8" s="112">
        <v>397</v>
      </c>
      <c r="J8" s="110">
        <v>15881</v>
      </c>
      <c r="K8" s="113">
        <v>13963</v>
      </c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279"/>
      <c r="B9" s="8"/>
      <c r="C9" s="30" t="s">
        <v>51</v>
      </c>
      <c r="D9" s="43"/>
      <c r="E9" s="90" t="s">
        <v>42</v>
      </c>
      <c r="F9" s="70">
        <v>70</v>
      </c>
      <c r="G9" s="115">
        <v>34</v>
      </c>
      <c r="H9" s="70">
        <v>405</v>
      </c>
      <c r="I9" s="116">
        <v>391</v>
      </c>
      <c r="J9" s="70">
        <v>15538</v>
      </c>
      <c r="K9" s="117">
        <v>13900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279"/>
      <c r="B10" s="10"/>
      <c r="C10" s="30" t="s">
        <v>52</v>
      </c>
      <c r="D10" s="43"/>
      <c r="E10" s="90" t="s">
        <v>43</v>
      </c>
      <c r="F10" s="70">
        <v>0</v>
      </c>
      <c r="G10" s="115">
        <v>0</v>
      </c>
      <c r="H10" s="70">
        <v>2</v>
      </c>
      <c r="I10" s="116">
        <v>6</v>
      </c>
      <c r="J10" s="118">
        <v>343</v>
      </c>
      <c r="K10" s="119">
        <v>63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279"/>
      <c r="B11" s="50" t="s">
        <v>53</v>
      </c>
      <c r="C11" s="63"/>
      <c r="D11" s="63"/>
      <c r="E11" s="89" t="s">
        <v>44</v>
      </c>
      <c r="F11" s="120">
        <v>70</v>
      </c>
      <c r="G11" s="121">
        <v>34</v>
      </c>
      <c r="H11" s="120">
        <v>399</v>
      </c>
      <c r="I11" s="122">
        <v>406</v>
      </c>
      <c r="J11" s="120">
        <v>15535</v>
      </c>
      <c r="K11" s="123">
        <v>13581</v>
      </c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279"/>
      <c r="B12" s="7"/>
      <c r="C12" s="30" t="s">
        <v>54</v>
      </c>
      <c r="D12" s="43"/>
      <c r="E12" s="90" t="s">
        <v>45</v>
      </c>
      <c r="F12" s="70">
        <v>70</v>
      </c>
      <c r="G12" s="115">
        <v>34</v>
      </c>
      <c r="H12" s="120">
        <v>392</v>
      </c>
      <c r="I12" s="116">
        <v>387</v>
      </c>
      <c r="J12" s="120">
        <v>15227</v>
      </c>
      <c r="K12" s="117">
        <v>13571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279"/>
      <c r="B13" s="8"/>
      <c r="C13" s="52" t="s">
        <v>55</v>
      </c>
      <c r="D13" s="53"/>
      <c r="E13" s="94" t="s">
        <v>46</v>
      </c>
      <c r="F13" s="68">
        <v>0</v>
      </c>
      <c r="G13" s="253">
        <v>0</v>
      </c>
      <c r="H13" s="118">
        <v>7</v>
      </c>
      <c r="I13" s="119">
        <v>19</v>
      </c>
      <c r="J13" s="118">
        <v>308</v>
      </c>
      <c r="K13" s="119">
        <v>10</v>
      </c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279"/>
      <c r="B14" s="44" t="s">
        <v>56</v>
      </c>
      <c r="C14" s="43"/>
      <c r="D14" s="43"/>
      <c r="E14" s="90" t="s">
        <v>154</v>
      </c>
      <c r="F14" s="69">
        <f aca="true" t="shared" si="0" ref="F14:O15">F9-F12</f>
        <v>0</v>
      </c>
      <c r="G14" s="127">
        <f t="shared" si="0"/>
        <v>0</v>
      </c>
      <c r="H14" s="69">
        <f t="shared" si="0"/>
        <v>13</v>
      </c>
      <c r="I14" s="127">
        <f t="shared" si="0"/>
        <v>4</v>
      </c>
      <c r="J14" s="69">
        <v>311</v>
      </c>
      <c r="K14" s="127">
        <f t="shared" si="0"/>
        <v>329</v>
      </c>
      <c r="L14" s="69">
        <f t="shared" si="0"/>
        <v>0</v>
      </c>
      <c r="M14" s="127">
        <f t="shared" si="0"/>
        <v>0</v>
      </c>
      <c r="N14" s="69">
        <f t="shared" si="0"/>
        <v>0</v>
      </c>
      <c r="O14" s="127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279"/>
      <c r="B15" s="44" t="s">
        <v>57</v>
      </c>
      <c r="C15" s="43"/>
      <c r="D15" s="43"/>
      <c r="E15" s="90" t="s">
        <v>155</v>
      </c>
      <c r="F15" s="69">
        <f t="shared" si="0"/>
        <v>0</v>
      </c>
      <c r="G15" s="127">
        <f t="shared" si="0"/>
        <v>0</v>
      </c>
      <c r="H15" s="69">
        <f t="shared" si="0"/>
        <v>-5</v>
      </c>
      <c r="I15" s="127">
        <f t="shared" si="0"/>
        <v>-13</v>
      </c>
      <c r="J15" s="69">
        <f t="shared" si="0"/>
        <v>35</v>
      </c>
      <c r="K15" s="127">
        <f t="shared" si="0"/>
        <v>53</v>
      </c>
      <c r="L15" s="69">
        <f t="shared" si="0"/>
        <v>0</v>
      </c>
      <c r="M15" s="127">
        <f t="shared" si="0"/>
        <v>0</v>
      </c>
      <c r="N15" s="69">
        <f t="shared" si="0"/>
        <v>0</v>
      </c>
      <c r="O15" s="127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279"/>
      <c r="B16" s="44" t="s">
        <v>58</v>
      </c>
      <c r="C16" s="43"/>
      <c r="D16" s="43"/>
      <c r="E16" s="90" t="s">
        <v>156</v>
      </c>
      <c r="F16" s="69">
        <f aca="true" t="shared" si="1" ref="F16:O16">F8-F11</f>
        <v>0</v>
      </c>
      <c r="G16" s="127">
        <f t="shared" si="1"/>
        <v>0</v>
      </c>
      <c r="H16" s="69">
        <f t="shared" si="1"/>
        <v>8</v>
      </c>
      <c r="I16" s="127">
        <f t="shared" si="1"/>
        <v>-9</v>
      </c>
      <c r="J16" s="69">
        <f t="shared" si="1"/>
        <v>346</v>
      </c>
      <c r="K16" s="127">
        <f t="shared" si="1"/>
        <v>382</v>
      </c>
      <c r="L16" s="69">
        <f t="shared" si="1"/>
        <v>0</v>
      </c>
      <c r="M16" s="127">
        <f t="shared" si="1"/>
        <v>0</v>
      </c>
      <c r="N16" s="69">
        <f t="shared" si="1"/>
        <v>0</v>
      </c>
      <c r="O16" s="127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279"/>
      <c r="B17" s="44" t="s">
        <v>59</v>
      </c>
      <c r="C17" s="43"/>
      <c r="D17" s="43"/>
      <c r="E17" s="34"/>
      <c r="F17" s="204">
        <v>0</v>
      </c>
      <c r="G17" s="205">
        <v>0</v>
      </c>
      <c r="H17" s="118">
        <v>0</v>
      </c>
      <c r="I17" s="119">
        <v>0</v>
      </c>
      <c r="J17" s="70">
        <v>0</v>
      </c>
      <c r="K17" s="117">
        <v>0</v>
      </c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280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279" t="s">
        <v>84</v>
      </c>
      <c r="B19" s="50" t="s">
        <v>61</v>
      </c>
      <c r="C19" s="51"/>
      <c r="D19" s="51"/>
      <c r="E19" s="95"/>
      <c r="F19" s="65">
        <v>412</v>
      </c>
      <c r="G19" s="134">
        <v>176</v>
      </c>
      <c r="H19" s="66">
        <v>0</v>
      </c>
      <c r="I19" s="135">
        <v>0</v>
      </c>
      <c r="J19" s="66">
        <v>1074</v>
      </c>
      <c r="K19" s="136">
        <v>959</v>
      </c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279"/>
      <c r="B20" s="19"/>
      <c r="C20" s="30" t="s">
        <v>62</v>
      </c>
      <c r="D20" s="43"/>
      <c r="E20" s="90"/>
      <c r="F20" s="69">
        <v>0</v>
      </c>
      <c r="G20" s="127">
        <v>0</v>
      </c>
      <c r="H20" s="70">
        <v>0</v>
      </c>
      <c r="I20" s="116">
        <v>0</v>
      </c>
      <c r="J20" s="70">
        <v>0</v>
      </c>
      <c r="K20" s="119" t="s">
        <v>249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279"/>
      <c r="B21" s="9" t="s">
        <v>63</v>
      </c>
      <c r="C21" s="63"/>
      <c r="D21" s="63"/>
      <c r="E21" s="89" t="s">
        <v>157</v>
      </c>
      <c r="F21" s="137">
        <v>412</v>
      </c>
      <c r="G21" s="138">
        <v>176</v>
      </c>
      <c r="H21" s="120">
        <v>0</v>
      </c>
      <c r="I21" s="122">
        <v>0</v>
      </c>
      <c r="J21" s="120">
        <v>246</v>
      </c>
      <c r="K21" s="123">
        <v>1145</v>
      </c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279"/>
      <c r="B22" s="50" t="s">
        <v>64</v>
      </c>
      <c r="C22" s="51"/>
      <c r="D22" s="51"/>
      <c r="E22" s="95" t="s">
        <v>158</v>
      </c>
      <c r="F22" s="65">
        <v>412</v>
      </c>
      <c r="G22" s="134">
        <v>176</v>
      </c>
      <c r="H22" s="66">
        <v>51</v>
      </c>
      <c r="I22" s="135">
        <v>355</v>
      </c>
      <c r="J22" s="66">
        <v>2977</v>
      </c>
      <c r="K22" s="136">
        <v>1532</v>
      </c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279"/>
      <c r="B23" s="7" t="s">
        <v>65</v>
      </c>
      <c r="C23" s="52" t="s">
        <v>66</v>
      </c>
      <c r="D23" s="53"/>
      <c r="E23" s="94"/>
      <c r="F23" s="67">
        <v>412</v>
      </c>
      <c r="G23" s="124">
        <v>176</v>
      </c>
      <c r="H23" s="68">
        <v>0</v>
      </c>
      <c r="I23" s="125">
        <v>244</v>
      </c>
      <c r="J23" s="68">
        <v>1549</v>
      </c>
      <c r="K23" s="126">
        <v>149</v>
      </c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279"/>
      <c r="B24" s="44" t="s">
        <v>159</v>
      </c>
      <c r="C24" s="43"/>
      <c r="D24" s="43"/>
      <c r="E24" s="90" t="s">
        <v>160</v>
      </c>
      <c r="F24" s="69">
        <f aca="true" t="shared" si="2" ref="F24:O24">F21-F22</f>
        <v>0</v>
      </c>
      <c r="G24" s="127">
        <f t="shared" si="2"/>
        <v>0</v>
      </c>
      <c r="H24" s="69">
        <f t="shared" si="2"/>
        <v>-51</v>
      </c>
      <c r="I24" s="127">
        <f t="shared" si="2"/>
        <v>-355</v>
      </c>
      <c r="J24" s="69">
        <f t="shared" si="2"/>
        <v>-2731</v>
      </c>
      <c r="K24" s="127">
        <f t="shared" si="2"/>
        <v>-387</v>
      </c>
      <c r="L24" s="69">
        <f t="shared" si="2"/>
        <v>0</v>
      </c>
      <c r="M24" s="127">
        <f t="shared" si="2"/>
        <v>0</v>
      </c>
      <c r="N24" s="69">
        <f t="shared" si="2"/>
        <v>0</v>
      </c>
      <c r="O24" s="127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279"/>
      <c r="B25" s="100" t="s">
        <v>67</v>
      </c>
      <c r="C25" s="53"/>
      <c r="D25" s="53"/>
      <c r="E25" s="281" t="s">
        <v>161</v>
      </c>
      <c r="F25" s="293">
        <v>0</v>
      </c>
      <c r="G25" s="291">
        <v>0</v>
      </c>
      <c r="H25" s="289">
        <v>51</v>
      </c>
      <c r="I25" s="291">
        <v>355</v>
      </c>
      <c r="J25" s="289">
        <v>2731</v>
      </c>
      <c r="K25" s="291">
        <v>387</v>
      </c>
      <c r="L25" s="289"/>
      <c r="M25" s="291"/>
      <c r="N25" s="289"/>
      <c r="O25" s="291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279"/>
      <c r="B26" s="9" t="s">
        <v>68</v>
      </c>
      <c r="C26" s="63"/>
      <c r="D26" s="63"/>
      <c r="E26" s="282"/>
      <c r="F26" s="294"/>
      <c r="G26" s="292"/>
      <c r="H26" s="290"/>
      <c r="I26" s="292"/>
      <c r="J26" s="290"/>
      <c r="K26" s="292"/>
      <c r="L26" s="290"/>
      <c r="M26" s="292"/>
      <c r="N26" s="290"/>
      <c r="O26" s="292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280"/>
      <c r="B27" s="47" t="s">
        <v>162</v>
      </c>
      <c r="C27" s="31"/>
      <c r="D27" s="31"/>
      <c r="E27" s="91" t="s">
        <v>163</v>
      </c>
      <c r="F27" s="72">
        <f aca="true" t="shared" si="3" ref="F27:O27">F24+F25</f>
        <v>0</v>
      </c>
      <c r="G27" s="139">
        <f t="shared" si="3"/>
        <v>0</v>
      </c>
      <c r="H27" s="72">
        <f t="shared" si="3"/>
        <v>0</v>
      </c>
      <c r="I27" s="139">
        <f t="shared" si="3"/>
        <v>0</v>
      </c>
      <c r="J27" s="72">
        <f t="shared" si="3"/>
        <v>0</v>
      </c>
      <c r="K27" s="139">
        <f t="shared" si="3"/>
        <v>0</v>
      </c>
      <c r="L27" s="72">
        <f t="shared" si="3"/>
        <v>0</v>
      </c>
      <c r="M27" s="139">
        <f t="shared" si="3"/>
        <v>0</v>
      </c>
      <c r="N27" s="72">
        <f t="shared" si="3"/>
        <v>0</v>
      </c>
      <c r="O27" s="139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272" t="s">
        <v>69</v>
      </c>
      <c r="B30" s="273"/>
      <c r="C30" s="273"/>
      <c r="D30" s="273"/>
      <c r="E30" s="274"/>
      <c r="F30" s="295"/>
      <c r="G30" s="296"/>
      <c r="H30" s="295"/>
      <c r="I30" s="296"/>
      <c r="J30" s="295"/>
      <c r="K30" s="296"/>
      <c r="L30" s="295"/>
      <c r="M30" s="296"/>
      <c r="N30" s="295"/>
      <c r="O30" s="296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275"/>
      <c r="B31" s="276"/>
      <c r="C31" s="276"/>
      <c r="D31" s="276"/>
      <c r="E31" s="277"/>
      <c r="F31" s="109" t="s">
        <v>244</v>
      </c>
      <c r="G31" s="38" t="s">
        <v>2</v>
      </c>
      <c r="H31" s="109" t="s">
        <v>244</v>
      </c>
      <c r="I31" s="38" t="s">
        <v>2</v>
      </c>
      <c r="J31" s="109" t="s">
        <v>244</v>
      </c>
      <c r="K31" s="38" t="s">
        <v>2</v>
      </c>
      <c r="L31" s="109" t="s">
        <v>244</v>
      </c>
      <c r="M31" s="38" t="s">
        <v>2</v>
      </c>
      <c r="N31" s="109" t="s">
        <v>244</v>
      </c>
      <c r="O31" s="203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278" t="s">
        <v>85</v>
      </c>
      <c r="B32" s="55" t="s">
        <v>50</v>
      </c>
      <c r="C32" s="56"/>
      <c r="D32" s="56"/>
      <c r="E32" s="15" t="s">
        <v>41</v>
      </c>
      <c r="F32" s="66">
        <v>404</v>
      </c>
      <c r="G32" s="147">
        <v>132</v>
      </c>
      <c r="H32" s="110">
        <v>269</v>
      </c>
      <c r="I32" s="112">
        <v>277</v>
      </c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285"/>
      <c r="B33" s="8"/>
      <c r="C33" s="52" t="s">
        <v>70</v>
      </c>
      <c r="D33" s="53"/>
      <c r="E33" s="98"/>
      <c r="F33" s="68">
        <v>368</v>
      </c>
      <c r="G33" s="150">
        <v>112</v>
      </c>
      <c r="H33" s="68">
        <v>267</v>
      </c>
      <c r="I33" s="125">
        <v>252</v>
      </c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285"/>
      <c r="B34" s="8"/>
      <c r="C34" s="24"/>
      <c r="D34" s="30" t="s">
        <v>71</v>
      </c>
      <c r="E34" s="93"/>
      <c r="F34" s="70">
        <v>332</v>
      </c>
      <c r="G34" s="115">
        <v>82</v>
      </c>
      <c r="H34" s="70">
        <v>267</v>
      </c>
      <c r="I34" s="116">
        <v>252</v>
      </c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285"/>
      <c r="B35" s="10"/>
      <c r="C35" s="62" t="s">
        <v>72</v>
      </c>
      <c r="D35" s="63"/>
      <c r="E35" s="99"/>
      <c r="F35" s="120">
        <v>36</v>
      </c>
      <c r="G35" s="121">
        <v>20</v>
      </c>
      <c r="H35" s="120">
        <v>2</v>
      </c>
      <c r="I35" s="122">
        <v>25</v>
      </c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285"/>
      <c r="B36" s="50" t="s">
        <v>53</v>
      </c>
      <c r="C36" s="51"/>
      <c r="D36" s="51"/>
      <c r="E36" s="15" t="s">
        <v>42</v>
      </c>
      <c r="F36" s="66">
        <v>34</v>
      </c>
      <c r="G36" s="147">
        <v>26</v>
      </c>
      <c r="H36" s="66">
        <v>79</v>
      </c>
      <c r="I36" s="135">
        <v>68</v>
      </c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285"/>
      <c r="B37" s="8"/>
      <c r="C37" s="30" t="s">
        <v>73</v>
      </c>
      <c r="D37" s="43"/>
      <c r="E37" s="93"/>
      <c r="F37" s="70">
        <v>17</v>
      </c>
      <c r="G37" s="115">
        <v>9</v>
      </c>
      <c r="H37" s="70">
        <v>44</v>
      </c>
      <c r="I37" s="116">
        <v>37</v>
      </c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285"/>
      <c r="B38" s="10"/>
      <c r="C38" s="30" t="s">
        <v>74</v>
      </c>
      <c r="D38" s="43"/>
      <c r="E38" s="93"/>
      <c r="F38" s="69">
        <v>17</v>
      </c>
      <c r="G38" s="127">
        <v>17</v>
      </c>
      <c r="H38" s="70">
        <v>35</v>
      </c>
      <c r="I38" s="116">
        <v>31</v>
      </c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286"/>
      <c r="B39" s="11" t="s">
        <v>75</v>
      </c>
      <c r="C39" s="12"/>
      <c r="D39" s="12"/>
      <c r="E39" s="97" t="s">
        <v>165</v>
      </c>
      <c r="F39" s="72">
        <f aca="true" t="shared" si="4" ref="F39:O39">F32-F36</f>
        <v>370</v>
      </c>
      <c r="G39" s="139">
        <f t="shared" si="4"/>
        <v>106</v>
      </c>
      <c r="H39" s="72">
        <f t="shared" si="4"/>
        <v>190</v>
      </c>
      <c r="I39" s="139">
        <f t="shared" si="4"/>
        <v>209</v>
      </c>
      <c r="J39" s="72">
        <f t="shared" si="4"/>
        <v>0</v>
      </c>
      <c r="K39" s="139">
        <f t="shared" si="4"/>
        <v>0</v>
      </c>
      <c r="L39" s="72">
        <f t="shared" si="4"/>
        <v>0</v>
      </c>
      <c r="M39" s="139">
        <f t="shared" si="4"/>
        <v>0</v>
      </c>
      <c r="N39" s="72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278" t="s">
        <v>86</v>
      </c>
      <c r="B40" s="50" t="s">
        <v>76</v>
      </c>
      <c r="C40" s="51"/>
      <c r="D40" s="51"/>
      <c r="E40" s="15" t="s">
        <v>44</v>
      </c>
      <c r="F40" s="65">
        <v>2</v>
      </c>
      <c r="G40" s="134">
        <v>1</v>
      </c>
      <c r="H40" s="66">
        <v>12</v>
      </c>
      <c r="I40" s="135">
        <v>75</v>
      </c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287"/>
      <c r="B41" s="10"/>
      <c r="C41" s="30" t="s">
        <v>77</v>
      </c>
      <c r="D41" s="43"/>
      <c r="E41" s="93"/>
      <c r="F41" s="153">
        <v>0</v>
      </c>
      <c r="G41" s="154">
        <v>0</v>
      </c>
      <c r="H41" s="151">
        <v>12</v>
      </c>
      <c r="I41" s="152">
        <v>75</v>
      </c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287"/>
      <c r="B42" s="50" t="s">
        <v>64</v>
      </c>
      <c r="C42" s="51"/>
      <c r="D42" s="51"/>
      <c r="E42" s="15" t="s">
        <v>45</v>
      </c>
      <c r="F42" s="65">
        <v>378</v>
      </c>
      <c r="G42" s="134">
        <v>97</v>
      </c>
      <c r="H42" s="66">
        <v>40</v>
      </c>
      <c r="I42" s="135">
        <v>151</v>
      </c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287"/>
      <c r="B43" s="10"/>
      <c r="C43" s="30" t="s">
        <v>78</v>
      </c>
      <c r="D43" s="43"/>
      <c r="E43" s="93"/>
      <c r="F43" s="69">
        <v>0</v>
      </c>
      <c r="G43" s="127">
        <v>0</v>
      </c>
      <c r="H43" s="70">
        <v>0</v>
      </c>
      <c r="I43" s="116">
        <v>0</v>
      </c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288"/>
      <c r="B44" s="47" t="s">
        <v>75</v>
      </c>
      <c r="C44" s="31"/>
      <c r="D44" s="31"/>
      <c r="E44" s="97" t="s">
        <v>166</v>
      </c>
      <c r="F44" s="129">
        <f aca="true" t="shared" si="5" ref="F44:O44">F40-F42</f>
        <v>-376</v>
      </c>
      <c r="G44" s="130">
        <f t="shared" si="5"/>
        <v>-96</v>
      </c>
      <c r="H44" s="129">
        <f t="shared" si="5"/>
        <v>-28</v>
      </c>
      <c r="I44" s="130">
        <f t="shared" si="5"/>
        <v>-76</v>
      </c>
      <c r="J44" s="129">
        <f t="shared" si="5"/>
        <v>0</v>
      </c>
      <c r="K44" s="130">
        <f t="shared" si="5"/>
        <v>0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263" t="s">
        <v>87</v>
      </c>
      <c r="B45" s="25" t="s">
        <v>79</v>
      </c>
      <c r="C45" s="20"/>
      <c r="D45" s="20"/>
      <c r="E45" s="96" t="s">
        <v>167</v>
      </c>
      <c r="F45" s="155">
        <f aca="true" t="shared" si="6" ref="F45:O45">F39+F44</f>
        <v>-6</v>
      </c>
      <c r="G45" s="156">
        <f t="shared" si="6"/>
        <v>10</v>
      </c>
      <c r="H45" s="155">
        <f t="shared" si="6"/>
        <v>162</v>
      </c>
      <c r="I45" s="156">
        <f t="shared" si="6"/>
        <v>133</v>
      </c>
      <c r="J45" s="155">
        <f t="shared" si="6"/>
        <v>0</v>
      </c>
      <c r="K45" s="156">
        <f t="shared" si="6"/>
        <v>0</v>
      </c>
      <c r="L45" s="155">
        <f t="shared" si="6"/>
        <v>0</v>
      </c>
      <c r="M45" s="156">
        <f t="shared" si="6"/>
        <v>0</v>
      </c>
      <c r="N45" s="155">
        <f t="shared" si="6"/>
        <v>0</v>
      </c>
      <c r="O45" s="156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264"/>
      <c r="B46" s="44" t="s">
        <v>80</v>
      </c>
      <c r="C46" s="43"/>
      <c r="D46" s="43"/>
      <c r="E46" s="43"/>
      <c r="F46" s="153">
        <v>0</v>
      </c>
      <c r="G46" s="154">
        <v>0</v>
      </c>
      <c r="H46" s="151">
        <v>0</v>
      </c>
      <c r="I46" s="152">
        <v>0</v>
      </c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264"/>
      <c r="B47" s="44" t="s">
        <v>81</v>
      </c>
      <c r="C47" s="43"/>
      <c r="D47" s="43"/>
      <c r="E47" s="43"/>
      <c r="F47" s="70">
        <v>6</v>
      </c>
      <c r="G47" s="115">
        <v>11</v>
      </c>
      <c r="H47" s="70">
        <v>570</v>
      </c>
      <c r="I47" s="116">
        <v>408</v>
      </c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265"/>
      <c r="B48" s="47" t="s">
        <v>82</v>
      </c>
      <c r="C48" s="31"/>
      <c r="D48" s="31"/>
      <c r="E48" s="31"/>
      <c r="F48" s="73">
        <v>6</v>
      </c>
      <c r="G48" s="157">
        <v>4</v>
      </c>
      <c r="H48" s="73">
        <v>568</v>
      </c>
      <c r="I48" s="158">
        <v>408</v>
      </c>
      <c r="J48" s="73"/>
      <c r="K48" s="159"/>
      <c r="L48" s="73"/>
      <c r="M48" s="157"/>
      <c r="N48" s="73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L6:M6"/>
    <mergeCell ref="N6:O6"/>
    <mergeCell ref="F6:G6"/>
    <mergeCell ref="H6:I6"/>
    <mergeCell ref="J6:K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9">
      <selection activeCell="G40" sqref="G40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2" t="s">
        <v>0</v>
      </c>
      <c r="B1" s="162"/>
      <c r="C1" s="206" t="s">
        <v>252</v>
      </c>
      <c r="D1" s="20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8"/>
      <c r="B5" s="208" t="s">
        <v>245</v>
      </c>
      <c r="C5" s="208"/>
      <c r="D5" s="208"/>
      <c r="H5" s="37"/>
      <c r="L5" s="37"/>
      <c r="N5" s="37" t="s">
        <v>170</v>
      </c>
    </row>
    <row r="6" spans="1:14" ht="15" customHeight="1">
      <c r="A6" s="209"/>
      <c r="B6" s="210"/>
      <c r="C6" s="210"/>
      <c r="D6" s="210"/>
      <c r="E6" s="299" t="s">
        <v>253</v>
      </c>
      <c r="F6" s="300"/>
      <c r="G6" s="299" t="s">
        <v>254</v>
      </c>
      <c r="H6" s="300"/>
      <c r="I6" s="299"/>
      <c r="J6" s="300"/>
      <c r="K6" s="299"/>
      <c r="L6" s="300"/>
      <c r="M6" s="299"/>
      <c r="N6" s="300"/>
    </row>
    <row r="7" spans="1:14" ht="15" customHeight="1">
      <c r="A7" s="59"/>
      <c r="B7" s="60"/>
      <c r="C7" s="60"/>
      <c r="D7" s="60"/>
      <c r="E7" s="211" t="s">
        <v>244</v>
      </c>
      <c r="F7" s="212" t="s">
        <v>2</v>
      </c>
      <c r="G7" s="211" t="s">
        <v>244</v>
      </c>
      <c r="H7" s="212" t="s">
        <v>2</v>
      </c>
      <c r="I7" s="211" t="s">
        <v>244</v>
      </c>
      <c r="J7" s="212" t="s">
        <v>2</v>
      </c>
      <c r="K7" s="211" t="s">
        <v>244</v>
      </c>
      <c r="L7" s="212" t="s">
        <v>2</v>
      </c>
      <c r="M7" s="211" t="s">
        <v>244</v>
      </c>
      <c r="N7" s="212" t="s">
        <v>2</v>
      </c>
    </row>
    <row r="8" spans="1:14" ht="18" customHeight="1">
      <c r="A8" s="256" t="s">
        <v>171</v>
      </c>
      <c r="B8" s="213" t="s">
        <v>172</v>
      </c>
      <c r="C8" s="214"/>
      <c r="D8" s="214"/>
      <c r="E8" s="215">
        <v>1</v>
      </c>
      <c r="F8" s="216">
        <v>1</v>
      </c>
      <c r="G8" s="215">
        <v>2</v>
      </c>
      <c r="H8" s="217">
        <v>2</v>
      </c>
      <c r="I8" s="215"/>
      <c r="J8" s="216"/>
      <c r="K8" s="215"/>
      <c r="L8" s="217"/>
      <c r="M8" s="215"/>
      <c r="N8" s="217"/>
    </row>
    <row r="9" spans="1:14" ht="18" customHeight="1">
      <c r="A9" s="257"/>
      <c r="B9" s="256" t="s">
        <v>173</v>
      </c>
      <c r="C9" s="178" t="s">
        <v>174</v>
      </c>
      <c r="D9" s="179"/>
      <c r="E9" s="218">
        <v>30</v>
      </c>
      <c r="F9" s="219">
        <v>30</v>
      </c>
      <c r="G9" s="218">
        <v>9890</v>
      </c>
      <c r="H9" s="220">
        <v>9890</v>
      </c>
      <c r="I9" s="218"/>
      <c r="J9" s="219"/>
      <c r="K9" s="218"/>
      <c r="L9" s="220"/>
      <c r="M9" s="218"/>
      <c r="N9" s="220"/>
    </row>
    <row r="10" spans="1:14" ht="18" customHeight="1">
      <c r="A10" s="257"/>
      <c r="B10" s="257"/>
      <c r="C10" s="44" t="s">
        <v>175</v>
      </c>
      <c r="D10" s="43"/>
      <c r="E10" s="221">
        <v>30</v>
      </c>
      <c r="F10" s="222">
        <v>30</v>
      </c>
      <c r="G10" s="221">
        <v>7490</v>
      </c>
      <c r="H10" s="223">
        <v>7490</v>
      </c>
      <c r="I10" s="221"/>
      <c r="J10" s="222"/>
      <c r="K10" s="221"/>
      <c r="L10" s="223"/>
      <c r="M10" s="221"/>
      <c r="N10" s="223"/>
    </row>
    <row r="11" spans="1:14" ht="18" customHeight="1">
      <c r="A11" s="257"/>
      <c r="B11" s="257"/>
      <c r="C11" s="44" t="s">
        <v>176</v>
      </c>
      <c r="D11" s="43"/>
      <c r="E11" s="221"/>
      <c r="F11" s="222"/>
      <c r="G11" s="221">
        <v>2400</v>
      </c>
      <c r="H11" s="223">
        <v>2400</v>
      </c>
      <c r="I11" s="221"/>
      <c r="J11" s="222"/>
      <c r="K11" s="221"/>
      <c r="L11" s="223"/>
      <c r="M11" s="221"/>
      <c r="N11" s="223"/>
    </row>
    <row r="12" spans="1:14" ht="18" customHeight="1">
      <c r="A12" s="257"/>
      <c r="B12" s="257"/>
      <c r="C12" s="44" t="s">
        <v>177</v>
      </c>
      <c r="D12" s="43"/>
      <c r="E12" s="221"/>
      <c r="F12" s="222"/>
      <c r="G12" s="221"/>
      <c r="H12" s="223"/>
      <c r="I12" s="221"/>
      <c r="J12" s="222"/>
      <c r="K12" s="221"/>
      <c r="L12" s="223"/>
      <c r="M12" s="221"/>
      <c r="N12" s="223"/>
    </row>
    <row r="13" spans="1:14" ht="18" customHeight="1">
      <c r="A13" s="257"/>
      <c r="B13" s="257"/>
      <c r="C13" s="44" t="s">
        <v>178</v>
      </c>
      <c r="D13" s="43"/>
      <c r="E13" s="221"/>
      <c r="F13" s="222"/>
      <c r="G13" s="221"/>
      <c r="H13" s="223"/>
      <c r="I13" s="221"/>
      <c r="J13" s="222"/>
      <c r="K13" s="221"/>
      <c r="L13" s="223"/>
      <c r="M13" s="221"/>
      <c r="N13" s="223"/>
    </row>
    <row r="14" spans="1:14" ht="18" customHeight="1">
      <c r="A14" s="258"/>
      <c r="B14" s="258"/>
      <c r="C14" s="47" t="s">
        <v>179</v>
      </c>
      <c r="D14" s="31"/>
      <c r="E14" s="224"/>
      <c r="F14" s="225"/>
      <c r="G14" s="224"/>
      <c r="H14" s="226"/>
      <c r="I14" s="224"/>
      <c r="J14" s="225"/>
      <c r="K14" s="224"/>
      <c r="L14" s="226"/>
      <c r="M14" s="224"/>
      <c r="N14" s="226"/>
    </row>
    <row r="15" spans="1:14" ht="18" customHeight="1">
      <c r="A15" s="298" t="s">
        <v>180</v>
      </c>
      <c r="B15" s="256" t="s">
        <v>181</v>
      </c>
      <c r="C15" s="178" t="s">
        <v>182</v>
      </c>
      <c r="D15" s="179"/>
      <c r="E15" s="227">
        <v>272</v>
      </c>
      <c r="F15" s="228">
        <v>279</v>
      </c>
      <c r="G15" s="227">
        <v>645</v>
      </c>
      <c r="H15" s="156">
        <v>712</v>
      </c>
      <c r="I15" s="227"/>
      <c r="J15" s="228"/>
      <c r="K15" s="227"/>
      <c r="L15" s="156"/>
      <c r="M15" s="227"/>
      <c r="N15" s="156"/>
    </row>
    <row r="16" spans="1:14" ht="18" customHeight="1">
      <c r="A16" s="257"/>
      <c r="B16" s="257"/>
      <c r="C16" s="44" t="s">
        <v>183</v>
      </c>
      <c r="D16" s="43"/>
      <c r="E16" s="70">
        <v>1406</v>
      </c>
      <c r="F16" s="116">
        <v>1408</v>
      </c>
      <c r="G16" s="70">
        <v>27789</v>
      </c>
      <c r="H16" s="127">
        <v>27794</v>
      </c>
      <c r="I16" s="70"/>
      <c r="J16" s="116"/>
      <c r="K16" s="70"/>
      <c r="L16" s="127"/>
      <c r="M16" s="70"/>
      <c r="N16" s="127"/>
    </row>
    <row r="17" spans="1:14" ht="18" customHeight="1">
      <c r="A17" s="257"/>
      <c r="B17" s="257"/>
      <c r="C17" s="44" t="s">
        <v>184</v>
      </c>
      <c r="D17" s="43"/>
      <c r="E17" s="70"/>
      <c r="F17" s="116"/>
      <c r="G17" s="70"/>
      <c r="H17" s="127"/>
      <c r="I17" s="70"/>
      <c r="J17" s="116"/>
      <c r="K17" s="70"/>
      <c r="L17" s="127"/>
      <c r="M17" s="70"/>
      <c r="N17" s="127"/>
    </row>
    <row r="18" spans="1:14" ht="18" customHeight="1">
      <c r="A18" s="257"/>
      <c r="B18" s="258"/>
      <c r="C18" s="47" t="s">
        <v>185</v>
      </c>
      <c r="D18" s="31"/>
      <c r="E18" s="72">
        <v>1678</v>
      </c>
      <c r="F18" s="229">
        <v>1687</v>
      </c>
      <c r="G18" s="72">
        <v>28434</v>
      </c>
      <c r="H18" s="229">
        <v>28506</v>
      </c>
      <c r="I18" s="72"/>
      <c r="J18" s="229"/>
      <c r="K18" s="72"/>
      <c r="L18" s="229"/>
      <c r="M18" s="72"/>
      <c r="N18" s="229"/>
    </row>
    <row r="19" spans="1:14" ht="18" customHeight="1">
      <c r="A19" s="257"/>
      <c r="B19" s="256" t="s">
        <v>186</v>
      </c>
      <c r="C19" s="178" t="s">
        <v>187</v>
      </c>
      <c r="D19" s="179"/>
      <c r="E19" s="155">
        <v>4</v>
      </c>
      <c r="F19" s="156">
        <v>19</v>
      </c>
      <c r="G19" s="155">
        <v>120</v>
      </c>
      <c r="H19" s="156">
        <v>67</v>
      </c>
      <c r="I19" s="155"/>
      <c r="J19" s="156"/>
      <c r="K19" s="155"/>
      <c r="L19" s="156"/>
      <c r="M19" s="155"/>
      <c r="N19" s="156"/>
    </row>
    <row r="20" spans="1:14" ht="18" customHeight="1">
      <c r="A20" s="257"/>
      <c r="B20" s="257"/>
      <c r="C20" s="44" t="s">
        <v>188</v>
      </c>
      <c r="D20" s="43"/>
      <c r="E20" s="69">
        <v>54</v>
      </c>
      <c r="F20" s="127">
        <v>50</v>
      </c>
      <c r="G20" s="69">
        <v>5729</v>
      </c>
      <c r="H20" s="127">
        <v>6404</v>
      </c>
      <c r="I20" s="69"/>
      <c r="J20" s="127"/>
      <c r="K20" s="69"/>
      <c r="L20" s="127"/>
      <c r="M20" s="69"/>
      <c r="N20" s="127"/>
    </row>
    <row r="21" spans="1:14" s="234" customFormat="1" ht="18" customHeight="1">
      <c r="A21" s="257"/>
      <c r="B21" s="257"/>
      <c r="C21" s="230" t="s">
        <v>189</v>
      </c>
      <c r="D21" s="231"/>
      <c r="E21" s="232"/>
      <c r="F21" s="233"/>
      <c r="G21" s="232">
        <v>12695</v>
      </c>
      <c r="H21" s="233">
        <v>12146</v>
      </c>
      <c r="I21" s="232"/>
      <c r="J21" s="233"/>
      <c r="K21" s="232"/>
      <c r="L21" s="233"/>
      <c r="M21" s="232"/>
      <c r="N21" s="233"/>
    </row>
    <row r="22" spans="1:14" ht="18" customHeight="1">
      <c r="A22" s="257"/>
      <c r="B22" s="258"/>
      <c r="C22" s="11" t="s">
        <v>190</v>
      </c>
      <c r="D22" s="12"/>
      <c r="E22" s="72">
        <v>58</v>
      </c>
      <c r="F22" s="139">
        <v>69</v>
      </c>
      <c r="G22" s="72">
        <v>18544</v>
      </c>
      <c r="H22" s="139">
        <v>18616</v>
      </c>
      <c r="I22" s="72"/>
      <c r="J22" s="139"/>
      <c r="K22" s="72"/>
      <c r="L22" s="139"/>
      <c r="M22" s="72"/>
      <c r="N22" s="139"/>
    </row>
    <row r="23" spans="1:14" ht="18" customHeight="1">
      <c r="A23" s="257"/>
      <c r="B23" s="256" t="s">
        <v>191</v>
      </c>
      <c r="C23" s="178" t="s">
        <v>192</v>
      </c>
      <c r="D23" s="179"/>
      <c r="E23" s="155">
        <v>30</v>
      </c>
      <c r="F23" s="156">
        <v>30</v>
      </c>
      <c r="G23" s="155">
        <v>9890</v>
      </c>
      <c r="H23" s="156">
        <v>9890</v>
      </c>
      <c r="I23" s="155"/>
      <c r="J23" s="156"/>
      <c r="K23" s="155"/>
      <c r="L23" s="156"/>
      <c r="M23" s="155"/>
      <c r="N23" s="156"/>
    </row>
    <row r="24" spans="1:14" ht="18" customHeight="1">
      <c r="A24" s="257"/>
      <c r="B24" s="257"/>
      <c r="C24" s="44" t="s">
        <v>193</v>
      </c>
      <c r="D24" s="43"/>
      <c r="E24" s="69"/>
      <c r="F24" s="127"/>
      <c r="G24" s="69"/>
      <c r="H24" s="127"/>
      <c r="I24" s="69"/>
      <c r="J24" s="127"/>
      <c r="K24" s="69"/>
      <c r="L24" s="127"/>
      <c r="M24" s="69"/>
      <c r="N24" s="127"/>
    </row>
    <row r="25" spans="1:14" ht="18" customHeight="1">
      <c r="A25" s="257"/>
      <c r="B25" s="257"/>
      <c r="C25" s="44" t="s">
        <v>194</v>
      </c>
      <c r="D25" s="43"/>
      <c r="E25" s="69">
        <v>1590</v>
      </c>
      <c r="F25" s="127">
        <v>1588</v>
      </c>
      <c r="G25" s="69"/>
      <c r="H25" s="127"/>
      <c r="I25" s="69"/>
      <c r="J25" s="127"/>
      <c r="K25" s="69"/>
      <c r="L25" s="127"/>
      <c r="M25" s="69"/>
      <c r="N25" s="127"/>
    </row>
    <row r="26" spans="1:14" ht="18" customHeight="1">
      <c r="A26" s="257"/>
      <c r="B26" s="258"/>
      <c r="C26" s="45" t="s">
        <v>195</v>
      </c>
      <c r="D26" s="46"/>
      <c r="E26" s="71">
        <v>1620</v>
      </c>
      <c r="F26" s="139">
        <v>1618</v>
      </c>
      <c r="G26" s="71">
        <v>9890</v>
      </c>
      <c r="H26" s="139">
        <v>9890</v>
      </c>
      <c r="I26" s="158"/>
      <c r="J26" s="139"/>
      <c r="K26" s="71"/>
      <c r="L26" s="139"/>
      <c r="M26" s="71"/>
      <c r="N26" s="139"/>
    </row>
    <row r="27" spans="1:14" ht="18" customHeight="1">
      <c r="A27" s="258"/>
      <c r="B27" s="47" t="s">
        <v>196</v>
      </c>
      <c r="C27" s="31"/>
      <c r="D27" s="31"/>
      <c r="E27" s="235">
        <v>1678</v>
      </c>
      <c r="F27" s="139">
        <v>1687</v>
      </c>
      <c r="G27" s="72">
        <v>28434</v>
      </c>
      <c r="H27" s="139">
        <v>28506</v>
      </c>
      <c r="I27" s="235"/>
      <c r="J27" s="139"/>
      <c r="K27" s="72"/>
      <c r="L27" s="139"/>
      <c r="M27" s="72"/>
      <c r="N27" s="139"/>
    </row>
    <row r="28" spans="1:14" ht="18" customHeight="1">
      <c r="A28" s="256" t="s">
        <v>197</v>
      </c>
      <c r="B28" s="256" t="s">
        <v>198</v>
      </c>
      <c r="C28" s="178" t="s">
        <v>199</v>
      </c>
      <c r="D28" s="236" t="s">
        <v>41</v>
      </c>
      <c r="E28" s="155">
        <v>36</v>
      </c>
      <c r="F28" s="156">
        <v>21</v>
      </c>
      <c r="G28" s="155">
        <v>1115</v>
      </c>
      <c r="H28" s="156">
        <v>1085</v>
      </c>
      <c r="I28" s="155"/>
      <c r="J28" s="156"/>
      <c r="K28" s="155"/>
      <c r="L28" s="156"/>
      <c r="M28" s="155"/>
      <c r="N28" s="156"/>
    </row>
    <row r="29" spans="1:14" ht="18" customHeight="1">
      <c r="A29" s="257"/>
      <c r="B29" s="257"/>
      <c r="C29" s="44" t="s">
        <v>200</v>
      </c>
      <c r="D29" s="237" t="s">
        <v>42</v>
      </c>
      <c r="E29" s="69">
        <v>36</v>
      </c>
      <c r="F29" s="127">
        <v>21</v>
      </c>
      <c r="G29" s="69">
        <v>439</v>
      </c>
      <c r="H29" s="127">
        <v>342</v>
      </c>
      <c r="I29" s="69"/>
      <c r="J29" s="127"/>
      <c r="K29" s="69"/>
      <c r="L29" s="127"/>
      <c r="M29" s="69"/>
      <c r="N29" s="127"/>
    </row>
    <row r="30" spans="1:14" ht="18" customHeight="1">
      <c r="A30" s="257"/>
      <c r="B30" s="257"/>
      <c r="C30" s="44" t="s">
        <v>201</v>
      </c>
      <c r="D30" s="237" t="s">
        <v>202</v>
      </c>
      <c r="E30" s="69">
        <v>15</v>
      </c>
      <c r="F30" s="127">
        <v>18</v>
      </c>
      <c r="G30" s="70">
        <v>117</v>
      </c>
      <c r="H30" s="127">
        <v>112</v>
      </c>
      <c r="I30" s="69"/>
      <c r="J30" s="127"/>
      <c r="K30" s="69"/>
      <c r="L30" s="127"/>
      <c r="M30" s="69"/>
      <c r="N30" s="127"/>
    </row>
    <row r="31" spans="1:15" ht="18" customHeight="1">
      <c r="A31" s="257"/>
      <c r="B31" s="257"/>
      <c r="C31" s="11" t="s">
        <v>203</v>
      </c>
      <c r="D31" s="238" t="s">
        <v>204</v>
      </c>
      <c r="E31" s="72">
        <f aca="true" t="shared" si="0" ref="E31:N31">E28-E29-E30</f>
        <v>-15</v>
      </c>
      <c r="F31" s="229">
        <f t="shared" si="0"/>
        <v>-18</v>
      </c>
      <c r="G31" s="72">
        <f t="shared" si="0"/>
        <v>559</v>
      </c>
      <c r="H31" s="229">
        <f t="shared" si="0"/>
        <v>631</v>
      </c>
      <c r="I31" s="72">
        <f t="shared" si="0"/>
        <v>0</v>
      </c>
      <c r="J31" s="239">
        <f t="shared" si="0"/>
        <v>0</v>
      </c>
      <c r="K31" s="72">
        <f t="shared" si="0"/>
        <v>0</v>
      </c>
      <c r="L31" s="239">
        <f t="shared" si="0"/>
        <v>0</v>
      </c>
      <c r="M31" s="72">
        <f t="shared" si="0"/>
        <v>0</v>
      </c>
      <c r="N31" s="229">
        <f t="shared" si="0"/>
        <v>0</v>
      </c>
      <c r="O31" s="7"/>
    </row>
    <row r="32" spans="1:14" ht="18" customHeight="1">
      <c r="A32" s="257"/>
      <c r="B32" s="257"/>
      <c r="C32" s="178" t="s">
        <v>205</v>
      </c>
      <c r="D32" s="236" t="s">
        <v>206</v>
      </c>
      <c r="E32" s="155">
        <v>40</v>
      </c>
      <c r="F32" s="156">
        <v>48</v>
      </c>
      <c r="G32" s="155">
        <v>9</v>
      </c>
      <c r="H32" s="156">
        <v>26</v>
      </c>
      <c r="I32" s="155"/>
      <c r="J32" s="156"/>
      <c r="K32" s="155"/>
      <c r="L32" s="156"/>
      <c r="M32" s="155"/>
      <c r="N32" s="156"/>
    </row>
    <row r="33" spans="1:14" ht="18" customHeight="1">
      <c r="A33" s="257"/>
      <c r="B33" s="257"/>
      <c r="C33" s="44" t="s">
        <v>207</v>
      </c>
      <c r="D33" s="237" t="s">
        <v>208</v>
      </c>
      <c r="E33" s="69">
        <v>21</v>
      </c>
      <c r="F33" s="127">
        <v>30</v>
      </c>
      <c r="G33" s="69">
        <v>18</v>
      </c>
      <c r="H33" s="127">
        <v>37</v>
      </c>
      <c r="I33" s="69"/>
      <c r="J33" s="127"/>
      <c r="K33" s="69"/>
      <c r="L33" s="127"/>
      <c r="M33" s="69"/>
      <c r="N33" s="127"/>
    </row>
    <row r="34" spans="1:14" ht="18" customHeight="1">
      <c r="A34" s="257"/>
      <c r="B34" s="258"/>
      <c r="C34" s="11" t="s">
        <v>209</v>
      </c>
      <c r="D34" s="238" t="s">
        <v>210</v>
      </c>
      <c r="E34" s="72">
        <f aca="true" t="shared" si="1" ref="E34:N34">E31+E32-E33</f>
        <v>4</v>
      </c>
      <c r="F34" s="139">
        <f t="shared" si="1"/>
        <v>0</v>
      </c>
      <c r="G34" s="72">
        <f t="shared" si="1"/>
        <v>550</v>
      </c>
      <c r="H34" s="139">
        <f t="shared" si="1"/>
        <v>620</v>
      </c>
      <c r="I34" s="72">
        <f t="shared" si="1"/>
        <v>0</v>
      </c>
      <c r="J34" s="139">
        <f t="shared" si="1"/>
        <v>0</v>
      </c>
      <c r="K34" s="72">
        <f t="shared" si="1"/>
        <v>0</v>
      </c>
      <c r="L34" s="139">
        <f t="shared" si="1"/>
        <v>0</v>
      </c>
      <c r="M34" s="72">
        <f t="shared" si="1"/>
        <v>0</v>
      </c>
      <c r="N34" s="139">
        <f t="shared" si="1"/>
        <v>0</v>
      </c>
    </row>
    <row r="35" spans="1:14" ht="18" customHeight="1">
      <c r="A35" s="257"/>
      <c r="B35" s="256" t="s">
        <v>211</v>
      </c>
      <c r="C35" s="178" t="s">
        <v>212</v>
      </c>
      <c r="D35" s="236" t="s">
        <v>213</v>
      </c>
      <c r="E35" s="155"/>
      <c r="F35" s="156"/>
      <c r="G35" s="155"/>
      <c r="H35" s="156"/>
      <c r="I35" s="155"/>
      <c r="J35" s="156"/>
      <c r="K35" s="155"/>
      <c r="L35" s="156"/>
      <c r="M35" s="155"/>
      <c r="N35" s="156"/>
    </row>
    <row r="36" spans="1:14" ht="18" customHeight="1">
      <c r="A36" s="257"/>
      <c r="B36" s="257"/>
      <c r="C36" s="44" t="s">
        <v>214</v>
      </c>
      <c r="D36" s="237" t="s">
        <v>215</v>
      </c>
      <c r="E36" s="69">
        <v>1</v>
      </c>
      <c r="F36" s="127">
        <v>46</v>
      </c>
      <c r="G36" s="69">
        <v>550</v>
      </c>
      <c r="H36" s="127">
        <v>620</v>
      </c>
      <c r="I36" s="69"/>
      <c r="J36" s="127"/>
      <c r="K36" s="69"/>
      <c r="L36" s="127"/>
      <c r="M36" s="69"/>
      <c r="N36" s="127"/>
    </row>
    <row r="37" spans="1:14" ht="18" customHeight="1">
      <c r="A37" s="257"/>
      <c r="B37" s="257"/>
      <c r="C37" s="44" t="s">
        <v>216</v>
      </c>
      <c r="D37" s="237" t="s">
        <v>217</v>
      </c>
      <c r="E37" s="69">
        <f aca="true" t="shared" si="2" ref="E37:N37">E34+E35-E36</f>
        <v>3</v>
      </c>
      <c r="F37" s="127">
        <f t="shared" si="2"/>
        <v>-46</v>
      </c>
      <c r="G37" s="69">
        <f t="shared" si="2"/>
        <v>0</v>
      </c>
      <c r="H37" s="127">
        <f t="shared" si="2"/>
        <v>0</v>
      </c>
      <c r="I37" s="69">
        <f t="shared" si="2"/>
        <v>0</v>
      </c>
      <c r="J37" s="127">
        <f t="shared" si="2"/>
        <v>0</v>
      </c>
      <c r="K37" s="69">
        <f t="shared" si="2"/>
        <v>0</v>
      </c>
      <c r="L37" s="127">
        <f t="shared" si="2"/>
        <v>0</v>
      </c>
      <c r="M37" s="69">
        <f t="shared" si="2"/>
        <v>0</v>
      </c>
      <c r="N37" s="127">
        <f t="shared" si="2"/>
        <v>0</v>
      </c>
    </row>
    <row r="38" spans="1:14" ht="18" customHeight="1">
      <c r="A38" s="257"/>
      <c r="B38" s="257"/>
      <c r="C38" s="44" t="s">
        <v>218</v>
      </c>
      <c r="D38" s="237" t="s">
        <v>219</v>
      </c>
      <c r="E38" s="69"/>
      <c r="F38" s="127"/>
      <c r="G38" s="69"/>
      <c r="H38" s="127"/>
      <c r="I38" s="69"/>
      <c r="J38" s="127"/>
      <c r="K38" s="69"/>
      <c r="L38" s="127"/>
      <c r="M38" s="69"/>
      <c r="N38" s="127"/>
    </row>
    <row r="39" spans="1:14" ht="18" customHeight="1">
      <c r="A39" s="257"/>
      <c r="B39" s="257"/>
      <c r="C39" s="44" t="s">
        <v>220</v>
      </c>
      <c r="D39" s="237" t="s">
        <v>221</v>
      </c>
      <c r="E39" s="69"/>
      <c r="F39" s="127"/>
      <c r="G39" s="69"/>
      <c r="H39" s="127"/>
      <c r="I39" s="69"/>
      <c r="J39" s="127"/>
      <c r="K39" s="69"/>
      <c r="L39" s="127"/>
      <c r="M39" s="69"/>
      <c r="N39" s="127"/>
    </row>
    <row r="40" spans="1:14" ht="18" customHeight="1">
      <c r="A40" s="257"/>
      <c r="B40" s="257"/>
      <c r="C40" s="44" t="s">
        <v>222</v>
      </c>
      <c r="D40" s="237" t="s">
        <v>223</v>
      </c>
      <c r="E40" s="69"/>
      <c r="F40" s="127"/>
      <c r="G40" s="69"/>
      <c r="H40" s="127"/>
      <c r="I40" s="69"/>
      <c r="J40" s="127"/>
      <c r="K40" s="69"/>
      <c r="L40" s="127"/>
      <c r="M40" s="69"/>
      <c r="N40" s="127"/>
    </row>
    <row r="41" spans="1:14" ht="18" customHeight="1">
      <c r="A41" s="257"/>
      <c r="B41" s="257"/>
      <c r="C41" s="189" t="s">
        <v>224</v>
      </c>
      <c r="D41" s="237" t="s">
        <v>225</v>
      </c>
      <c r="E41" s="69">
        <f aca="true" t="shared" si="3" ref="E41:N41">E34+E35-E36-E40</f>
        <v>3</v>
      </c>
      <c r="F41" s="127">
        <f t="shared" si="3"/>
        <v>-46</v>
      </c>
      <c r="G41" s="69">
        <f t="shared" si="3"/>
        <v>0</v>
      </c>
      <c r="H41" s="127">
        <f t="shared" si="3"/>
        <v>0</v>
      </c>
      <c r="I41" s="69">
        <f t="shared" si="3"/>
        <v>0</v>
      </c>
      <c r="J41" s="127">
        <f t="shared" si="3"/>
        <v>0</v>
      </c>
      <c r="K41" s="69">
        <f t="shared" si="3"/>
        <v>0</v>
      </c>
      <c r="L41" s="127">
        <f t="shared" si="3"/>
        <v>0</v>
      </c>
      <c r="M41" s="69">
        <f t="shared" si="3"/>
        <v>0</v>
      </c>
      <c r="N41" s="127">
        <f t="shared" si="3"/>
        <v>0</v>
      </c>
    </row>
    <row r="42" spans="1:14" ht="18" customHeight="1">
      <c r="A42" s="257"/>
      <c r="B42" s="257"/>
      <c r="C42" s="301" t="s">
        <v>226</v>
      </c>
      <c r="D42" s="302"/>
      <c r="E42" s="70">
        <f aca="true" t="shared" si="4" ref="E42:N42">E37+E38-E39-E40</f>
        <v>3</v>
      </c>
      <c r="F42" s="115">
        <f t="shared" si="4"/>
        <v>-46</v>
      </c>
      <c r="G42" s="70">
        <f t="shared" si="4"/>
        <v>0</v>
      </c>
      <c r="H42" s="115">
        <f t="shared" si="4"/>
        <v>0</v>
      </c>
      <c r="I42" s="70">
        <f t="shared" si="4"/>
        <v>0</v>
      </c>
      <c r="J42" s="115">
        <f t="shared" si="4"/>
        <v>0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7">
        <f t="shared" si="4"/>
        <v>0</v>
      </c>
    </row>
    <row r="43" spans="1:14" ht="18" customHeight="1">
      <c r="A43" s="257"/>
      <c r="B43" s="257"/>
      <c r="C43" s="44" t="s">
        <v>227</v>
      </c>
      <c r="D43" s="237" t="s">
        <v>228</v>
      </c>
      <c r="E43" s="69"/>
      <c r="F43" s="127"/>
      <c r="G43" s="69"/>
      <c r="H43" s="127"/>
      <c r="I43" s="69"/>
      <c r="J43" s="127"/>
      <c r="K43" s="69"/>
      <c r="L43" s="127"/>
      <c r="M43" s="69"/>
      <c r="N43" s="127"/>
    </row>
    <row r="44" spans="1:14" ht="18" customHeight="1">
      <c r="A44" s="258"/>
      <c r="B44" s="258"/>
      <c r="C44" s="11" t="s">
        <v>229</v>
      </c>
      <c r="D44" s="97" t="s">
        <v>230</v>
      </c>
      <c r="E44" s="72">
        <f aca="true" t="shared" si="5" ref="E44:N44">E41+E43</f>
        <v>3</v>
      </c>
      <c r="F44" s="139">
        <f t="shared" si="5"/>
        <v>-46</v>
      </c>
      <c r="G44" s="72">
        <f t="shared" si="5"/>
        <v>0</v>
      </c>
      <c r="H44" s="139">
        <f t="shared" si="5"/>
        <v>0</v>
      </c>
      <c r="I44" s="72">
        <f t="shared" si="5"/>
        <v>0</v>
      </c>
      <c r="J44" s="139">
        <f t="shared" si="5"/>
        <v>0</v>
      </c>
      <c r="K44" s="72">
        <f t="shared" si="5"/>
        <v>0</v>
      </c>
      <c r="L44" s="139">
        <f t="shared" si="5"/>
        <v>0</v>
      </c>
      <c r="M44" s="72">
        <f t="shared" si="5"/>
        <v>0</v>
      </c>
      <c r="N44" s="139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0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K6:L6"/>
    <mergeCell ref="M6:N6"/>
    <mergeCell ref="A8:A14"/>
    <mergeCell ref="B9:B14"/>
    <mergeCell ref="E6:F6"/>
    <mergeCell ref="G6:H6"/>
    <mergeCell ref="I6:J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2016-08-23T07:56:42Z</cp:lastPrinted>
  <dcterms:created xsi:type="dcterms:W3CDTF">1999-07-06T05:17:05Z</dcterms:created>
  <dcterms:modified xsi:type="dcterms:W3CDTF">2016-08-29T05:05:35Z</dcterms:modified>
  <cp:category/>
  <cp:version/>
  <cp:contentType/>
  <cp:contentStatus/>
</cp:coreProperties>
</file>