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65" tabRatio="624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comments2.xml><?xml version="1.0" encoding="utf-8"?>
<comments xmlns="http://schemas.openxmlformats.org/spreadsheetml/2006/main">
  <authors>
    <author>一力　崇浩</author>
  </authors>
  <commentList>
    <comment ref="G46" authorId="0">
      <text>
        <r>
          <rPr>
            <b/>
            <sz val="9"/>
            <rFont val="ＭＳ Ｐゴシック"/>
            <family val="3"/>
          </rPr>
          <t>前年度繰越金</t>
        </r>
      </text>
    </comment>
  </commentList>
</comments>
</file>

<file path=xl/comments5.xml><?xml version="1.0" encoding="utf-8"?>
<comments xmlns="http://schemas.openxmlformats.org/spreadsheetml/2006/main">
  <authors>
    <author>一力　崇浩</author>
  </authors>
  <commentList>
    <comment ref="F46" authorId="0">
      <text>
        <r>
          <rPr>
            <b/>
            <sz val="9"/>
            <rFont val="ＭＳ Ｐゴシック"/>
            <family val="3"/>
          </rPr>
          <t xml:space="preserve">前年度繰越金
</t>
        </r>
      </text>
    </comment>
  </commentList>
</comments>
</file>

<file path=xl/sharedStrings.xml><?xml version="1.0" encoding="utf-8"?>
<sst xmlns="http://schemas.openxmlformats.org/spreadsheetml/2006/main" count="436" uniqueCount="265">
  <si>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</si>
  <si>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</si>
  <si>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</si>
  <si>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</si>
  <si>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</si>
  <si>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</si>
  <si>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</si>
  <si>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</si>
  <si>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</si>
  <si>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</si>
  <si>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</si>
  <si>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</si>
  <si>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</si>
  <si>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</si>
  <si>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</si>
  <si>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</si>
  <si>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</si>
  <si>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</si>
  <si>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</si>
  <si>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</si>
  <si>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</si>
  <si>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</si>
  <si>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</si>
  <si>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</si>
  <si>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</si>
  <si>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</si>
  <si>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</si>
  <si>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</si>
  <si>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</si>
  <si>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</si>
  <si>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</si>
  <si>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</si>
  <si>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</si>
  <si>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</si>
  <si>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</si>
  <si>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</si>
  <si>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</si>
  <si>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</si>
  <si>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</si>
  <si>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</si>
  <si>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</si>
  <si>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</si>
  <si>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</si>
  <si>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</si>
  <si>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</si>
  <si>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</si>
  <si>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</si>
  <si>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</si>
  <si>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</si>
  <si>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</si>
  <si>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</si>
  <si>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</si>
  <si>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</si>
  <si>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</si>
  <si>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</si>
  <si>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</si>
  <si>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</si>
  <si>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</si>
  <si>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</si>
  <si>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</si>
  <si>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</si>
  <si>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</si>
  <si>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</si>
  <si>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</si>
  <si>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</si>
  <si>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</si>
  <si>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</si>
  <si>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</si>
  <si>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</si>
  <si>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</si>
  <si>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</si>
  <si>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</si>
  <si>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</si>
  <si>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</si>
  <si>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</si>
  <si>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</si>
  <si>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</si>
  <si>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</si>
  <si>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</si>
  <si>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</si>
  <si>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</si>
  <si>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</si>
  <si>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</si>
  <si>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</si>
  <si>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</si>
  <si>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</si>
  <si>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</si>
  <si>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</si>
  <si>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</si>
  <si>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</si>
  <si>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</si>
  <si>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</si>
  <si>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</si>
  <si>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</si>
  <si>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</si>
  <si>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</si>
  <si>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</si>
  <si>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</si>
  <si>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</si>
  <si>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</si>
  <si>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</si>
  <si>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</si>
  <si>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</si>
  <si>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</si>
  <si>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</si>
  <si>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</si>
  <si>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</si>
  <si>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</si>
  <si>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</si>
  <si>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</si>
  <si>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</si>
  <si>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</si>
  <si>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</si>
  <si>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</si>
  <si>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</si>
  <si>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</si>
  <si>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</si>
  <si>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</si>
  <si>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</si>
  <si>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</si>
  <si>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</si>
  <si>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</si>
  <si>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</si>
  <si>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</si>
  <si>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</si>
  <si>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</si>
  <si>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</si>
  <si>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</si>
  <si>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</si>
  <si>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</si>
  <si>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</si>
  <si>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</si>
  <si>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</si>
  <si>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</si>
  <si>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</si>
  <si>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</si>
  <si>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</si>
  <si>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</si>
  <si>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</si>
  <si>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</si>
  <si>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</si>
  <si>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</si>
  <si>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</si>
  <si>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</si>
  <si>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</si>
  <si>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</si>
  <si>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</si>
  <si>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</si>
  <si>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</si>
  <si>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</si>
  <si>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</si>
  <si>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</si>
  <si>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</si>
  <si>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</si>
  <si>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</si>
  <si>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</si>
  <si>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</si>
  <si>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</si>
  <si>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</si>
  <si>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</si>
  <si>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</si>
  <si>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</si>
  <si>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</si>
  <si>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</si>
  <si>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</si>
  <si>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</si>
  <si>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</si>
  <si>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</si>
  <si>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</si>
  <si>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</si>
  <si>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</si>
  <si>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</si>
  <si>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</si>
  <si>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</si>
  <si>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</si>
  <si>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</si>
  <si>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</si>
  <si>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</si>
  <si>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</si>
  <si>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</si>
  <si>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</si>
  <si>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</si>
  <si>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</si>
  <si>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</si>
  <si>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</si>
  <si>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</si>
  <si>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</si>
  <si>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</si>
  <si>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</si>
  <si>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</si>
  <si>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</si>
  <si>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</si>
  <si>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</si>
  <si>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</si>
  <si>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</si>
  <si>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</si>
  <si>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</si>
  <si>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</si>
  <si>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</si>
  <si>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</si>
  <si>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</si>
  <si>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</si>
  <si>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</si>
  <si>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</si>
  <si>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</si>
  <si>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</si>
  <si>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</si>
  <si>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</si>
  <si>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</si>
  <si>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</si>
  <si>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</si>
  <si>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</si>
  <si>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</si>
  <si>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</si>
  <si>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</si>
  <si>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</si>
  <si>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</si>
  <si>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</si>
  <si>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</si>
  <si>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</si>
  <si>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</si>
  <si>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</si>
  <si>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</si>
  <si>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</si>
  <si>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</si>
  <si>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</si>
  <si>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</si>
  <si>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</si>
  <si>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</si>
  <si>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</si>
  <si>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</si>
  <si>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</si>
  <si>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</si>
  <si>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</si>
  <si>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</si>
  <si>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</si>
  <si>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</si>
  <si>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</si>
  <si>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</si>
  <si>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</si>
  <si>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</si>
  <si>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</si>
  <si>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</si>
  <si>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</si>
  <si>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</si>
  <si>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</si>
  <si>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（注1）平成22年度～26年度は平成22年国勢調査を基に計上している。</t>
  </si>
  <si>
    <t>山口県</t>
  </si>
  <si>
    <t>山口県</t>
  </si>
  <si>
    <t>山口県</t>
  </si>
  <si>
    <t>山口県</t>
  </si>
  <si>
    <t>流域下水道事業</t>
  </si>
  <si>
    <t>特定環境保全公共下水道事業</t>
  </si>
  <si>
    <t>26年度</t>
  </si>
  <si>
    <t>工業用水道事業</t>
  </si>
  <si>
    <t>電気事業</t>
  </si>
  <si>
    <t>28年度</t>
  </si>
  <si>
    <t>28年度</t>
  </si>
  <si>
    <t>28年度</t>
  </si>
  <si>
    <t>港湾整備事業</t>
  </si>
  <si>
    <t>市場事業</t>
  </si>
  <si>
    <t>宅地造成（臨海土地造成）事業</t>
  </si>
  <si>
    <t>26年度</t>
  </si>
  <si>
    <t>26年度</t>
  </si>
  <si>
    <t>26年度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</si>
</sst>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39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34" xfId="48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 shrinkToFit="1"/>
    </xf>
    <xf numFmtId="203" fontId="0" fillId="0" borderId="65" xfId="0" applyNumberFormat="1" applyFont="1" applyBorder="1" applyAlignment="1">
      <alignment horizontal="center" vertical="center" shrinkToFit="1"/>
    </xf>
    <xf numFmtId="203" fontId="0" fillId="0" borderId="20" xfId="0" applyNumberForma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9</xdr:row>
      <xdr:rowOff>9525</xdr:rowOff>
    </xdr:from>
    <xdr:to>
      <xdr:col>3</xdr:col>
      <xdr:colOff>1800225</xdr:colOff>
      <xdr:row>11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00275" y="2028825"/>
          <a:ext cx="2324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41" sqref="H41:H4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247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7" t="s">
        <v>88</v>
      </c>
      <c r="B9" s="257" t="s">
        <v>90</v>
      </c>
      <c r="C9" s="55" t="s">
        <v>4</v>
      </c>
      <c r="D9" s="56"/>
      <c r="E9" s="56"/>
      <c r="F9" s="65">
        <v>180689</v>
      </c>
      <c r="G9" s="75">
        <f>F9/$F$27*100</f>
        <v>27.58454865908338</v>
      </c>
      <c r="H9" s="66">
        <v>176622</v>
      </c>
      <c r="I9" s="80">
        <f>(F9/H9-1)*100</f>
        <v>2.3026576530670084</v>
      </c>
      <c r="K9" s="107"/>
    </row>
    <row r="10" spans="1:9" ht="18" customHeight="1">
      <c r="A10" s="258"/>
      <c r="B10" s="258"/>
      <c r="C10" s="7"/>
      <c r="D10" s="52" t="s">
        <v>23</v>
      </c>
      <c r="E10" s="53"/>
      <c r="F10" s="249">
        <v>53029</v>
      </c>
      <c r="G10" s="76">
        <f aca="true" t="shared" si="0" ref="G10:G27">F10/$F$27*100</f>
        <v>8.095573227161214</v>
      </c>
      <c r="H10" s="68">
        <v>53928</v>
      </c>
      <c r="I10" s="81">
        <f aca="true" t="shared" si="1" ref="I10:I27">(F10/H10-1)*100</f>
        <v>-1.6670375315235075</v>
      </c>
    </row>
    <row r="11" spans="1:9" ht="18" customHeight="1">
      <c r="A11" s="258"/>
      <c r="B11" s="258"/>
      <c r="C11" s="7"/>
      <c r="D11" s="16"/>
      <c r="E11" s="23" t="s">
        <v>24</v>
      </c>
      <c r="F11" s="240">
        <v>42148</v>
      </c>
      <c r="G11" s="77">
        <f t="shared" si="0"/>
        <v>6.434445687800842</v>
      </c>
      <c r="H11" s="70">
        <v>41468</v>
      </c>
      <c r="I11" s="82">
        <f t="shared" si="1"/>
        <v>1.6398186553487015</v>
      </c>
    </row>
    <row r="12" spans="1:9" ht="18" customHeight="1">
      <c r="A12" s="258"/>
      <c r="B12" s="258"/>
      <c r="C12" s="7"/>
      <c r="D12" s="16"/>
      <c r="E12" s="23" t="s">
        <v>25</v>
      </c>
      <c r="F12" s="240">
        <v>4071</v>
      </c>
      <c r="G12" s="77">
        <f t="shared" si="0"/>
        <v>0.6214916103975806</v>
      </c>
      <c r="H12" s="70">
        <v>5310</v>
      </c>
      <c r="I12" s="82">
        <f t="shared" si="1"/>
        <v>-23.33333333333333</v>
      </c>
    </row>
    <row r="13" spans="1:9" ht="18" customHeight="1">
      <c r="A13" s="258"/>
      <c r="B13" s="258"/>
      <c r="C13" s="7"/>
      <c r="D13" s="33"/>
      <c r="E13" s="23" t="s">
        <v>26</v>
      </c>
      <c r="F13" s="240">
        <v>645</v>
      </c>
      <c r="G13" s="77">
        <f t="shared" si="0"/>
        <v>0.09846772014405294</v>
      </c>
      <c r="H13" s="70">
        <v>817</v>
      </c>
      <c r="I13" s="82">
        <f t="shared" si="1"/>
        <v>-21.052631578947366</v>
      </c>
    </row>
    <row r="14" spans="1:9" ht="18" customHeight="1">
      <c r="A14" s="258"/>
      <c r="B14" s="258"/>
      <c r="C14" s="7"/>
      <c r="D14" s="61" t="s">
        <v>27</v>
      </c>
      <c r="E14" s="51"/>
      <c r="F14" s="250">
        <v>35242</v>
      </c>
      <c r="G14" s="75">
        <f t="shared" si="0"/>
        <v>5.380154098165447</v>
      </c>
      <c r="H14" s="66">
        <v>30670</v>
      </c>
      <c r="I14" s="83">
        <f t="shared" si="1"/>
        <v>14.907075317900231</v>
      </c>
    </row>
    <row r="15" spans="1:9" ht="18" customHeight="1">
      <c r="A15" s="258"/>
      <c r="B15" s="258"/>
      <c r="C15" s="7"/>
      <c r="D15" s="16"/>
      <c r="E15" s="23" t="s">
        <v>28</v>
      </c>
      <c r="F15" s="240">
        <v>1492</v>
      </c>
      <c r="G15" s="77">
        <f t="shared" si="0"/>
        <v>0.22777339295337518</v>
      </c>
      <c r="H15" s="70">
        <v>1345</v>
      </c>
      <c r="I15" s="82">
        <f t="shared" si="1"/>
        <v>10.929368029739784</v>
      </c>
    </row>
    <row r="16" spans="1:11" ht="18" customHeight="1">
      <c r="A16" s="258"/>
      <c r="B16" s="258"/>
      <c r="C16" s="7"/>
      <c r="D16" s="16"/>
      <c r="E16" s="29" t="s">
        <v>29</v>
      </c>
      <c r="F16" s="249">
        <v>33750</v>
      </c>
      <c r="G16" s="76">
        <f t="shared" si="0"/>
        <v>5.152380705212072</v>
      </c>
      <c r="H16" s="68">
        <v>29325</v>
      </c>
      <c r="I16" s="81">
        <f t="shared" si="1"/>
        <v>15.089514066496168</v>
      </c>
      <c r="K16" s="108"/>
    </row>
    <row r="17" spans="1:9" ht="18" customHeight="1">
      <c r="A17" s="258"/>
      <c r="B17" s="258"/>
      <c r="C17" s="7"/>
      <c r="D17" s="260" t="s">
        <v>30</v>
      </c>
      <c r="E17" s="261"/>
      <c r="F17" s="249">
        <v>55485</v>
      </c>
      <c r="G17" s="76">
        <f t="shared" si="0"/>
        <v>8.470513879368646</v>
      </c>
      <c r="H17" s="68">
        <v>55028</v>
      </c>
      <c r="I17" s="81">
        <f t="shared" si="1"/>
        <v>0.8304862978847138</v>
      </c>
    </row>
    <row r="18" spans="1:9" ht="18" customHeight="1">
      <c r="A18" s="258"/>
      <c r="B18" s="258"/>
      <c r="C18" s="7"/>
      <c r="D18" s="262" t="s">
        <v>94</v>
      </c>
      <c r="E18" s="263"/>
      <c r="F18" s="240">
        <v>2444</v>
      </c>
      <c r="G18" s="77">
        <f t="shared" si="0"/>
        <v>0.37310869462335716</v>
      </c>
      <c r="H18" s="70">
        <v>2262</v>
      </c>
      <c r="I18" s="82">
        <f t="shared" si="1"/>
        <v>8.045977011494255</v>
      </c>
    </row>
    <row r="19" spans="1:26" ht="18" customHeight="1">
      <c r="A19" s="258"/>
      <c r="B19" s="258"/>
      <c r="C19" s="10"/>
      <c r="D19" s="262" t="s">
        <v>95</v>
      </c>
      <c r="E19" s="263"/>
      <c r="F19" s="251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8"/>
      <c r="B20" s="258"/>
      <c r="C20" s="44" t="s">
        <v>5</v>
      </c>
      <c r="D20" s="43"/>
      <c r="E20" s="43"/>
      <c r="F20" s="69">
        <v>23128</v>
      </c>
      <c r="G20" s="77">
        <f t="shared" si="0"/>
        <v>3.5307929170413277</v>
      </c>
      <c r="H20" s="70">
        <v>26566</v>
      </c>
      <c r="I20" s="82">
        <f t="shared" si="1"/>
        <v>-12.941353609877282</v>
      </c>
    </row>
    <row r="21" spans="1:9" ht="18" customHeight="1">
      <c r="A21" s="258"/>
      <c r="B21" s="258"/>
      <c r="C21" s="44" t="s">
        <v>6</v>
      </c>
      <c r="D21" s="43"/>
      <c r="E21" s="43"/>
      <c r="F21" s="69">
        <v>171400</v>
      </c>
      <c r="G21" s="77">
        <f t="shared" si="0"/>
        <v>26.166460825877014</v>
      </c>
      <c r="H21" s="70">
        <v>173400</v>
      </c>
      <c r="I21" s="82">
        <f t="shared" si="1"/>
        <v>-1.1534025374855816</v>
      </c>
    </row>
    <row r="22" spans="1:9" ht="18" customHeight="1">
      <c r="A22" s="258"/>
      <c r="B22" s="258"/>
      <c r="C22" s="44" t="s">
        <v>31</v>
      </c>
      <c r="D22" s="43"/>
      <c r="E22" s="43"/>
      <c r="F22" s="69">
        <v>10182</v>
      </c>
      <c r="G22" s="77">
        <f t="shared" si="0"/>
        <v>1.5544160100879798</v>
      </c>
      <c r="H22" s="70">
        <v>9280</v>
      </c>
      <c r="I22" s="82">
        <f t="shared" si="1"/>
        <v>9.719827586206886</v>
      </c>
    </row>
    <row r="23" spans="1:9" ht="18" customHeight="1">
      <c r="A23" s="258"/>
      <c r="B23" s="258"/>
      <c r="C23" s="44" t="s">
        <v>7</v>
      </c>
      <c r="D23" s="43"/>
      <c r="E23" s="43"/>
      <c r="F23" s="69">
        <v>81148</v>
      </c>
      <c r="G23" s="77">
        <f t="shared" si="0"/>
        <v>12.388307836045904</v>
      </c>
      <c r="H23" s="70">
        <v>81392</v>
      </c>
      <c r="I23" s="82">
        <f t="shared" si="1"/>
        <v>-0.2997837625319466</v>
      </c>
    </row>
    <row r="24" spans="1:9" ht="18" customHeight="1">
      <c r="A24" s="258"/>
      <c r="B24" s="258"/>
      <c r="C24" s="44" t="s">
        <v>32</v>
      </c>
      <c r="D24" s="43"/>
      <c r="E24" s="43"/>
      <c r="F24" s="69">
        <v>3008</v>
      </c>
      <c r="G24" s="77">
        <f t="shared" si="0"/>
        <v>0.4592107010749011</v>
      </c>
      <c r="H24" s="70">
        <v>3072</v>
      </c>
      <c r="I24" s="82">
        <f t="shared" si="1"/>
        <v>-2.083333333333337</v>
      </c>
    </row>
    <row r="25" spans="1:9" ht="18" customHeight="1">
      <c r="A25" s="258"/>
      <c r="B25" s="258"/>
      <c r="C25" s="44" t="s">
        <v>8</v>
      </c>
      <c r="D25" s="43"/>
      <c r="E25" s="43"/>
      <c r="F25" s="69">
        <v>85981</v>
      </c>
      <c r="G25" s="77">
        <f t="shared" si="0"/>
        <v>13.12612875303227</v>
      </c>
      <c r="H25" s="70">
        <v>88678</v>
      </c>
      <c r="I25" s="82">
        <f t="shared" si="1"/>
        <v>-3.0413405805272964</v>
      </c>
    </row>
    <row r="26" spans="1:9" ht="18" customHeight="1">
      <c r="A26" s="258"/>
      <c r="B26" s="258"/>
      <c r="C26" s="45" t="s">
        <v>9</v>
      </c>
      <c r="D26" s="46"/>
      <c r="E26" s="46"/>
      <c r="F26" s="71">
        <v>99501</v>
      </c>
      <c r="G26" s="78">
        <f t="shared" si="0"/>
        <v>15.190134297757227</v>
      </c>
      <c r="H26" s="72">
        <v>102040</v>
      </c>
      <c r="I26" s="84">
        <f t="shared" si="1"/>
        <v>-2.488239905919243</v>
      </c>
    </row>
    <row r="27" spans="1:9" ht="18" customHeight="1">
      <c r="A27" s="258"/>
      <c r="B27" s="259"/>
      <c r="C27" s="47" t="s">
        <v>10</v>
      </c>
      <c r="D27" s="31"/>
      <c r="E27" s="31"/>
      <c r="F27" s="73">
        <f>SUM(F9,F20:F26)</f>
        <v>655037</v>
      </c>
      <c r="G27" s="79">
        <f t="shared" si="0"/>
        <v>100</v>
      </c>
      <c r="H27" s="73">
        <v>661050</v>
      </c>
      <c r="I27" s="85">
        <f t="shared" si="1"/>
        <v>-0.9096134936842915</v>
      </c>
    </row>
    <row r="28" spans="1:9" ht="18" customHeight="1">
      <c r="A28" s="258"/>
      <c r="B28" s="257" t="s">
        <v>89</v>
      </c>
      <c r="C28" s="55" t="s">
        <v>11</v>
      </c>
      <c r="D28" s="56"/>
      <c r="E28" s="56"/>
      <c r="F28" s="65">
        <v>319908</v>
      </c>
      <c r="G28" s="75">
        <f>F28/$F$45*100</f>
        <v>48.838157233866184</v>
      </c>
      <c r="H28" s="65">
        <v>323267</v>
      </c>
      <c r="I28" s="86">
        <f>(F28/H28-1)*100</f>
        <v>-1.0390791512898012</v>
      </c>
    </row>
    <row r="29" spans="1:9" ht="18" customHeight="1">
      <c r="A29" s="258"/>
      <c r="B29" s="258"/>
      <c r="C29" s="7"/>
      <c r="D29" s="30" t="s">
        <v>12</v>
      </c>
      <c r="E29" s="43"/>
      <c r="F29" s="69">
        <v>185018</v>
      </c>
      <c r="G29" s="77">
        <f aca="true" t="shared" si="2" ref="G29:G45">F29/$F$45*100</f>
        <v>28.24542735753858</v>
      </c>
      <c r="H29" s="69">
        <v>184412</v>
      </c>
      <c r="I29" s="87">
        <f aca="true" t="shared" si="3" ref="I29:I45">(F29/H29-1)*100</f>
        <v>0.3286120209097021</v>
      </c>
    </row>
    <row r="30" spans="1:9" ht="18" customHeight="1">
      <c r="A30" s="258"/>
      <c r="B30" s="258"/>
      <c r="C30" s="7"/>
      <c r="D30" s="30" t="s">
        <v>33</v>
      </c>
      <c r="E30" s="43"/>
      <c r="F30" s="69">
        <v>20931</v>
      </c>
      <c r="G30" s="77">
        <f t="shared" si="2"/>
        <v>3.1953920160235225</v>
      </c>
      <c r="H30" s="69">
        <v>21208</v>
      </c>
      <c r="I30" s="87">
        <f t="shared" si="3"/>
        <v>-1.3061109015465866</v>
      </c>
    </row>
    <row r="31" spans="1:9" ht="18" customHeight="1">
      <c r="A31" s="258"/>
      <c r="B31" s="258"/>
      <c r="C31" s="19"/>
      <c r="D31" s="30" t="s">
        <v>13</v>
      </c>
      <c r="E31" s="43"/>
      <c r="F31" s="69">
        <v>113959</v>
      </c>
      <c r="G31" s="77">
        <f t="shared" si="2"/>
        <v>17.397337860304074</v>
      </c>
      <c r="H31" s="69">
        <v>117647</v>
      </c>
      <c r="I31" s="87">
        <f t="shared" si="3"/>
        <v>-3.13480156740078</v>
      </c>
    </row>
    <row r="32" spans="1:9" ht="18" customHeight="1">
      <c r="A32" s="258"/>
      <c r="B32" s="258"/>
      <c r="C32" s="50" t="s">
        <v>14</v>
      </c>
      <c r="D32" s="51"/>
      <c r="E32" s="51"/>
      <c r="F32" s="65">
        <v>240282</v>
      </c>
      <c r="G32" s="75">
        <f t="shared" si="2"/>
        <v>36.68220268473384</v>
      </c>
      <c r="H32" s="65">
        <v>242778</v>
      </c>
      <c r="I32" s="86">
        <f t="shared" si="3"/>
        <v>-1.0280997454464536</v>
      </c>
    </row>
    <row r="33" spans="1:9" ht="18" customHeight="1">
      <c r="A33" s="258"/>
      <c r="B33" s="258"/>
      <c r="C33" s="7"/>
      <c r="D33" s="30" t="s">
        <v>15</v>
      </c>
      <c r="E33" s="43"/>
      <c r="F33" s="69">
        <v>14043</v>
      </c>
      <c r="G33" s="77">
        <f t="shared" si="2"/>
        <v>2.1438483627642406</v>
      </c>
      <c r="H33" s="69">
        <v>14316</v>
      </c>
      <c r="I33" s="87">
        <f t="shared" si="3"/>
        <v>-1.9069572506286714</v>
      </c>
    </row>
    <row r="34" spans="1:9" ht="18" customHeight="1">
      <c r="A34" s="258"/>
      <c r="B34" s="258"/>
      <c r="C34" s="7"/>
      <c r="D34" s="30" t="s">
        <v>34</v>
      </c>
      <c r="E34" s="43"/>
      <c r="F34" s="69">
        <v>3841</v>
      </c>
      <c r="G34" s="77">
        <f t="shared" si="2"/>
        <v>0.5863790900361354</v>
      </c>
      <c r="H34" s="69">
        <v>3821</v>
      </c>
      <c r="I34" s="87">
        <f t="shared" si="3"/>
        <v>0.5234231876472206</v>
      </c>
    </row>
    <row r="35" spans="1:9" ht="18" customHeight="1">
      <c r="A35" s="258"/>
      <c r="B35" s="258"/>
      <c r="C35" s="7"/>
      <c r="D35" s="30" t="s">
        <v>35</v>
      </c>
      <c r="E35" s="43"/>
      <c r="F35" s="69">
        <v>157552</v>
      </c>
      <c r="G35" s="77">
        <f t="shared" si="2"/>
        <v>24.052381773853995</v>
      </c>
      <c r="H35" s="69">
        <v>154033</v>
      </c>
      <c r="I35" s="87">
        <f t="shared" si="3"/>
        <v>2.284575383197107</v>
      </c>
    </row>
    <row r="36" spans="1:9" ht="18" customHeight="1">
      <c r="A36" s="258"/>
      <c r="B36" s="258"/>
      <c r="C36" s="7"/>
      <c r="D36" s="30" t="s">
        <v>36</v>
      </c>
      <c r="E36" s="43"/>
      <c r="F36" s="69">
        <v>2119</v>
      </c>
      <c r="G36" s="77">
        <f t="shared" si="2"/>
        <v>0.32349317672131495</v>
      </c>
      <c r="H36" s="69">
        <v>548</v>
      </c>
      <c r="I36" s="87">
        <f t="shared" si="3"/>
        <v>286.6788321167883</v>
      </c>
    </row>
    <row r="37" spans="1:9" ht="18" customHeight="1">
      <c r="A37" s="258"/>
      <c r="B37" s="258"/>
      <c r="C37" s="7"/>
      <c r="D37" s="30" t="s">
        <v>16</v>
      </c>
      <c r="E37" s="43"/>
      <c r="F37" s="69">
        <v>2778</v>
      </c>
      <c r="G37" s="77">
        <f t="shared" si="2"/>
        <v>0.42409818071345584</v>
      </c>
      <c r="H37" s="69">
        <v>3733</v>
      </c>
      <c r="I37" s="87">
        <f t="shared" si="3"/>
        <v>-25.58264130725958</v>
      </c>
    </row>
    <row r="38" spans="1:9" ht="18" customHeight="1">
      <c r="A38" s="258"/>
      <c r="B38" s="258"/>
      <c r="C38" s="19"/>
      <c r="D38" s="30" t="s">
        <v>37</v>
      </c>
      <c r="E38" s="43"/>
      <c r="F38" s="69">
        <v>59749</v>
      </c>
      <c r="G38" s="77">
        <f t="shared" si="2"/>
        <v>9.121469474243439</v>
      </c>
      <c r="H38" s="69">
        <v>66128</v>
      </c>
      <c r="I38" s="87">
        <f t="shared" si="3"/>
        <v>-9.646443261553351</v>
      </c>
    </row>
    <row r="39" spans="1:9" ht="18" customHeight="1">
      <c r="A39" s="258"/>
      <c r="B39" s="258"/>
      <c r="C39" s="50" t="s">
        <v>17</v>
      </c>
      <c r="D39" s="51"/>
      <c r="E39" s="51"/>
      <c r="F39" s="65">
        <v>94847</v>
      </c>
      <c r="G39" s="75">
        <f t="shared" si="2"/>
        <v>14.479640081399983</v>
      </c>
      <c r="H39" s="65">
        <v>95004</v>
      </c>
      <c r="I39" s="86">
        <f t="shared" si="3"/>
        <v>-0.16525619973896122</v>
      </c>
    </row>
    <row r="40" spans="1:9" ht="18" customHeight="1">
      <c r="A40" s="258"/>
      <c r="B40" s="258"/>
      <c r="C40" s="7"/>
      <c r="D40" s="52" t="s">
        <v>18</v>
      </c>
      <c r="E40" s="53"/>
      <c r="F40" s="67">
        <v>89491</v>
      </c>
      <c r="G40" s="76">
        <f t="shared" si="2"/>
        <v>13.661976346374328</v>
      </c>
      <c r="H40" s="67">
        <v>88698</v>
      </c>
      <c r="I40" s="88">
        <f t="shared" si="3"/>
        <v>0.8940449615549406</v>
      </c>
    </row>
    <row r="41" spans="1:9" ht="18" customHeight="1">
      <c r="A41" s="258"/>
      <c r="B41" s="258"/>
      <c r="C41" s="7"/>
      <c r="D41" s="16"/>
      <c r="E41" s="104" t="s">
        <v>92</v>
      </c>
      <c r="F41" s="69">
        <v>66964</v>
      </c>
      <c r="G41" s="77">
        <f t="shared" si="2"/>
        <v>10.222933971668775</v>
      </c>
      <c r="H41" s="69">
        <v>65888</v>
      </c>
      <c r="I41" s="89">
        <f t="shared" si="3"/>
        <v>1.63307430791646</v>
      </c>
    </row>
    <row r="42" spans="1:9" ht="18" customHeight="1">
      <c r="A42" s="258"/>
      <c r="B42" s="258"/>
      <c r="C42" s="7"/>
      <c r="D42" s="33"/>
      <c r="E42" s="32" t="s">
        <v>38</v>
      </c>
      <c r="F42" s="69">
        <v>22526</v>
      </c>
      <c r="G42" s="77">
        <f t="shared" si="2"/>
        <v>3.438889711573544</v>
      </c>
      <c r="H42" s="69">
        <v>22810</v>
      </c>
      <c r="I42" s="89">
        <f t="shared" si="3"/>
        <v>-1.2450679526523456</v>
      </c>
    </row>
    <row r="43" spans="1:9" ht="18" customHeight="1">
      <c r="A43" s="258"/>
      <c r="B43" s="258"/>
      <c r="C43" s="7"/>
      <c r="D43" s="30" t="s">
        <v>39</v>
      </c>
      <c r="E43" s="54"/>
      <c r="F43" s="69">
        <v>5356</v>
      </c>
      <c r="G43" s="77">
        <f t="shared" si="2"/>
        <v>0.817663735025655</v>
      </c>
      <c r="H43" s="69">
        <v>6307</v>
      </c>
      <c r="I43" s="89">
        <f t="shared" si="3"/>
        <v>-15.078484223878231</v>
      </c>
    </row>
    <row r="44" spans="1:9" ht="18" customHeight="1">
      <c r="A44" s="258"/>
      <c r="B44" s="25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9"/>
      <c r="B45" s="259"/>
      <c r="C45" s="11" t="s">
        <v>19</v>
      </c>
      <c r="D45" s="12"/>
      <c r="E45" s="12"/>
      <c r="F45" s="74">
        <f>SUM(F28,F32,F39)</f>
        <v>655037</v>
      </c>
      <c r="G45" s="85">
        <f t="shared" si="2"/>
        <v>100</v>
      </c>
      <c r="H45" s="74">
        <v>661050</v>
      </c>
      <c r="I45" s="85">
        <f t="shared" si="3"/>
        <v>-0.9096134936842915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H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39" sqref="L3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5" t="s">
        <v>49</v>
      </c>
      <c r="B6" s="286"/>
      <c r="C6" s="286"/>
      <c r="D6" s="286"/>
      <c r="E6" s="287"/>
      <c r="F6" s="281" t="s">
        <v>254</v>
      </c>
      <c r="G6" s="265"/>
      <c r="H6" s="281" t="s">
        <v>255</v>
      </c>
      <c r="I6" s="265"/>
      <c r="J6" s="264"/>
      <c r="K6" s="265"/>
      <c r="L6" s="264"/>
      <c r="M6" s="265"/>
      <c r="N6" s="264"/>
      <c r="O6" s="265"/>
    </row>
    <row r="7" spans="1:15" ht="15.75" customHeight="1">
      <c r="A7" s="288"/>
      <c r="B7" s="289"/>
      <c r="C7" s="289"/>
      <c r="D7" s="289"/>
      <c r="E7" s="290"/>
      <c r="F7" s="109" t="s">
        <v>256</v>
      </c>
      <c r="G7" s="38" t="s">
        <v>2</v>
      </c>
      <c r="H7" s="109" t="s">
        <v>257</v>
      </c>
      <c r="I7" s="38" t="s">
        <v>2</v>
      </c>
      <c r="J7" s="109" t="s">
        <v>257</v>
      </c>
      <c r="K7" s="38" t="s">
        <v>2</v>
      </c>
      <c r="L7" s="109" t="s">
        <v>257</v>
      </c>
      <c r="M7" s="38" t="s">
        <v>2</v>
      </c>
      <c r="N7" s="109" t="s">
        <v>258</v>
      </c>
      <c r="O7" s="307" t="s">
        <v>2</v>
      </c>
    </row>
    <row r="8" spans="1:25" ht="15.75" customHeight="1">
      <c r="A8" s="274" t="s">
        <v>83</v>
      </c>
      <c r="B8" s="55" t="s">
        <v>50</v>
      </c>
      <c r="C8" s="56"/>
      <c r="D8" s="56"/>
      <c r="E8" s="93" t="s">
        <v>41</v>
      </c>
      <c r="F8" s="110">
        <v>6809</v>
      </c>
      <c r="G8" s="111">
        <v>6908</v>
      </c>
      <c r="H8" s="110">
        <v>1720</v>
      </c>
      <c r="I8" s="112">
        <v>1693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7"/>
      <c r="B9" s="8"/>
      <c r="C9" s="30" t="s">
        <v>51</v>
      </c>
      <c r="D9" s="43"/>
      <c r="E9" s="91" t="s">
        <v>42</v>
      </c>
      <c r="F9" s="70">
        <v>6809</v>
      </c>
      <c r="G9" s="115">
        <v>6903</v>
      </c>
      <c r="H9" s="70">
        <v>1720</v>
      </c>
      <c r="I9" s="116">
        <v>1693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7"/>
      <c r="B10" s="10"/>
      <c r="C10" s="30" t="s">
        <v>52</v>
      </c>
      <c r="D10" s="43"/>
      <c r="E10" s="91" t="s">
        <v>43</v>
      </c>
      <c r="F10" s="70">
        <v>0.1</v>
      </c>
      <c r="G10" s="115">
        <v>5</v>
      </c>
      <c r="H10" s="70">
        <v>0.1</v>
      </c>
      <c r="I10" s="116">
        <v>0.1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7"/>
      <c r="B11" s="50" t="s">
        <v>53</v>
      </c>
      <c r="C11" s="63"/>
      <c r="D11" s="63"/>
      <c r="E11" s="90" t="s">
        <v>44</v>
      </c>
      <c r="F11" s="120">
        <v>5911</v>
      </c>
      <c r="G11" s="121">
        <v>6119</v>
      </c>
      <c r="H11" s="120">
        <v>1504</v>
      </c>
      <c r="I11" s="122">
        <v>1565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7"/>
      <c r="B12" s="7"/>
      <c r="C12" s="30" t="s">
        <v>54</v>
      </c>
      <c r="D12" s="43"/>
      <c r="E12" s="91" t="s">
        <v>45</v>
      </c>
      <c r="F12" s="70">
        <v>5911</v>
      </c>
      <c r="G12" s="115">
        <v>6119</v>
      </c>
      <c r="H12" s="120">
        <v>1504</v>
      </c>
      <c r="I12" s="116">
        <v>1565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7"/>
      <c r="B13" s="8"/>
      <c r="C13" s="52" t="s">
        <v>55</v>
      </c>
      <c r="D13" s="53"/>
      <c r="E13" s="95" t="s">
        <v>46</v>
      </c>
      <c r="F13" s="67">
        <v>0.1</v>
      </c>
      <c r="G13" s="124">
        <v>0.1</v>
      </c>
      <c r="H13" s="118">
        <v>0.1</v>
      </c>
      <c r="I13" s="119">
        <v>0.1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7"/>
      <c r="B14" s="44" t="s">
        <v>56</v>
      </c>
      <c r="C14" s="43"/>
      <c r="D14" s="43"/>
      <c r="E14" s="91" t="s">
        <v>97</v>
      </c>
      <c r="F14" s="69">
        <f aca="true" t="shared" si="0" ref="F14:I15">F9-F12</f>
        <v>898</v>
      </c>
      <c r="G14" s="127">
        <f t="shared" si="0"/>
        <v>784</v>
      </c>
      <c r="H14" s="69">
        <f>H9-H12</f>
        <v>216</v>
      </c>
      <c r="I14" s="127">
        <f t="shared" si="0"/>
        <v>128</v>
      </c>
      <c r="J14" s="69">
        <f aca="true" t="shared" si="1" ref="J14:O14">J9-J12</f>
        <v>0</v>
      </c>
      <c r="K14" s="127">
        <f t="shared" si="1"/>
        <v>0</v>
      </c>
      <c r="L14" s="69">
        <f t="shared" si="1"/>
        <v>0</v>
      </c>
      <c r="M14" s="127">
        <f t="shared" si="1"/>
        <v>0</v>
      </c>
      <c r="N14" s="69">
        <f t="shared" si="1"/>
        <v>0</v>
      </c>
      <c r="O14" s="127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7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127">
        <f t="shared" si="0"/>
        <v>4.9</v>
      </c>
      <c r="H15" s="69">
        <f>H10-H13</f>
        <v>0</v>
      </c>
      <c r="I15" s="127">
        <f t="shared" si="0"/>
        <v>0</v>
      </c>
      <c r="J15" s="69">
        <f aca="true" t="shared" si="2" ref="J15:O15">J10-J13</f>
        <v>0</v>
      </c>
      <c r="K15" s="127">
        <f t="shared" si="2"/>
        <v>0</v>
      </c>
      <c r="L15" s="69">
        <f t="shared" si="2"/>
        <v>0</v>
      </c>
      <c r="M15" s="127">
        <f t="shared" si="2"/>
        <v>0</v>
      </c>
      <c r="N15" s="69">
        <f t="shared" si="2"/>
        <v>0</v>
      </c>
      <c r="O15" s="127">
        <f t="shared" si="2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7"/>
      <c r="B16" s="44" t="s">
        <v>58</v>
      </c>
      <c r="C16" s="43"/>
      <c r="D16" s="43"/>
      <c r="E16" s="91" t="s">
        <v>99</v>
      </c>
      <c r="F16" s="67">
        <f>F8-F11</f>
        <v>898</v>
      </c>
      <c r="G16" s="124">
        <f>G8-G11</f>
        <v>789</v>
      </c>
      <c r="H16" s="67">
        <f>H8-H11</f>
        <v>216</v>
      </c>
      <c r="I16" s="124">
        <f>I8-I11</f>
        <v>128</v>
      </c>
      <c r="J16" s="67">
        <f aca="true" t="shared" si="3" ref="J16:O16">J8-J11</f>
        <v>0</v>
      </c>
      <c r="K16" s="124">
        <f t="shared" si="3"/>
        <v>0</v>
      </c>
      <c r="L16" s="67">
        <f t="shared" si="3"/>
        <v>0</v>
      </c>
      <c r="M16" s="124">
        <f t="shared" si="3"/>
        <v>0</v>
      </c>
      <c r="N16" s="67">
        <f t="shared" si="3"/>
        <v>0</v>
      </c>
      <c r="O16" s="124">
        <f t="shared" si="3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7"/>
      <c r="B17" s="44" t="s">
        <v>59</v>
      </c>
      <c r="C17" s="43"/>
      <c r="D17" s="43"/>
      <c r="E17" s="34"/>
      <c r="F17" s="69"/>
      <c r="G17" s="127"/>
      <c r="H17" s="118"/>
      <c r="I17" s="119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8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7" t="s">
        <v>84</v>
      </c>
      <c r="B19" s="50" t="s">
        <v>61</v>
      </c>
      <c r="C19" s="51"/>
      <c r="D19" s="51"/>
      <c r="E19" s="96"/>
      <c r="F19" s="65">
        <v>2094</v>
      </c>
      <c r="G19" s="134">
        <v>1797</v>
      </c>
      <c r="H19" s="66">
        <v>1782</v>
      </c>
      <c r="I19" s="135">
        <v>31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7"/>
      <c r="B20" s="19"/>
      <c r="C20" s="30" t="s">
        <v>62</v>
      </c>
      <c r="D20" s="43"/>
      <c r="E20" s="91"/>
      <c r="F20" s="69">
        <v>1500</v>
      </c>
      <c r="G20" s="127">
        <v>1600</v>
      </c>
      <c r="H20" s="70"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7"/>
      <c r="B21" s="9" t="s">
        <v>63</v>
      </c>
      <c r="C21" s="63"/>
      <c r="D21" s="63"/>
      <c r="E21" s="90" t="s">
        <v>100</v>
      </c>
      <c r="F21" s="137">
        <v>2094</v>
      </c>
      <c r="G21" s="138">
        <v>1797</v>
      </c>
      <c r="H21" s="120">
        <v>1782</v>
      </c>
      <c r="I21" s="122">
        <v>31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7"/>
      <c r="B22" s="50" t="s">
        <v>64</v>
      </c>
      <c r="C22" s="51"/>
      <c r="D22" s="51"/>
      <c r="E22" s="96" t="s">
        <v>101</v>
      </c>
      <c r="F22" s="65">
        <v>6871</v>
      </c>
      <c r="G22" s="134">
        <v>4827</v>
      </c>
      <c r="H22" s="66">
        <v>4689</v>
      </c>
      <c r="I22" s="135">
        <v>2396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7"/>
      <c r="B23" s="7" t="s">
        <v>65</v>
      </c>
      <c r="C23" s="52" t="s">
        <v>66</v>
      </c>
      <c r="D23" s="53"/>
      <c r="E23" s="95"/>
      <c r="F23" s="67">
        <v>1637</v>
      </c>
      <c r="G23" s="124">
        <v>1727</v>
      </c>
      <c r="H23" s="68">
        <v>171</v>
      </c>
      <c r="I23" s="125">
        <v>181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7"/>
      <c r="B24" s="44" t="s">
        <v>102</v>
      </c>
      <c r="C24" s="43"/>
      <c r="D24" s="43"/>
      <c r="E24" s="91" t="s">
        <v>103</v>
      </c>
      <c r="F24" s="69">
        <f>F21-F22</f>
        <v>-4777</v>
      </c>
      <c r="G24" s="127">
        <f>G21-G22</f>
        <v>-3030</v>
      </c>
      <c r="H24" s="69">
        <f>H21-H22</f>
        <v>-2907</v>
      </c>
      <c r="I24" s="127">
        <f>I21-I22</f>
        <v>-2365</v>
      </c>
      <c r="J24" s="69">
        <f aca="true" t="shared" si="4" ref="J24:O24">J21-J22</f>
        <v>0</v>
      </c>
      <c r="K24" s="127">
        <f t="shared" si="4"/>
        <v>0</v>
      </c>
      <c r="L24" s="69">
        <f t="shared" si="4"/>
        <v>0</v>
      </c>
      <c r="M24" s="127">
        <f t="shared" si="4"/>
        <v>0</v>
      </c>
      <c r="N24" s="69">
        <f t="shared" si="4"/>
        <v>0</v>
      </c>
      <c r="O24" s="127">
        <f t="shared" si="4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7"/>
      <c r="B25" s="101" t="s">
        <v>67</v>
      </c>
      <c r="C25" s="53"/>
      <c r="D25" s="53"/>
      <c r="E25" s="299" t="s">
        <v>104</v>
      </c>
      <c r="F25" s="279">
        <v>4777</v>
      </c>
      <c r="G25" s="272">
        <v>3030</v>
      </c>
      <c r="H25" s="270">
        <v>2907</v>
      </c>
      <c r="I25" s="272">
        <v>2365</v>
      </c>
      <c r="J25" s="270"/>
      <c r="K25" s="272"/>
      <c r="L25" s="270"/>
      <c r="M25" s="272"/>
      <c r="N25" s="270"/>
      <c r="O25" s="272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7"/>
      <c r="B26" s="9" t="s">
        <v>68</v>
      </c>
      <c r="C26" s="63"/>
      <c r="D26" s="63"/>
      <c r="E26" s="300"/>
      <c r="F26" s="280"/>
      <c r="G26" s="273"/>
      <c r="H26" s="271"/>
      <c r="I26" s="273"/>
      <c r="J26" s="271"/>
      <c r="K26" s="273"/>
      <c r="L26" s="271"/>
      <c r="M26" s="273"/>
      <c r="N26" s="271"/>
      <c r="O26" s="273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8"/>
      <c r="B27" s="47" t="s">
        <v>105</v>
      </c>
      <c r="C27" s="31"/>
      <c r="D27" s="31"/>
      <c r="E27" s="92" t="s">
        <v>106</v>
      </c>
      <c r="F27" s="73">
        <f>F24+F25</f>
        <v>0</v>
      </c>
      <c r="G27" s="139">
        <f>G24+G25</f>
        <v>0</v>
      </c>
      <c r="H27" s="73">
        <f>H24+H25</f>
        <v>0</v>
      </c>
      <c r="I27" s="139">
        <f>I24+I25</f>
        <v>0</v>
      </c>
      <c r="J27" s="73">
        <f aca="true" t="shared" si="5" ref="J27:O27">J24+J25</f>
        <v>0</v>
      </c>
      <c r="K27" s="139">
        <f t="shared" si="5"/>
        <v>0</v>
      </c>
      <c r="L27" s="73">
        <f t="shared" si="5"/>
        <v>0</v>
      </c>
      <c r="M27" s="139">
        <f t="shared" si="5"/>
        <v>0</v>
      </c>
      <c r="N27" s="73">
        <f t="shared" si="5"/>
        <v>0</v>
      </c>
      <c r="O27" s="139">
        <f t="shared" si="5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91" t="s">
        <v>69</v>
      </c>
      <c r="B30" s="292"/>
      <c r="C30" s="292"/>
      <c r="D30" s="292"/>
      <c r="E30" s="293"/>
      <c r="F30" s="268" t="s">
        <v>259</v>
      </c>
      <c r="G30" s="269"/>
      <c r="H30" s="268" t="s">
        <v>260</v>
      </c>
      <c r="I30" s="269"/>
      <c r="J30" s="266" t="s">
        <v>261</v>
      </c>
      <c r="K30" s="267"/>
      <c r="L30" s="268" t="s">
        <v>251</v>
      </c>
      <c r="M30" s="269"/>
      <c r="N30" s="266" t="s">
        <v>252</v>
      </c>
      <c r="O30" s="267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4"/>
      <c r="B31" s="295"/>
      <c r="C31" s="295"/>
      <c r="D31" s="295"/>
      <c r="E31" s="296"/>
      <c r="F31" s="109" t="s">
        <v>256</v>
      </c>
      <c r="G31" s="38" t="s">
        <v>2</v>
      </c>
      <c r="H31" s="109" t="s">
        <v>257</v>
      </c>
      <c r="I31" s="38" t="s">
        <v>2</v>
      </c>
      <c r="J31" s="109" t="s">
        <v>257</v>
      </c>
      <c r="K31" s="38" t="s">
        <v>2</v>
      </c>
      <c r="L31" s="109" t="s">
        <v>257</v>
      </c>
      <c r="M31" s="38" t="s">
        <v>2</v>
      </c>
      <c r="N31" s="109" t="s">
        <v>258</v>
      </c>
      <c r="O31" s="307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74" t="s">
        <v>85</v>
      </c>
      <c r="B32" s="55" t="s">
        <v>50</v>
      </c>
      <c r="C32" s="56"/>
      <c r="D32" s="56"/>
      <c r="E32" s="15" t="s">
        <v>41</v>
      </c>
      <c r="F32" s="66">
        <v>1633</v>
      </c>
      <c r="G32" s="144">
        <v>1590</v>
      </c>
      <c r="H32" s="110">
        <v>216</v>
      </c>
      <c r="I32" s="112">
        <v>221</v>
      </c>
      <c r="J32" s="110"/>
      <c r="K32" s="113"/>
      <c r="L32" s="66">
        <v>818</v>
      </c>
      <c r="M32" s="144">
        <v>847</v>
      </c>
      <c r="N32" s="252">
        <v>0</v>
      </c>
      <c r="O32" s="253">
        <v>0</v>
      </c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75"/>
      <c r="B33" s="8"/>
      <c r="C33" s="52" t="s">
        <v>70</v>
      </c>
      <c r="D33" s="53"/>
      <c r="E33" s="99"/>
      <c r="F33" s="68">
        <v>1510</v>
      </c>
      <c r="G33" s="147">
        <v>1469</v>
      </c>
      <c r="H33" s="68">
        <v>80</v>
      </c>
      <c r="I33" s="125">
        <v>81</v>
      </c>
      <c r="J33" s="68"/>
      <c r="K33" s="126"/>
      <c r="L33" s="68">
        <v>793</v>
      </c>
      <c r="M33" s="147">
        <v>821</v>
      </c>
      <c r="N33" s="252">
        <v>0</v>
      </c>
      <c r="O33" s="253">
        <v>0</v>
      </c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75"/>
      <c r="B34" s="8"/>
      <c r="C34" s="24"/>
      <c r="D34" s="30" t="s">
        <v>71</v>
      </c>
      <c r="E34" s="94"/>
      <c r="F34" s="70">
        <v>1397</v>
      </c>
      <c r="G34" s="115">
        <v>1359</v>
      </c>
      <c r="H34" s="70">
        <v>80</v>
      </c>
      <c r="I34" s="116">
        <v>81</v>
      </c>
      <c r="J34" s="70"/>
      <c r="K34" s="117"/>
      <c r="L34" s="252">
        <v>0</v>
      </c>
      <c r="M34" s="253">
        <v>0</v>
      </c>
      <c r="N34" s="252">
        <v>0</v>
      </c>
      <c r="O34" s="253">
        <v>0</v>
      </c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75"/>
      <c r="B35" s="10"/>
      <c r="C35" s="62" t="s">
        <v>72</v>
      </c>
      <c r="D35" s="63"/>
      <c r="E35" s="100"/>
      <c r="F35" s="120">
        <v>123</v>
      </c>
      <c r="G35" s="121">
        <v>121</v>
      </c>
      <c r="H35" s="120">
        <v>136</v>
      </c>
      <c r="I35" s="122">
        <v>139</v>
      </c>
      <c r="J35" s="148"/>
      <c r="K35" s="149"/>
      <c r="L35" s="120">
        <v>25</v>
      </c>
      <c r="M35" s="121">
        <v>26</v>
      </c>
      <c r="N35" s="252">
        <v>0</v>
      </c>
      <c r="O35" s="253">
        <v>0</v>
      </c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75"/>
      <c r="B36" s="50" t="s">
        <v>53</v>
      </c>
      <c r="C36" s="51"/>
      <c r="D36" s="51"/>
      <c r="E36" s="15" t="s">
        <v>42</v>
      </c>
      <c r="F36" s="65">
        <v>1091</v>
      </c>
      <c r="G36" s="124">
        <v>1293</v>
      </c>
      <c r="H36" s="66">
        <v>216</v>
      </c>
      <c r="I36" s="135">
        <v>221</v>
      </c>
      <c r="J36" s="66"/>
      <c r="K36" s="136"/>
      <c r="L36" s="66">
        <v>737</v>
      </c>
      <c r="M36" s="144">
        <v>734</v>
      </c>
      <c r="N36" s="252">
        <v>0</v>
      </c>
      <c r="O36" s="253">
        <v>0</v>
      </c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75"/>
      <c r="B37" s="8"/>
      <c r="C37" s="30" t="s">
        <v>73</v>
      </c>
      <c r="D37" s="43"/>
      <c r="E37" s="94"/>
      <c r="F37" s="69">
        <v>422</v>
      </c>
      <c r="G37" s="127">
        <v>375</v>
      </c>
      <c r="H37" s="70">
        <v>201</v>
      </c>
      <c r="I37" s="116">
        <v>204</v>
      </c>
      <c r="J37" s="70"/>
      <c r="K37" s="117"/>
      <c r="L37" s="70">
        <v>674</v>
      </c>
      <c r="M37" s="115">
        <v>663</v>
      </c>
      <c r="N37" s="252">
        <v>0</v>
      </c>
      <c r="O37" s="253">
        <v>0</v>
      </c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75"/>
      <c r="B38" s="10"/>
      <c r="C38" s="30" t="s">
        <v>74</v>
      </c>
      <c r="D38" s="43"/>
      <c r="E38" s="94"/>
      <c r="F38" s="69">
        <v>669</v>
      </c>
      <c r="G38" s="127">
        <v>918</v>
      </c>
      <c r="H38" s="70">
        <v>15</v>
      </c>
      <c r="I38" s="116">
        <v>17</v>
      </c>
      <c r="J38" s="70"/>
      <c r="K38" s="149"/>
      <c r="L38" s="70">
        <v>63</v>
      </c>
      <c r="M38" s="115">
        <v>71</v>
      </c>
      <c r="N38" s="252">
        <v>0</v>
      </c>
      <c r="O38" s="253">
        <v>0</v>
      </c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76"/>
      <c r="B39" s="11" t="s">
        <v>75</v>
      </c>
      <c r="C39" s="12"/>
      <c r="D39" s="12"/>
      <c r="E39" s="98" t="s">
        <v>108</v>
      </c>
      <c r="F39" s="73">
        <f aca="true" t="shared" si="6" ref="F39:M39">F32-F36</f>
        <v>542</v>
      </c>
      <c r="G39" s="139">
        <f t="shared" si="6"/>
        <v>297</v>
      </c>
      <c r="H39" s="73">
        <f t="shared" si="6"/>
        <v>0</v>
      </c>
      <c r="I39" s="139">
        <f t="shared" si="6"/>
        <v>0</v>
      </c>
      <c r="J39" s="73">
        <f t="shared" si="6"/>
        <v>0</v>
      </c>
      <c r="K39" s="139">
        <f t="shared" si="6"/>
        <v>0</v>
      </c>
      <c r="L39" s="73">
        <f t="shared" si="6"/>
        <v>81</v>
      </c>
      <c r="M39" s="139">
        <f t="shared" si="6"/>
        <v>113</v>
      </c>
      <c r="N39" s="254">
        <v>0</v>
      </c>
      <c r="O39" s="255"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74" t="s">
        <v>86</v>
      </c>
      <c r="B40" s="50" t="s">
        <v>76</v>
      </c>
      <c r="C40" s="51"/>
      <c r="D40" s="51"/>
      <c r="E40" s="15" t="s">
        <v>44</v>
      </c>
      <c r="F40" s="65">
        <v>1754</v>
      </c>
      <c r="G40" s="134">
        <v>1800</v>
      </c>
      <c r="H40" s="66">
        <v>185</v>
      </c>
      <c r="I40" s="135">
        <v>183</v>
      </c>
      <c r="J40" s="66"/>
      <c r="K40" s="136"/>
      <c r="L40" s="66">
        <v>709</v>
      </c>
      <c r="M40" s="144">
        <v>1077</v>
      </c>
      <c r="N40" s="66">
        <v>1040</v>
      </c>
      <c r="O40" s="134">
        <v>478</v>
      </c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77"/>
      <c r="B41" s="10"/>
      <c r="C41" s="30" t="s">
        <v>77</v>
      </c>
      <c r="D41" s="43"/>
      <c r="E41" s="94"/>
      <c r="F41" s="150">
        <v>1356</v>
      </c>
      <c r="G41" s="151">
        <v>1388</v>
      </c>
      <c r="H41" s="148">
        <v>0</v>
      </c>
      <c r="I41" s="256">
        <v>0</v>
      </c>
      <c r="J41" s="70"/>
      <c r="K41" s="117"/>
      <c r="L41" s="70">
        <v>228</v>
      </c>
      <c r="M41" s="115">
        <v>305</v>
      </c>
      <c r="N41" s="70">
        <v>264</v>
      </c>
      <c r="O41" s="127">
        <v>113</v>
      </c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77"/>
      <c r="B42" s="50" t="s">
        <v>64</v>
      </c>
      <c r="C42" s="51"/>
      <c r="D42" s="51"/>
      <c r="E42" s="15" t="s">
        <v>45</v>
      </c>
      <c r="F42" s="65">
        <v>2296</v>
      </c>
      <c r="G42" s="134">
        <v>2327</v>
      </c>
      <c r="H42" s="66">
        <v>185</v>
      </c>
      <c r="I42" s="135">
        <v>183</v>
      </c>
      <c r="J42" s="66"/>
      <c r="K42" s="136"/>
      <c r="L42" s="66">
        <v>880</v>
      </c>
      <c r="M42" s="144">
        <v>1217</v>
      </c>
      <c r="N42" s="66">
        <v>1119</v>
      </c>
      <c r="O42" s="134">
        <v>498</v>
      </c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77"/>
      <c r="B43" s="10"/>
      <c r="C43" s="30" t="s">
        <v>78</v>
      </c>
      <c r="D43" s="43"/>
      <c r="E43" s="94"/>
      <c r="F43" s="69">
        <v>1396</v>
      </c>
      <c r="G43" s="127">
        <v>1427</v>
      </c>
      <c r="H43" s="70">
        <v>185</v>
      </c>
      <c r="I43" s="116">
        <v>183</v>
      </c>
      <c r="J43" s="148"/>
      <c r="K43" s="149"/>
      <c r="L43" s="70">
        <v>402</v>
      </c>
      <c r="M43" s="115">
        <v>381</v>
      </c>
      <c r="N43" s="70">
        <v>44</v>
      </c>
      <c r="O43" s="127">
        <v>43</v>
      </c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78"/>
      <c r="B44" s="47" t="s">
        <v>75</v>
      </c>
      <c r="C44" s="31"/>
      <c r="D44" s="31"/>
      <c r="E44" s="98" t="s">
        <v>109</v>
      </c>
      <c r="F44" s="129">
        <f>F40-F42</f>
        <v>-542</v>
      </c>
      <c r="G44" s="130">
        <f>G40-G42</f>
        <v>-527</v>
      </c>
      <c r="H44" s="129">
        <f>H40-H42</f>
        <v>0</v>
      </c>
      <c r="I44" s="130">
        <f>I40-I42</f>
        <v>0</v>
      </c>
      <c r="J44" s="129">
        <f aca="true" t="shared" si="7" ref="J44:O44">J40-J42</f>
        <v>0</v>
      </c>
      <c r="K44" s="130">
        <f t="shared" si="7"/>
        <v>0</v>
      </c>
      <c r="L44" s="129">
        <f t="shared" si="7"/>
        <v>-171</v>
      </c>
      <c r="M44" s="130">
        <f t="shared" si="7"/>
        <v>-140</v>
      </c>
      <c r="N44" s="129">
        <f t="shared" si="7"/>
        <v>-79</v>
      </c>
      <c r="O44" s="130">
        <f t="shared" si="7"/>
        <v>-20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82" t="s">
        <v>87</v>
      </c>
      <c r="B45" s="25" t="s">
        <v>79</v>
      </c>
      <c r="C45" s="20"/>
      <c r="D45" s="20"/>
      <c r="E45" s="97" t="s">
        <v>110</v>
      </c>
      <c r="F45" s="152">
        <f aca="true" t="shared" si="8" ref="F45:M45">F39+F44</f>
        <v>0</v>
      </c>
      <c r="G45" s="153">
        <f t="shared" si="8"/>
        <v>-230</v>
      </c>
      <c r="H45" s="152">
        <f t="shared" si="8"/>
        <v>0</v>
      </c>
      <c r="I45" s="153">
        <f t="shared" si="8"/>
        <v>0</v>
      </c>
      <c r="J45" s="152">
        <f t="shared" si="8"/>
        <v>0</v>
      </c>
      <c r="K45" s="153">
        <f t="shared" si="8"/>
        <v>0</v>
      </c>
      <c r="L45" s="152">
        <f t="shared" si="8"/>
        <v>-90</v>
      </c>
      <c r="M45" s="153">
        <f t="shared" si="8"/>
        <v>-27</v>
      </c>
      <c r="N45" s="152">
        <f>N44</f>
        <v>-79</v>
      </c>
      <c r="O45" s="153">
        <f>O44</f>
        <v>-20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83"/>
      <c r="B46" s="44" t="s">
        <v>80</v>
      </c>
      <c r="C46" s="43"/>
      <c r="D46" s="43"/>
      <c r="E46" s="43"/>
      <c r="F46" s="150">
        <v>0</v>
      </c>
      <c r="G46" s="151">
        <v>230</v>
      </c>
      <c r="H46" s="148">
        <v>0</v>
      </c>
      <c r="I46" s="149">
        <v>0</v>
      </c>
      <c r="J46" s="148"/>
      <c r="K46" s="149"/>
      <c r="L46" s="252">
        <v>0</v>
      </c>
      <c r="M46" s="253">
        <v>0</v>
      </c>
      <c r="N46" s="252">
        <v>0</v>
      </c>
      <c r="O46" s="253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83"/>
      <c r="B47" s="44" t="s">
        <v>81</v>
      </c>
      <c r="C47" s="43"/>
      <c r="D47" s="43"/>
      <c r="E47" s="43"/>
      <c r="F47" s="69"/>
      <c r="G47" s="127"/>
      <c r="H47" s="70">
        <v>0</v>
      </c>
      <c r="I47" s="116">
        <v>0</v>
      </c>
      <c r="J47" s="70"/>
      <c r="K47" s="117"/>
      <c r="L47" s="252">
        <v>0</v>
      </c>
      <c r="M47" s="253">
        <v>0</v>
      </c>
      <c r="N47" s="252">
        <v>0</v>
      </c>
      <c r="O47" s="253">
        <v>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84"/>
      <c r="B48" s="47" t="s">
        <v>82</v>
      </c>
      <c r="C48" s="31"/>
      <c r="D48" s="31"/>
      <c r="E48" s="31"/>
      <c r="F48" s="74"/>
      <c r="G48" s="154"/>
      <c r="H48" s="74">
        <v>0</v>
      </c>
      <c r="I48" s="155">
        <v>0</v>
      </c>
      <c r="J48" s="74"/>
      <c r="K48" s="156"/>
      <c r="L48" s="254">
        <v>0</v>
      </c>
      <c r="M48" s="255">
        <v>0</v>
      </c>
      <c r="N48" s="254">
        <v>0</v>
      </c>
      <c r="O48" s="255">
        <v>0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3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1" sqref="F41:F4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250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7" t="s">
        <v>88</v>
      </c>
      <c r="B9" s="257" t="s">
        <v>90</v>
      </c>
      <c r="C9" s="55" t="s">
        <v>4</v>
      </c>
      <c r="D9" s="56"/>
      <c r="E9" s="56"/>
      <c r="F9" s="65">
        <v>150927</v>
      </c>
      <c r="G9" s="75">
        <f>F9/$F$27*100</f>
        <v>22.69278651847575</v>
      </c>
      <c r="H9" s="66">
        <v>148636</v>
      </c>
      <c r="I9" s="80">
        <f aca="true" t="shared" si="0" ref="I9:I45">(F9/H9-1)*100</f>
        <v>1.5413493366344566</v>
      </c>
    </row>
    <row r="10" spans="1:9" ht="18" customHeight="1">
      <c r="A10" s="258"/>
      <c r="B10" s="258"/>
      <c r="C10" s="7"/>
      <c r="D10" s="52" t="s">
        <v>23</v>
      </c>
      <c r="E10" s="53"/>
      <c r="F10" s="67">
        <v>54985</v>
      </c>
      <c r="G10" s="76">
        <f aca="true" t="shared" si="1" ref="G10:G27">F10/$F$27*100</f>
        <v>8.267327030408007</v>
      </c>
      <c r="H10" s="68">
        <v>54304</v>
      </c>
      <c r="I10" s="81">
        <f t="shared" si="0"/>
        <v>1.2540512669416692</v>
      </c>
    </row>
    <row r="11" spans="1:9" ht="18" customHeight="1">
      <c r="A11" s="258"/>
      <c r="B11" s="258"/>
      <c r="C11" s="7"/>
      <c r="D11" s="16"/>
      <c r="E11" s="23" t="s">
        <v>24</v>
      </c>
      <c r="F11" s="69">
        <v>41511</v>
      </c>
      <c r="G11" s="77">
        <f t="shared" si="1"/>
        <v>6.241429705542726</v>
      </c>
      <c r="H11" s="70">
        <v>41924</v>
      </c>
      <c r="I11" s="82">
        <f t="shared" si="0"/>
        <v>-0.9851159240530483</v>
      </c>
    </row>
    <row r="12" spans="1:9" ht="18" customHeight="1">
      <c r="A12" s="258"/>
      <c r="B12" s="258"/>
      <c r="C12" s="7"/>
      <c r="D12" s="16"/>
      <c r="E12" s="23" t="s">
        <v>25</v>
      </c>
      <c r="F12" s="69">
        <v>6102</v>
      </c>
      <c r="G12" s="77">
        <f t="shared" si="1"/>
        <v>0.9174725750577367</v>
      </c>
      <c r="H12" s="70">
        <v>5873</v>
      </c>
      <c r="I12" s="82">
        <f t="shared" si="0"/>
        <v>3.8991997275668266</v>
      </c>
    </row>
    <row r="13" spans="1:9" ht="18" customHeight="1">
      <c r="A13" s="258"/>
      <c r="B13" s="258"/>
      <c r="C13" s="7"/>
      <c r="D13" s="33"/>
      <c r="E13" s="23" t="s">
        <v>26</v>
      </c>
      <c r="F13" s="69">
        <v>1030</v>
      </c>
      <c r="G13" s="77">
        <f t="shared" si="1"/>
        <v>0.15486672440338722</v>
      </c>
      <c r="H13" s="70">
        <v>973</v>
      </c>
      <c r="I13" s="82">
        <f t="shared" si="0"/>
        <v>5.858170606372037</v>
      </c>
    </row>
    <row r="14" spans="1:9" ht="18" customHeight="1">
      <c r="A14" s="258"/>
      <c r="B14" s="258"/>
      <c r="C14" s="7"/>
      <c r="D14" s="61" t="s">
        <v>27</v>
      </c>
      <c r="E14" s="51"/>
      <c r="F14" s="65">
        <v>27823</v>
      </c>
      <c r="G14" s="75">
        <f t="shared" si="1"/>
        <v>4.183356187451886</v>
      </c>
      <c r="H14" s="66">
        <v>26760</v>
      </c>
      <c r="I14" s="83">
        <f t="shared" si="0"/>
        <v>3.9723467862481376</v>
      </c>
    </row>
    <row r="15" spans="1:9" ht="18" customHeight="1">
      <c r="A15" s="258"/>
      <c r="B15" s="258"/>
      <c r="C15" s="7"/>
      <c r="D15" s="16"/>
      <c r="E15" s="23" t="s">
        <v>28</v>
      </c>
      <c r="F15" s="69">
        <v>1371</v>
      </c>
      <c r="G15" s="77">
        <f t="shared" si="1"/>
        <v>0.20613813510392612</v>
      </c>
      <c r="H15" s="70">
        <v>1287</v>
      </c>
      <c r="I15" s="82">
        <f t="shared" si="0"/>
        <v>6.526806526806528</v>
      </c>
    </row>
    <row r="16" spans="1:9" ht="18" customHeight="1">
      <c r="A16" s="258"/>
      <c r="B16" s="258"/>
      <c r="C16" s="7"/>
      <c r="D16" s="16"/>
      <c r="E16" s="29" t="s">
        <v>29</v>
      </c>
      <c r="F16" s="67">
        <v>26453</v>
      </c>
      <c r="G16" s="76">
        <f t="shared" si="1"/>
        <v>3.97736840839107</v>
      </c>
      <c r="H16" s="68">
        <v>25473</v>
      </c>
      <c r="I16" s="81">
        <f t="shared" si="0"/>
        <v>3.8472107721901683</v>
      </c>
    </row>
    <row r="17" spans="1:9" ht="18" customHeight="1">
      <c r="A17" s="258"/>
      <c r="B17" s="258"/>
      <c r="C17" s="7"/>
      <c r="D17" s="262" t="s">
        <v>30</v>
      </c>
      <c r="E17" s="301"/>
      <c r="F17" s="67">
        <v>30819</v>
      </c>
      <c r="G17" s="76">
        <f t="shared" si="1"/>
        <v>4.6338228926097</v>
      </c>
      <c r="H17" s="68">
        <v>28486</v>
      </c>
      <c r="I17" s="81">
        <f t="shared" si="0"/>
        <v>8.189988064312303</v>
      </c>
    </row>
    <row r="18" spans="1:9" ht="18" customHeight="1">
      <c r="A18" s="258"/>
      <c r="B18" s="258"/>
      <c r="C18" s="7"/>
      <c r="D18" s="262" t="s">
        <v>94</v>
      </c>
      <c r="E18" s="263"/>
      <c r="F18" s="69">
        <v>2364</v>
      </c>
      <c r="G18" s="77">
        <f t="shared" si="1"/>
        <v>0.3554416859122402</v>
      </c>
      <c r="H18" s="70">
        <v>2537</v>
      </c>
      <c r="I18" s="82">
        <f t="shared" si="0"/>
        <v>-6.819077650768623</v>
      </c>
    </row>
    <row r="19" spans="1:9" ht="18" customHeight="1">
      <c r="A19" s="258"/>
      <c r="B19" s="258"/>
      <c r="C19" s="10"/>
      <c r="D19" s="262" t="s">
        <v>95</v>
      </c>
      <c r="E19" s="263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8"/>
      <c r="B20" s="258"/>
      <c r="C20" s="44" t="s">
        <v>5</v>
      </c>
      <c r="D20" s="43"/>
      <c r="E20" s="43"/>
      <c r="F20" s="69">
        <v>28622</v>
      </c>
      <c r="G20" s="77">
        <f t="shared" si="1"/>
        <v>4.303490665896844</v>
      </c>
      <c r="H20" s="70">
        <v>24487</v>
      </c>
      <c r="I20" s="82">
        <f t="shared" si="0"/>
        <v>16.88651121002982</v>
      </c>
    </row>
    <row r="21" spans="1:9" ht="18" customHeight="1">
      <c r="A21" s="258"/>
      <c r="B21" s="258"/>
      <c r="C21" s="44" t="s">
        <v>6</v>
      </c>
      <c r="D21" s="43"/>
      <c r="E21" s="43"/>
      <c r="F21" s="69">
        <v>174332</v>
      </c>
      <c r="G21" s="77">
        <f t="shared" si="1"/>
        <v>26.211869707467283</v>
      </c>
      <c r="H21" s="70">
        <v>174356</v>
      </c>
      <c r="I21" s="82">
        <f t="shared" si="0"/>
        <v>-0.013764940696048278</v>
      </c>
    </row>
    <row r="22" spans="1:9" ht="18" customHeight="1">
      <c r="A22" s="258"/>
      <c r="B22" s="258"/>
      <c r="C22" s="44" t="s">
        <v>31</v>
      </c>
      <c r="D22" s="43"/>
      <c r="E22" s="43"/>
      <c r="F22" s="69">
        <v>8310</v>
      </c>
      <c r="G22" s="77">
        <f t="shared" si="1"/>
        <v>1.2494587182448038</v>
      </c>
      <c r="H22" s="70">
        <v>7520</v>
      </c>
      <c r="I22" s="82">
        <f t="shared" si="0"/>
        <v>10.505319148936177</v>
      </c>
    </row>
    <row r="23" spans="1:9" ht="18" customHeight="1">
      <c r="A23" s="258"/>
      <c r="B23" s="258"/>
      <c r="C23" s="44" t="s">
        <v>7</v>
      </c>
      <c r="D23" s="43"/>
      <c r="E23" s="43"/>
      <c r="F23" s="69">
        <v>84844</v>
      </c>
      <c r="G23" s="77">
        <f t="shared" si="1"/>
        <v>12.756808121632023</v>
      </c>
      <c r="H23" s="70">
        <v>96108</v>
      </c>
      <c r="I23" s="82">
        <f t="shared" si="0"/>
        <v>-11.72014816664586</v>
      </c>
    </row>
    <row r="24" spans="1:9" ht="18" customHeight="1">
      <c r="A24" s="258"/>
      <c r="B24" s="258"/>
      <c r="C24" s="44" t="s">
        <v>32</v>
      </c>
      <c r="D24" s="43"/>
      <c r="E24" s="43"/>
      <c r="F24" s="69">
        <v>3021</v>
      </c>
      <c r="G24" s="77">
        <f t="shared" si="1"/>
        <v>0.45422560623556585</v>
      </c>
      <c r="H24" s="70">
        <v>4438</v>
      </c>
      <c r="I24" s="82">
        <f t="shared" si="0"/>
        <v>-31.928796755295174</v>
      </c>
    </row>
    <row r="25" spans="1:9" ht="18" customHeight="1">
      <c r="A25" s="258"/>
      <c r="B25" s="258"/>
      <c r="C25" s="44" t="s">
        <v>8</v>
      </c>
      <c r="D25" s="43"/>
      <c r="E25" s="43"/>
      <c r="F25" s="69">
        <v>99799</v>
      </c>
      <c r="G25" s="77">
        <f t="shared" si="1"/>
        <v>15.00538274634334</v>
      </c>
      <c r="H25" s="70">
        <v>105780</v>
      </c>
      <c r="I25" s="82">
        <f t="shared" si="0"/>
        <v>-5.654187937228206</v>
      </c>
    </row>
    <row r="26" spans="1:9" ht="18" customHeight="1">
      <c r="A26" s="258"/>
      <c r="B26" s="258"/>
      <c r="C26" s="45" t="s">
        <v>9</v>
      </c>
      <c r="D26" s="46"/>
      <c r="E26" s="46"/>
      <c r="F26" s="71">
        <v>115232</v>
      </c>
      <c r="G26" s="78">
        <f t="shared" si="1"/>
        <v>17.325827559661278</v>
      </c>
      <c r="H26" s="72">
        <v>126744</v>
      </c>
      <c r="I26" s="84">
        <f t="shared" si="0"/>
        <v>-9.082875717982708</v>
      </c>
    </row>
    <row r="27" spans="1:9" ht="18" customHeight="1">
      <c r="A27" s="258"/>
      <c r="B27" s="259"/>
      <c r="C27" s="47" t="s">
        <v>10</v>
      </c>
      <c r="D27" s="31"/>
      <c r="E27" s="31"/>
      <c r="F27" s="73">
        <f>SUM(F9,F20:F26)+1</f>
        <v>665088</v>
      </c>
      <c r="G27" s="79">
        <f t="shared" si="1"/>
        <v>100</v>
      </c>
      <c r="H27" s="73">
        <v>688066</v>
      </c>
      <c r="I27" s="85">
        <f t="shared" si="0"/>
        <v>-3.339505221882788</v>
      </c>
    </row>
    <row r="28" spans="1:9" ht="18" customHeight="1">
      <c r="A28" s="258"/>
      <c r="B28" s="257" t="s">
        <v>89</v>
      </c>
      <c r="C28" s="55" t="s">
        <v>11</v>
      </c>
      <c r="D28" s="56"/>
      <c r="E28" s="56"/>
      <c r="F28" s="65">
        <v>312442</v>
      </c>
      <c r="G28" s="75">
        <f aca="true" t="shared" si="2" ref="G28:G45">F28/$F$45*100</f>
        <v>48.24472413564148</v>
      </c>
      <c r="H28" s="65">
        <v>305299</v>
      </c>
      <c r="I28" s="86">
        <f t="shared" si="0"/>
        <v>2.339673565914069</v>
      </c>
    </row>
    <row r="29" spans="1:9" ht="18" customHeight="1">
      <c r="A29" s="258"/>
      <c r="B29" s="258"/>
      <c r="C29" s="7"/>
      <c r="D29" s="30" t="s">
        <v>12</v>
      </c>
      <c r="E29" s="43"/>
      <c r="F29" s="69">
        <v>184503</v>
      </c>
      <c r="G29" s="77">
        <f t="shared" si="2"/>
        <v>28.489435918340877</v>
      </c>
      <c r="H29" s="69">
        <v>181406</v>
      </c>
      <c r="I29" s="87">
        <f t="shared" si="0"/>
        <v>1.7072202683483528</v>
      </c>
    </row>
    <row r="30" spans="1:9" ht="18" customHeight="1">
      <c r="A30" s="258"/>
      <c r="B30" s="258"/>
      <c r="C30" s="7"/>
      <c r="D30" s="30" t="s">
        <v>33</v>
      </c>
      <c r="E30" s="43"/>
      <c r="F30" s="69">
        <v>12257</v>
      </c>
      <c r="G30" s="77">
        <f t="shared" si="2"/>
        <v>1.892625139163613</v>
      </c>
      <c r="H30" s="69">
        <v>12072</v>
      </c>
      <c r="I30" s="87">
        <f t="shared" si="0"/>
        <v>1.532471835652749</v>
      </c>
    </row>
    <row r="31" spans="1:9" ht="18" customHeight="1">
      <c r="A31" s="258"/>
      <c r="B31" s="258"/>
      <c r="C31" s="19"/>
      <c r="D31" s="30" t="s">
        <v>13</v>
      </c>
      <c r="E31" s="43"/>
      <c r="F31" s="69">
        <v>115683</v>
      </c>
      <c r="G31" s="77">
        <f t="shared" si="2"/>
        <v>17.862817489913052</v>
      </c>
      <c r="H31" s="69">
        <v>111820</v>
      </c>
      <c r="I31" s="87">
        <f t="shared" si="0"/>
        <v>3.4546592738329496</v>
      </c>
    </row>
    <row r="32" spans="1:9" ht="18" customHeight="1">
      <c r="A32" s="258"/>
      <c r="B32" s="258"/>
      <c r="C32" s="50" t="s">
        <v>14</v>
      </c>
      <c r="D32" s="51"/>
      <c r="E32" s="51"/>
      <c r="F32" s="65">
        <v>225615</v>
      </c>
      <c r="G32" s="75">
        <f t="shared" si="2"/>
        <v>34.83761285570683</v>
      </c>
      <c r="H32" s="65">
        <v>263295</v>
      </c>
      <c r="I32" s="86">
        <f t="shared" si="0"/>
        <v>-14.31094399817695</v>
      </c>
    </row>
    <row r="33" spans="1:9" ht="18" customHeight="1">
      <c r="A33" s="258"/>
      <c r="B33" s="258"/>
      <c r="C33" s="7"/>
      <c r="D33" s="30" t="s">
        <v>15</v>
      </c>
      <c r="E33" s="43"/>
      <c r="F33" s="69">
        <v>21944</v>
      </c>
      <c r="G33" s="77">
        <f t="shared" si="2"/>
        <v>3.3884120138538245</v>
      </c>
      <c r="H33" s="69">
        <v>21022</v>
      </c>
      <c r="I33" s="87">
        <f t="shared" si="0"/>
        <v>4.385881457520702</v>
      </c>
    </row>
    <row r="34" spans="1:9" ht="18" customHeight="1">
      <c r="A34" s="258"/>
      <c r="B34" s="258"/>
      <c r="C34" s="7"/>
      <c r="D34" s="30" t="s">
        <v>34</v>
      </c>
      <c r="E34" s="43"/>
      <c r="F34" s="69">
        <v>4581</v>
      </c>
      <c r="G34" s="77">
        <f t="shared" si="2"/>
        <v>0.7073603461294372</v>
      </c>
      <c r="H34" s="69">
        <v>4578</v>
      </c>
      <c r="I34" s="87">
        <f t="shared" si="0"/>
        <v>0.0655307994757548</v>
      </c>
    </row>
    <row r="35" spans="1:9" ht="18" customHeight="1">
      <c r="A35" s="258"/>
      <c r="B35" s="258"/>
      <c r="C35" s="7"/>
      <c r="D35" s="30" t="s">
        <v>35</v>
      </c>
      <c r="E35" s="43"/>
      <c r="F35" s="69">
        <v>132292</v>
      </c>
      <c r="G35" s="77">
        <f t="shared" si="2"/>
        <v>20.427442678488433</v>
      </c>
      <c r="H35" s="69">
        <v>129063</v>
      </c>
      <c r="I35" s="87">
        <f t="shared" si="0"/>
        <v>2.501878927345569</v>
      </c>
    </row>
    <row r="36" spans="1:9" ht="18" customHeight="1">
      <c r="A36" s="258"/>
      <c r="B36" s="258"/>
      <c r="C36" s="7"/>
      <c r="D36" s="30" t="s">
        <v>36</v>
      </c>
      <c r="E36" s="43"/>
      <c r="F36" s="69">
        <v>498</v>
      </c>
      <c r="G36" s="77">
        <f t="shared" si="2"/>
        <v>0.07689706447772533</v>
      </c>
      <c r="H36" s="69">
        <v>515</v>
      </c>
      <c r="I36" s="87">
        <f t="shared" si="0"/>
        <v>-3.300970873786413</v>
      </c>
    </row>
    <row r="37" spans="1:9" ht="18" customHeight="1">
      <c r="A37" s="258"/>
      <c r="B37" s="258"/>
      <c r="C37" s="7"/>
      <c r="D37" s="30" t="s">
        <v>16</v>
      </c>
      <c r="E37" s="43"/>
      <c r="F37" s="69">
        <v>10924</v>
      </c>
      <c r="G37" s="77">
        <f t="shared" si="2"/>
        <v>1.686794241676047</v>
      </c>
      <c r="H37" s="69">
        <v>33362</v>
      </c>
      <c r="I37" s="87">
        <f t="shared" si="0"/>
        <v>-67.25615970265572</v>
      </c>
    </row>
    <row r="38" spans="1:9" ht="18" customHeight="1">
      <c r="A38" s="258"/>
      <c r="B38" s="258"/>
      <c r="C38" s="19"/>
      <c r="D38" s="30" t="s">
        <v>37</v>
      </c>
      <c r="E38" s="43"/>
      <c r="F38" s="69">
        <v>55376</v>
      </c>
      <c r="G38" s="77">
        <f t="shared" si="2"/>
        <v>8.550706511081362</v>
      </c>
      <c r="H38" s="69">
        <v>74755</v>
      </c>
      <c r="I38" s="87">
        <f t="shared" si="0"/>
        <v>-25.923349608721825</v>
      </c>
    </row>
    <row r="39" spans="1:9" ht="18" customHeight="1">
      <c r="A39" s="258"/>
      <c r="B39" s="258"/>
      <c r="C39" s="50" t="s">
        <v>17</v>
      </c>
      <c r="D39" s="51"/>
      <c r="E39" s="51"/>
      <c r="F39" s="65">
        <v>109562</v>
      </c>
      <c r="G39" s="75">
        <f t="shared" si="2"/>
        <v>16.917663008651694</v>
      </c>
      <c r="H39" s="65">
        <v>105646</v>
      </c>
      <c r="I39" s="86">
        <f t="shared" si="0"/>
        <v>3.7067186642182337</v>
      </c>
    </row>
    <row r="40" spans="1:9" ht="18" customHeight="1">
      <c r="A40" s="258"/>
      <c r="B40" s="258"/>
      <c r="C40" s="7"/>
      <c r="D40" s="52" t="s">
        <v>18</v>
      </c>
      <c r="E40" s="53"/>
      <c r="F40" s="67">
        <v>99105</v>
      </c>
      <c r="G40" s="76">
        <f t="shared" si="2"/>
        <v>15.302979066395519</v>
      </c>
      <c r="H40" s="67">
        <v>102394</v>
      </c>
      <c r="I40" s="88">
        <f t="shared" si="0"/>
        <v>-3.2121022716174785</v>
      </c>
    </row>
    <row r="41" spans="1:9" ht="18" customHeight="1">
      <c r="A41" s="258"/>
      <c r="B41" s="258"/>
      <c r="C41" s="7"/>
      <c r="D41" s="16"/>
      <c r="E41" s="104" t="s">
        <v>92</v>
      </c>
      <c r="F41" s="69">
        <v>74282</v>
      </c>
      <c r="G41" s="77">
        <f t="shared" si="2"/>
        <v>11.470015549265849</v>
      </c>
      <c r="H41" s="69">
        <v>82683</v>
      </c>
      <c r="I41" s="89">
        <f t="shared" si="0"/>
        <v>-10.16049248333999</v>
      </c>
    </row>
    <row r="42" spans="1:9" ht="18" customHeight="1">
      <c r="A42" s="258"/>
      <c r="B42" s="258"/>
      <c r="C42" s="7"/>
      <c r="D42" s="33"/>
      <c r="E42" s="32" t="s">
        <v>38</v>
      </c>
      <c r="F42" s="69">
        <v>24823</v>
      </c>
      <c r="G42" s="77">
        <f t="shared" si="2"/>
        <v>3.8329635171296705</v>
      </c>
      <c r="H42" s="69">
        <v>19711</v>
      </c>
      <c r="I42" s="89">
        <f t="shared" si="0"/>
        <v>25.934757242149065</v>
      </c>
    </row>
    <row r="43" spans="1:9" ht="18" customHeight="1">
      <c r="A43" s="258"/>
      <c r="B43" s="258"/>
      <c r="C43" s="7"/>
      <c r="D43" s="30" t="s">
        <v>39</v>
      </c>
      <c r="E43" s="54"/>
      <c r="F43" s="69">
        <v>10457</v>
      </c>
      <c r="G43" s="77">
        <f t="shared" si="2"/>
        <v>1.614683942256172</v>
      </c>
      <c r="H43" s="67">
        <v>3252</v>
      </c>
      <c r="I43" s="157">
        <f t="shared" si="0"/>
        <v>221.5559655596556</v>
      </c>
    </row>
    <row r="44" spans="1:9" ht="18" customHeight="1">
      <c r="A44" s="258"/>
      <c r="B44" s="25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9"/>
      <c r="B45" s="259"/>
      <c r="C45" s="11" t="s">
        <v>19</v>
      </c>
      <c r="D45" s="12"/>
      <c r="E45" s="12"/>
      <c r="F45" s="74">
        <f>SUM(F28,F32,F39)</f>
        <v>647619</v>
      </c>
      <c r="G45" s="79">
        <f t="shared" si="2"/>
        <v>100</v>
      </c>
      <c r="H45" s="74">
        <v>674240</v>
      </c>
      <c r="I45" s="158">
        <f t="shared" si="0"/>
        <v>-3.948297342192686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1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9" sqref="I2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9" t="s">
        <v>0</v>
      </c>
      <c r="B1" s="159"/>
      <c r="C1" s="102" t="s">
        <v>248</v>
      </c>
      <c r="D1" s="160"/>
      <c r="E1" s="160"/>
    </row>
    <row r="4" ht="13.5">
      <c r="A4" s="161" t="s">
        <v>114</v>
      </c>
    </row>
    <row r="5" ht="13.5">
      <c r="I5" s="14" t="s">
        <v>115</v>
      </c>
    </row>
    <row r="6" spans="1:9" s="166" customFormat="1" ht="29.25" customHeight="1">
      <c r="A6" s="162" t="s">
        <v>116</v>
      </c>
      <c r="B6" s="163"/>
      <c r="C6" s="163"/>
      <c r="D6" s="164"/>
      <c r="E6" s="165" t="s">
        <v>233</v>
      </c>
      <c r="F6" s="165" t="s">
        <v>234</v>
      </c>
      <c r="G6" s="165" t="s">
        <v>235</v>
      </c>
      <c r="H6" s="165" t="s">
        <v>236</v>
      </c>
      <c r="I6" s="165" t="s">
        <v>242</v>
      </c>
    </row>
    <row r="7" spans="1:9" ht="27" customHeight="1">
      <c r="A7" s="302" t="s">
        <v>117</v>
      </c>
      <c r="B7" s="55" t="s">
        <v>118</v>
      </c>
      <c r="C7" s="56"/>
      <c r="D7" s="93" t="s">
        <v>119</v>
      </c>
      <c r="E7" s="167">
        <v>707878</v>
      </c>
      <c r="F7" s="168">
        <v>713796</v>
      </c>
      <c r="G7" s="168">
        <v>658831</v>
      </c>
      <c r="H7" s="168">
        <v>688066</v>
      </c>
      <c r="I7" s="168">
        <v>665088</v>
      </c>
    </row>
    <row r="8" spans="1:9" ht="27" customHeight="1">
      <c r="A8" s="258"/>
      <c r="B8" s="9"/>
      <c r="C8" s="30" t="s">
        <v>120</v>
      </c>
      <c r="D8" s="91" t="s">
        <v>42</v>
      </c>
      <c r="E8" s="169">
        <v>335108</v>
      </c>
      <c r="F8" s="169">
        <v>341880</v>
      </c>
      <c r="G8" s="169">
        <v>338110</v>
      </c>
      <c r="H8" s="169">
        <v>347918</v>
      </c>
      <c r="I8" s="170">
        <v>354314</v>
      </c>
    </row>
    <row r="9" spans="1:9" ht="27" customHeight="1">
      <c r="A9" s="258"/>
      <c r="B9" s="44" t="s">
        <v>121</v>
      </c>
      <c r="C9" s="43"/>
      <c r="D9" s="94"/>
      <c r="E9" s="171">
        <v>693920</v>
      </c>
      <c r="F9" s="171">
        <v>701945</v>
      </c>
      <c r="G9" s="171">
        <v>646514</v>
      </c>
      <c r="H9" s="171">
        <v>674240</v>
      </c>
      <c r="I9" s="172">
        <v>647619</v>
      </c>
    </row>
    <row r="10" spans="1:9" ht="27" customHeight="1">
      <c r="A10" s="258"/>
      <c r="B10" s="44" t="s">
        <v>122</v>
      </c>
      <c r="C10" s="43"/>
      <c r="D10" s="94"/>
      <c r="E10" s="171">
        <v>13958</v>
      </c>
      <c r="F10" s="171">
        <v>11851</v>
      </c>
      <c r="G10" s="171">
        <v>12317</v>
      </c>
      <c r="H10" s="171">
        <v>13826</v>
      </c>
      <c r="I10" s="172">
        <f>I7-I9</f>
        <v>17469</v>
      </c>
    </row>
    <row r="11" spans="1:9" ht="27" customHeight="1">
      <c r="A11" s="258"/>
      <c r="B11" s="44" t="s">
        <v>123</v>
      </c>
      <c r="C11" s="43"/>
      <c r="D11" s="94"/>
      <c r="E11" s="171">
        <v>8962</v>
      </c>
      <c r="F11" s="171">
        <v>7204</v>
      </c>
      <c r="G11" s="171">
        <v>8785</v>
      </c>
      <c r="H11" s="171">
        <v>9120</v>
      </c>
      <c r="I11" s="172">
        <v>12179</v>
      </c>
    </row>
    <row r="12" spans="1:9" ht="27" customHeight="1">
      <c r="A12" s="258"/>
      <c r="B12" s="44" t="s">
        <v>124</v>
      </c>
      <c r="C12" s="43"/>
      <c r="D12" s="94"/>
      <c r="E12" s="171">
        <v>4996</v>
      </c>
      <c r="F12" s="171">
        <v>4647</v>
      </c>
      <c r="G12" s="171">
        <v>3531</v>
      </c>
      <c r="H12" s="171">
        <v>4706</v>
      </c>
      <c r="I12" s="172">
        <v>5291</v>
      </c>
    </row>
    <row r="13" spans="1:9" ht="27" customHeight="1">
      <c r="A13" s="258"/>
      <c r="B13" s="44" t="s">
        <v>125</v>
      </c>
      <c r="C13" s="43"/>
      <c r="D13" s="99"/>
      <c r="E13" s="173">
        <v>511</v>
      </c>
      <c r="F13" s="173">
        <v>-350</v>
      </c>
      <c r="G13" s="173">
        <v>-1116</v>
      </c>
      <c r="H13" s="173">
        <v>1174</v>
      </c>
      <c r="I13" s="174">
        <v>585</v>
      </c>
    </row>
    <row r="14" spans="1:9" ht="27" customHeight="1">
      <c r="A14" s="258"/>
      <c r="B14" s="101" t="s">
        <v>126</v>
      </c>
      <c r="C14" s="53"/>
      <c r="D14" s="99"/>
      <c r="E14" s="173">
        <v>0</v>
      </c>
      <c r="F14" s="173">
        <v>1704</v>
      </c>
      <c r="G14" s="173">
        <v>1704</v>
      </c>
      <c r="H14" s="173">
        <v>1683</v>
      </c>
      <c r="I14" s="174">
        <v>1016</v>
      </c>
    </row>
    <row r="15" spans="1:9" ht="27" customHeight="1">
      <c r="A15" s="258"/>
      <c r="B15" s="45" t="s">
        <v>127</v>
      </c>
      <c r="C15" s="46"/>
      <c r="D15" s="175"/>
      <c r="E15" s="176">
        <v>6148</v>
      </c>
      <c r="F15" s="176">
        <v>-4600</v>
      </c>
      <c r="G15" s="176">
        <v>5091</v>
      </c>
      <c r="H15" s="176">
        <v>-3119</v>
      </c>
      <c r="I15" s="177">
        <v>3881</v>
      </c>
    </row>
    <row r="16" spans="1:9" ht="27" customHeight="1">
      <c r="A16" s="258"/>
      <c r="B16" s="178" t="s">
        <v>128</v>
      </c>
      <c r="C16" s="179"/>
      <c r="D16" s="180" t="s">
        <v>43</v>
      </c>
      <c r="E16" s="181">
        <v>86796</v>
      </c>
      <c r="F16" s="181">
        <v>51747</v>
      </c>
      <c r="G16" s="181">
        <v>41747</v>
      </c>
      <c r="H16" s="181">
        <v>52006</v>
      </c>
      <c r="I16" s="182">
        <v>30722</v>
      </c>
    </row>
    <row r="17" spans="1:9" ht="27" customHeight="1">
      <c r="A17" s="258"/>
      <c r="B17" s="44" t="s">
        <v>129</v>
      </c>
      <c r="C17" s="43"/>
      <c r="D17" s="91" t="s">
        <v>44</v>
      </c>
      <c r="E17" s="171">
        <v>44773</v>
      </c>
      <c r="F17" s="171">
        <v>46476</v>
      </c>
      <c r="G17" s="171">
        <v>38441</v>
      </c>
      <c r="H17" s="171">
        <v>45440</v>
      </c>
      <c r="I17" s="172">
        <v>49265</v>
      </c>
    </row>
    <row r="18" spans="1:9" ht="27" customHeight="1">
      <c r="A18" s="258"/>
      <c r="B18" s="44" t="s">
        <v>130</v>
      </c>
      <c r="C18" s="43"/>
      <c r="D18" s="91" t="s">
        <v>45</v>
      </c>
      <c r="E18" s="171">
        <v>1244750</v>
      </c>
      <c r="F18" s="171">
        <v>1270108</v>
      </c>
      <c r="G18" s="171">
        <v>1284156</v>
      </c>
      <c r="H18" s="171">
        <v>1293472</v>
      </c>
      <c r="I18" s="172">
        <v>1291319</v>
      </c>
    </row>
    <row r="19" spans="1:9" ht="27" customHeight="1">
      <c r="A19" s="258"/>
      <c r="B19" s="44" t="s">
        <v>131</v>
      </c>
      <c r="C19" s="43"/>
      <c r="D19" s="91" t="s">
        <v>132</v>
      </c>
      <c r="E19" s="171">
        <v>1202727</v>
      </c>
      <c r="F19" s="171">
        <v>1264837</v>
      </c>
      <c r="G19" s="171">
        <v>1280850</v>
      </c>
      <c r="H19" s="171">
        <v>1286906</v>
      </c>
      <c r="I19" s="171">
        <f>I17+I18-I16</f>
        <v>1309862</v>
      </c>
    </row>
    <row r="20" spans="1:9" ht="27" customHeight="1">
      <c r="A20" s="258"/>
      <c r="B20" s="44" t="s">
        <v>133</v>
      </c>
      <c r="C20" s="43"/>
      <c r="D20" s="94" t="s">
        <v>134</v>
      </c>
      <c r="E20" s="183">
        <v>3.714474139680342</v>
      </c>
      <c r="F20" s="183">
        <v>3.715069615069615</v>
      </c>
      <c r="G20" s="183">
        <v>3.798042057318624</v>
      </c>
      <c r="H20" s="183">
        <v>3.71774958467225</v>
      </c>
      <c r="I20" s="183">
        <f>I18/I8</f>
        <v>3.6445610390783316</v>
      </c>
    </row>
    <row r="21" spans="1:9" ht="27" customHeight="1">
      <c r="A21" s="258"/>
      <c r="B21" s="44" t="s">
        <v>135</v>
      </c>
      <c r="C21" s="43"/>
      <c r="D21" s="94" t="s">
        <v>136</v>
      </c>
      <c r="E21" s="183">
        <v>3.589072776537713</v>
      </c>
      <c r="F21" s="183">
        <v>3.6996519246519246</v>
      </c>
      <c r="G21" s="183">
        <v>3.7882641743811187</v>
      </c>
      <c r="H21" s="183">
        <v>3.6988773216677493</v>
      </c>
      <c r="I21" s="183">
        <f>I19/I8</f>
        <v>3.696895973627912</v>
      </c>
    </row>
    <row r="22" spans="1:9" ht="27" customHeight="1">
      <c r="A22" s="258"/>
      <c r="B22" s="44" t="s">
        <v>137</v>
      </c>
      <c r="C22" s="43"/>
      <c r="D22" s="94" t="s">
        <v>138</v>
      </c>
      <c r="E22" s="171">
        <v>857656.8655957468</v>
      </c>
      <c r="F22" s="171">
        <v>875129.0188777528</v>
      </c>
      <c r="G22" s="171">
        <v>884808.363041552</v>
      </c>
      <c r="H22" s="171">
        <v>891227.2675283084</v>
      </c>
      <c r="I22" s="171">
        <f>I18/I24*1000000</f>
        <v>889743.8088164163</v>
      </c>
    </row>
    <row r="23" spans="1:9" ht="27" customHeight="1">
      <c r="A23" s="258"/>
      <c r="B23" s="44" t="s">
        <v>139</v>
      </c>
      <c r="C23" s="43"/>
      <c r="D23" s="94" t="s">
        <v>140</v>
      </c>
      <c r="E23" s="171">
        <v>828702.2044485847</v>
      </c>
      <c r="F23" s="171">
        <v>871497.1977582065</v>
      </c>
      <c r="G23" s="171">
        <v>882530.4649916146</v>
      </c>
      <c r="H23" s="171">
        <v>886703.1663196306</v>
      </c>
      <c r="I23" s="171">
        <f>I19/I24*1000000</f>
        <v>902520.2950656567</v>
      </c>
    </row>
    <row r="24" spans="1:9" ht="27" customHeight="1">
      <c r="A24" s="258"/>
      <c r="B24" s="184" t="s">
        <v>141</v>
      </c>
      <c r="C24" s="185"/>
      <c r="D24" s="186" t="s">
        <v>142</v>
      </c>
      <c r="E24" s="176">
        <v>1451338</v>
      </c>
      <c r="F24" s="176">
        <v>1451338</v>
      </c>
      <c r="G24" s="176">
        <v>1451338</v>
      </c>
      <c r="H24" s="177">
        <v>1451338</v>
      </c>
      <c r="I24" s="177">
        <f>H24</f>
        <v>1451338</v>
      </c>
    </row>
    <row r="25" spans="1:9" ht="27" customHeight="1">
      <c r="A25" s="258"/>
      <c r="B25" s="10" t="s">
        <v>143</v>
      </c>
      <c r="C25" s="187"/>
      <c r="D25" s="188"/>
      <c r="E25" s="169">
        <v>370700</v>
      </c>
      <c r="F25" s="169">
        <v>368254</v>
      </c>
      <c r="G25" s="169">
        <v>371756</v>
      </c>
      <c r="H25" s="169">
        <v>369180</v>
      </c>
      <c r="I25" s="189">
        <v>373332</v>
      </c>
    </row>
    <row r="26" spans="1:9" ht="27" customHeight="1">
      <c r="A26" s="258"/>
      <c r="B26" s="190" t="s">
        <v>144</v>
      </c>
      <c r="C26" s="191"/>
      <c r="D26" s="192"/>
      <c r="E26" s="193">
        <v>0.4372</v>
      </c>
      <c r="F26" s="193">
        <v>0.406</v>
      </c>
      <c r="G26" s="193">
        <v>0.395</v>
      </c>
      <c r="H26" s="193">
        <v>0.399</v>
      </c>
      <c r="I26" s="194">
        <v>0.409</v>
      </c>
    </row>
    <row r="27" spans="1:9" ht="27" customHeight="1">
      <c r="A27" s="258"/>
      <c r="B27" s="190" t="s">
        <v>145</v>
      </c>
      <c r="C27" s="191"/>
      <c r="D27" s="192"/>
      <c r="E27" s="195">
        <v>1.3</v>
      </c>
      <c r="F27" s="195">
        <v>1.3</v>
      </c>
      <c r="G27" s="195">
        <v>0.9</v>
      </c>
      <c r="H27" s="195">
        <v>1.3</v>
      </c>
      <c r="I27" s="196">
        <v>1.4</v>
      </c>
    </row>
    <row r="28" spans="1:9" ht="27" customHeight="1">
      <c r="A28" s="258"/>
      <c r="B28" s="190" t="s">
        <v>146</v>
      </c>
      <c r="C28" s="191"/>
      <c r="D28" s="192"/>
      <c r="E28" s="195">
        <v>89.3</v>
      </c>
      <c r="F28" s="195">
        <v>92</v>
      </c>
      <c r="G28" s="195">
        <v>93</v>
      </c>
      <c r="H28" s="195">
        <v>90.8</v>
      </c>
      <c r="I28" s="196">
        <v>94.1</v>
      </c>
    </row>
    <row r="29" spans="1:9" ht="27" customHeight="1">
      <c r="A29" s="258"/>
      <c r="B29" s="197" t="s">
        <v>147</v>
      </c>
      <c r="C29" s="198"/>
      <c r="D29" s="199"/>
      <c r="E29" s="200">
        <v>40.68</v>
      </c>
      <c r="F29" s="200">
        <v>43.7</v>
      </c>
      <c r="G29" s="200">
        <v>42.6</v>
      </c>
      <c r="H29" s="200">
        <v>41.62819333036792</v>
      </c>
      <c r="I29" s="201">
        <v>41.1</v>
      </c>
    </row>
    <row r="30" spans="1:9" ht="27" customHeight="1">
      <c r="A30" s="258"/>
      <c r="B30" s="302" t="s">
        <v>148</v>
      </c>
      <c r="C30" s="25" t="s">
        <v>149</v>
      </c>
      <c r="D30" s="202"/>
      <c r="E30" s="203">
        <v>0</v>
      </c>
      <c r="F30" s="203">
        <v>0</v>
      </c>
      <c r="G30" s="203">
        <v>0</v>
      </c>
      <c r="H30" s="203">
        <v>0</v>
      </c>
      <c r="I30" s="204">
        <v>0</v>
      </c>
    </row>
    <row r="31" spans="1:9" ht="27" customHeight="1">
      <c r="A31" s="258"/>
      <c r="B31" s="258"/>
      <c r="C31" s="190" t="s">
        <v>150</v>
      </c>
      <c r="D31" s="192"/>
      <c r="E31" s="195">
        <v>0</v>
      </c>
      <c r="F31" s="195">
        <v>0</v>
      </c>
      <c r="G31" s="195">
        <v>0</v>
      </c>
      <c r="H31" s="195">
        <v>0</v>
      </c>
      <c r="I31" s="196">
        <v>0</v>
      </c>
    </row>
    <row r="32" spans="1:9" ht="27" customHeight="1">
      <c r="A32" s="258"/>
      <c r="B32" s="258"/>
      <c r="C32" s="190" t="s">
        <v>151</v>
      </c>
      <c r="D32" s="192"/>
      <c r="E32" s="195">
        <v>13.9</v>
      </c>
      <c r="F32" s="195">
        <v>14.9</v>
      </c>
      <c r="G32" s="195">
        <v>15</v>
      </c>
      <c r="H32" s="195">
        <v>15.1</v>
      </c>
      <c r="I32" s="196">
        <v>15.1</v>
      </c>
    </row>
    <row r="33" spans="1:9" ht="27" customHeight="1">
      <c r="A33" s="259"/>
      <c r="B33" s="259"/>
      <c r="C33" s="197" t="s">
        <v>152</v>
      </c>
      <c r="D33" s="199"/>
      <c r="E33" s="200">
        <v>226.1</v>
      </c>
      <c r="F33" s="200">
        <v>227.1</v>
      </c>
      <c r="G33" s="200">
        <v>222.4</v>
      </c>
      <c r="H33" s="200">
        <v>221.1</v>
      </c>
      <c r="I33" s="205">
        <v>216.3</v>
      </c>
    </row>
    <row r="34" spans="1:9" ht="27" customHeight="1">
      <c r="A34" s="2" t="s">
        <v>246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111</v>
      </c>
    </row>
    <row r="36" ht="13.5">
      <c r="A36" s="20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3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N30" sqref="N30:O4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85" t="s">
        <v>49</v>
      </c>
      <c r="B6" s="286"/>
      <c r="C6" s="286"/>
      <c r="D6" s="286"/>
      <c r="E6" s="287"/>
      <c r="F6" s="281" t="s">
        <v>254</v>
      </c>
      <c r="G6" s="265"/>
      <c r="H6" s="281" t="s">
        <v>255</v>
      </c>
      <c r="I6" s="265"/>
      <c r="J6" s="264"/>
      <c r="K6" s="265"/>
      <c r="L6" s="264"/>
      <c r="M6" s="265"/>
      <c r="N6" s="264"/>
      <c r="O6" s="265"/>
    </row>
    <row r="7" spans="1:15" ht="15.75" customHeight="1">
      <c r="A7" s="288"/>
      <c r="B7" s="289"/>
      <c r="C7" s="289"/>
      <c r="D7" s="289"/>
      <c r="E7" s="290"/>
      <c r="F7" s="109" t="s">
        <v>262</v>
      </c>
      <c r="G7" s="38" t="s">
        <v>2</v>
      </c>
      <c r="H7" s="109" t="s">
        <v>263</v>
      </c>
      <c r="I7" s="38" t="s">
        <v>2</v>
      </c>
      <c r="J7" s="109" t="s">
        <v>262</v>
      </c>
      <c r="K7" s="38" t="s">
        <v>2</v>
      </c>
      <c r="L7" s="109" t="s">
        <v>262</v>
      </c>
      <c r="M7" s="38" t="s">
        <v>2</v>
      </c>
      <c r="N7" s="109" t="s">
        <v>264</v>
      </c>
      <c r="O7" s="307" t="s">
        <v>2</v>
      </c>
    </row>
    <row r="8" spans="1:25" ht="15.75" customHeight="1">
      <c r="A8" s="274" t="s">
        <v>83</v>
      </c>
      <c r="B8" s="55" t="s">
        <v>50</v>
      </c>
      <c r="C8" s="56"/>
      <c r="D8" s="56"/>
      <c r="E8" s="93" t="s">
        <v>41</v>
      </c>
      <c r="F8" s="110">
        <v>23767</v>
      </c>
      <c r="G8" s="111">
        <v>6462</v>
      </c>
      <c r="H8" s="110">
        <v>1568</v>
      </c>
      <c r="I8" s="112">
        <v>1533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7"/>
      <c r="B9" s="8"/>
      <c r="C9" s="30" t="s">
        <v>51</v>
      </c>
      <c r="D9" s="43"/>
      <c r="E9" s="91" t="s">
        <v>42</v>
      </c>
      <c r="F9" s="70">
        <v>6580</v>
      </c>
      <c r="G9" s="115">
        <v>6462</v>
      </c>
      <c r="H9" s="70">
        <v>1544</v>
      </c>
      <c r="I9" s="116">
        <v>1533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7"/>
      <c r="B10" s="10"/>
      <c r="C10" s="30" t="s">
        <v>52</v>
      </c>
      <c r="D10" s="43"/>
      <c r="E10" s="91" t="s">
        <v>43</v>
      </c>
      <c r="F10" s="70">
        <v>17186</v>
      </c>
      <c r="G10" s="115">
        <v>0</v>
      </c>
      <c r="H10" s="70">
        <v>24</v>
      </c>
      <c r="I10" s="116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7"/>
      <c r="B11" s="50" t="s">
        <v>53</v>
      </c>
      <c r="C11" s="63"/>
      <c r="D11" s="63"/>
      <c r="E11" s="90" t="s">
        <v>44</v>
      </c>
      <c r="F11" s="120">
        <v>51046</v>
      </c>
      <c r="G11" s="121">
        <v>5055</v>
      </c>
      <c r="H11" s="120">
        <v>1378</v>
      </c>
      <c r="I11" s="122">
        <v>1389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7"/>
      <c r="B12" s="7"/>
      <c r="C12" s="30" t="s">
        <v>54</v>
      </c>
      <c r="D12" s="43"/>
      <c r="E12" s="91" t="s">
        <v>45</v>
      </c>
      <c r="F12" s="70">
        <v>5379</v>
      </c>
      <c r="G12" s="115">
        <v>5050</v>
      </c>
      <c r="H12" s="120">
        <v>1355</v>
      </c>
      <c r="I12" s="116">
        <v>1389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7"/>
      <c r="B13" s="8"/>
      <c r="C13" s="52" t="s">
        <v>55</v>
      </c>
      <c r="D13" s="53"/>
      <c r="E13" s="95" t="s">
        <v>46</v>
      </c>
      <c r="F13" s="68">
        <v>45667</v>
      </c>
      <c r="G13" s="147">
        <v>5</v>
      </c>
      <c r="H13" s="118">
        <v>23</v>
      </c>
      <c r="I13" s="119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7"/>
      <c r="B14" s="44" t="s">
        <v>56</v>
      </c>
      <c r="C14" s="43"/>
      <c r="D14" s="43"/>
      <c r="E14" s="91" t="s">
        <v>154</v>
      </c>
      <c r="F14" s="69">
        <f>F9-F12</f>
        <v>1201</v>
      </c>
      <c r="G14" s="127">
        <f>G9-G12</f>
        <v>1412</v>
      </c>
      <c r="H14" s="69">
        <f aca="true" t="shared" si="0" ref="F14:I15">H9-H12</f>
        <v>189</v>
      </c>
      <c r="I14" s="127">
        <f t="shared" si="0"/>
        <v>144</v>
      </c>
      <c r="J14" s="69">
        <f aca="true" t="shared" si="1" ref="J14:O15">J9-J12</f>
        <v>0</v>
      </c>
      <c r="K14" s="127">
        <f t="shared" si="1"/>
        <v>0</v>
      </c>
      <c r="L14" s="69">
        <f t="shared" si="1"/>
        <v>0</v>
      </c>
      <c r="M14" s="127">
        <f t="shared" si="1"/>
        <v>0</v>
      </c>
      <c r="N14" s="69">
        <f t="shared" si="1"/>
        <v>0</v>
      </c>
      <c r="O14" s="127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7"/>
      <c r="B15" s="44" t="s">
        <v>57</v>
      </c>
      <c r="C15" s="43"/>
      <c r="D15" s="43"/>
      <c r="E15" s="91" t="s">
        <v>155</v>
      </c>
      <c r="F15" s="69">
        <f t="shared" si="0"/>
        <v>-28481</v>
      </c>
      <c r="G15" s="127">
        <f>G10-G13</f>
        <v>-5</v>
      </c>
      <c r="H15" s="69">
        <f t="shared" si="0"/>
        <v>1</v>
      </c>
      <c r="I15" s="127">
        <f t="shared" si="0"/>
        <v>0</v>
      </c>
      <c r="J15" s="69">
        <f t="shared" si="1"/>
        <v>0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7"/>
      <c r="B16" s="44" t="s">
        <v>58</v>
      </c>
      <c r="C16" s="43"/>
      <c r="D16" s="43"/>
      <c r="E16" s="91" t="s">
        <v>156</v>
      </c>
      <c r="F16" s="69">
        <f>F8-F11</f>
        <v>-27279</v>
      </c>
      <c r="G16" s="127">
        <f>G8-G11</f>
        <v>1407</v>
      </c>
      <c r="H16" s="69">
        <f>H8-H11</f>
        <v>190</v>
      </c>
      <c r="I16" s="127">
        <f>I8-I11</f>
        <v>144</v>
      </c>
      <c r="J16" s="69">
        <f aca="true" t="shared" si="2" ref="J16:O16">J8-J11</f>
        <v>0</v>
      </c>
      <c r="K16" s="127">
        <f t="shared" si="2"/>
        <v>0</v>
      </c>
      <c r="L16" s="69">
        <f t="shared" si="2"/>
        <v>0</v>
      </c>
      <c r="M16" s="127">
        <f t="shared" si="2"/>
        <v>0</v>
      </c>
      <c r="N16" s="69">
        <f t="shared" si="2"/>
        <v>0</v>
      </c>
      <c r="O16" s="127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7"/>
      <c r="B17" s="44" t="s">
        <v>59</v>
      </c>
      <c r="C17" s="43"/>
      <c r="D17" s="43"/>
      <c r="E17" s="34"/>
      <c r="F17" s="210"/>
      <c r="G17" s="211"/>
      <c r="H17" s="118"/>
      <c r="I17" s="119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8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7" t="s">
        <v>84</v>
      </c>
      <c r="B19" s="50" t="s">
        <v>61</v>
      </c>
      <c r="C19" s="51"/>
      <c r="D19" s="51"/>
      <c r="E19" s="96"/>
      <c r="F19" s="65">
        <v>711</v>
      </c>
      <c r="G19" s="134">
        <v>522</v>
      </c>
      <c r="H19" s="66">
        <v>1612</v>
      </c>
      <c r="I19" s="135">
        <v>7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7"/>
      <c r="B20" s="19"/>
      <c r="C20" s="30" t="s">
        <v>62</v>
      </c>
      <c r="D20" s="43"/>
      <c r="E20" s="91"/>
      <c r="F20" s="69">
        <v>589</v>
      </c>
      <c r="G20" s="127">
        <v>437</v>
      </c>
      <c r="H20" s="70"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7"/>
      <c r="B21" s="9" t="s">
        <v>63</v>
      </c>
      <c r="C21" s="63"/>
      <c r="D21" s="63"/>
      <c r="E21" s="90" t="s">
        <v>157</v>
      </c>
      <c r="F21" s="137">
        <v>711</v>
      </c>
      <c r="G21" s="138">
        <v>522</v>
      </c>
      <c r="H21" s="120">
        <v>1612</v>
      </c>
      <c r="I21" s="122">
        <v>7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7"/>
      <c r="B22" s="50" t="s">
        <v>64</v>
      </c>
      <c r="C22" s="51"/>
      <c r="D22" s="51"/>
      <c r="E22" s="96" t="s">
        <v>158</v>
      </c>
      <c r="F22" s="65">
        <v>3530</v>
      </c>
      <c r="G22" s="134">
        <v>3450</v>
      </c>
      <c r="H22" s="66">
        <v>302</v>
      </c>
      <c r="I22" s="135">
        <v>2229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7"/>
      <c r="B23" s="7" t="s">
        <v>65</v>
      </c>
      <c r="C23" s="52" t="s">
        <v>66</v>
      </c>
      <c r="D23" s="53"/>
      <c r="E23" s="95"/>
      <c r="F23" s="67">
        <v>1891</v>
      </c>
      <c r="G23" s="124">
        <v>2056</v>
      </c>
      <c r="H23" s="68">
        <v>184</v>
      </c>
      <c r="I23" s="125">
        <v>206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7"/>
      <c r="B24" s="44" t="s">
        <v>159</v>
      </c>
      <c r="C24" s="43"/>
      <c r="D24" s="43"/>
      <c r="E24" s="91" t="s">
        <v>160</v>
      </c>
      <c r="F24" s="69">
        <f>F21-F22</f>
        <v>-2819</v>
      </c>
      <c r="G24" s="127">
        <f>G21-G22</f>
        <v>-2928</v>
      </c>
      <c r="H24" s="69">
        <f>H21-H22</f>
        <v>1310</v>
      </c>
      <c r="I24" s="127">
        <f>I21-I22</f>
        <v>-2222</v>
      </c>
      <c r="J24" s="69">
        <f aca="true" t="shared" si="3" ref="J24:O24">J21-J22</f>
        <v>0</v>
      </c>
      <c r="K24" s="127">
        <f t="shared" si="3"/>
        <v>0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7"/>
      <c r="B25" s="101" t="s">
        <v>67</v>
      </c>
      <c r="C25" s="53"/>
      <c r="D25" s="53"/>
      <c r="E25" s="299" t="s">
        <v>161</v>
      </c>
      <c r="F25" s="279">
        <v>2819</v>
      </c>
      <c r="G25" s="272">
        <v>2928</v>
      </c>
      <c r="H25" s="270"/>
      <c r="I25" s="272">
        <v>2222</v>
      </c>
      <c r="J25" s="270"/>
      <c r="K25" s="272"/>
      <c r="L25" s="270"/>
      <c r="M25" s="272"/>
      <c r="N25" s="270"/>
      <c r="O25" s="272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7"/>
      <c r="B26" s="9" t="s">
        <v>68</v>
      </c>
      <c r="C26" s="63"/>
      <c r="D26" s="63"/>
      <c r="E26" s="300"/>
      <c r="F26" s="280"/>
      <c r="G26" s="273"/>
      <c r="H26" s="271"/>
      <c r="I26" s="273"/>
      <c r="J26" s="271"/>
      <c r="K26" s="273"/>
      <c r="L26" s="271"/>
      <c r="M26" s="273"/>
      <c r="N26" s="271"/>
      <c r="O26" s="273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8"/>
      <c r="B27" s="47" t="s">
        <v>162</v>
      </c>
      <c r="C27" s="31"/>
      <c r="D27" s="31"/>
      <c r="E27" s="92" t="s">
        <v>163</v>
      </c>
      <c r="F27" s="73">
        <f>F24+F25</f>
        <v>0</v>
      </c>
      <c r="G27" s="139">
        <f>G24+G25</f>
        <v>0</v>
      </c>
      <c r="H27" s="73">
        <f>H24+H25</f>
        <v>1310</v>
      </c>
      <c r="I27" s="139">
        <f>I24+I25</f>
        <v>0</v>
      </c>
      <c r="J27" s="73">
        <f aca="true" t="shared" si="4" ref="J27:O27">J24+J25</f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91" t="s">
        <v>69</v>
      </c>
      <c r="B30" s="292"/>
      <c r="C30" s="292"/>
      <c r="D30" s="292"/>
      <c r="E30" s="293"/>
      <c r="F30" s="268" t="s">
        <v>259</v>
      </c>
      <c r="G30" s="269"/>
      <c r="H30" s="268" t="s">
        <v>260</v>
      </c>
      <c r="I30" s="269"/>
      <c r="J30" s="266" t="s">
        <v>261</v>
      </c>
      <c r="K30" s="267"/>
      <c r="L30" s="268" t="s">
        <v>251</v>
      </c>
      <c r="M30" s="269"/>
      <c r="N30" s="266" t="s">
        <v>252</v>
      </c>
      <c r="O30" s="267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4"/>
      <c r="B31" s="295"/>
      <c r="C31" s="295"/>
      <c r="D31" s="295"/>
      <c r="E31" s="296"/>
      <c r="F31" s="109" t="s">
        <v>253</v>
      </c>
      <c r="G31" s="38" t="s">
        <v>2</v>
      </c>
      <c r="H31" s="109" t="s">
        <v>253</v>
      </c>
      <c r="I31" s="38" t="s">
        <v>2</v>
      </c>
      <c r="J31" s="109" t="s">
        <v>253</v>
      </c>
      <c r="K31" s="38" t="s">
        <v>2</v>
      </c>
      <c r="L31" s="109" t="s">
        <v>253</v>
      </c>
      <c r="M31" s="38" t="s">
        <v>2</v>
      </c>
      <c r="N31" s="109" t="s">
        <v>253</v>
      </c>
      <c r="O31" s="209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74" t="s">
        <v>85</v>
      </c>
      <c r="B32" s="55" t="s">
        <v>50</v>
      </c>
      <c r="C32" s="56"/>
      <c r="D32" s="56"/>
      <c r="E32" s="15" t="s">
        <v>41</v>
      </c>
      <c r="F32" s="66">
        <v>2016</v>
      </c>
      <c r="G32" s="144">
        <v>1560</v>
      </c>
      <c r="H32" s="110">
        <v>207</v>
      </c>
      <c r="I32" s="112">
        <v>215</v>
      </c>
      <c r="J32" s="110"/>
      <c r="K32" s="113"/>
      <c r="L32" s="66">
        <v>742</v>
      </c>
      <c r="M32" s="144">
        <v>736</v>
      </c>
      <c r="N32" s="110">
        <v>0</v>
      </c>
      <c r="O32" s="145">
        <v>0</v>
      </c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75"/>
      <c r="B33" s="8"/>
      <c r="C33" s="52" t="s">
        <v>70</v>
      </c>
      <c r="D33" s="53"/>
      <c r="E33" s="99"/>
      <c r="F33" s="68">
        <v>1935</v>
      </c>
      <c r="G33" s="147">
        <v>1459</v>
      </c>
      <c r="H33" s="68">
        <v>81</v>
      </c>
      <c r="I33" s="125">
        <v>81</v>
      </c>
      <c r="J33" s="68"/>
      <c r="K33" s="126"/>
      <c r="L33" s="68">
        <v>727</v>
      </c>
      <c r="M33" s="147">
        <v>718</v>
      </c>
      <c r="N33" s="68">
        <v>0</v>
      </c>
      <c r="O33" s="124">
        <v>0</v>
      </c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75"/>
      <c r="B34" s="8"/>
      <c r="C34" s="24"/>
      <c r="D34" s="30" t="s">
        <v>71</v>
      </c>
      <c r="E34" s="94"/>
      <c r="F34" s="70">
        <v>1363</v>
      </c>
      <c r="G34" s="115">
        <v>1311</v>
      </c>
      <c r="H34" s="70">
        <v>81</v>
      </c>
      <c r="I34" s="116">
        <v>81</v>
      </c>
      <c r="J34" s="70"/>
      <c r="K34" s="117"/>
      <c r="L34" s="70">
        <v>0</v>
      </c>
      <c r="M34" s="115">
        <v>0</v>
      </c>
      <c r="N34" s="70">
        <v>0</v>
      </c>
      <c r="O34" s="127">
        <v>0</v>
      </c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75"/>
      <c r="B35" s="10"/>
      <c r="C35" s="62" t="s">
        <v>72</v>
      </c>
      <c r="D35" s="63"/>
      <c r="E35" s="100"/>
      <c r="F35" s="120">
        <v>81</v>
      </c>
      <c r="G35" s="121">
        <v>101</v>
      </c>
      <c r="H35" s="120">
        <v>126</v>
      </c>
      <c r="I35" s="122">
        <v>134</v>
      </c>
      <c r="J35" s="148"/>
      <c r="K35" s="149"/>
      <c r="L35" s="120">
        <v>14</v>
      </c>
      <c r="M35" s="121">
        <v>17</v>
      </c>
      <c r="N35" s="120">
        <v>0</v>
      </c>
      <c r="O35" s="138">
        <v>0</v>
      </c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75"/>
      <c r="B36" s="50" t="s">
        <v>53</v>
      </c>
      <c r="C36" s="51"/>
      <c r="D36" s="51"/>
      <c r="E36" s="15" t="s">
        <v>42</v>
      </c>
      <c r="F36" s="66">
        <v>984</v>
      </c>
      <c r="G36" s="144">
        <v>989</v>
      </c>
      <c r="H36" s="66">
        <v>207</v>
      </c>
      <c r="I36" s="135">
        <v>213</v>
      </c>
      <c r="J36" s="66"/>
      <c r="K36" s="136"/>
      <c r="L36" s="66">
        <v>683</v>
      </c>
      <c r="M36" s="144">
        <v>648</v>
      </c>
      <c r="N36" s="66">
        <v>0</v>
      </c>
      <c r="O36" s="134">
        <v>0</v>
      </c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75"/>
      <c r="B37" s="8"/>
      <c r="C37" s="30" t="s">
        <v>73</v>
      </c>
      <c r="D37" s="43"/>
      <c r="E37" s="94"/>
      <c r="F37" s="70">
        <v>300</v>
      </c>
      <c r="G37" s="115">
        <v>273</v>
      </c>
      <c r="H37" s="70">
        <v>188</v>
      </c>
      <c r="I37" s="116">
        <v>193</v>
      </c>
      <c r="J37" s="70"/>
      <c r="K37" s="117"/>
      <c r="L37" s="70">
        <v>603</v>
      </c>
      <c r="M37" s="115">
        <v>556</v>
      </c>
      <c r="N37" s="70">
        <v>0</v>
      </c>
      <c r="O37" s="127">
        <v>0</v>
      </c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75"/>
      <c r="B38" s="10"/>
      <c r="C38" s="30" t="s">
        <v>74</v>
      </c>
      <c r="D38" s="43"/>
      <c r="E38" s="94"/>
      <c r="F38" s="69">
        <v>684</v>
      </c>
      <c r="G38" s="127">
        <v>716</v>
      </c>
      <c r="H38" s="70">
        <v>19</v>
      </c>
      <c r="I38" s="116">
        <v>21</v>
      </c>
      <c r="J38" s="70"/>
      <c r="K38" s="149"/>
      <c r="L38" s="70">
        <v>80</v>
      </c>
      <c r="M38" s="115">
        <v>91</v>
      </c>
      <c r="N38" s="70">
        <v>0</v>
      </c>
      <c r="O38" s="127">
        <v>0</v>
      </c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76"/>
      <c r="B39" s="11" t="s">
        <v>75</v>
      </c>
      <c r="C39" s="12"/>
      <c r="D39" s="12"/>
      <c r="E39" s="98" t="s">
        <v>165</v>
      </c>
      <c r="F39" s="73">
        <f>F32-F36</f>
        <v>1032</v>
      </c>
      <c r="G39" s="139">
        <f>G32-G36</f>
        <v>571</v>
      </c>
      <c r="H39" s="73">
        <f>H32-H36</f>
        <v>0</v>
      </c>
      <c r="I39" s="139">
        <f>I32-I36</f>
        <v>2</v>
      </c>
      <c r="J39" s="73">
        <f aca="true" t="shared" si="5" ref="J39:O39">J32-J36</f>
        <v>0</v>
      </c>
      <c r="K39" s="139">
        <f t="shared" si="5"/>
        <v>0</v>
      </c>
      <c r="L39" s="73">
        <f t="shared" si="5"/>
        <v>59</v>
      </c>
      <c r="M39" s="139">
        <f t="shared" si="5"/>
        <v>88</v>
      </c>
      <c r="N39" s="73">
        <f t="shared" si="5"/>
        <v>0</v>
      </c>
      <c r="O39" s="139">
        <f t="shared" si="5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74" t="s">
        <v>86</v>
      </c>
      <c r="B40" s="50" t="s">
        <v>76</v>
      </c>
      <c r="C40" s="51"/>
      <c r="D40" s="51"/>
      <c r="E40" s="15" t="s">
        <v>44</v>
      </c>
      <c r="F40" s="65">
        <v>1591</v>
      </c>
      <c r="G40" s="134">
        <v>1931</v>
      </c>
      <c r="H40" s="66">
        <v>182</v>
      </c>
      <c r="I40" s="135">
        <v>180</v>
      </c>
      <c r="J40" s="66"/>
      <c r="K40" s="136"/>
      <c r="L40" s="66">
        <v>575</v>
      </c>
      <c r="M40" s="144">
        <v>491</v>
      </c>
      <c r="N40" s="66">
        <v>107</v>
      </c>
      <c r="O40" s="134">
        <v>56</v>
      </c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77"/>
      <c r="B41" s="10"/>
      <c r="C41" s="30" t="s">
        <v>77</v>
      </c>
      <c r="D41" s="43"/>
      <c r="E41" s="94"/>
      <c r="F41" s="150">
        <v>917</v>
      </c>
      <c r="G41" s="151">
        <v>1202</v>
      </c>
      <c r="H41" s="148">
        <v>0</v>
      </c>
      <c r="I41" s="149">
        <v>0</v>
      </c>
      <c r="J41" s="70"/>
      <c r="K41" s="117"/>
      <c r="L41" s="70">
        <v>183</v>
      </c>
      <c r="M41" s="115">
        <v>170</v>
      </c>
      <c r="N41" s="70">
        <v>10</v>
      </c>
      <c r="O41" s="127">
        <v>0</v>
      </c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77"/>
      <c r="B42" s="50" t="s">
        <v>64</v>
      </c>
      <c r="C42" s="51"/>
      <c r="D42" s="51"/>
      <c r="E42" s="15" t="s">
        <v>45</v>
      </c>
      <c r="F42" s="65">
        <v>2359</v>
      </c>
      <c r="G42" s="134">
        <v>2495</v>
      </c>
      <c r="H42" s="66">
        <v>182</v>
      </c>
      <c r="I42" s="135">
        <v>180</v>
      </c>
      <c r="J42" s="66"/>
      <c r="K42" s="136"/>
      <c r="L42" s="66">
        <v>629</v>
      </c>
      <c r="M42" s="144">
        <v>548</v>
      </c>
      <c r="N42" s="66">
        <v>88</v>
      </c>
      <c r="O42" s="134">
        <v>56</v>
      </c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77"/>
      <c r="B43" s="10"/>
      <c r="C43" s="30" t="s">
        <v>78</v>
      </c>
      <c r="D43" s="43"/>
      <c r="E43" s="94"/>
      <c r="F43" s="69">
        <v>1517</v>
      </c>
      <c r="G43" s="127">
        <v>1636</v>
      </c>
      <c r="H43" s="70">
        <v>182</v>
      </c>
      <c r="I43" s="116">
        <v>180</v>
      </c>
      <c r="J43" s="148"/>
      <c r="K43" s="149"/>
      <c r="L43" s="70">
        <v>379</v>
      </c>
      <c r="M43" s="115">
        <v>366</v>
      </c>
      <c r="N43" s="70">
        <v>42</v>
      </c>
      <c r="O43" s="127">
        <v>41</v>
      </c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78"/>
      <c r="B44" s="47" t="s">
        <v>75</v>
      </c>
      <c r="C44" s="31"/>
      <c r="D44" s="31"/>
      <c r="E44" s="98" t="s">
        <v>166</v>
      </c>
      <c r="F44" s="129">
        <f>F40-F42</f>
        <v>-768</v>
      </c>
      <c r="G44" s="130">
        <f>G40-G42</f>
        <v>-564</v>
      </c>
      <c r="H44" s="129">
        <f>H40-H42</f>
        <v>0</v>
      </c>
      <c r="I44" s="130">
        <f>I40-I42</f>
        <v>0</v>
      </c>
      <c r="J44" s="129">
        <f aca="true" t="shared" si="6" ref="J44:O44">J40-J42</f>
        <v>0</v>
      </c>
      <c r="K44" s="130">
        <f t="shared" si="6"/>
        <v>0</v>
      </c>
      <c r="L44" s="129">
        <f t="shared" si="6"/>
        <v>-54</v>
      </c>
      <c r="M44" s="130">
        <f t="shared" si="6"/>
        <v>-57</v>
      </c>
      <c r="N44" s="129">
        <f t="shared" si="6"/>
        <v>19</v>
      </c>
      <c r="O44" s="130">
        <f t="shared" si="6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82" t="s">
        <v>87</v>
      </c>
      <c r="B45" s="25" t="s">
        <v>79</v>
      </c>
      <c r="C45" s="20"/>
      <c r="D45" s="20"/>
      <c r="E45" s="97" t="s">
        <v>167</v>
      </c>
      <c r="F45" s="152">
        <f>F39+F44</f>
        <v>264</v>
      </c>
      <c r="G45" s="153">
        <f>G39+G44</f>
        <v>7</v>
      </c>
      <c r="H45" s="152">
        <f>H39+H44</f>
        <v>0</v>
      </c>
      <c r="I45" s="153">
        <f>I39+I44</f>
        <v>2</v>
      </c>
      <c r="J45" s="152">
        <f aca="true" t="shared" si="7" ref="J45:O45">J39+J44</f>
        <v>0</v>
      </c>
      <c r="K45" s="153">
        <f t="shared" si="7"/>
        <v>0</v>
      </c>
      <c r="L45" s="152">
        <f t="shared" si="7"/>
        <v>5</v>
      </c>
      <c r="M45" s="153">
        <f t="shared" si="7"/>
        <v>31</v>
      </c>
      <c r="N45" s="152">
        <f t="shared" si="7"/>
        <v>19</v>
      </c>
      <c r="O45" s="153">
        <f t="shared" si="7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83"/>
      <c r="B46" s="44" t="s">
        <v>80</v>
      </c>
      <c r="C46" s="43"/>
      <c r="D46" s="43"/>
      <c r="E46" s="43"/>
      <c r="F46" s="150">
        <v>25</v>
      </c>
      <c r="G46" s="151">
        <v>19</v>
      </c>
      <c r="H46" s="148">
        <v>0</v>
      </c>
      <c r="I46" s="149">
        <v>0</v>
      </c>
      <c r="J46" s="148"/>
      <c r="K46" s="149"/>
      <c r="L46" s="70">
        <v>0</v>
      </c>
      <c r="M46" s="115">
        <v>0</v>
      </c>
      <c r="N46" s="148">
        <v>0</v>
      </c>
      <c r="O46" s="128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83"/>
      <c r="B47" s="44" t="s">
        <v>81</v>
      </c>
      <c r="C47" s="43"/>
      <c r="D47" s="43"/>
      <c r="E47" s="43"/>
      <c r="F47" s="70">
        <v>289</v>
      </c>
      <c r="G47" s="115">
        <v>26</v>
      </c>
      <c r="H47" s="70">
        <v>6</v>
      </c>
      <c r="I47" s="116">
        <v>6</v>
      </c>
      <c r="J47" s="70"/>
      <c r="K47" s="117"/>
      <c r="L47" s="70">
        <v>44</v>
      </c>
      <c r="M47" s="115">
        <v>40</v>
      </c>
      <c r="N47" s="70">
        <v>19</v>
      </c>
      <c r="O47" s="127">
        <v>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84"/>
      <c r="B48" s="47" t="s">
        <v>82</v>
      </c>
      <c r="C48" s="31"/>
      <c r="D48" s="31"/>
      <c r="E48" s="31"/>
      <c r="F48" s="74"/>
      <c r="G48" s="154"/>
      <c r="H48" s="74">
        <v>6</v>
      </c>
      <c r="I48" s="155">
        <v>6</v>
      </c>
      <c r="J48" s="74"/>
      <c r="K48" s="156"/>
      <c r="L48" s="74">
        <v>0</v>
      </c>
      <c r="M48" s="154">
        <v>0</v>
      </c>
      <c r="N48" s="74">
        <v>0</v>
      </c>
      <c r="O48" s="139">
        <v>0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3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E18" sqref="E18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9" t="s">
        <v>0</v>
      </c>
      <c r="B1" s="159"/>
      <c r="C1" s="212" t="s">
        <v>248</v>
      </c>
      <c r="D1" s="213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4"/>
      <c r="B5" s="214" t="s">
        <v>245</v>
      </c>
      <c r="C5" s="214"/>
      <c r="D5" s="214"/>
      <c r="H5" s="37"/>
      <c r="L5" s="37"/>
      <c r="N5" s="37" t="s">
        <v>170</v>
      </c>
    </row>
    <row r="6" spans="1:14" ht="15" customHeight="1">
      <c r="A6" s="215"/>
      <c r="B6" s="216"/>
      <c r="C6" s="216"/>
      <c r="D6" s="216"/>
      <c r="E6" s="305"/>
      <c r="F6" s="306"/>
      <c r="G6" s="305"/>
      <c r="H6" s="306"/>
      <c r="I6" s="217"/>
      <c r="J6" s="218"/>
      <c r="K6" s="305"/>
      <c r="L6" s="306"/>
      <c r="M6" s="305"/>
      <c r="N6" s="306"/>
    </row>
    <row r="7" spans="1:14" ht="15" customHeight="1">
      <c r="A7" s="59"/>
      <c r="B7" s="60"/>
      <c r="C7" s="60"/>
      <c r="D7" s="60"/>
      <c r="E7" s="219" t="s">
        <v>244</v>
      </c>
      <c r="F7" s="220" t="s">
        <v>2</v>
      </c>
      <c r="G7" s="219" t="s">
        <v>244</v>
      </c>
      <c r="H7" s="220" t="s">
        <v>2</v>
      </c>
      <c r="I7" s="219" t="s">
        <v>244</v>
      </c>
      <c r="J7" s="220" t="s">
        <v>2</v>
      </c>
      <c r="K7" s="219" t="s">
        <v>244</v>
      </c>
      <c r="L7" s="220" t="s">
        <v>2</v>
      </c>
      <c r="M7" s="219" t="s">
        <v>244</v>
      </c>
      <c r="N7" s="220" t="s">
        <v>2</v>
      </c>
    </row>
    <row r="8" spans="1:14" ht="18" customHeight="1">
      <c r="A8" s="257" t="s">
        <v>171</v>
      </c>
      <c r="B8" s="221" t="s">
        <v>172</v>
      </c>
      <c r="C8" s="222"/>
      <c r="D8" s="222"/>
      <c r="E8" s="223"/>
      <c r="F8" s="224"/>
      <c r="G8" s="223"/>
      <c r="H8" s="225"/>
      <c r="I8" s="223"/>
      <c r="J8" s="224"/>
      <c r="K8" s="223"/>
      <c r="L8" s="225"/>
      <c r="M8" s="223"/>
      <c r="N8" s="225"/>
    </row>
    <row r="9" spans="1:14" ht="18" customHeight="1">
      <c r="A9" s="258"/>
      <c r="B9" s="257" t="s">
        <v>173</v>
      </c>
      <c r="C9" s="178" t="s">
        <v>174</v>
      </c>
      <c r="D9" s="179"/>
      <c r="E9" s="226"/>
      <c r="F9" s="227"/>
      <c r="G9" s="226"/>
      <c r="H9" s="228"/>
      <c r="I9" s="226"/>
      <c r="J9" s="227"/>
      <c r="K9" s="226"/>
      <c r="L9" s="228"/>
      <c r="M9" s="226"/>
      <c r="N9" s="228"/>
    </row>
    <row r="10" spans="1:14" ht="18" customHeight="1">
      <c r="A10" s="258"/>
      <c r="B10" s="258"/>
      <c r="C10" s="44" t="s">
        <v>175</v>
      </c>
      <c r="D10" s="43"/>
      <c r="E10" s="229"/>
      <c r="F10" s="230"/>
      <c r="G10" s="229"/>
      <c r="H10" s="231"/>
      <c r="I10" s="229"/>
      <c r="J10" s="230"/>
      <c r="K10" s="229"/>
      <c r="L10" s="231"/>
      <c r="M10" s="229"/>
      <c r="N10" s="231"/>
    </row>
    <row r="11" spans="1:14" ht="18" customHeight="1">
      <c r="A11" s="258"/>
      <c r="B11" s="258"/>
      <c r="C11" s="44" t="s">
        <v>176</v>
      </c>
      <c r="D11" s="43"/>
      <c r="E11" s="229"/>
      <c r="F11" s="230"/>
      <c r="G11" s="229"/>
      <c r="H11" s="231"/>
      <c r="I11" s="229"/>
      <c r="J11" s="230"/>
      <c r="K11" s="229"/>
      <c r="L11" s="231"/>
      <c r="M11" s="229"/>
      <c r="N11" s="231"/>
    </row>
    <row r="12" spans="1:14" ht="18" customHeight="1">
      <c r="A12" s="258"/>
      <c r="B12" s="258"/>
      <c r="C12" s="44" t="s">
        <v>177</v>
      </c>
      <c r="D12" s="43"/>
      <c r="E12" s="229"/>
      <c r="F12" s="230"/>
      <c r="G12" s="229"/>
      <c r="H12" s="231"/>
      <c r="I12" s="229"/>
      <c r="J12" s="230"/>
      <c r="K12" s="229"/>
      <c r="L12" s="231"/>
      <c r="M12" s="229"/>
      <c r="N12" s="231"/>
    </row>
    <row r="13" spans="1:14" ht="18" customHeight="1">
      <c r="A13" s="258"/>
      <c r="B13" s="258"/>
      <c r="C13" s="44" t="s">
        <v>178</v>
      </c>
      <c r="D13" s="43"/>
      <c r="E13" s="229"/>
      <c r="F13" s="230"/>
      <c r="G13" s="229"/>
      <c r="H13" s="231"/>
      <c r="I13" s="229"/>
      <c r="J13" s="230"/>
      <c r="K13" s="229"/>
      <c r="L13" s="231"/>
      <c r="M13" s="229"/>
      <c r="N13" s="231"/>
    </row>
    <row r="14" spans="1:14" ht="18" customHeight="1">
      <c r="A14" s="259"/>
      <c r="B14" s="259"/>
      <c r="C14" s="47" t="s">
        <v>179</v>
      </c>
      <c r="D14" s="31"/>
      <c r="E14" s="232"/>
      <c r="F14" s="233"/>
      <c r="G14" s="232"/>
      <c r="H14" s="234"/>
      <c r="I14" s="232"/>
      <c r="J14" s="233"/>
      <c r="K14" s="232"/>
      <c r="L14" s="234"/>
      <c r="M14" s="232"/>
      <c r="N14" s="234"/>
    </row>
    <row r="15" spans="1:14" ht="18" customHeight="1">
      <c r="A15" s="302" t="s">
        <v>180</v>
      </c>
      <c r="B15" s="257" t="s">
        <v>181</v>
      </c>
      <c r="C15" s="178" t="s">
        <v>182</v>
      </c>
      <c r="D15" s="179"/>
      <c r="E15" s="235"/>
      <c r="F15" s="236"/>
      <c r="G15" s="235"/>
      <c r="H15" s="153"/>
      <c r="I15" s="235"/>
      <c r="J15" s="236"/>
      <c r="K15" s="235"/>
      <c r="L15" s="153"/>
      <c r="M15" s="235"/>
      <c r="N15" s="153"/>
    </row>
    <row r="16" spans="1:14" ht="18" customHeight="1">
      <c r="A16" s="258"/>
      <c r="B16" s="258"/>
      <c r="C16" s="44" t="s">
        <v>183</v>
      </c>
      <c r="D16" s="43"/>
      <c r="E16" s="70"/>
      <c r="F16" s="116"/>
      <c r="G16" s="70"/>
      <c r="H16" s="127"/>
      <c r="I16" s="70"/>
      <c r="J16" s="116"/>
      <c r="K16" s="70"/>
      <c r="L16" s="127"/>
      <c r="M16" s="70"/>
      <c r="N16" s="127"/>
    </row>
    <row r="17" spans="1:14" ht="18" customHeight="1">
      <c r="A17" s="258"/>
      <c r="B17" s="258"/>
      <c r="C17" s="44" t="s">
        <v>184</v>
      </c>
      <c r="D17" s="43"/>
      <c r="E17" s="70"/>
      <c r="F17" s="116"/>
      <c r="G17" s="70"/>
      <c r="H17" s="127"/>
      <c r="I17" s="70"/>
      <c r="J17" s="116"/>
      <c r="K17" s="70"/>
      <c r="L17" s="127"/>
      <c r="M17" s="70"/>
      <c r="N17" s="127"/>
    </row>
    <row r="18" spans="1:14" ht="18" customHeight="1">
      <c r="A18" s="258"/>
      <c r="B18" s="259"/>
      <c r="C18" s="47" t="s">
        <v>185</v>
      </c>
      <c r="D18" s="31"/>
      <c r="E18" s="73"/>
      <c r="F18" s="237"/>
      <c r="G18" s="73"/>
      <c r="H18" s="237"/>
      <c r="I18" s="73"/>
      <c r="J18" s="237"/>
      <c r="K18" s="73"/>
      <c r="L18" s="237"/>
      <c r="M18" s="73"/>
      <c r="N18" s="237"/>
    </row>
    <row r="19" spans="1:14" ht="18" customHeight="1">
      <c r="A19" s="258"/>
      <c r="B19" s="257" t="s">
        <v>186</v>
      </c>
      <c r="C19" s="178" t="s">
        <v>187</v>
      </c>
      <c r="D19" s="179"/>
      <c r="E19" s="152"/>
      <c r="F19" s="153"/>
      <c r="G19" s="152"/>
      <c r="H19" s="153"/>
      <c r="I19" s="152"/>
      <c r="J19" s="153"/>
      <c r="K19" s="152"/>
      <c r="L19" s="153"/>
      <c r="M19" s="152"/>
      <c r="N19" s="153"/>
    </row>
    <row r="20" spans="1:14" ht="18" customHeight="1">
      <c r="A20" s="258"/>
      <c r="B20" s="258"/>
      <c r="C20" s="44" t="s">
        <v>188</v>
      </c>
      <c r="D20" s="43"/>
      <c r="E20" s="69"/>
      <c r="F20" s="127"/>
      <c r="G20" s="69"/>
      <c r="H20" s="127"/>
      <c r="I20" s="69"/>
      <c r="J20" s="127"/>
      <c r="K20" s="69"/>
      <c r="L20" s="127"/>
      <c r="M20" s="69"/>
      <c r="N20" s="127"/>
    </row>
    <row r="21" spans="1:14" s="242" customFormat="1" ht="18" customHeight="1">
      <c r="A21" s="258"/>
      <c r="B21" s="258"/>
      <c r="C21" s="238" t="s">
        <v>189</v>
      </c>
      <c r="D21" s="239"/>
      <c r="E21" s="240"/>
      <c r="F21" s="241"/>
      <c r="G21" s="240"/>
      <c r="H21" s="241"/>
      <c r="I21" s="240"/>
      <c r="J21" s="241"/>
      <c r="K21" s="240"/>
      <c r="L21" s="241"/>
      <c r="M21" s="240"/>
      <c r="N21" s="241"/>
    </row>
    <row r="22" spans="1:14" ht="18" customHeight="1">
      <c r="A22" s="258"/>
      <c r="B22" s="259"/>
      <c r="C22" s="11" t="s">
        <v>190</v>
      </c>
      <c r="D22" s="12"/>
      <c r="E22" s="73"/>
      <c r="F22" s="139"/>
      <c r="G22" s="73"/>
      <c r="H22" s="139"/>
      <c r="I22" s="73"/>
      <c r="J22" s="139"/>
      <c r="K22" s="73"/>
      <c r="L22" s="139"/>
      <c r="M22" s="73"/>
      <c r="N22" s="139"/>
    </row>
    <row r="23" spans="1:14" ht="18" customHeight="1">
      <c r="A23" s="258"/>
      <c r="B23" s="257" t="s">
        <v>191</v>
      </c>
      <c r="C23" s="178" t="s">
        <v>192</v>
      </c>
      <c r="D23" s="179"/>
      <c r="E23" s="152"/>
      <c r="F23" s="153"/>
      <c r="G23" s="152"/>
      <c r="H23" s="153"/>
      <c r="I23" s="152"/>
      <c r="J23" s="153"/>
      <c r="K23" s="152"/>
      <c r="L23" s="153"/>
      <c r="M23" s="152"/>
      <c r="N23" s="153"/>
    </row>
    <row r="24" spans="1:14" ht="18" customHeight="1">
      <c r="A24" s="258"/>
      <c r="B24" s="258"/>
      <c r="C24" s="44" t="s">
        <v>193</v>
      </c>
      <c r="D24" s="43"/>
      <c r="E24" s="69"/>
      <c r="F24" s="127"/>
      <c r="G24" s="69"/>
      <c r="H24" s="127"/>
      <c r="I24" s="69"/>
      <c r="J24" s="127"/>
      <c r="K24" s="69"/>
      <c r="L24" s="127"/>
      <c r="M24" s="69"/>
      <c r="N24" s="127"/>
    </row>
    <row r="25" spans="1:14" ht="18" customHeight="1">
      <c r="A25" s="258"/>
      <c r="B25" s="258"/>
      <c r="C25" s="44" t="s">
        <v>194</v>
      </c>
      <c r="D25" s="43"/>
      <c r="E25" s="69"/>
      <c r="F25" s="127"/>
      <c r="G25" s="69"/>
      <c r="H25" s="127"/>
      <c r="I25" s="69"/>
      <c r="J25" s="127"/>
      <c r="K25" s="69"/>
      <c r="L25" s="127"/>
      <c r="M25" s="69"/>
      <c r="N25" s="127"/>
    </row>
    <row r="26" spans="1:14" ht="18" customHeight="1">
      <c r="A26" s="258"/>
      <c r="B26" s="259"/>
      <c r="C26" s="45" t="s">
        <v>195</v>
      </c>
      <c r="D26" s="46"/>
      <c r="E26" s="71"/>
      <c r="F26" s="139"/>
      <c r="G26" s="71"/>
      <c r="H26" s="139"/>
      <c r="I26" s="155"/>
      <c r="J26" s="139"/>
      <c r="K26" s="71"/>
      <c r="L26" s="139"/>
      <c r="M26" s="71"/>
      <c r="N26" s="139"/>
    </row>
    <row r="27" spans="1:14" ht="18" customHeight="1">
      <c r="A27" s="259"/>
      <c r="B27" s="47" t="s">
        <v>196</v>
      </c>
      <c r="C27" s="31"/>
      <c r="D27" s="31"/>
      <c r="E27" s="243"/>
      <c r="F27" s="139"/>
      <c r="G27" s="73"/>
      <c r="H27" s="139"/>
      <c r="I27" s="243"/>
      <c r="J27" s="139"/>
      <c r="K27" s="73"/>
      <c r="L27" s="139"/>
      <c r="M27" s="73"/>
      <c r="N27" s="139"/>
    </row>
    <row r="28" spans="1:14" ht="18" customHeight="1">
      <c r="A28" s="257" t="s">
        <v>197</v>
      </c>
      <c r="B28" s="257" t="s">
        <v>198</v>
      </c>
      <c r="C28" s="178" t="s">
        <v>199</v>
      </c>
      <c r="D28" s="244" t="s">
        <v>41</v>
      </c>
      <c r="E28" s="152"/>
      <c r="F28" s="153"/>
      <c r="G28" s="152"/>
      <c r="H28" s="153"/>
      <c r="I28" s="152"/>
      <c r="J28" s="153"/>
      <c r="K28" s="152"/>
      <c r="L28" s="153"/>
      <c r="M28" s="152"/>
      <c r="N28" s="153"/>
    </row>
    <row r="29" spans="1:14" ht="18" customHeight="1">
      <c r="A29" s="258"/>
      <c r="B29" s="258"/>
      <c r="C29" s="44" t="s">
        <v>200</v>
      </c>
      <c r="D29" s="245" t="s">
        <v>42</v>
      </c>
      <c r="E29" s="69"/>
      <c r="F29" s="127"/>
      <c r="G29" s="69"/>
      <c r="H29" s="127"/>
      <c r="I29" s="69"/>
      <c r="J29" s="127"/>
      <c r="K29" s="69"/>
      <c r="L29" s="127"/>
      <c r="M29" s="69"/>
      <c r="N29" s="127"/>
    </row>
    <row r="30" spans="1:14" ht="18" customHeight="1">
      <c r="A30" s="258"/>
      <c r="B30" s="258"/>
      <c r="C30" s="44" t="s">
        <v>201</v>
      </c>
      <c r="D30" s="245" t="s">
        <v>202</v>
      </c>
      <c r="E30" s="69"/>
      <c r="F30" s="127"/>
      <c r="G30" s="70"/>
      <c r="H30" s="127"/>
      <c r="I30" s="69"/>
      <c r="J30" s="127"/>
      <c r="K30" s="69"/>
      <c r="L30" s="127"/>
      <c r="M30" s="69"/>
      <c r="N30" s="127"/>
    </row>
    <row r="31" spans="1:15" ht="18" customHeight="1">
      <c r="A31" s="258"/>
      <c r="B31" s="258"/>
      <c r="C31" s="11" t="s">
        <v>203</v>
      </c>
      <c r="D31" s="246" t="s">
        <v>204</v>
      </c>
      <c r="E31" s="73">
        <f aca="true" t="shared" si="0" ref="E31:N31">E28-E29-E30</f>
        <v>0</v>
      </c>
      <c r="F31" s="237">
        <f t="shared" si="0"/>
        <v>0</v>
      </c>
      <c r="G31" s="73">
        <f t="shared" si="0"/>
        <v>0</v>
      </c>
      <c r="H31" s="237">
        <f t="shared" si="0"/>
        <v>0</v>
      </c>
      <c r="I31" s="73">
        <f t="shared" si="0"/>
        <v>0</v>
      </c>
      <c r="J31" s="247">
        <f t="shared" si="0"/>
        <v>0</v>
      </c>
      <c r="K31" s="73">
        <f t="shared" si="0"/>
        <v>0</v>
      </c>
      <c r="L31" s="247">
        <f t="shared" si="0"/>
        <v>0</v>
      </c>
      <c r="M31" s="73">
        <f t="shared" si="0"/>
        <v>0</v>
      </c>
      <c r="N31" s="237">
        <f t="shared" si="0"/>
        <v>0</v>
      </c>
      <c r="O31" s="7"/>
    </row>
    <row r="32" spans="1:14" ht="18" customHeight="1">
      <c r="A32" s="258"/>
      <c r="B32" s="258"/>
      <c r="C32" s="178" t="s">
        <v>205</v>
      </c>
      <c r="D32" s="244" t="s">
        <v>206</v>
      </c>
      <c r="E32" s="152"/>
      <c r="F32" s="153"/>
      <c r="G32" s="152"/>
      <c r="H32" s="153"/>
      <c r="I32" s="152"/>
      <c r="J32" s="153"/>
      <c r="K32" s="152"/>
      <c r="L32" s="153"/>
      <c r="M32" s="152"/>
      <c r="N32" s="153"/>
    </row>
    <row r="33" spans="1:14" ht="18" customHeight="1">
      <c r="A33" s="258"/>
      <c r="B33" s="258"/>
      <c r="C33" s="44" t="s">
        <v>207</v>
      </c>
      <c r="D33" s="245" t="s">
        <v>208</v>
      </c>
      <c r="E33" s="69"/>
      <c r="F33" s="127"/>
      <c r="G33" s="69"/>
      <c r="H33" s="127"/>
      <c r="I33" s="69"/>
      <c r="J33" s="127"/>
      <c r="K33" s="69"/>
      <c r="L33" s="127"/>
      <c r="M33" s="69"/>
      <c r="N33" s="127"/>
    </row>
    <row r="34" spans="1:14" ht="18" customHeight="1">
      <c r="A34" s="258"/>
      <c r="B34" s="259"/>
      <c r="C34" s="11" t="s">
        <v>209</v>
      </c>
      <c r="D34" s="246" t="s">
        <v>210</v>
      </c>
      <c r="E34" s="73">
        <f aca="true" t="shared" si="1" ref="E34:N34">E31+E32-E33</f>
        <v>0</v>
      </c>
      <c r="F34" s="139">
        <f t="shared" si="1"/>
        <v>0</v>
      </c>
      <c r="G34" s="73">
        <f t="shared" si="1"/>
        <v>0</v>
      </c>
      <c r="H34" s="139">
        <f t="shared" si="1"/>
        <v>0</v>
      </c>
      <c r="I34" s="73">
        <f t="shared" si="1"/>
        <v>0</v>
      </c>
      <c r="J34" s="139">
        <f t="shared" si="1"/>
        <v>0</v>
      </c>
      <c r="K34" s="73">
        <f t="shared" si="1"/>
        <v>0</v>
      </c>
      <c r="L34" s="139">
        <f t="shared" si="1"/>
        <v>0</v>
      </c>
      <c r="M34" s="73">
        <f t="shared" si="1"/>
        <v>0</v>
      </c>
      <c r="N34" s="139">
        <f t="shared" si="1"/>
        <v>0</v>
      </c>
    </row>
    <row r="35" spans="1:14" ht="18" customHeight="1">
      <c r="A35" s="258"/>
      <c r="B35" s="257" t="s">
        <v>211</v>
      </c>
      <c r="C35" s="178" t="s">
        <v>212</v>
      </c>
      <c r="D35" s="244" t="s">
        <v>213</v>
      </c>
      <c r="E35" s="152"/>
      <c r="F35" s="153"/>
      <c r="G35" s="152"/>
      <c r="H35" s="153"/>
      <c r="I35" s="152"/>
      <c r="J35" s="153"/>
      <c r="K35" s="152"/>
      <c r="L35" s="153"/>
      <c r="M35" s="152"/>
      <c r="N35" s="153"/>
    </row>
    <row r="36" spans="1:14" ht="18" customHeight="1">
      <c r="A36" s="258"/>
      <c r="B36" s="258"/>
      <c r="C36" s="44" t="s">
        <v>214</v>
      </c>
      <c r="D36" s="245" t="s">
        <v>215</v>
      </c>
      <c r="E36" s="69"/>
      <c r="F36" s="127"/>
      <c r="G36" s="69"/>
      <c r="H36" s="127"/>
      <c r="I36" s="69"/>
      <c r="J36" s="127"/>
      <c r="K36" s="69"/>
      <c r="L36" s="127"/>
      <c r="M36" s="69"/>
      <c r="N36" s="127"/>
    </row>
    <row r="37" spans="1:14" ht="18" customHeight="1">
      <c r="A37" s="258"/>
      <c r="B37" s="258"/>
      <c r="C37" s="44" t="s">
        <v>216</v>
      </c>
      <c r="D37" s="245" t="s">
        <v>217</v>
      </c>
      <c r="E37" s="69">
        <f aca="true" t="shared" si="2" ref="E37:N37">E34+E35-E36</f>
        <v>0</v>
      </c>
      <c r="F37" s="127">
        <f t="shared" si="2"/>
        <v>0</v>
      </c>
      <c r="G37" s="69">
        <f t="shared" si="2"/>
        <v>0</v>
      </c>
      <c r="H37" s="127">
        <f t="shared" si="2"/>
        <v>0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258"/>
      <c r="B38" s="258"/>
      <c r="C38" s="44" t="s">
        <v>218</v>
      </c>
      <c r="D38" s="245" t="s">
        <v>219</v>
      </c>
      <c r="E38" s="69"/>
      <c r="F38" s="127"/>
      <c r="G38" s="69"/>
      <c r="H38" s="127"/>
      <c r="I38" s="69"/>
      <c r="J38" s="127"/>
      <c r="K38" s="69"/>
      <c r="L38" s="127"/>
      <c r="M38" s="69"/>
      <c r="N38" s="127"/>
    </row>
    <row r="39" spans="1:14" ht="18" customHeight="1">
      <c r="A39" s="258"/>
      <c r="B39" s="258"/>
      <c r="C39" s="44" t="s">
        <v>220</v>
      </c>
      <c r="D39" s="245" t="s">
        <v>221</v>
      </c>
      <c r="E39" s="69"/>
      <c r="F39" s="127"/>
      <c r="G39" s="69"/>
      <c r="H39" s="127"/>
      <c r="I39" s="69"/>
      <c r="J39" s="127"/>
      <c r="K39" s="69"/>
      <c r="L39" s="127"/>
      <c r="M39" s="69"/>
      <c r="N39" s="127"/>
    </row>
    <row r="40" spans="1:14" ht="18" customHeight="1">
      <c r="A40" s="258"/>
      <c r="B40" s="258"/>
      <c r="C40" s="44" t="s">
        <v>222</v>
      </c>
      <c r="D40" s="245" t="s">
        <v>223</v>
      </c>
      <c r="E40" s="69"/>
      <c r="F40" s="127"/>
      <c r="G40" s="69"/>
      <c r="H40" s="127"/>
      <c r="I40" s="69"/>
      <c r="J40" s="127"/>
      <c r="K40" s="69"/>
      <c r="L40" s="127"/>
      <c r="M40" s="69"/>
      <c r="N40" s="127"/>
    </row>
    <row r="41" spans="1:14" ht="18" customHeight="1">
      <c r="A41" s="258"/>
      <c r="B41" s="258"/>
      <c r="C41" s="190" t="s">
        <v>224</v>
      </c>
      <c r="D41" s="245" t="s">
        <v>225</v>
      </c>
      <c r="E41" s="69">
        <f aca="true" t="shared" si="3" ref="E41:N41">E34+E35-E36-E40</f>
        <v>0</v>
      </c>
      <c r="F41" s="127">
        <f t="shared" si="3"/>
        <v>0</v>
      </c>
      <c r="G41" s="69">
        <f t="shared" si="3"/>
        <v>0</v>
      </c>
      <c r="H41" s="127">
        <f t="shared" si="3"/>
        <v>0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258"/>
      <c r="B42" s="258"/>
      <c r="C42" s="303" t="s">
        <v>226</v>
      </c>
      <c r="D42" s="304"/>
      <c r="E42" s="70">
        <f aca="true" t="shared" si="4" ref="E42:N42">E37+E38-E39-E40</f>
        <v>0</v>
      </c>
      <c r="F42" s="115">
        <f t="shared" si="4"/>
        <v>0</v>
      </c>
      <c r="G42" s="70">
        <f t="shared" si="4"/>
        <v>0</v>
      </c>
      <c r="H42" s="115">
        <f t="shared" si="4"/>
        <v>0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258"/>
      <c r="B43" s="258"/>
      <c r="C43" s="44" t="s">
        <v>227</v>
      </c>
      <c r="D43" s="245" t="s">
        <v>228</v>
      </c>
      <c r="E43" s="69"/>
      <c r="F43" s="127"/>
      <c r="G43" s="69"/>
      <c r="H43" s="127"/>
      <c r="I43" s="69"/>
      <c r="J43" s="127"/>
      <c r="K43" s="69"/>
      <c r="L43" s="127"/>
      <c r="M43" s="69"/>
      <c r="N43" s="127"/>
    </row>
    <row r="44" spans="1:14" ht="18" customHeight="1">
      <c r="A44" s="259"/>
      <c r="B44" s="259"/>
      <c r="C44" s="11" t="s">
        <v>229</v>
      </c>
      <c r="D44" s="98" t="s">
        <v>230</v>
      </c>
      <c r="E44" s="73">
        <f aca="true" t="shared" si="5" ref="E44:N44">E41+E43</f>
        <v>0</v>
      </c>
      <c r="F44" s="139">
        <f t="shared" si="5"/>
        <v>0</v>
      </c>
      <c r="G44" s="73">
        <f t="shared" si="5"/>
        <v>0</v>
      </c>
      <c r="H44" s="139">
        <f t="shared" si="5"/>
        <v>0</v>
      </c>
      <c r="I44" s="73">
        <f t="shared" si="5"/>
        <v>0</v>
      </c>
      <c r="J44" s="139">
        <f t="shared" si="5"/>
        <v>0</v>
      </c>
      <c r="K44" s="73">
        <f t="shared" si="5"/>
        <v>0</v>
      </c>
      <c r="L44" s="139">
        <f t="shared" si="5"/>
        <v>0</v>
      </c>
      <c r="M44" s="73">
        <f t="shared" si="5"/>
        <v>0</v>
      </c>
      <c r="N44" s="139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8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2"/>
  <headerFooter alignWithMargins="0">
    <oddHeader>&amp;R&amp;"ｺﾞｼｯｸ,斜体"&amp;9都道府県－5</oddHeader>
  </headerFooter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武田　脩平</cp:lastModifiedBy>
  <cp:lastPrinted>2016-06-29T00:37:33Z</cp:lastPrinted>
  <dcterms:created xsi:type="dcterms:W3CDTF">1999-07-06T05:17:05Z</dcterms:created>
  <dcterms:modified xsi:type="dcterms:W3CDTF">2016-08-22T09:37:06Z</dcterms:modified>
  <cp:category/>
  <cp:version/>
  <cp:contentType/>
  <cp:contentStatus/>
</cp:coreProperties>
</file>