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32" windowWidth="15336" windowHeight="4380" tabRatio="663" activeTab="1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<sst xmlns="http://schemas.openxmlformats.org/spreadsheetml/2006/main" count="447" uniqueCount="261">
  <si>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</si>
  <si>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</si>
  <si>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</si>
  <si>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</si>
  <si>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</si>
  <si>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</si>
  <si>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</si>
  <si>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</si>
  <si>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</si>
  <si>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</si>
  <si>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</si>
  <si>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</si>
  <si>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</si>
  <si>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</si>
  <si>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</si>
  <si>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</si>
  <si>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</si>
  <si>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</si>
  <si>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</si>
  <si>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</si>
  <si>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</si>
  <si>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</si>
  <si>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</si>
  <si>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</si>
  <si>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</si>
  <si>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</si>
  <si>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</si>
  <si>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</si>
  <si>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</si>
  <si>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</si>
  <si>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</si>
  <si>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</si>
  <si>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</si>
  <si>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</si>
  <si>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</si>
  <si>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</si>
  <si>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</si>
  <si>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</si>
  <si>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</si>
  <si>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</si>
  <si>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</si>
  <si>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</si>
  <si>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</si>
  <si>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</si>
  <si>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</si>
  <si>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</si>
  <si>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</si>
  <si>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</si>
  <si>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</si>
  <si>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</si>
  <si>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</si>
  <si>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</si>
  <si>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</si>
  <si>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</si>
  <si>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</si>
  <si>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</si>
  <si>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</si>
  <si>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</si>
  <si>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</si>
  <si>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</si>
  <si>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</si>
  <si>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</si>
  <si>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</si>
  <si>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</si>
  <si>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</si>
  <si>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</si>
  <si>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</si>
  <si>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</si>
  <si>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</si>
  <si>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</si>
  <si>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</si>
  <si>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</si>
  <si>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</si>
  <si>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</si>
  <si>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</si>
  <si>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</si>
  <si>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</si>
  <si>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</si>
  <si>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</si>
  <si>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</si>
  <si>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</si>
  <si>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</si>
  <si>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</si>
  <si>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</si>
  <si>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</si>
  <si>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</si>
  <si>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</si>
  <si>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</si>
  <si>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</si>
  <si>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</si>
  <si>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</si>
  <si>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</si>
  <si>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</si>
  <si>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</si>
  <si>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</si>
  <si>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</si>
  <si>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</si>
  <si>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</si>
  <si>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</si>
  <si>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</si>
  <si>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</si>
  <si>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</si>
  <si>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</si>
  <si>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</si>
  <si>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</si>
  <si>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</si>
  <si>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</si>
  <si>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</si>
  <si>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</si>
  <si>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</si>
  <si>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</si>
  <si>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</si>
  <si>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</si>
  <si>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</si>
  <si>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</si>
  <si>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</si>
  <si>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</si>
  <si>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</si>
  <si>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</si>
  <si>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</si>
  <si>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</si>
  <si>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</si>
  <si>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</si>
  <si>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</si>
  <si>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</si>
  <si>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</si>
  <si>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</si>
  <si>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</si>
  <si>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</si>
  <si>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</si>
  <si>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</si>
  <si>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</si>
  <si>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</si>
  <si>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</si>
  <si>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</si>
  <si>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</si>
  <si>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</si>
  <si>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</si>
  <si>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</si>
  <si>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</si>
  <si>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</si>
  <si>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</si>
  <si>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</si>
  <si>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</si>
  <si>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</si>
  <si>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</si>
  <si>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</si>
  <si>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</si>
  <si>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</si>
  <si>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</si>
  <si>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</si>
  <si>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</si>
  <si>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</si>
  <si>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</si>
  <si>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</si>
  <si>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</si>
  <si>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</si>
  <si>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</si>
  <si>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</si>
  <si>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</si>
  <si>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</si>
  <si>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</si>
  <si>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</si>
  <si>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</si>
  <si>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</si>
  <si>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</si>
  <si>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</si>
  <si>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</si>
  <si>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</si>
  <si>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</si>
  <si>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</si>
  <si>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</si>
  <si>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</si>
  <si>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</si>
  <si>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</si>
  <si>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</si>
  <si>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</si>
  <si>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</si>
  <si>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</si>
  <si>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</si>
  <si>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</si>
  <si>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</si>
  <si>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</si>
  <si>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</si>
  <si>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</si>
  <si>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</si>
  <si>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</si>
  <si>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</si>
  <si>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</si>
  <si>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</si>
  <si>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</si>
  <si>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</si>
  <si>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</si>
  <si>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</si>
  <si>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</si>
  <si>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</si>
  <si>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</si>
  <si>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</si>
  <si>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</si>
  <si>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</si>
  <si>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</si>
  <si>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</si>
  <si>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</si>
  <si>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</si>
  <si>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</si>
  <si>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</si>
  <si>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</si>
  <si>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</si>
  <si>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</si>
  <si>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</si>
  <si>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</si>
  <si>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</si>
  <si>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</si>
  <si>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</si>
  <si>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</si>
  <si>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</si>
  <si>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</si>
  <si>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</si>
  <si>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</si>
  <si>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</si>
  <si>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</si>
  <si>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</si>
  <si>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</si>
  <si>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</si>
  <si>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</si>
  <si>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</si>
  <si>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</si>
  <si>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</si>
  <si>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</si>
  <si>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</si>
  <si>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</si>
  <si>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</si>
  <si>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</si>
  <si>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</si>
  <si>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</si>
  <si>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</si>
  <si>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</si>
  <si>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</si>
  <si>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</si>
  <si>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</si>
  <si>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</si>
  <si>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</si>
  <si>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</si>
  <si>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</si>
  <si>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</si>
  <si>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</si>
  <si>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</si>
  <si>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</si>
  <si>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岡山県</t>
  </si>
  <si>
    <t>岡山県</t>
  </si>
  <si>
    <t>電気事業</t>
  </si>
  <si>
    <t>工業用水道事業</t>
  </si>
  <si>
    <t>市場事業</t>
  </si>
  <si>
    <t>と畜場事業</t>
  </si>
  <si>
    <t>港湾整備事業</t>
  </si>
  <si>
    <t>臨海土地造成事業</t>
  </si>
  <si>
    <t>宅地造成事業</t>
  </si>
  <si>
    <t>流域下水道事業</t>
  </si>
  <si>
    <t>電気事業</t>
  </si>
  <si>
    <t>工業用水道事業</t>
  </si>
  <si>
    <t>岡山県土地開発公社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</si>
</sst>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41" xfId="48" applyNumberFormat="1" applyFont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638800" y="10325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638800" y="10325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0" sqref="F20"/>
    </sheetView>
  </sheetViews>
  <sheetFormatPr defaultColWidth="9" defaultRowHeight="14.25"/>
  <cols>
    <col min="1" max="2" width="3.69921875" style="2" customWidth="1"/>
    <col min="3" max="4" width="1.69921875" style="2" customWidth="1"/>
    <col min="5" max="5" width="32.69921875" style="2" customWidth="1"/>
    <col min="6" max="6" width="15.69921875" style="2" customWidth="1"/>
    <col min="7" max="7" width="10.69921875" style="2" customWidth="1"/>
    <col min="8" max="8" width="15.69921875" style="2" customWidth="1"/>
    <col min="9" max="9" width="10.6992187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3" ht="14.25">
      <c r="A3" s="27" t="s">
        <v>93</v>
      </c>
    </row>
    <row r="5" spans="1:5" ht="12.7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4" t="s">
        <v>88</v>
      </c>
      <c r="B9" s="254" t="s">
        <v>90</v>
      </c>
      <c r="C9" s="55" t="s">
        <v>4</v>
      </c>
      <c r="D9" s="56"/>
      <c r="E9" s="56"/>
      <c r="F9" s="65">
        <v>247990</v>
      </c>
      <c r="G9" s="75">
        <f>F9/$F$27*100</f>
        <v>35.61943693166394</v>
      </c>
      <c r="H9" s="66">
        <v>239516</v>
      </c>
      <c r="I9" s="80">
        <f>(F9/H9-1)*100</f>
        <v>3.537968235942479</v>
      </c>
      <c r="K9" s="108"/>
    </row>
    <row r="10" spans="1:9" ht="18" customHeight="1">
      <c r="A10" s="255"/>
      <c r="B10" s="255"/>
      <c r="C10" s="7"/>
      <c r="D10" s="52" t="s">
        <v>23</v>
      </c>
      <c r="E10" s="53"/>
      <c r="F10" s="67">
        <v>77279</v>
      </c>
      <c r="G10" s="76">
        <f aca="true" t="shared" si="0" ref="G10:G27">F10/$F$27*100</f>
        <v>11.099780098560657</v>
      </c>
      <c r="H10" s="68">
        <v>77574</v>
      </c>
      <c r="I10" s="81">
        <f aca="true" t="shared" si="1" ref="I10:I27">(F10/H10-1)*100</f>
        <v>-0.3802820532652684</v>
      </c>
    </row>
    <row r="11" spans="1:9" ht="18" customHeight="1">
      <c r="A11" s="255"/>
      <c r="B11" s="255"/>
      <c r="C11" s="7"/>
      <c r="D11" s="16"/>
      <c r="E11" s="23" t="s">
        <v>24</v>
      </c>
      <c r="F11" s="69">
        <v>68167</v>
      </c>
      <c r="G11" s="77">
        <f t="shared" si="0"/>
        <v>9.791000271465526</v>
      </c>
      <c r="H11" s="70">
        <v>67008</v>
      </c>
      <c r="I11" s="82">
        <f t="shared" si="1"/>
        <v>1.7296442215854801</v>
      </c>
    </row>
    <row r="12" spans="1:9" ht="18" customHeight="1">
      <c r="A12" s="255"/>
      <c r="B12" s="255"/>
      <c r="C12" s="7"/>
      <c r="D12" s="16"/>
      <c r="E12" s="23" t="s">
        <v>25</v>
      </c>
      <c r="F12" s="69">
        <v>8015</v>
      </c>
      <c r="G12" s="77">
        <f t="shared" si="0"/>
        <v>1.1512149159534113</v>
      </c>
      <c r="H12" s="70">
        <v>9452</v>
      </c>
      <c r="I12" s="82">
        <f t="shared" si="1"/>
        <v>-15.203131612357168</v>
      </c>
    </row>
    <row r="13" spans="1:9" ht="18" customHeight="1">
      <c r="A13" s="255"/>
      <c r="B13" s="255"/>
      <c r="C13" s="7"/>
      <c r="D13" s="33"/>
      <c r="E13" s="23" t="s">
        <v>26</v>
      </c>
      <c r="F13" s="69">
        <v>1097</v>
      </c>
      <c r="G13" s="77">
        <f t="shared" si="0"/>
        <v>0.1575649111417208</v>
      </c>
      <c r="H13" s="70">
        <v>1114</v>
      </c>
      <c r="I13" s="82">
        <f t="shared" si="1"/>
        <v>-1.526032315978454</v>
      </c>
    </row>
    <row r="14" spans="1:9" ht="18" customHeight="1">
      <c r="A14" s="255"/>
      <c r="B14" s="255"/>
      <c r="C14" s="7"/>
      <c r="D14" s="61" t="s">
        <v>27</v>
      </c>
      <c r="E14" s="51"/>
      <c r="F14" s="65">
        <v>47072</v>
      </c>
      <c r="G14" s="75">
        <f t="shared" si="0"/>
        <v>6.761071556301807</v>
      </c>
      <c r="H14" s="66">
        <v>43234</v>
      </c>
      <c r="I14" s="83">
        <f t="shared" si="1"/>
        <v>8.8772725170005</v>
      </c>
    </row>
    <row r="15" spans="1:9" ht="18" customHeight="1">
      <c r="A15" s="255"/>
      <c r="B15" s="255"/>
      <c r="C15" s="7"/>
      <c r="D15" s="16"/>
      <c r="E15" s="23" t="s">
        <v>28</v>
      </c>
      <c r="F15" s="69">
        <v>1770</v>
      </c>
      <c r="G15" s="77">
        <f t="shared" si="0"/>
        <v>0.2542296196179087</v>
      </c>
      <c r="H15" s="70">
        <v>1495</v>
      </c>
      <c r="I15" s="82">
        <f t="shared" si="1"/>
        <v>18.394648829431446</v>
      </c>
    </row>
    <row r="16" spans="1:11" ht="18" customHeight="1">
      <c r="A16" s="255"/>
      <c r="B16" s="255"/>
      <c r="C16" s="7"/>
      <c r="D16" s="16"/>
      <c r="E16" s="29" t="s">
        <v>29</v>
      </c>
      <c r="F16" s="67">
        <v>45302</v>
      </c>
      <c r="G16" s="76">
        <f t="shared" si="0"/>
        <v>6.506841936683898</v>
      </c>
      <c r="H16" s="68">
        <v>41738</v>
      </c>
      <c r="I16" s="81">
        <f t="shared" si="1"/>
        <v>8.538981264075908</v>
      </c>
      <c r="K16" s="109"/>
    </row>
    <row r="17" spans="1:9" ht="18" customHeight="1">
      <c r="A17" s="255"/>
      <c r="B17" s="255"/>
      <c r="C17" s="7"/>
      <c r="D17" s="257" t="s">
        <v>30</v>
      </c>
      <c r="E17" s="258"/>
      <c r="F17" s="67">
        <v>68848</v>
      </c>
      <c r="G17" s="76">
        <f t="shared" si="0"/>
        <v>9.888814040369367</v>
      </c>
      <c r="H17" s="68">
        <v>64588</v>
      </c>
      <c r="I17" s="81">
        <f t="shared" si="1"/>
        <v>6.5956524431783015</v>
      </c>
    </row>
    <row r="18" spans="1:9" ht="18" customHeight="1">
      <c r="A18" s="255"/>
      <c r="B18" s="255"/>
      <c r="C18" s="7"/>
      <c r="D18" s="259" t="s">
        <v>94</v>
      </c>
      <c r="E18" s="260"/>
      <c r="F18" s="69">
        <v>4392</v>
      </c>
      <c r="G18" s="77">
        <f t="shared" si="0"/>
        <v>0.630834174780709</v>
      </c>
      <c r="H18" s="70">
        <v>3692</v>
      </c>
      <c r="I18" s="82">
        <f t="shared" si="1"/>
        <v>18.95991332611051</v>
      </c>
    </row>
    <row r="19" spans="1:26" ht="18" customHeight="1">
      <c r="A19" s="255"/>
      <c r="B19" s="255"/>
      <c r="C19" s="10"/>
      <c r="D19" s="259" t="s">
        <v>95</v>
      </c>
      <c r="E19" s="260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55"/>
      <c r="B20" s="255"/>
      <c r="C20" s="44" t="s">
        <v>5</v>
      </c>
      <c r="D20" s="43"/>
      <c r="E20" s="43"/>
      <c r="F20" s="69">
        <v>30500</v>
      </c>
      <c r="G20" s="77">
        <f t="shared" si="0"/>
        <v>4.38079288042159</v>
      </c>
      <c r="H20" s="70">
        <v>34243</v>
      </c>
      <c r="I20" s="82">
        <f t="shared" si="1"/>
        <v>-10.93070116520165</v>
      </c>
    </row>
    <row r="21" spans="1:9" ht="18" customHeight="1">
      <c r="A21" s="255"/>
      <c r="B21" s="255"/>
      <c r="C21" s="44" t="s">
        <v>6</v>
      </c>
      <c r="D21" s="43"/>
      <c r="E21" s="43"/>
      <c r="F21" s="69">
        <v>166800</v>
      </c>
      <c r="G21" s="77">
        <f t="shared" si="0"/>
        <v>23.957909916535122</v>
      </c>
      <c r="H21" s="70">
        <v>166400</v>
      </c>
      <c r="I21" s="82">
        <f t="shared" si="1"/>
        <v>0.24038461538462563</v>
      </c>
    </row>
    <row r="22" spans="1:9" ht="18" customHeight="1">
      <c r="A22" s="255"/>
      <c r="B22" s="255"/>
      <c r="C22" s="44" t="s">
        <v>31</v>
      </c>
      <c r="D22" s="43"/>
      <c r="E22" s="43"/>
      <c r="F22" s="69">
        <v>10326</v>
      </c>
      <c r="G22" s="77">
        <f t="shared" si="0"/>
        <v>1.4831497469912571</v>
      </c>
      <c r="H22" s="70">
        <v>8940</v>
      </c>
      <c r="I22" s="82">
        <f t="shared" si="1"/>
        <v>15.503355704697984</v>
      </c>
    </row>
    <row r="23" spans="1:9" ht="18" customHeight="1">
      <c r="A23" s="255"/>
      <c r="B23" s="255"/>
      <c r="C23" s="44" t="s">
        <v>7</v>
      </c>
      <c r="D23" s="43"/>
      <c r="E23" s="43"/>
      <c r="F23" s="69">
        <v>74906</v>
      </c>
      <c r="G23" s="77">
        <f t="shared" si="0"/>
        <v>10.758940049208512</v>
      </c>
      <c r="H23" s="70">
        <v>72032</v>
      </c>
      <c r="I23" s="82">
        <f t="shared" si="1"/>
        <v>3.989893380719689</v>
      </c>
    </row>
    <row r="24" spans="1:9" ht="18" customHeight="1">
      <c r="A24" s="255"/>
      <c r="B24" s="255"/>
      <c r="C24" s="44" t="s">
        <v>32</v>
      </c>
      <c r="D24" s="43"/>
      <c r="E24" s="43"/>
      <c r="F24" s="69">
        <v>1881</v>
      </c>
      <c r="G24" s="77">
        <f t="shared" si="0"/>
        <v>0.27017283305157413</v>
      </c>
      <c r="H24" s="70">
        <v>1683</v>
      </c>
      <c r="I24" s="82">
        <f t="shared" si="1"/>
        <v>11.764705882352944</v>
      </c>
    </row>
    <row r="25" spans="1:9" ht="18" customHeight="1">
      <c r="A25" s="255"/>
      <c r="B25" s="255"/>
      <c r="C25" s="44" t="s">
        <v>8</v>
      </c>
      <c r="D25" s="43"/>
      <c r="E25" s="43"/>
      <c r="F25" s="69">
        <v>78286</v>
      </c>
      <c r="G25" s="77">
        <f t="shared" si="0"/>
        <v>11.244418079891298</v>
      </c>
      <c r="H25" s="70">
        <v>87847</v>
      </c>
      <c r="I25" s="82">
        <f t="shared" si="1"/>
        <v>-10.883695516067704</v>
      </c>
    </row>
    <row r="26" spans="1:9" ht="18" customHeight="1">
      <c r="A26" s="255"/>
      <c r="B26" s="255"/>
      <c r="C26" s="45" t="s">
        <v>9</v>
      </c>
      <c r="D26" s="46"/>
      <c r="E26" s="46"/>
      <c r="F26" s="71">
        <v>85532</v>
      </c>
      <c r="G26" s="78">
        <f t="shared" si="0"/>
        <v>12.285179562236703</v>
      </c>
      <c r="H26" s="72">
        <v>93812</v>
      </c>
      <c r="I26" s="84">
        <f t="shared" si="1"/>
        <v>-8.826162964226326</v>
      </c>
    </row>
    <row r="27" spans="1:9" ht="18" customHeight="1">
      <c r="A27" s="255"/>
      <c r="B27" s="256"/>
      <c r="C27" s="47" t="s">
        <v>10</v>
      </c>
      <c r="D27" s="31"/>
      <c r="E27" s="31"/>
      <c r="F27" s="73">
        <f>SUM(F9,F20:F26)</f>
        <v>696221</v>
      </c>
      <c r="G27" s="79">
        <f t="shared" si="0"/>
        <v>100</v>
      </c>
      <c r="H27" s="73">
        <f>SUM(H9,H20:H26)</f>
        <v>704473</v>
      </c>
      <c r="I27" s="85">
        <f t="shared" si="1"/>
        <v>-1.1713720752960066</v>
      </c>
    </row>
    <row r="28" spans="1:9" ht="18" customHeight="1">
      <c r="A28" s="255"/>
      <c r="B28" s="254" t="s">
        <v>89</v>
      </c>
      <c r="C28" s="55" t="s">
        <v>11</v>
      </c>
      <c r="D28" s="56"/>
      <c r="E28" s="56"/>
      <c r="F28" s="65">
        <v>343889</v>
      </c>
      <c r="G28" s="75">
        <f>F28/$F$45*100</f>
        <v>49.39365517558362</v>
      </c>
      <c r="H28" s="65">
        <v>347919</v>
      </c>
      <c r="I28" s="86">
        <f>(F28/H28-1)*100</f>
        <v>-1.1583155849493654</v>
      </c>
    </row>
    <row r="29" spans="1:9" ht="18" customHeight="1">
      <c r="A29" s="255"/>
      <c r="B29" s="255"/>
      <c r="C29" s="7"/>
      <c r="D29" s="30" t="s">
        <v>12</v>
      </c>
      <c r="E29" s="43"/>
      <c r="F29" s="69">
        <v>226015</v>
      </c>
      <c r="G29" s="77">
        <f aca="true" t="shared" si="2" ref="G29:G45">F29/$F$45*100</f>
        <v>32.46311156945855</v>
      </c>
      <c r="H29" s="69">
        <v>226865</v>
      </c>
      <c r="I29" s="87">
        <f aca="true" t="shared" si="3" ref="I29:I45">(F29/H29-1)*100</f>
        <v>-0.37467216185836927</v>
      </c>
    </row>
    <row r="30" spans="1:9" ht="18" customHeight="1">
      <c r="A30" s="255"/>
      <c r="B30" s="255"/>
      <c r="C30" s="7"/>
      <c r="D30" s="30" t="s">
        <v>33</v>
      </c>
      <c r="E30" s="43"/>
      <c r="F30" s="69">
        <v>13168</v>
      </c>
      <c r="G30" s="77">
        <f t="shared" si="2"/>
        <v>1.8913534639144753</v>
      </c>
      <c r="H30" s="69">
        <v>16052</v>
      </c>
      <c r="I30" s="87">
        <f t="shared" si="3"/>
        <v>-17.96660852230252</v>
      </c>
    </row>
    <row r="31" spans="1:9" ht="18" customHeight="1">
      <c r="A31" s="255"/>
      <c r="B31" s="255"/>
      <c r="C31" s="19"/>
      <c r="D31" s="30" t="s">
        <v>13</v>
      </c>
      <c r="E31" s="43"/>
      <c r="F31" s="69">
        <v>104706</v>
      </c>
      <c r="G31" s="77">
        <f t="shared" si="2"/>
        <v>15.03919014221059</v>
      </c>
      <c r="H31" s="69">
        <v>105002</v>
      </c>
      <c r="I31" s="87">
        <f t="shared" si="3"/>
        <v>-0.28189939239252615</v>
      </c>
    </row>
    <row r="32" spans="1:9" ht="18" customHeight="1">
      <c r="A32" s="255"/>
      <c r="B32" s="255"/>
      <c r="C32" s="50" t="s">
        <v>14</v>
      </c>
      <c r="D32" s="51"/>
      <c r="E32" s="51"/>
      <c r="F32" s="65">
        <v>272791</v>
      </c>
      <c r="G32" s="75">
        <f t="shared" si="2"/>
        <v>39.18166788993725</v>
      </c>
      <c r="H32" s="65">
        <v>277564</v>
      </c>
      <c r="I32" s="86">
        <f t="shared" si="3"/>
        <v>-1.7196034067818555</v>
      </c>
    </row>
    <row r="33" spans="1:9" ht="18" customHeight="1">
      <c r="A33" s="255"/>
      <c r="B33" s="255"/>
      <c r="C33" s="7"/>
      <c r="D33" s="30" t="s">
        <v>15</v>
      </c>
      <c r="E33" s="43"/>
      <c r="F33" s="69">
        <v>27971</v>
      </c>
      <c r="G33" s="77">
        <f t="shared" si="2"/>
        <v>4.017546152730239</v>
      </c>
      <c r="H33" s="69">
        <v>26430</v>
      </c>
      <c r="I33" s="87">
        <f t="shared" si="3"/>
        <v>5.830495648883849</v>
      </c>
    </row>
    <row r="34" spans="1:9" ht="18" customHeight="1">
      <c r="A34" s="255"/>
      <c r="B34" s="255"/>
      <c r="C34" s="7"/>
      <c r="D34" s="30" t="s">
        <v>34</v>
      </c>
      <c r="E34" s="43"/>
      <c r="F34" s="69">
        <v>9768</v>
      </c>
      <c r="G34" s="77">
        <f t="shared" si="2"/>
        <v>1.4030027821625606</v>
      </c>
      <c r="H34" s="69">
        <v>9352</v>
      </c>
      <c r="I34" s="87">
        <f t="shared" si="3"/>
        <v>4.448246364414032</v>
      </c>
    </row>
    <row r="35" spans="1:9" ht="18" customHeight="1">
      <c r="A35" s="255"/>
      <c r="B35" s="255"/>
      <c r="C35" s="7"/>
      <c r="D35" s="30" t="s">
        <v>35</v>
      </c>
      <c r="E35" s="43"/>
      <c r="F35" s="69">
        <v>182947</v>
      </c>
      <c r="G35" s="77">
        <f t="shared" si="2"/>
        <v>26.277144757196353</v>
      </c>
      <c r="H35" s="69">
        <v>170844</v>
      </c>
      <c r="I35" s="87">
        <f t="shared" si="3"/>
        <v>7.084240593758051</v>
      </c>
    </row>
    <row r="36" spans="1:9" ht="18" customHeight="1">
      <c r="A36" s="255"/>
      <c r="B36" s="255"/>
      <c r="C36" s="7"/>
      <c r="D36" s="30" t="s">
        <v>36</v>
      </c>
      <c r="E36" s="43"/>
      <c r="F36" s="69">
        <v>2655</v>
      </c>
      <c r="G36" s="77">
        <f t="shared" si="2"/>
        <v>0.38134442942686303</v>
      </c>
      <c r="H36" s="69">
        <v>5300</v>
      </c>
      <c r="I36" s="87">
        <f t="shared" si="3"/>
        <v>-49.90566037735849</v>
      </c>
    </row>
    <row r="37" spans="1:9" ht="18" customHeight="1">
      <c r="A37" s="255"/>
      <c r="B37" s="255"/>
      <c r="C37" s="7"/>
      <c r="D37" s="30" t="s">
        <v>16</v>
      </c>
      <c r="E37" s="43"/>
      <c r="F37" s="69">
        <v>5221</v>
      </c>
      <c r="G37" s="77">
        <f t="shared" si="2"/>
        <v>0.7499055615961023</v>
      </c>
      <c r="H37" s="69">
        <v>4174</v>
      </c>
      <c r="I37" s="87">
        <f t="shared" si="3"/>
        <v>25.08385241974125</v>
      </c>
    </row>
    <row r="38" spans="1:9" ht="18" customHeight="1">
      <c r="A38" s="255"/>
      <c r="B38" s="255"/>
      <c r="C38" s="19"/>
      <c r="D38" s="30" t="s">
        <v>37</v>
      </c>
      <c r="E38" s="43"/>
      <c r="F38" s="69">
        <v>44029</v>
      </c>
      <c r="G38" s="77">
        <f t="shared" si="2"/>
        <v>6.323997696133842</v>
      </c>
      <c r="H38" s="69">
        <v>61264</v>
      </c>
      <c r="I38" s="87">
        <f t="shared" si="3"/>
        <v>-28.132345259858972</v>
      </c>
    </row>
    <row r="39" spans="1:9" ht="18" customHeight="1">
      <c r="A39" s="255"/>
      <c r="B39" s="255"/>
      <c r="C39" s="50" t="s">
        <v>17</v>
      </c>
      <c r="D39" s="51"/>
      <c r="E39" s="51"/>
      <c r="F39" s="65">
        <v>79541</v>
      </c>
      <c r="G39" s="75">
        <f t="shared" si="2"/>
        <v>11.424676934479137</v>
      </c>
      <c r="H39" s="65">
        <v>78990</v>
      </c>
      <c r="I39" s="86">
        <f t="shared" si="3"/>
        <v>0.6975566527408494</v>
      </c>
    </row>
    <row r="40" spans="1:9" ht="18" customHeight="1">
      <c r="A40" s="255"/>
      <c r="B40" s="255"/>
      <c r="C40" s="7"/>
      <c r="D40" s="52" t="s">
        <v>18</v>
      </c>
      <c r="E40" s="53"/>
      <c r="F40" s="67">
        <v>76305</v>
      </c>
      <c r="G40" s="76">
        <f t="shared" si="2"/>
        <v>10.95988199149408</v>
      </c>
      <c r="H40" s="67">
        <v>75703</v>
      </c>
      <c r="I40" s="88">
        <f t="shared" si="3"/>
        <v>0.7952128713525131</v>
      </c>
    </row>
    <row r="41" spans="1:9" ht="18" customHeight="1">
      <c r="A41" s="255"/>
      <c r="B41" s="255"/>
      <c r="C41" s="7"/>
      <c r="D41" s="16"/>
      <c r="E41" s="104" t="s">
        <v>92</v>
      </c>
      <c r="F41" s="69">
        <v>53947</v>
      </c>
      <c r="G41" s="77">
        <f t="shared" si="2"/>
        <v>7.74854536131487</v>
      </c>
      <c r="H41" s="69">
        <v>51276</v>
      </c>
      <c r="I41" s="89">
        <f t="shared" si="3"/>
        <v>5.209064669631025</v>
      </c>
    </row>
    <row r="42" spans="1:9" ht="18" customHeight="1">
      <c r="A42" s="255"/>
      <c r="B42" s="255"/>
      <c r="C42" s="7"/>
      <c r="D42" s="33"/>
      <c r="E42" s="32" t="s">
        <v>38</v>
      </c>
      <c r="F42" s="69">
        <v>22358</v>
      </c>
      <c r="G42" s="77">
        <f t="shared" si="2"/>
        <v>3.2113366301792103</v>
      </c>
      <c r="H42" s="69">
        <v>24427</v>
      </c>
      <c r="I42" s="89">
        <f t="shared" si="3"/>
        <v>-8.470135505792776</v>
      </c>
    </row>
    <row r="43" spans="1:9" ht="18" customHeight="1">
      <c r="A43" s="255"/>
      <c r="B43" s="255"/>
      <c r="C43" s="7"/>
      <c r="D43" s="30" t="s">
        <v>39</v>
      </c>
      <c r="E43" s="54"/>
      <c r="F43" s="69">
        <v>3236</v>
      </c>
      <c r="G43" s="77">
        <f t="shared" si="2"/>
        <v>0.4647949429850579</v>
      </c>
      <c r="H43" s="69">
        <v>3287</v>
      </c>
      <c r="I43" s="89">
        <f t="shared" si="3"/>
        <v>-1.5515667782172171</v>
      </c>
    </row>
    <row r="44" spans="1:9" ht="18" customHeight="1">
      <c r="A44" s="255"/>
      <c r="B44" s="255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56"/>
      <c r="B45" s="256"/>
      <c r="C45" s="11" t="s">
        <v>19</v>
      </c>
      <c r="D45" s="12"/>
      <c r="E45" s="12"/>
      <c r="F45" s="74">
        <f>SUM(F28,F32,F39)</f>
        <v>696221</v>
      </c>
      <c r="G45" s="85">
        <f t="shared" si="2"/>
        <v>100</v>
      </c>
      <c r="H45" s="74">
        <f>SUM(H28,H32,H39)</f>
        <v>704473</v>
      </c>
      <c r="I45" s="85">
        <f t="shared" si="3"/>
        <v>-1.1713720752960066</v>
      </c>
    </row>
    <row r="46" ht="12.75">
      <c r="A46" s="105" t="s">
        <v>20</v>
      </c>
    </row>
    <row r="47" ht="12.75">
      <c r="A47" s="106" t="s">
        <v>21</v>
      </c>
    </row>
    <row r="48" ht="12.75">
      <c r="A48" s="106"/>
    </row>
    <row r="57" ht="12.75">
      <c r="I57" s="8"/>
    </row>
    <row r="58" ht="12.7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94" zoomScaleSheetLayoutView="94" zoomScalePageLayoutView="0" workbookViewId="0" topLeftCell="A1">
      <pane xSplit="5" ySplit="7" topLeftCell="F2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N38" sqref="N38"/>
    </sheetView>
  </sheetViews>
  <sheetFormatPr defaultColWidth="9" defaultRowHeight="14.25"/>
  <cols>
    <col min="1" max="1" width="3.69921875" style="2" customWidth="1"/>
    <col min="2" max="3" width="1.69921875" style="2" customWidth="1"/>
    <col min="4" max="4" width="22.69921875" style="2" customWidth="1"/>
    <col min="5" max="5" width="10.69921875" style="2" customWidth="1"/>
    <col min="6" max="13" width="13.69921875" style="2" customWidth="1"/>
    <col min="14" max="14" width="13.69921875" style="8" customWidth="1"/>
    <col min="15" max="23" width="13.6992187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239</v>
      </c>
      <c r="B5" s="31"/>
      <c r="C5" s="31"/>
      <c r="D5" s="31"/>
      <c r="K5" s="37"/>
      <c r="M5" s="37"/>
      <c r="Q5" s="37" t="s">
        <v>48</v>
      </c>
    </row>
    <row r="6" spans="1:17" ht="15.75" customHeight="1">
      <c r="A6" s="272" t="s">
        <v>49</v>
      </c>
      <c r="B6" s="273"/>
      <c r="C6" s="273"/>
      <c r="D6" s="273"/>
      <c r="E6" s="274"/>
      <c r="F6" s="261" t="s">
        <v>258</v>
      </c>
      <c r="G6" s="262"/>
      <c r="H6" s="261" t="s">
        <v>259</v>
      </c>
      <c r="I6" s="262"/>
      <c r="J6" s="261"/>
      <c r="K6" s="262"/>
      <c r="L6" s="261"/>
      <c r="M6" s="262"/>
      <c r="N6" s="261"/>
      <c r="O6" s="262"/>
      <c r="P6" s="261"/>
      <c r="Q6" s="262"/>
    </row>
    <row r="7" spans="1:17" ht="15.75" customHeight="1">
      <c r="A7" s="275"/>
      <c r="B7" s="276"/>
      <c r="C7" s="276"/>
      <c r="D7" s="276"/>
      <c r="E7" s="277"/>
      <c r="F7" s="110" t="s">
        <v>246</v>
      </c>
      <c r="G7" s="38" t="s">
        <v>2</v>
      </c>
      <c r="H7" s="110" t="s">
        <v>246</v>
      </c>
      <c r="I7" s="38" t="s">
        <v>2</v>
      </c>
      <c r="J7" s="110" t="s">
        <v>246</v>
      </c>
      <c r="K7" s="38" t="s">
        <v>2</v>
      </c>
      <c r="L7" s="110" t="s">
        <v>246</v>
      </c>
      <c r="M7" s="38" t="s">
        <v>2</v>
      </c>
      <c r="N7" s="110" t="s">
        <v>246</v>
      </c>
      <c r="O7" s="38" t="s">
        <v>2</v>
      </c>
      <c r="P7" s="110" t="s">
        <v>246</v>
      </c>
      <c r="Q7" s="213" t="s">
        <v>2</v>
      </c>
    </row>
    <row r="8" spans="1:27" ht="15.75" customHeight="1">
      <c r="A8" s="284" t="s">
        <v>83</v>
      </c>
      <c r="B8" s="55" t="s">
        <v>50</v>
      </c>
      <c r="C8" s="56"/>
      <c r="D8" s="56"/>
      <c r="E8" s="93" t="s">
        <v>41</v>
      </c>
      <c r="F8" s="111">
        <v>3312</v>
      </c>
      <c r="G8" s="112">
        <v>3292</v>
      </c>
      <c r="H8" s="111">
        <v>3860</v>
      </c>
      <c r="I8" s="113">
        <v>3886</v>
      </c>
      <c r="J8" s="111"/>
      <c r="K8" s="114"/>
      <c r="L8" s="111"/>
      <c r="M8" s="114"/>
      <c r="N8" s="111"/>
      <c r="O8" s="113"/>
      <c r="P8" s="111"/>
      <c r="Q8" s="114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5.75" customHeight="1">
      <c r="A9" s="285"/>
      <c r="B9" s="8"/>
      <c r="C9" s="30" t="s">
        <v>51</v>
      </c>
      <c r="D9" s="43"/>
      <c r="E9" s="91" t="s">
        <v>42</v>
      </c>
      <c r="F9" s="70">
        <v>3312</v>
      </c>
      <c r="G9" s="116">
        <v>3292</v>
      </c>
      <c r="H9" s="70">
        <v>3860</v>
      </c>
      <c r="I9" s="117">
        <v>3886</v>
      </c>
      <c r="J9" s="70"/>
      <c r="K9" s="118"/>
      <c r="L9" s="70"/>
      <c r="M9" s="118"/>
      <c r="N9" s="70"/>
      <c r="O9" s="117"/>
      <c r="P9" s="70"/>
      <c r="Q9" s="118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5.75" customHeight="1">
      <c r="A10" s="285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/>
      <c r="K10" s="120"/>
      <c r="L10" s="119"/>
      <c r="M10" s="120"/>
      <c r="N10" s="70"/>
      <c r="O10" s="117"/>
      <c r="P10" s="70"/>
      <c r="Q10" s="118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5.75" customHeight="1">
      <c r="A11" s="285"/>
      <c r="B11" s="50" t="s">
        <v>53</v>
      </c>
      <c r="C11" s="63"/>
      <c r="D11" s="63"/>
      <c r="E11" s="90" t="s">
        <v>44</v>
      </c>
      <c r="F11" s="121">
        <v>2747</v>
      </c>
      <c r="G11" s="122">
        <v>2613</v>
      </c>
      <c r="H11" s="121">
        <v>3634</v>
      </c>
      <c r="I11" s="123">
        <v>3438</v>
      </c>
      <c r="J11" s="121"/>
      <c r="K11" s="124"/>
      <c r="L11" s="121"/>
      <c r="M11" s="124"/>
      <c r="N11" s="121"/>
      <c r="O11" s="123"/>
      <c r="P11" s="121"/>
      <c r="Q11" s="124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5.75" customHeight="1">
      <c r="A12" s="285"/>
      <c r="B12" s="7"/>
      <c r="C12" s="30" t="s">
        <v>54</v>
      </c>
      <c r="D12" s="43"/>
      <c r="E12" s="91" t="s">
        <v>45</v>
      </c>
      <c r="F12" s="70">
        <v>2643</v>
      </c>
      <c r="G12" s="116">
        <v>2532</v>
      </c>
      <c r="H12" s="121">
        <v>3634</v>
      </c>
      <c r="I12" s="117">
        <v>3438</v>
      </c>
      <c r="J12" s="121"/>
      <c r="K12" s="118"/>
      <c r="L12" s="121"/>
      <c r="M12" s="118"/>
      <c r="N12" s="70"/>
      <c r="O12" s="117"/>
      <c r="P12" s="70"/>
      <c r="Q12" s="118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5.75" customHeight="1">
      <c r="A13" s="285"/>
      <c r="B13" s="8"/>
      <c r="C13" s="52" t="s">
        <v>55</v>
      </c>
      <c r="D13" s="53"/>
      <c r="E13" s="95" t="s">
        <v>46</v>
      </c>
      <c r="F13" s="67">
        <v>104</v>
      </c>
      <c r="G13" s="125">
        <v>81</v>
      </c>
      <c r="H13" s="119">
        <v>0</v>
      </c>
      <c r="I13" s="120">
        <v>0</v>
      </c>
      <c r="J13" s="119"/>
      <c r="K13" s="120"/>
      <c r="L13" s="119"/>
      <c r="M13" s="120"/>
      <c r="N13" s="68"/>
      <c r="O13" s="126"/>
      <c r="P13" s="68"/>
      <c r="Q13" s="127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5.75" customHeight="1">
      <c r="A14" s="285"/>
      <c r="B14" s="44" t="s">
        <v>56</v>
      </c>
      <c r="C14" s="43"/>
      <c r="D14" s="43"/>
      <c r="E14" s="91" t="s">
        <v>97</v>
      </c>
      <c r="F14" s="69">
        <f aca="true" t="shared" si="0" ref="F14:Q14">F9-F12</f>
        <v>669</v>
      </c>
      <c r="G14" s="128">
        <f t="shared" si="0"/>
        <v>760</v>
      </c>
      <c r="H14" s="69">
        <f t="shared" si="0"/>
        <v>226</v>
      </c>
      <c r="I14" s="128">
        <f t="shared" si="0"/>
        <v>448</v>
      </c>
      <c r="J14" s="69">
        <f>J9-J12</f>
        <v>0</v>
      </c>
      <c r="K14" s="128">
        <f>K9-K12</f>
        <v>0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69">
        <f t="shared" si="0"/>
        <v>0</v>
      </c>
      <c r="Q14" s="128">
        <f t="shared" si="0"/>
        <v>0</v>
      </c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5.75" customHeight="1">
      <c r="A15" s="285"/>
      <c r="B15" s="44" t="s">
        <v>57</v>
      </c>
      <c r="C15" s="43"/>
      <c r="D15" s="43"/>
      <c r="E15" s="91" t="s">
        <v>98</v>
      </c>
      <c r="F15" s="69">
        <f aca="true" t="shared" si="1" ref="F15:Q15">F10-F13</f>
        <v>-104</v>
      </c>
      <c r="G15" s="128">
        <f t="shared" si="1"/>
        <v>-81</v>
      </c>
      <c r="H15" s="69">
        <f t="shared" si="1"/>
        <v>0</v>
      </c>
      <c r="I15" s="128">
        <f t="shared" si="1"/>
        <v>0</v>
      </c>
      <c r="J15" s="69">
        <f>J10-J13</f>
        <v>0</v>
      </c>
      <c r="K15" s="128">
        <f>K10-K13</f>
        <v>0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69">
        <f t="shared" si="1"/>
        <v>0</v>
      </c>
      <c r="Q15" s="128">
        <f t="shared" si="1"/>
        <v>0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5.75" customHeight="1">
      <c r="A16" s="285"/>
      <c r="B16" s="44" t="s">
        <v>58</v>
      </c>
      <c r="C16" s="43"/>
      <c r="D16" s="43"/>
      <c r="E16" s="91" t="s">
        <v>99</v>
      </c>
      <c r="F16" s="67">
        <f aca="true" t="shared" si="2" ref="F16:Q16">F8-F11</f>
        <v>565</v>
      </c>
      <c r="G16" s="125">
        <f t="shared" si="2"/>
        <v>679</v>
      </c>
      <c r="H16" s="67">
        <f t="shared" si="2"/>
        <v>226</v>
      </c>
      <c r="I16" s="125">
        <f t="shared" si="2"/>
        <v>448</v>
      </c>
      <c r="J16" s="67">
        <f>J8-J11</f>
        <v>0</v>
      </c>
      <c r="K16" s="125">
        <f>K8-K11</f>
        <v>0</v>
      </c>
      <c r="L16" s="67">
        <f t="shared" si="2"/>
        <v>0</v>
      </c>
      <c r="M16" s="125">
        <f t="shared" si="2"/>
        <v>0</v>
      </c>
      <c r="N16" s="67">
        <f t="shared" si="2"/>
        <v>0</v>
      </c>
      <c r="O16" s="125">
        <f t="shared" si="2"/>
        <v>0</v>
      </c>
      <c r="P16" s="67">
        <f t="shared" si="2"/>
        <v>0</v>
      </c>
      <c r="Q16" s="125">
        <f t="shared" si="2"/>
        <v>0</v>
      </c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7" ht="15.75" customHeight="1">
      <c r="A17" s="285"/>
      <c r="B17" s="44" t="s">
        <v>59</v>
      </c>
      <c r="C17" s="43"/>
      <c r="D17" s="43"/>
      <c r="E17" s="34"/>
      <c r="F17" s="69"/>
      <c r="G17" s="128"/>
      <c r="H17" s="119"/>
      <c r="I17" s="120"/>
      <c r="J17" s="70"/>
      <c r="K17" s="118"/>
      <c r="L17" s="70"/>
      <c r="M17" s="118"/>
      <c r="N17" s="70"/>
      <c r="O17" s="117"/>
      <c r="P17" s="119"/>
      <c r="Q17" s="129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15.75" customHeight="1">
      <c r="A18" s="286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3"/>
      <c r="P18" s="132"/>
      <c r="Q18" s="134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27" ht="15.75" customHeight="1">
      <c r="A19" s="285" t="s">
        <v>84</v>
      </c>
      <c r="B19" s="50" t="s">
        <v>61</v>
      </c>
      <c r="C19" s="51"/>
      <c r="D19" s="51"/>
      <c r="E19" s="96"/>
      <c r="F19" s="65">
        <v>1506</v>
      </c>
      <c r="G19" s="135">
        <v>12</v>
      </c>
      <c r="H19" s="66">
        <v>1345</v>
      </c>
      <c r="I19" s="136">
        <v>2322</v>
      </c>
      <c r="J19" s="66"/>
      <c r="K19" s="137"/>
      <c r="L19" s="66"/>
      <c r="M19" s="137"/>
      <c r="N19" s="66"/>
      <c r="O19" s="136"/>
      <c r="P19" s="66"/>
      <c r="Q19" s="137"/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27" ht="15.75" customHeight="1">
      <c r="A20" s="285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0</v>
      </c>
      <c r="I20" s="117">
        <v>0</v>
      </c>
      <c r="J20" s="70"/>
      <c r="K20" s="120"/>
      <c r="L20" s="70"/>
      <c r="M20" s="120"/>
      <c r="N20" s="70"/>
      <c r="O20" s="117"/>
      <c r="P20" s="70"/>
      <c r="Q20" s="118"/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27" ht="15.75" customHeight="1">
      <c r="A21" s="285"/>
      <c r="B21" s="9" t="s">
        <v>63</v>
      </c>
      <c r="C21" s="63"/>
      <c r="D21" s="63"/>
      <c r="E21" s="90" t="s">
        <v>100</v>
      </c>
      <c r="F21" s="138">
        <v>1506</v>
      </c>
      <c r="G21" s="139">
        <v>12</v>
      </c>
      <c r="H21" s="121">
        <v>1345</v>
      </c>
      <c r="I21" s="123">
        <v>2322</v>
      </c>
      <c r="J21" s="121"/>
      <c r="K21" s="124"/>
      <c r="L21" s="121"/>
      <c r="M21" s="124"/>
      <c r="N21" s="121"/>
      <c r="O21" s="123"/>
      <c r="P21" s="121"/>
      <c r="Q21" s="124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ht="15.75" customHeight="1">
      <c r="A22" s="285"/>
      <c r="B22" s="50" t="s">
        <v>64</v>
      </c>
      <c r="C22" s="51"/>
      <c r="D22" s="51"/>
      <c r="E22" s="96" t="s">
        <v>101</v>
      </c>
      <c r="F22" s="65">
        <v>2710</v>
      </c>
      <c r="G22" s="135">
        <v>1676</v>
      </c>
      <c r="H22" s="66">
        <v>3905</v>
      </c>
      <c r="I22" s="136">
        <v>4621</v>
      </c>
      <c r="J22" s="66"/>
      <c r="K22" s="137"/>
      <c r="L22" s="66"/>
      <c r="M22" s="137"/>
      <c r="N22" s="66"/>
      <c r="O22" s="136"/>
      <c r="P22" s="66"/>
      <c r="Q22" s="137"/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1:27" ht="15.75" customHeight="1">
      <c r="A23" s="285"/>
      <c r="B23" s="7" t="s">
        <v>65</v>
      </c>
      <c r="C23" s="52" t="s">
        <v>66</v>
      </c>
      <c r="D23" s="53"/>
      <c r="E23" s="95"/>
      <c r="F23" s="67">
        <v>512</v>
      </c>
      <c r="G23" s="125">
        <v>537</v>
      </c>
      <c r="H23" s="68">
        <v>909</v>
      </c>
      <c r="I23" s="126">
        <v>883</v>
      </c>
      <c r="J23" s="68"/>
      <c r="K23" s="127"/>
      <c r="L23" s="68"/>
      <c r="M23" s="127"/>
      <c r="N23" s="68"/>
      <c r="O23" s="126"/>
      <c r="P23" s="68"/>
      <c r="Q23" s="127"/>
      <c r="R23" s="115"/>
      <c r="S23" s="115"/>
      <c r="T23" s="115"/>
      <c r="U23" s="115"/>
      <c r="V23" s="115"/>
      <c r="W23" s="115"/>
      <c r="X23" s="115"/>
      <c r="Y23" s="115"/>
      <c r="Z23" s="115"/>
      <c r="AA23" s="115"/>
    </row>
    <row r="24" spans="1:27" ht="15.75" customHeight="1">
      <c r="A24" s="285"/>
      <c r="B24" s="44" t="s">
        <v>102</v>
      </c>
      <c r="C24" s="43"/>
      <c r="D24" s="43"/>
      <c r="E24" s="91" t="s">
        <v>103</v>
      </c>
      <c r="F24" s="69">
        <f aca="true" t="shared" si="3" ref="F24:Q24">F21-F22</f>
        <v>-1204</v>
      </c>
      <c r="G24" s="128">
        <f t="shared" si="3"/>
        <v>-1664</v>
      </c>
      <c r="H24" s="69">
        <f>H21-H22</f>
        <v>-2560</v>
      </c>
      <c r="I24" s="128">
        <f t="shared" si="3"/>
        <v>-2299</v>
      </c>
      <c r="J24" s="69">
        <f>J21-J22</f>
        <v>0</v>
      </c>
      <c r="K24" s="128">
        <f>K21-K22</f>
        <v>0</v>
      </c>
      <c r="L24" s="69">
        <f t="shared" si="3"/>
        <v>0</v>
      </c>
      <c r="M24" s="128">
        <f t="shared" si="3"/>
        <v>0</v>
      </c>
      <c r="N24" s="69">
        <f t="shared" si="3"/>
        <v>0</v>
      </c>
      <c r="O24" s="128">
        <f t="shared" si="3"/>
        <v>0</v>
      </c>
      <c r="P24" s="69">
        <f t="shared" si="3"/>
        <v>0</v>
      </c>
      <c r="Q24" s="128">
        <f t="shared" si="3"/>
        <v>0</v>
      </c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27" ht="15.75" customHeight="1">
      <c r="A25" s="285"/>
      <c r="B25" s="101" t="s">
        <v>67</v>
      </c>
      <c r="C25" s="53"/>
      <c r="D25" s="53"/>
      <c r="E25" s="287" t="s">
        <v>104</v>
      </c>
      <c r="F25" s="293">
        <v>1204</v>
      </c>
      <c r="G25" s="265">
        <v>1664</v>
      </c>
      <c r="H25" s="263">
        <v>2560</v>
      </c>
      <c r="I25" s="265">
        <v>2299</v>
      </c>
      <c r="J25" s="263"/>
      <c r="K25" s="265"/>
      <c r="L25" s="263"/>
      <c r="M25" s="265"/>
      <c r="N25" s="263"/>
      <c r="O25" s="265"/>
      <c r="P25" s="263"/>
      <c r="Q25" s="26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27" ht="15.75" customHeight="1">
      <c r="A26" s="285"/>
      <c r="B26" s="9" t="s">
        <v>68</v>
      </c>
      <c r="C26" s="63"/>
      <c r="D26" s="63"/>
      <c r="E26" s="288"/>
      <c r="F26" s="294"/>
      <c r="G26" s="266"/>
      <c r="H26" s="264"/>
      <c r="I26" s="266"/>
      <c r="J26" s="264"/>
      <c r="K26" s="266"/>
      <c r="L26" s="264"/>
      <c r="M26" s="266"/>
      <c r="N26" s="264"/>
      <c r="O26" s="266"/>
      <c r="P26" s="264"/>
      <c r="Q26" s="266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1:27" ht="15.75" customHeight="1">
      <c r="A27" s="286"/>
      <c r="B27" s="47" t="s">
        <v>105</v>
      </c>
      <c r="C27" s="31"/>
      <c r="D27" s="31"/>
      <c r="E27" s="92" t="s">
        <v>106</v>
      </c>
      <c r="F27" s="73">
        <f aca="true" t="shared" si="4" ref="F27:Q27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>J24+J25</f>
        <v>0</v>
      </c>
      <c r="K27" s="140">
        <f>K24+K25</f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73">
        <f t="shared" si="4"/>
        <v>0</v>
      </c>
      <c r="Q27" s="140">
        <f t="shared" si="4"/>
        <v>0</v>
      </c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 ht="15.75" customHeight="1">
      <c r="A28" s="13"/>
      <c r="F28" s="115"/>
      <c r="G28" s="115"/>
      <c r="H28" s="115"/>
      <c r="I28" s="115"/>
      <c r="J28" s="115"/>
      <c r="K28" s="115"/>
      <c r="L28" s="115"/>
      <c r="M28" s="115"/>
      <c r="N28" s="141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27" ht="15.75" customHeight="1">
      <c r="A29" s="31"/>
      <c r="F29" s="115"/>
      <c r="G29" s="115"/>
      <c r="H29" s="115"/>
      <c r="I29" s="115"/>
      <c r="J29" s="142"/>
      <c r="K29" s="142"/>
      <c r="L29" s="142"/>
      <c r="M29" s="142"/>
      <c r="N29" s="141"/>
      <c r="O29" s="115"/>
      <c r="P29" s="115"/>
      <c r="Q29" s="142" t="s">
        <v>107</v>
      </c>
      <c r="R29" s="115"/>
      <c r="S29" s="115"/>
      <c r="T29" s="115"/>
      <c r="U29" s="115"/>
      <c r="V29" s="115"/>
      <c r="W29" s="115"/>
      <c r="X29" s="115"/>
      <c r="Y29" s="115"/>
      <c r="Z29" s="115"/>
      <c r="AA29" s="142"/>
    </row>
    <row r="30" spans="1:27" ht="15.75" customHeight="1">
      <c r="A30" s="278" t="s">
        <v>69</v>
      </c>
      <c r="B30" s="279"/>
      <c r="C30" s="279"/>
      <c r="D30" s="279"/>
      <c r="E30" s="280"/>
      <c r="F30" s="267" t="s">
        <v>252</v>
      </c>
      <c r="G30" s="268"/>
      <c r="H30" s="267" t="s">
        <v>253</v>
      </c>
      <c r="I30" s="268"/>
      <c r="J30" s="267" t="s">
        <v>254</v>
      </c>
      <c r="K30" s="268"/>
      <c r="L30" s="267" t="s">
        <v>255</v>
      </c>
      <c r="M30" s="268"/>
      <c r="N30" s="267" t="s">
        <v>256</v>
      </c>
      <c r="O30" s="268"/>
      <c r="P30" s="267" t="s">
        <v>257</v>
      </c>
      <c r="Q30" s="268"/>
      <c r="R30" s="143"/>
      <c r="S30" s="141"/>
      <c r="T30" s="143"/>
      <c r="U30" s="141"/>
      <c r="V30" s="143"/>
      <c r="W30" s="141"/>
      <c r="X30" s="143"/>
      <c r="Y30" s="141"/>
      <c r="Z30" s="143"/>
      <c r="AA30" s="141"/>
    </row>
    <row r="31" spans="1:27" ht="15.75" customHeight="1">
      <c r="A31" s="281"/>
      <c r="B31" s="282"/>
      <c r="C31" s="282"/>
      <c r="D31" s="282"/>
      <c r="E31" s="283"/>
      <c r="F31" s="110" t="s">
        <v>246</v>
      </c>
      <c r="G31" s="144" t="s">
        <v>2</v>
      </c>
      <c r="H31" s="110" t="s">
        <v>246</v>
      </c>
      <c r="I31" s="144" t="s">
        <v>2</v>
      </c>
      <c r="J31" s="110" t="s">
        <v>246</v>
      </c>
      <c r="K31" s="145" t="s">
        <v>2</v>
      </c>
      <c r="L31" s="110" t="s">
        <v>246</v>
      </c>
      <c r="M31" s="145" t="s">
        <v>2</v>
      </c>
      <c r="N31" s="110" t="s">
        <v>246</v>
      </c>
      <c r="O31" s="144" t="s">
        <v>2</v>
      </c>
      <c r="P31" s="110" t="s">
        <v>246</v>
      </c>
      <c r="Q31" s="146" t="s">
        <v>2</v>
      </c>
      <c r="R31" s="147"/>
      <c r="S31" s="147"/>
      <c r="T31" s="147"/>
      <c r="U31" s="147"/>
      <c r="V31" s="147"/>
      <c r="W31" s="147"/>
      <c r="X31" s="147"/>
      <c r="Y31" s="147"/>
      <c r="Z31" s="147"/>
      <c r="AA31" s="147"/>
    </row>
    <row r="32" spans="1:27" ht="15.75" customHeight="1">
      <c r="A32" s="284" t="s">
        <v>85</v>
      </c>
      <c r="B32" s="55" t="s">
        <v>50</v>
      </c>
      <c r="C32" s="56"/>
      <c r="D32" s="56"/>
      <c r="E32" s="15" t="s">
        <v>41</v>
      </c>
      <c r="F32" s="66">
        <v>246</v>
      </c>
      <c r="G32" s="148">
        <v>245</v>
      </c>
      <c r="H32" s="111">
        <v>444</v>
      </c>
      <c r="I32" s="113">
        <v>438</v>
      </c>
      <c r="J32" s="111">
        <v>757</v>
      </c>
      <c r="K32" s="114">
        <v>662</v>
      </c>
      <c r="L32" s="111">
        <v>69</v>
      </c>
      <c r="M32" s="114">
        <v>87</v>
      </c>
      <c r="N32" s="66">
        <v>1289</v>
      </c>
      <c r="O32" s="148">
        <v>524</v>
      </c>
      <c r="P32" s="111">
        <v>3249</v>
      </c>
      <c r="Q32" s="149">
        <v>3213</v>
      </c>
      <c r="R32" s="148"/>
      <c r="S32" s="148"/>
      <c r="T32" s="148"/>
      <c r="U32" s="148"/>
      <c r="V32" s="150"/>
      <c r="W32" s="150"/>
      <c r="X32" s="148"/>
      <c r="Y32" s="148"/>
      <c r="Z32" s="150"/>
      <c r="AA32" s="150"/>
    </row>
    <row r="33" spans="1:27" ht="15.75" customHeight="1">
      <c r="A33" s="289"/>
      <c r="B33" s="8"/>
      <c r="C33" s="52" t="s">
        <v>70</v>
      </c>
      <c r="D33" s="53"/>
      <c r="E33" s="99"/>
      <c r="F33" s="68">
        <v>21</v>
      </c>
      <c r="G33" s="151">
        <v>19</v>
      </c>
      <c r="H33" s="68">
        <v>56</v>
      </c>
      <c r="I33" s="126">
        <v>51</v>
      </c>
      <c r="J33" s="68">
        <v>757</v>
      </c>
      <c r="K33" s="127">
        <v>660</v>
      </c>
      <c r="L33" s="68">
        <v>32</v>
      </c>
      <c r="M33" s="127">
        <v>45</v>
      </c>
      <c r="N33" s="68">
        <v>1268</v>
      </c>
      <c r="O33" s="151">
        <v>451</v>
      </c>
      <c r="P33" s="68">
        <v>2847</v>
      </c>
      <c r="Q33" s="125">
        <v>2823</v>
      </c>
      <c r="R33" s="148"/>
      <c r="S33" s="148"/>
      <c r="T33" s="148"/>
      <c r="U33" s="148"/>
      <c r="V33" s="150"/>
      <c r="W33" s="150"/>
      <c r="X33" s="148"/>
      <c r="Y33" s="148"/>
      <c r="Z33" s="150"/>
      <c r="AA33" s="150"/>
    </row>
    <row r="34" spans="1:27" ht="15.75" customHeight="1">
      <c r="A34" s="289"/>
      <c r="B34" s="8"/>
      <c r="C34" s="24"/>
      <c r="D34" s="30" t="s">
        <v>71</v>
      </c>
      <c r="E34" s="94"/>
      <c r="F34" s="70">
        <v>21</v>
      </c>
      <c r="G34" s="116">
        <v>19</v>
      </c>
      <c r="H34" s="70">
        <v>56</v>
      </c>
      <c r="I34" s="117">
        <v>51</v>
      </c>
      <c r="J34" s="70">
        <v>757</v>
      </c>
      <c r="K34" s="118">
        <v>660</v>
      </c>
      <c r="L34" s="70">
        <v>32</v>
      </c>
      <c r="M34" s="118">
        <v>45</v>
      </c>
      <c r="N34" s="70">
        <v>1268</v>
      </c>
      <c r="O34" s="116">
        <v>451</v>
      </c>
      <c r="P34" s="70">
        <v>0</v>
      </c>
      <c r="Q34" s="128">
        <v>0</v>
      </c>
      <c r="R34" s="148"/>
      <c r="S34" s="148"/>
      <c r="T34" s="148"/>
      <c r="U34" s="148"/>
      <c r="V34" s="150"/>
      <c r="W34" s="150"/>
      <c r="X34" s="148"/>
      <c r="Y34" s="148"/>
      <c r="Z34" s="150"/>
      <c r="AA34" s="150"/>
    </row>
    <row r="35" spans="1:27" ht="15.75" customHeight="1">
      <c r="A35" s="289"/>
      <c r="B35" s="10"/>
      <c r="C35" s="62" t="s">
        <v>72</v>
      </c>
      <c r="D35" s="63"/>
      <c r="E35" s="100"/>
      <c r="F35" s="121">
        <v>225</v>
      </c>
      <c r="G35" s="122">
        <v>226</v>
      </c>
      <c r="H35" s="121">
        <v>388</v>
      </c>
      <c r="I35" s="123">
        <v>387</v>
      </c>
      <c r="J35" s="152">
        <v>0</v>
      </c>
      <c r="K35" s="153">
        <v>3</v>
      </c>
      <c r="L35" s="152">
        <v>37</v>
      </c>
      <c r="M35" s="153">
        <v>42</v>
      </c>
      <c r="N35" s="121">
        <v>21</v>
      </c>
      <c r="O35" s="122">
        <v>72</v>
      </c>
      <c r="P35" s="121">
        <v>402</v>
      </c>
      <c r="Q35" s="139">
        <v>390</v>
      </c>
      <c r="R35" s="148"/>
      <c r="S35" s="148"/>
      <c r="T35" s="148"/>
      <c r="U35" s="148"/>
      <c r="V35" s="150"/>
      <c r="W35" s="150"/>
      <c r="X35" s="148"/>
      <c r="Y35" s="148"/>
      <c r="Z35" s="150"/>
      <c r="AA35" s="150"/>
    </row>
    <row r="36" spans="1:27" ht="15.75" customHeight="1">
      <c r="A36" s="289"/>
      <c r="B36" s="50" t="s">
        <v>53</v>
      </c>
      <c r="C36" s="51"/>
      <c r="D36" s="51"/>
      <c r="E36" s="15" t="s">
        <v>42</v>
      </c>
      <c r="F36" s="65">
        <v>246</v>
      </c>
      <c r="G36" s="125">
        <v>245</v>
      </c>
      <c r="H36" s="66">
        <v>444</v>
      </c>
      <c r="I36" s="136">
        <v>438</v>
      </c>
      <c r="J36" s="66">
        <v>426</v>
      </c>
      <c r="K36" s="137">
        <v>493</v>
      </c>
      <c r="L36" s="66">
        <v>131</v>
      </c>
      <c r="M36" s="137">
        <v>155</v>
      </c>
      <c r="N36" s="66">
        <v>52</v>
      </c>
      <c r="O36" s="148">
        <v>71</v>
      </c>
      <c r="P36" s="66">
        <v>3288</v>
      </c>
      <c r="Q36" s="135">
        <v>3223</v>
      </c>
      <c r="R36" s="148"/>
      <c r="S36" s="148"/>
      <c r="T36" s="148"/>
      <c r="U36" s="148"/>
      <c r="V36" s="148"/>
      <c r="W36" s="148"/>
      <c r="X36" s="148"/>
      <c r="Y36" s="148"/>
      <c r="Z36" s="150"/>
      <c r="AA36" s="150"/>
    </row>
    <row r="37" spans="1:27" ht="15.75" customHeight="1">
      <c r="A37" s="289"/>
      <c r="B37" s="8"/>
      <c r="C37" s="30" t="s">
        <v>73</v>
      </c>
      <c r="D37" s="43"/>
      <c r="E37" s="94"/>
      <c r="F37" s="69">
        <v>196</v>
      </c>
      <c r="G37" s="128">
        <v>190</v>
      </c>
      <c r="H37" s="70">
        <v>405</v>
      </c>
      <c r="I37" s="117">
        <v>395</v>
      </c>
      <c r="J37" s="70">
        <v>256</v>
      </c>
      <c r="K37" s="118">
        <v>284</v>
      </c>
      <c r="L37" s="70">
        <v>0</v>
      </c>
      <c r="M37" s="118">
        <v>0</v>
      </c>
      <c r="N37" s="70">
        <v>0</v>
      </c>
      <c r="O37" s="116">
        <v>0</v>
      </c>
      <c r="P37" s="70">
        <v>3117</v>
      </c>
      <c r="Q37" s="128">
        <v>3029</v>
      </c>
      <c r="R37" s="148"/>
      <c r="S37" s="148"/>
      <c r="T37" s="148"/>
      <c r="U37" s="148"/>
      <c r="V37" s="148"/>
      <c r="W37" s="148"/>
      <c r="X37" s="148"/>
      <c r="Y37" s="148"/>
      <c r="Z37" s="150"/>
      <c r="AA37" s="150"/>
    </row>
    <row r="38" spans="1:27" ht="15.75" customHeight="1">
      <c r="A38" s="289"/>
      <c r="B38" s="10"/>
      <c r="C38" s="30" t="s">
        <v>74</v>
      </c>
      <c r="D38" s="43"/>
      <c r="E38" s="94"/>
      <c r="F38" s="69">
        <v>50</v>
      </c>
      <c r="G38" s="128">
        <v>55</v>
      </c>
      <c r="H38" s="70">
        <v>38</v>
      </c>
      <c r="I38" s="117">
        <v>43</v>
      </c>
      <c r="J38" s="70">
        <v>170</v>
      </c>
      <c r="K38" s="153">
        <v>209</v>
      </c>
      <c r="L38" s="70">
        <v>131</v>
      </c>
      <c r="M38" s="153">
        <v>155</v>
      </c>
      <c r="N38" s="70">
        <v>52</v>
      </c>
      <c r="O38" s="116">
        <v>71</v>
      </c>
      <c r="P38" s="70">
        <v>171</v>
      </c>
      <c r="Q38" s="128">
        <v>194</v>
      </c>
      <c r="R38" s="148"/>
      <c r="S38" s="148"/>
      <c r="T38" s="150"/>
      <c r="U38" s="150"/>
      <c r="V38" s="148"/>
      <c r="W38" s="148"/>
      <c r="X38" s="148"/>
      <c r="Y38" s="148"/>
      <c r="Z38" s="150"/>
      <c r="AA38" s="150"/>
    </row>
    <row r="39" spans="1:27" ht="15.75" customHeight="1">
      <c r="A39" s="290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aca="true" t="shared" si="5" ref="G39:Q39">G32-G36</f>
        <v>0</v>
      </c>
      <c r="H39" s="73">
        <f t="shared" si="5"/>
        <v>0</v>
      </c>
      <c r="I39" s="140">
        <f t="shared" si="5"/>
        <v>0</v>
      </c>
      <c r="J39" s="73">
        <f>J32-J36</f>
        <v>331</v>
      </c>
      <c r="K39" s="140">
        <f>K32-K36</f>
        <v>169</v>
      </c>
      <c r="L39" s="73">
        <f t="shared" si="5"/>
        <v>-62</v>
      </c>
      <c r="M39" s="140">
        <f t="shared" si="5"/>
        <v>-68</v>
      </c>
      <c r="N39" s="73">
        <f t="shared" si="5"/>
        <v>1237</v>
      </c>
      <c r="O39" s="140">
        <f t="shared" si="5"/>
        <v>453</v>
      </c>
      <c r="P39" s="73">
        <f t="shared" si="5"/>
        <v>-39</v>
      </c>
      <c r="Q39" s="140">
        <f t="shared" si="5"/>
        <v>-10</v>
      </c>
      <c r="R39" s="148"/>
      <c r="S39" s="148"/>
      <c r="T39" s="148"/>
      <c r="U39" s="148"/>
      <c r="V39" s="148"/>
      <c r="W39" s="148"/>
      <c r="X39" s="148"/>
      <c r="Y39" s="148"/>
      <c r="Z39" s="150"/>
      <c r="AA39" s="150"/>
    </row>
    <row r="40" spans="1:27" ht="15.75" customHeight="1">
      <c r="A40" s="284" t="s">
        <v>86</v>
      </c>
      <c r="B40" s="50" t="s">
        <v>76</v>
      </c>
      <c r="C40" s="51"/>
      <c r="D40" s="51"/>
      <c r="E40" s="15" t="s">
        <v>44</v>
      </c>
      <c r="F40" s="65">
        <v>296</v>
      </c>
      <c r="G40" s="135">
        <v>291</v>
      </c>
      <c r="H40" s="66">
        <v>356</v>
      </c>
      <c r="I40" s="136">
        <v>350</v>
      </c>
      <c r="J40" s="66">
        <v>1393</v>
      </c>
      <c r="K40" s="137">
        <v>1373</v>
      </c>
      <c r="L40" s="66">
        <v>2382</v>
      </c>
      <c r="M40" s="137">
        <v>2047</v>
      </c>
      <c r="N40" s="66">
        <v>1505</v>
      </c>
      <c r="O40" s="148">
        <v>1306</v>
      </c>
      <c r="P40" s="66">
        <v>2292</v>
      </c>
      <c r="Q40" s="135">
        <v>1917</v>
      </c>
      <c r="R40" s="148"/>
      <c r="S40" s="148"/>
      <c r="T40" s="148"/>
      <c r="U40" s="148"/>
      <c r="V40" s="150"/>
      <c r="W40" s="150"/>
      <c r="X40" s="150"/>
      <c r="Y40" s="150"/>
      <c r="Z40" s="148"/>
      <c r="AA40" s="148"/>
    </row>
    <row r="41" spans="1:27" ht="15.75" customHeight="1">
      <c r="A41" s="291"/>
      <c r="B41" s="10"/>
      <c r="C41" s="30" t="s">
        <v>77</v>
      </c>
      <c r="D41" s="43"/>
      <c r="E41" s="94"/>
      <c r="F41" s="154">
        <v>0</v>
      </c>
      <c r="G41" s="155">
        <v>0</v>
      </c>
      <c r="H41" s="152">
        <v>42</v>
      </c>
      <c r="I41" s="153">
        <v>40</v>
      </c>
      <c r="J41" s="70">
        <v>889</v>
      </c>
      <c r="K41" s="118">
        <v>792</v>
      </c>
      <c r="L41" s="70">
        <v>929</v>
      </c>
      <c r="M41" s="118">
        <v>612</v>
      </c>
      <c r="N41" s="70">
        <v>1385</v>
      </c>
      <c r="O41" s="116">
        <v>412</v>
      </c>
      <c r="P41" s="70">
        <v>263</v>
      </c>
      <c r="Q41" s="128">
        <v>193</v>
      </c>
      <c r="R41" s="150"/>
      <c r="S41" s="150"/>
      <c r="T41" s="150"/>
      <c r="U41" s="150"/>
      <c r="V41" s="150"/>
      <c r="W41" s="150"/>
      <c r="X41" s="150"/>
      <c r="Y41" s="150"/>
      <c r="Z41" s="148"/>
      <c r="AA41" s="148"/>
    </row>
    <row r="42" spans="1:27" ht="15.75" customHeight="1">
      <c r="A42" s="291"/>
      <c r="B42" s="50" t="s">
        <v>64</v>
      </c>
      <c r="C42" s="51"/>
      <c r="D42" s="51"/>
      <c r="E42" s="15" t="s">
        <v>45</v>
      </c>
      <c r="F42" s="65">
        <v>296</v>
      </c>
      <c r="G42" s="135">
        <v>291</v>
      </c>
      <c r="H42" s="66">
        <v>356</v>
      </c>
      <c r="I42" s="136">
        <v>350</v>
      </c>
      <c r="J42" s="66">
        <v>1724</v>
      </c>
      <c r="K42" s="137">
        <v>1542</v>
      </c>
      <c r="L42" s="66">
        <v>2320</v>
      </c>
      <c r="M42" s="137">
        <v>1979</v>
      </c>
      <c r="N42" s="66">
        <v>2742</v>
      </c>
      <c r="O42" s="148">
        <v>1759</v>
      </c>
      <c r="P42" s="66">
        <v>2253</v>
      </c>
      <c r="Q42" s="135">
        <v>1907</v>
      </c>
      <c r="R42" s="148"/>
      <c r="S42" s="148"/>
      <c r="T42" s="148"/>
      <c r="U42" s="148"/>
      <c r="V42" s="150"/>
      <c r="W42" s="150"/>
      <c r="X42" s="148"/>
      <c r="Y42" s="148"/>
      <c r="Z42" s="148"/>
      <c r="AA42" s="148"/>
    </row>
    <row r="43" spans="1:27" ht="15.75" customHeight="1">
      <c r="A43" s="291"/>
      <c r="B43" s="10"/>
      <c r="C43" s="30" t="s">
        <v>78</v>
      </c>
      <c r="D43" s="43"/>
      <c r="E43" s="94"/>
      <c r="F43" s="69">
        <v>296</v>
      </c>
      <c r="G43" s="128">
        <v>291</v>
      </c>
      <c r="H43" s="70">
        <v>314</v>
      </c>
      <c r="I43" s="117">
        <v>310</v>
      </c>
      <c r="J43" s="152">
        <v>1605</v>
      </c>
      <c r="K43" s="153">
        <v>1542</v>
      </c>
      <c r="L43" s="152">
        <v>1455</v>
      </c>
      <c r="M43" s="153">
        <v>1446</v>
      </c>
      <c r="N43" s="70">
        <v>1179</v>
      </c>
      <c r="O43" s="116">
        <v>1179</v>
      </c>
      <c r="P43" s="70">
        <v>639</v>
      </c>
      <c r="Q43" s="128">
        <v>656</v>
      </c>
      <c r="R43" s="148"/>
      <c r="S43" s="148"/>
      <c r="T43" s="150"/>
      <c r="U43" s="148"/>
      <c r="V43" s="150"/>
      <c r="W43" s="150"/>
      <c r="X43" s="148"/>
      <c r="Y43" s="148"/>
      <c r="Z43" s="150"/>
      <c r="AA43" s="150"/>
    </row>
    <row r="44" spans="1:27" ht="15.75" customHeight="1">
      <c r="A44" s="292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aca="true" t="shared" si="6" ref="G44:Q44">G40-G42</f>
        <v>0</v>
      </c>
      <c r="H44" s="130">
        <f t="shared" si="6"/>
        <v>0</v>
      </c>
      <c r="I44" s="131">
        <f t="shared" si="6"/>
        <v>0</v>
      </c>
      <c r="J44" s="130">
        <f>J40-J42</f>
        <v>-331</v>
      </c>
      <c r="K44" s="131">
        <f>K40-K42</f>
        <v>-169</v>
      </c>
      <c r="L44" s="130">
        <f t="shared" si="6"/>
        <v>62</v>
      </c>
      <c r="M44" s="131">
        <f t="shared" si="6"/>
        <v>68</v>
      </c>
      <c r="N44" s="130">
        <f t="shared" si="6"/>
        <v>-1237</v>
      </c>
      <c r="O44" s="131">
        <f t="shared" si="6"/>
        <v>-453</v>
      </c>
      <c r="P44" s="130">
        <f t="shared" si="6"/>
        <v>39</v>
      </c>
      <c r="Q44" s="131">
        <f t="shared" si="6"/>
        <v>10</v>
      </c>
      <c r="R44" s="150"/>
      <c r="S44" s="150"/>
      <c r="T44" s="148"/>
      <c r="U44" s="148"/>
      <c r="V44" s="150"/>
      <c r="W44" s="150"/>
      <c r="X44" s="148"/>
      <c r="Y44" s="148"/>
      <c r="Z44" s="148"/>
      <c r="AA44" s="148"/>
    </row>
    <row r="45" spans="1:27" ht="15.75" customHeight="1">
      <c r="A45" s="269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aca="true" t="shared" si="7" ref="G45:Q45">G39+G44</f>
        <v>0</v>
      </c>
      <c r="H45" s="156">
        <f t="shared" si="7"/>
        <v>0</v>
      </c>
      <c r="I45" s="157">
        <f t="shared" si="7"/>
        <v>0</v>
      </c>
      <c r="J45" s="156">
        <f>J39+J44</f>
        <v>0</v>
      </c>
      <c r="K45" s="157">
        <f>K39+K44</f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56">
        <f t="shared" si="7"/>
        <v>0</v>
      </c>
      <c r="Q45" s="157">
        <f t="shared" si="7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5.75" customHeight="1">
      <c r="A46" s="270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152"/>
      <c r="M46" s="153"/>
      <c r="N46" s="70"/>
      <c r="O46" s="116"/>
      <c r="P46" s="152"/>
      <c r="Q46" s="129"/>
      <c r="R46" s="150"/>
      <c r="S46" s="150"/>
      <c r="T46" s="150"/>
      <c r="U46" s="150"/>
      <c r="V46" s="150"/>
      <c r="W46" s="150"/>
      <c r="X46" s="150"/>
      <c r="Y46" s="150"/>
      <c r="Z46" s="150"/>
      <c r="AA46" s="150"/>
    </row>
    <row r="47" spans="1:27" ht="15.75" customHeight="1">
      <c r="A47" s="270"/>
      <c r="B47" s="44" t="s">
        <v>81</v>
      </c>
      <c r="C47" s="43"/>
      <c r="D47" s="43"/>
      <c r="E47" s="43"/>
      <c r="F47" s="69"/>
      <c r="G47" s="128"/>
      <c r="H47" s="70"/>
      <c r="I47" s="117"/>
      <c r="J47" s="70"/>
      <c r="K47" s="118"/>
      <c r="L47" s="70"/>
      <c r="M47" s="118"/>
      <c r="N47" s="70"/>
      <c r="O47" s="116"/>
      <c r="P47" s="70"/>
      <c r="Q47" s="12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5.75" customHeight="1">
      <c r="A48" s="271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60"/>
      <c r="N48" s="74"/>
      <c r="O48" s="158"/>
      <c r="P48" s="74"/>
      <c r="Q48" s="140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18" ht="15.75" customHeight="1">
      <c r="A49" s="13" t="s">
        <v>111</v>
      </c>
      <c r="Q49" s="8"/>
      <c r="R49" s="8"/>
    </row>
    <row r="50" spans="1:18" ht="15.75" customHeight="1">
      <c r="A50" s="13"/>
      <c r="Q50" s="8"/>
      <c r="R50" s="8"/>
    </row>
  </sheetData>
  <sheetProtection/>
  <mergeCells count="32">
    <mergeCell ref="L6:M6"/>
    <mergeCell ref="P30:Q30"/>
    <mergeCell ref="F30:G30"/>
    <mergeCell ref="H30:I30"/>
    <mergeCell ref="L30:M30"/>
    <mergeCell ref="N30:O30"/>
    <mergeCell ref="N25:N26"/>
    <mergeCell ref="O25:O26"/>
    <mergeCell ref="P25:P26"/>
    <mergeCell ref="Q25:Q26"/>
    <mergeCell ref="P6:Q6"/>
    <mergeCell ref="N6:O6"/>
    <mergeCell ref="A32:A39"/>
    <mergeCell ref="A40:A44"/>
    <mergeCell ref="L25:L26"/>
    <mergeCell ref="M25:M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J6:K6"/>
    <mergeCell ref="J25:J26"/>
    <mergeCell ref="K25:K26"/>
    <mergeCell ref="J30:K30"/>
    <mergeCell ref="F6:G6"/>
    <mergeCell ref="H6:I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67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36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9" sqref="F39"/>
    </sheetView>
  </sheetViews>
  <sheetFormatPr defaultColWidth="9" defaultRowHeight="14.25"/>
  <cols>
    <col min="1" max="2" width="3.69921875" style="2" customWidth="1"/>
    <col min="3" max="4" width="1.69921875" style="2" customWidth="1"/>
    <col min="5" max="5" width="32.69921875" style="2" customWidth="1"/>
    <col min="6" max="6" width="15.69921875" style="2" customWidth="1"/>
    <col min="7" max="7" width="10.69921875" style="2" customWidth="1"/>
    <col min="8" max="8" width="15.69921875" style="2" customWidth="1"/>
    <col min="9" max="9" width="10.6992187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249</v>
      </c>
      <c r="F1" s="1"/>
    </row>
    <row r="3" ht="14.25">
      <c r="A3" s="27" t="s">
        <v>112</v>
      </c>
    </row>
    <row r="5" spans="1:5" ht="12.7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4" t="s">
        <v>88</v>
      </c>
      <c r="B9" s="254" t="s">
        <v>90</v>
      </c>
      <c r="C9" s="55" t="s">
        <v>4</v>
      </c>
      <c r="D9" s="56"/>
      <c r="E9" s="56"/>
      <c r="F9" s="65">
        <v>211906</v>
      </c>
      <c r="G9" s="75">
        <f>F9/$F$27*100</f>
        <v>30.233069104647115</v>
      </c>
      <c r="H9" s="66">
        <v>200691</v>
      </c>
      <c r="I9" s="80">
        <f aca="true" t="shared" si="0" ref="I9:I45">(F9/H9-1)*100</f>
        <v>5.588192793897084</v>
      </c>
    </row>
    <row r="10" spans="1:9" ht="18" customHeight="1">
      <c r="A10" s="255"/>
      <c r="B10" s="255"/>
      <c r="C10" s="7"/>
      <c r="D10" s="52" t="s">
        <v>23</v>
      </c>
      <c r="E10" s="53"/>
      <c r="F10" s="67">
        <v>77843</v>
      </c>
      <c r="G10" s="76">
        <f aca="true" t="shared" si="1" ref="G10:G27">F10/$F$27*100</f>
        <v>11.106022473705536</v>
      </c>
      <c r="H10" s="68">
        <v>74597</v>
      </c>
      <c r="I10" s="81">
        <f t="shared" si="0"/>
        <v>4.351381422845413</v>
      </c>
    </row>
    <row r="11" spans="1:9" ht="18" customHeight="1">
      <c r="A11" s="255"/>
      <c r="B11" s="255"/>
      <c r="C11" s="7"/>
      <c r="D11" s="16"/>
      <c r="E11" s="23" t="s">
        <v>24</v>
      </c>
      <c r="F11" s="69">
        <v>58104</v>
      </c>
      <c r="G11" s="77">
        <f t="shared" si="1"/>
        <v>8.28981834991183</v>
      </c>
      <c r="H11" s="70">
        <v>57175</v>
      </c>
      <c r="I11" s="82">
        <f t="shared" si="0"/>
        <v>1.6248360297332676</v>
      </c>
    </row>
    <row r="12" spans="1:9" ht="18" customHeight="1">
      <c r="A12" s="255"/>
      <c r="B12" s="255"/>
      <c r="C12" s="7"/>
      <c r="D12" s="16"/>
      <c r="E12" s="23" t="s">
        <v>25</v>
      </c>
      <c r="F12" s="69">
        <v>8305</v>
      </c>
      <c r="G12" s="77">
        <f t="shared" si="1"/>
        <v>1.1848915977560537</v>
      </c>
      <c r="H12" s="70">
        <v>7356</v>
      </c>
      <c r="I12" s="82">
        <f t="shared" si="0"/>
        <v>12.901033170201192</v>
      </c>
    </row>
    <row r="13" spans="1:9" ht="18" customHeight="1">
      <c r="A13" s="255"/>
      <c r="B13" s="255"/>
      <c r="C13" s="7"/>
      <c r="D13" s="33"/>
      <c r="E13" s="23" t="s">
        <v>26</v>
      </c>
      <c r="F13" s="69">
        <v>1191</v>
      </c>
      <c r="G13" s="77">
        <f t="shared" si="1"/>
        <v>0.16992244345905597</v>
      </c>
      <c r="H13" s="70">
        <v>1223</v>
      </c>
      <c r="I13" s="82">
        <f t="shared" si="0"/>
        <v>-2.6165167620605057</v>
      </c>
    </row>
    <row r="14" spans="1:9" ht="18" customHeight="1">
      <c r="A14" s="255"/>
      <c r="B14" s="255"/>
      <c r="C14" s="7"/>
      <c r="D14" s="61" t="s">
        <v>27</v>
      </c>
      <c r="E14" s="51"/>
      <c r="F14" s="65">
        <v>36204</v>
      </c>
      <c r="G14" s="75">
        <f t="shared" si="1"/>
        <v>5.165299868171001</v>
      </c>
      <c r="H14" s="66">
        <v>33309</v>
      </c>
      <c r="I14" s="83">
        <f t="shared" si="0"/>
        <v>8.691344681617586</v>
      </c>
    </row>
    <row r="15" spans="1:9" ht="18" customHeight="1">
      <c r="A15" s="255"/>
      <c r="B15" s="255"/>
      <c r="C15" s="7"/>
      <c r="D15" s="16"/>
      <c r="E15" s="23" t="s">
        <v>28</v>
      </c>
      <c r="F15" s="69">
        <v>1537</v>
      </c>
      <c r="G15" s="77">
        <f t="shared" si="1"/>
        <v>0.2192869820290252</v>
      </c>
      <c r="H15" s="70">
        <v>1438</v>
      </c>
      <c r="I15" s="82">
        <f t="shared" si="0"/>
        <v>6.884561891515983</v>
      </c>
    </row>
    <row r="16" spans="1:9" ht="18" customHeight="1">
      <c r="A16" s="255"/>
      <c r="B16" s="255"/>
      <c r="C16" s="7"/>
      <c r="D16" s="16"/>
      <c r="E16" s="29" t="s">
        <v>29</v>
      </c>
      <c r="F16" s="67">
        <v>34667</v>
      </c>
      <c r="G16" s="76">
        <f t="shared" si="1"/>
        <v>4.946012886141976</v>
      </c>
      <c r="H16" s="68">
        <v>31871</v>
      </c>
      <c r="I16" s="81">
        <f t="shared" si="0"/>
        <v>8.772865614508497</v>
      </c>
    </row>
    <row r="17" spans="1:9" ht="18" customHeight="1">
      <c r="A17" s="255"/>
      <c r="B17" s="255"/>
      <c r="C17" s="7"/>
      <c r="D17" s="259" t="s">
        <v>30</v>
      </c>
      <c r="E17" s="295"/>
      <c r="F17" s="67">
        <v>45640</v>
      </c>
      <c r="G17" s="76">
        <f t="shared" si="1"/>
        <v>6.511553584778601</v>
      </c>
      <c r="H17" s="68">
        <v>38062</v>
      </c>
      <c r="I17" s="81">
        <f t="shared" si="0"/>
        <v>19.909621144448543</v>
      </c>
    </row>
    <row r="18" spans="1:9" ht="18" customHeight="1">
      <c r="A18" s="255"/>
      <c r="B18" s="255"/>
      <c r="C18" s="7"/>
      <c r="D18" s="259" t="s">
        <v>94</v>
      </c>
      <c r="E18" s="260"/>
      <c r="F18" s="69">
        <v>4156</v>
      </c>
      <c r="G18" s="77">
        <f t="shared" si="1"/>
        <v>0.5929451511467981</v>
      </c>
      <c r="H18" s="70">
        <v>4360</v>
      </c>
      <c r="I18" s="82">
        <f t="shared" si="0"/>
        <v>-4.67889908256881</v>
      </c>
    </row>
    <row r="19" spans="1:9" ht="18" customHeight="1">
      <c r="A19" s="255"/>
      <c r="B19" s="255"/>
      <c r="C19" s="10"/>
      <c r="D19" s="259" t="s">
        <v>95</v>
      </c>
      <c r="E19" s="260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5"/>
      <c r="B20" s="255"/>
      <c r="C20" s="44" t="s">
        <v>5</v>
      </c>
      <c r="D20" s="43"/>
      <c r="E20" s="43"/>
      <c r="F20" s="69">
        <v>37238</v>
      </c>
      <c r="G20" s="77">
        <f t="shared" si="1"/>
        <v>5.312822795573742</v>
      </c>
      <c r="H20" s="70">
        <v>31578</v>
      </c>
      <c r="I20" s="82">
        <f t="shared" si="0"/>
        <v>17.92387104946482</v>
      </c>
    </row>
    <row r="21" spans="1:9" ht="18" customHeight="1">
      <c r="A21" s="255"/>
      <c r="B21" s="255"/>
      <c r="C21" s="44" t="s">
        <v>6</v>
      </c>
      <c r="D21" s="43"/>
      <c r="E21" s="43"/>
      <c r="F21" s="69">
        <v>168914</v>
      </c>
      <c r="G21" s="77">
        <f t="shared" si="1"/>
        <v>24.09931117921325</v>
      </c>
      <c r="H21" s="70">
        <v>169230</v>
      </c>
      <c r="I21" s="82">
        <f t="shared" si="0"/>
        <v>-0.186728121491464</v>
      </c>
    </row>
    <row r="22" spans="1:9" ht="18" customHeight="1">
      <c r="A22" s="255"/>
      <c r="B22" s="255"/>
      <c r="C22" s="44" t="s">
        <v>31</v>
      </c>
      <c r="D22" s="43"/>
      <c r="E22" s="43"/>
      <c r="F22" s="69">
        <v>7862</v>
      </c>
      <c r="G22" s="77">
        <f t="shared" si="1"/>
        <v>1.121687867737278</v>
      </c>
      <c r="H22" s="70">
        <v>6370</v>
      </c>
      <c r="I22" s="82">
        <f t="shared" si="0"/>
        <v>23.422291993720567</v>
      </c>
    </row>
    <row r="23" spans="1:9" ht="18" customHeight="1">
      <c r="A23" s="255"/>
      <c r="B23" s="255"/>
      <c r="C23" s="44" t="s">
        <v>7</v>
      </c>
      <c r="D23" s="43"/>
      <c r="E23" s="43"/>
      <c r="F23" s="69">
        <v>71786</v>
      </c>
      <c r="G23" s="77">
        <f t="shared" si="1"/>
        <v>10.241857704577491</v>
      </c>
      <c r="H23" s="70">
        <v>86552</v>
      </c>
      <c r="I23" s="82">
        <f t="shared" si="0"/>
        <v>-17.060264349755062</v>
      </c>
    </row>
    <row r="24" spans="1:9" ht="18" customHeight="1">
      <c r="A24" s="255"/>
      <c r="B24" s="255"/>
      <c r="C24" s="44" t="s">
        <v>32</v>
      </c>
      <c r="D24" s="43"/>
      <c r="E24" s="43"/>
      <c r="F24" s="69">
        <v>2290</v>
      </c>
      <c r="G24" s="77">
        <f t="shared" si="1"/>
        <v>0.3267190558532646</v>
      </c>
      <c r="H24" s="70">
        <v>3500</v>
      </c>
      <c r="I24" s="82">
        <f t="shared" si="0"/>
        <v>-34.57142857142858</v>
      </c>
    </row>
    <row r="25" spans="1:9" ht="18" customHeight="1">
      <c r="A25" s="255"/>
      <c r="B25" s="255"/>
      <c r="C25" s="44" t="s">
        <v>8</v>
      </c>
      <c r="D25" s="43"/>
      <c r="E25" s="43"/>
      <c r="F25" s="69">
        <v>88746</v>
      </c>
      <c r="G25" s="77">
        <f t="shared" si="1"/>
        <v>12.661576126966734</v>
      </c>
      <c r="H25" s="70">
        <v>103526</v>
      </c>
      <c r="I25" s="82">
        <f t="shared" si="0"/>
        <v>-14.276606842725503</v>
      </c>
    </row>
    <row r="26" spans="1:9" ht="18" customHeight="1">
      <c r="A26" s="255"/>
      <c r="B26" s="255"/>
      <c r="C26" s="45" t="s">
        <v>9</v>
      </c>
      <c r="D26" s="46"/>
      <c r="E26" s="46"/>
      <c r="F26" s="71">
        <v>112166</v>
      </c>
      <c r="G26" s="78">
        <f t="shared" si="1"/>
        <v>16.002956165431126</v>
      </c>
      <c r="H26" s="72">
        <v>118764</v>
      </c>
      <c r="I26" s="84">
        <f t="shared" si="0"/>
        <v>-5.555555555555558</v>
      </c>
    </row>
    <row r="27" spans="1:9" ht="18" customHeight="1">
      <c r="A27" s="255"/>
      <c r="B27" s="256"/>
      <c r="C27" s="47" t="s">
        <v>10</v>
      </c>
      <c r="D27" s="31"/>
      <c r="E27" s="31"/>
      <c r="F27" s="73">
        <f>SUM(F9,F20:F26)</f>
        <v>700908</v>
      </c>
      <c r="G27" s="79">
        <f t="shared" si="1"/>
        <v>100</v>
      </c>
      <c r="H27" s="73">
        <f>SUM(H9,H20:H26)</f>
        <v>720211</v>
      </c>
      <c r="I27" s="85">
        <f t="shared" si="0"/>
        <v>-2.680186778596827</v>
      </c>
    </row>
    <row r="28" spans="1:9" ht="18" customHeight="1">
      <c r="A28" s="255"/>
      <c r="B28" s="254" t="s">
        <v>89</v>
      </c>
      <c r="C28" s="55" t="s">
        <v>11</v>
      </c>
      <c r="D28" s="56"/>
      <c r="E28" s="56"/>
      <c r="F28" s="65">
        <v>332566</v>
      </c>
      <c r="G28" s="75">
        <f aca="true" t="shared" si="2" ref="G28:G45">F28/$F$45*100</f>
        <v>48.150588044518514</v>
      </c>
      <c r="H28" s="65">
        <v>329188</v>
      </c>
      <c r="I28" s="86">
        <f t="shared" si="0"/>
        <v>1.0261613424547678</v>
      </c>
    </row>
    <row r="29" spans="1:9" ht="18" customHeight="1">
      <c r="A29" s="255"/>
      <c r="B29" s="255"/>
      <c r="C29" s="7"/>
      <c r="D29" s="30" t="s">
        <v>12</v>
      </c>
      <c r="E29" s="43"/>
      <c r="F29" s="69">
        <v>220420</v>
      </c>
      <c r="G29" s="77">
        <f t="shared" si="2"/>
        <v>31.913522779757315</v>
      </c>
      <c r="H29" s="69">
        <v>217662</v>
      </c>
      <c r="I29" s="87">
        <f t="shared" si="0"/>
        <v>1.2671022043351687</v>
      </c>
    </row>
    <row r="30" spans="1:9" ht="18" customHeight="1">
      <c r="A30" s="255"/>
      <c r="B30" s="255"/>
      <c r="C30" s="7"/>
      <c r="D30" s="30" t="s">
        <v>33</v>
      </c>
      <c r="E30" s="43"/>
      <c r="F30" s="69">
        <v>11483</v>
      </c>
      <c r="G30" s="77">
        <f t="shared" si="2"/>
        <v>1.6625668364030182</v>
      </c>
      <c r="H30" s="69">
        <v>11100</v>
      </c>
      <c r="I30" s="87">
        <f t="shared" si="0"/>
        <v>3.4504504504504485</v>
      </c>
    </row>
    <row r="31" spans="1:9" ht="18" customHeight="1">
      <c r="A31" s="255"/>
      <c r="B31" s="255"/>
      <c r="C31" s="19"/>
      <c r="D31" s="30" t="s">
        <v>13</v>
      </c>
      <c r="E31" s="43"/>
      <c r="F31" s="69">
        <v>100663</v>
      </c>
      <c r="G31" s="77">
        <f t="shared" si="2"/>
        <v>14.574498428358181</v>
      </c>
      <c r="H31" s="69">
        <v>100426</v>
      </c>
      <c r="I31" s="87">
        <f t="shared" si="0"/>
        <v>0.2359946627367382</v>
      </c>
    </row>
    <row r="32" spans="1:9" ht="18" customHeight="1">
      <c r="A32" s="255"/>
      <c r="B32" s="255"/>
      <c r="C32" s="50" t="s">
        <v>14</v>
      </c>
      <c r="D32" s="51"/>
      <c r="E32" s="51"/>
      <c r="F32" s="65">
        <v>272699</v>
      </c>
      <c r="G32" s="75">
        <f t="shared" si="2"/>
        <v>39.48274089700136</v>
      </c>
      <c r="H32" s="65">
        <v>280243</v>
      </c>
      <c r="I32" s="86">
        <f t="shared" si="0"/>
        <v>-2.6919494866954774</v>
      </c>
    </row>
    <row r="33" spans="1:9" ht="18" customHeight="1">
      <c r="A33" s="255"/>
      <c r="B33" s="255"/>
      <c r="C33" s="7"/>
      <c r="D33" s="30" t="s">
        <v>15</v>
      </c>
      <c r="E33" s="43"/>
      <c r="F33" s="69">
        <v>24857</v>
      </c>
      <c r="G33" s="77">
        <f t="shared" si="2"/>
        <v>3.598922220018272</v>
      </c>
      <c r="H33" s="69">
        <v>23778</v>
      </c>
      <c r="I33" s="87">
        <f t="shared" si="0"/>
        <v>4.537808057868609</v>
      </c>
    </row>
    <row r="34" spans="1:9" ht="18" customHeight="1">
      <c r="A34" s="255"/>
      <c r="B34" s="255"/>
      <c r="C34" s="7"/>
      <c r="D34" s="30" t="s">
        <v>34</v>
      </c>
      <c r="E34" s="43"/>
      <c r="F34" s="69">
        <v>9999</v>
      </c>
      <c r="G34" s="77">
        <f t="shared" si="2"/>
        <v>1.4477058083422256</v>
      </c>
      <c r="H34" s="69">
        <v>9042</v>
      </c>
      <c r="I34" s="87">
        <f t="shared" si="0"/>
        <v>10.58394160583942</v>
      </c>
    </row>
    <row r="35" spans="1:9" ht="18" customHeight="1">
      <c r="A35" s="255"/>
      <c r="B35" s="255"/>
      <c r="C35" s="7"/>
      <c r="D35" s="30" t="s">
        <v>35</v>
      </c>
      <c r="E35" s="43"/>
      <c r="F35" s="69">
        <v>154569</v>
      </c>
      <c r="G35" s="77">
        <f t="shared" si="2"/>
        <v>22.37928183714866</v>
      </c>
      <c r="H35" s="69">
        <v>149449</v>
      </c>
      <c r="I35" s="87">
        <f t="shared" si="0"/>
        <v>3.4259178716485206</v>
      </c>
    </row>
    <row r="36" spans="1:9" ht="18" customHeight="1">
      <c r="A36" s="255"/>
      <c r="B36" s="255"/>
      <c r="C36" s="7"/>
      <c r="D36" s="30" t="s">
        <v>36</v>
      </c>
      <c r="E36" s="43"/>
      <c r="F36" s="69">
        <v>4547</v>
      </c>
      <c r="G36" s="77">
        <f t="shared" si="2"/>
        <v>0.6583376648196919</v>
      </c>
      <c r="H36" s="69">
        <v>5760</v>
      </c>
      <c r="I36" s="87">
        <f t="shared" si="0"/>
        <v>-21.05902777777777</v>
      </c>
    </row>
    <row r="37" spans="1:9" ht="18" customHeight="1">
      <c r="A37" s="255"/>
      <c r="B37" s="255"/>
      <c r="C37" s="7"/>
      <c r="D37" s="30" t="s">
        <v>16</v>
      </c>
      <c r="E37" s="43"/>
      <c r="F37" s="69">
        <v>16687</v>
      </c>
      <c r="G37" s="77">
        <f t="shared" si="2"/>
        <v>2.4160282852091925</v>
      </c>
      <c r="H37" s="69">
        <v>26704</v>
      </c>
      <c r="I37" s="87">
        <f t="shared" si="0"/>
        <v>-37.51123427201918</v>
      </c>
    </row>
    <row r="38" spans="1:9" ht="18" customHeight="1">
      <c r="A38" s="255"/>
      <c r="B38" s="255"/>
      <c r="C38" s="19"/>
      <c r="D38" s="30" t="s">
        <v>37</v>
      </c>
      <c r="E38" s="43"/>
      <c r="F38" s="69">
        <v>62040</v>
      </c>
      <c r="G38" s="77">
        <f t="shared" si="2"/>
        <v>8.982465081463314</v>
      </c>
      <c r="H38" s="69">
        <v>65510</v>
      </c>
      <c r="I38" s="87">
        <f t="shared" si="0"/>
        <v>-5.296901236452445</v>
      </c>
    </row>
    <row r="39" spans="1:9" ht="18" customHeight="1">
      <c r="A39" s="255"/>
      <c r="B39" s="255"/>
      <c r="C39" s="50" t="s">
        <v>17</v>
      </c>
      <c r="D39" s="51"/>
      <c r="E39" s="51"/>
      <c r="F39" s="65">
        <v>85414</v>
      </c>
      <c r="G39" s="75">
        <f t="shared" si="2"/>
        <v>12.366671058480133</v>
      </c>
      <c r="H39" s="65">
        <v>94756</v>
      </c>
      <c r="I39" s="86">
        <f t="shared" si="0"/>
        <v>-9.859006289839167</v>
      </c>
    </row>
    <row r="40" spans="1:9" ht="18" customHeight="1">
      <c r="A40" s="255"/>
      <c r="B40" s="255"/>
      <c r="C40" s="7"/>
      <c r="D40" s="52" t="s">
        <v>18</v>
      </c>
      <c r="E40" s="53"/>
      <c r="F40" s="67">
        <v>83273</v>
      </c>
      <c r="G40" s="76">
        <f t="shared" si="2"/>
        <v>12.056686246432859</v>
      </c>
      <c r="H40" s="67">
        <v>92264</v>
      </c>
      <c r="I40" s="88">
        <f t="shared" si="0"/>
        <v>-9.74486256828232</v>
      </c>
    </row>
    <row r="41" spans="1:9" ht="18" customHeight="1">
      <c r="A41" s="255"/>
      <c r="B41" s="255"/>
      <c r="C41" s="7"/>
      <c r="D41" s="16"/>
      <c r="E41" s="104" t="s">
        <v>92</v>
      </c>
      <c r="F41" s="69">
        <v>54106</v>
      </c>
      <c r="G41" s="77">
        <f t="shared" si="2"/>
        <v>7.833740420658511</v>
      </c>
      <c r="H41" s="69">
        <v>64519</v>
      </c>
      <c r="I41" s="89">
        <f t="shared" si="0"/>
        <v>-16.13943179528511</v>
      </c>
    </row>
    <row r="42" spans="1:9" ht="18" customHeight="1">
      <c r="A42" s="255"/>
      <c r="B42" s="255"/>
      <c r="C42" s="7"/>
      <c r="D42" s="33"/>
      <c r="E42" s="32" t="s">
        <v>38</v>
      </c>
      <c r="F42" s="69">
        <v>29167</v>
      </c>
      <c r="G42" s="77">
        <f t="shared" si="2"/>
        <v>4.222945825774347</v>
      </c>
      <c r="H42" s="69">
        <v>27745</v>
      </c>
      <c r="I42" s="89">
        <f t="shared" si="0"/>
        <v>5.125247792395027</v>
      </c>
    </row>
    <row r="43" spans="1:9" ht="18" customHeight="1">
      <c r="A43" s="255"/>
      <c r="B43" s="255"/>
      <c r="C43" s="7"/>
      <c r="D43" s="30" t="s">
        <v>39</v>
      </c>
      <c r="E43" s="54"/>
      <c r="F43" s="69">
        <v>2141</v>
      </c>
      <c r="G43" s="77">
        <f t="shared" si="2"/>
        <v>0.30998481204727524</v>
      </c>
      <c r="H43" s="67">
        <v>2492</v>
      </c>
      <c r="I43" s="161">
        <f t="shared" si="0"/>
        <v>-14.08507223113965</v>
      </c>
    </row>
    <row r="44" spans="1:9" ht="18" customHeight="1">
      <c r="A44" s="255"/>
      <c r="B44" s="255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6"/>
      <c r="B45" s="256"/>
      <c r="C45" s="11" t="s">
        <v>19</v>
      </c>
      <c r="D45" s="12"/>
      <c r="E45" s="12"/>
      <c r="F45" s="74">
        <f>SUM(F28,F32,F39)</f>
        <v>690679</v>
      </c>
      <c r="G45" s="79">
        <f t="shared" si="2"/>
        <v>100</v>
      </c>
      <c r="H45" s="74">
        <f>SUM(H28,H32,H39)</f>
        <v>704187</v>
      </c>
      <c r="I45" s="162">
        <f t="shared" si="0"/>
        <v>-1.9182404673758535</v>
      </c>
    </row>
    <row r="46" ht="12.75">
      <c r="A46" s="105" t="s">
        <v>20</v>
      </c>
    </row>
    <row r="47" ht="12.75">
      <c r="A47" s="106" t="s">
        <v>21</v>
      </c>
    </row>
    <row r="57" ht="12.75">
      <c r="I57" s="8"/>
    </row>
    <row r="58" ht="12.7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30" sqref="I30"/>
    </sheetView>
  </sheetViews>
  <sheetFormatPr defaultColWidth="9" defaultRowHeight="14.25"/>
  <cols>
    <col min="1" max="1" width="5.296875" style="2" customWidth="1"/>
    <col min="2" max="2" width="3.09765625" style="2" customWidth="1"/>
    <col min="3" max="3" width="34.796875" style="2" customWidth="1"/>
    <col min="4" max="9" width="11.8984375" style="2" customWidth="1"/>
    <col min="10" max="16384" width="9" style="2" customWidth="1"/>
  </cols>
  <sheetData>
    <row r="1" spans="1:5" ht="33.75" customHeight="1">
      <c r="A1" s="163" t="s">
        <v>0</v>
      </c>
      <c r="B1" s="163"/>
      <c r="C1" s="102" t="s">
        <v>249</v>
      </c>
      <c r="D1" s="164"/>
      <c r="E1" s="164"/>
    </row>
    <row r="4" ht="12.75">
      <c r="A4" s="165" t="s">
        <v>114</v>
      </c>
    </row>
    <row r="5" ht="12.75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234</v>
      </c>
      <c r="G6" s="169" t="s">
        <v>235</v>
      </c>
      <c r="H6" s="169" t="s">
        <v>236</v>
      </c>
      <c r="I6" s="169" t="s">
        <v>242</v>
      </c>
    </row>
    <row r="7" spans="1:9" ht="27" customHeight="1">
      <c r="A7" s="296" t="s">
        <v>117</v>
      </c>
      <c r="B7" s="55" t="s">
        <v>118</v>
      </c>
      <c r="C7" s="56"/>
      <c r="D7" s="93" t="s">
        <v>119</v>
      </c>
      <c r="E7" s="171">
        <v>728511</v>
      </c>
      <c r="F7" s="172">
        <v>711038</v>
      </c>
      <c r="G7" s="172">
        <v>697969</v>
      </c>
      <c r="H7" s="172">
        <v>720211</v>
      </c>
      <c r="I7" s="172">
        <v>700908</v>
      </c>
    </row>
    <row r="8" spans="1:9" ht="27" customHeight="1">
      <c r="A8" s="255"/>
      <c r="B8" s="9"/>
      <c r="C8" s="30" t="s">
        <v>120</v>
      </c>
      <c r="D8" s="91" t="s">
        <v>42</v>
      </c>
      <c r="E8" s="173">
        <v>385138</v>
      </c>
      <c r="F8" s="173">
        <v>390378</v>
      </c>
      <c r="G8" s="173">
        <v>389068</v>
      </c>
      <c r="H8" s="173">
        <v>402230</v>
      </c>
      <c r="I8" s="174">
        <v>418775</v>
      </c>
    </row>
    <row r="9" spans="1:9" ht="27" customHeight="1">
      <c r="A9" s="255"/>
      <c r="B9" s="44" t="s">
        <v>121</v>
      </c>
      <c r="C9" s="43"/>
      <c r="D9" s="94"/>
      <c r="E9" s="175">
        <v>716989</v>
      </c>
      <c r="F9" s="175">
        <v>697769</v>
      </c>
      <c r="G9" s="175">
        <v>686493</v>
      </c>
      <c r="H9" s="175">
        <v>704187</v>
      </c>
      <c r="I9" s="176">
        <v>690679</v>
      </c>
    </row>
    <row r="10" spans="1:9" ht="27" customHeight="1">
      <c r="A10" s="255"/>
      <c r="B10" s="44" t="s">
        <v>122</v>
      </c>
      <c r="C10" s="43"/>
      <c r="D10" s="94"/>
      <c r="E10" s="175">
        <v>11522</v>
      </c>
      <c r="F10" s="175">
        <v>13269</v>
      </c>
      <c r="G10" s="175">
        <v>11476</v>
      </c>
      <c r="H10" s="175">
        <v>16024</v>
      </c>
      <c r="I10" s="176">
        <v>10229</v>
      </c>
    </row>
    <row r="11" spans="1:9" ht="27" customHeight="1">
      <c r="A11" s="255"/>
      <c r="B11" s="44" t="s">
        <v>123</v>
      </c>
      <c r="C11" s="43"/>
      <c r="D11" s="94"/>
      <c r="E11" s="175">
        <v>9625</v>
      </c>
      <c r="F11" s="175">
        <v>10959</v>
      </c>
      <c r="G11" s="175">
        <v>9973</v>
      </c>
      <c r="H11" s="175">
        <v>14385</v>
      </c>
      <c r="I11" s="176">
        <v>8541</v>
      </c>
    </row>
    <row r="12" spans="1:9" ht="27" customHeight="1">
      <c r="A12" s="255"/>
      <c r="B12" s="44" t="s">
        <v>124</v>
      </c>
      <c r="C12" s="43"/>
      <c r="D12" s="94"/>
      <c r="E12" s="175">
        <v>1897</v>
      </c>
      <c r="F12" s="175">
        <v>2310</v>
      </c>
      <c r="G12" s="175">
        <v>1503</v>
      </c>
      <c r="H12" s="175">
        <v>1639</v>
      </c>
      <c r="I12" s="176">
        <v>1688</v>
      </c>
    </row>
    <row r="13" spans="1:9" ht="27" customHeight="1">
      <c r="A13" s="255"/>
      <c r="B13" s="44" t="s">
        <v>125</v>
      </c>
      <c r="C13" s="43"/>
      <c r="D13" s="99"/>
      <c r="E13" s="177">
        <v>88</v>
      </c>
      <c r="F13" s="177">
        <v>413</v>
      </c>
      <c r="G13" s="177">
        <v>-807</v>
      </c>
      <c r="H13" s="177">
        <v>136</v>
      </c>
      <c r="I13" s="178">
        <v>49</v>
      </c>
    </row>
    <row r="14" spans="1:9" ht="27" customHeight="1">
      <c r="A14" s="255"/>
      <c r="B14" s="101" t="s">
        <v>126</v>
      </c>
      <c r="C14" s="53"/>
      <c r="D14" s="99"/>
      <c r="E14" s="177">
        <v>0</v>
      </c>
      <c r="F14" s="177">
        <v>0</v>
      </c>
      <c r="G14" s="177">
        <v>0</v>
      </c>
      <c r="H14" s="177">
        <v>0</v>
      </c>
      <c r="I14" s="178">
        <v>0</v>
      </c>
    </row>
    <row r="15" spans="1:9" ht="27" customHeight="1">
      <c r="A15" s="255"/>
      <c r="B15" s="45" t="s">
        <v>127</v>
      </c>
      <c r="C15" s="46"/>
      <c r="D15" s="179"/>
      <c r="E15" s="180">
        <v>5461</v>
      </c>
      <c r="F15" s="180">
        <v>8108</v>
      </c>
      <c r="G15" s="180">
        <v>-159</v>
      </c>
      <c r="H15" s="180">
        <v>4952</v>
      </c>
      <c r="I15" s="181">
        <v>4852</v>
      </c>
    </row>
    <row r="16" spans="1:9" ht="27" customHeight="1">
      <c r="A16" s="255"/>
      <c r="B16" s="182" t="s">
        <v>128</v>
      </c>
      <c r="C16" s="183"/>
      <c r="D16" s="184" t="s">
        <v>43</v>
      </c>
      <c r="E16" s="185">
        <v>115718</v>
      </c>
      <c r="F16" s="185">
        <v>101816</v>
      </c>
      <c r="G16" s="185">
        <v>95255</v>
      </c>
      <c r="H16" s="185">
        <v>97608</v>
      </c>
      <c r="I16" s="186">
        <v>98821</v>
      </c>
    </row>
    <row r="17" spans="1:9" ht="27" customHeight="1">
      <c r="A17" s="255"/>
      <c r="B17" s="44" t="s">
        <v>129</v>
      </c>
      <c r="C17" s="43"/>
      <c r="D17" s="91" t="s">
        <v>44</v>
      </c>
      <c r="E17" s="175">
        <v>45758</v>
      </c>
      <c r="F17" s="175">
        <v>57173</v>
      </c>
      <c r="G17" s="175">
        <v>70947</v>
      </c>
      <c r="H17" s="175">
        <v>62420</v>
      </c>
      <c r="I17" s="176">
        <v>57169</v>
      </c>
    </row>
    <row r="18" spans="1:9" ht="27" customHeight="1">
      <c r="A18" s="255"/>
      <c r="B18" s="44" t="s">
        <v>130</v>
      </c>
      <c r="C18" s="43"/>
      <c r="D18" s="91" t="s">
        <v>45</v>
      </c>
      <c r="E18" s="175">
        <v>1316902</v>
      </c>
      <c r="F18" s="175">
        <v>1336642</v>
      </c>
      <c r="G18" s="175">
        <v>1361347</v>
      </c>
      <c r="H18" s="175">
        <v>1380791</v>
      </c>
      <c r="I18" s="176">
        <v>1383985</v>
      </c>
    </row>
    <row r="19" spans="1:9" ht="27" customHeight="1">
      <c r="A19" s="255"/>
      <c r="B19" s="44" t="s">
        <v>131</v>
      </c>
      <c r="C19" s="43"/>
      <c r="D19" s="91" t="s">
        <v>132</v>
      </c>
      <c r="E19" s="175">
        <f>E17+E18-E16</f>
        <v>1246942</v>
      </c>
      <c r="F19" s="175">
        <f>F17+F18-F16</f>
        <v>1291999</v>
      </c>
      <c r="G19" s="175">
        <f>G17+G18-G16</f>
        <v>1337039</v>
      </c>
      <c r="H19" s="175">
        <f>H17+H18-H16</f>
        <v>1345603</v>
      </c>
      <c r="I19" s="175">
        <f>I17+I18-I16</f>
        <v>1342333</v>
      </c>
    </row>
    <row r="20" spans="1:9" ht="27" customHeight="1">
      <c r="A20" s="255"/>
      <c r="B20" s="44" t="s">
        <v>133</v>
      </c>
      <c r="C20" s="43"/>
      <c r="D20" s="94" t="s">
        <v>134</v>
      </c>
      <c r="E20" s="187">
        <f>E18/E8</f>
        <v>3.4192990564421066</v>
      </c>
      <c r="F20" s="187">
        <f>F18/F8</f>
        <v>3.4239685638022634</v>
      </c>
      <c r="G20" s="187">
        <f>G18/G8</f>
        <v>3.4989950342870655</v>
      </c>
      <c r="H20" s="187">
        <f>H18/H8</f>
        <v>3.4328394202322055</v>
      </c>
      <c r="I20" s="187">
        <f>I18/I8</f>
        <v>3.3048415019998805</v>
      </c>
    </row>
    <row r="21" spans="1:9" ht="27" customHeight="1">
      <c r="A21" s="255"/>
      <c r="B21" s="44" t="s">
        <v>135</v>
      </c>
      <c r="C21" s="43"/>
      <c r="D21" s="94" t="s">
        <v>136</v>
      </c>
      <c r="E21" s="187">
        <f>E19/E8</f>
        <v>3.2376498813412335</v>
      </c>
      <c r="F21" s="187">
        <f>F19/F8</f>
        <v>3.3096101727044043</v>
      </c>
      <c r="G21" s="187">
        <f>G19/G8</f>
        <v>3.436517523928979</v>
      </c>
      <c r="H21" s="187">
        <f>H19/H8</f>
        <v>3.345357133978072</v>
      </c>
      <c r="I21" s="187">
        <f>I19/I8</f>
        <v>3.205379977314787</v>
      </c>
    </row>
    <row r="22" spans="1:9" ht="27" customHeight="1">
      <c r="A22" s="255"/>
      <c r="B22" s="44" t="s">
        <v>137</v>
      </c>
      <c r="C22" s="43"/>
      <c r="D22" s="94" t="s">
        <v>138</v>
      </c>
      <c r="E22" s="175">
        <f>E18/E24*1000000</f>
        <v>676974.3727882316</v>
      </c>
      <c r="F22" s="175">
        <f>F18/F24*1000000</f>
        <v>687122.0330688293</v>
      </c>
      <c r="G22" s="175">
        <f>G18/G24*1000000</f>
        <v>699822.0303956867</v>
      </c>
      <c r="H22" s="175">
        <f>H18/H24*1000000</f>
        <v>709817.5271786625</v>
      </c>
      <c r="I22" s="175">
        <f>I18/I24*1000000</f>
        <v>711459.4535685425</v>
      </c>
    </row>
    <row r="23" spans="1:9" ht="27" customHeight="1">
      <c r="A23" s="255"/>
      <c r="B23" s="44" t="s">
        <v>139</v>
      </c>
      <c r="C23" s="43"/>
      <c r="D23" s="94" t="s">
        <v>140</v>
      </c>
      <c r="E23" s="175">
        <f>E19/E24*1000000</f>
        <v>641010.32449894</v>
      </c>
      <c r="F23" s="175">
        <f>F19/F24*1000000</f>
        <v>664172.590419046</v>
      </c>
      <c r="G23" s="175">
        <f>G19/G24*1000000</f>
        <v>687326.117219356</v>
      </c>
      <c r="H23" s="175">
        <f>H19/H24*1000000</f>
        <v>691728.5773329851</v>
      </c>
      <c r="I23" s="175">
        <f>I19/I24*1000000</f>
        <v>690047.5819369591</v>
      </c>
    </row>
    <row r="24" spans="1:9" ht="27" customHeight="1">
      <c r="A24" s="255"/>
      <c r="B24" s="188" t="s">
        <v>141</v>
      </c>
      <c r="C24" s="189"/>
      <c r="D24" s="190" t="s">
        <v>142</v>
      </c>
      <c r="E24" s="180">
        <v>1945276</v>
      </c>
      <c r="F24" s="180">
        <f>E24</f>
        <v>1945276</v>
      </c>
      <c r="G24" s="180">
        <v>1945276</v>
      </c>
      <c r="H24" s="181">
        <f>G24</f>
        <v>1945276</v>
      </c>
      <c r="I24" s="181">
        <f>H24</f>
        <v>1945276</v>
      </c>
    </row>
    <row r="25" spans="1:9" ht="27" customHeight="1">
      <c r="A25" s="255"/>
      <c r="B25" s="10" t="s">
        <v>143</v>
      </c>
      <c r="C25" s="191"/>
      <c r="D25" s="192"/>
      <c r="E25" s="173">
        <v>417202</v>
      </c>
      <c r="F25" s="173">
        <v>415639</v>
      </c>
      <c r="G25" s="173">
        <v>421554</v>
      </c>
      <c r="H25" s="173">
        <v>424903</v>
      </c>
      <c r="I25" s="193">
        <v>427245</v>
      </c>
    </row>
    <row r="26" spans="1:9" ht="27" customHeight="1">
      <c r="A26" s="255"/>
      <c r="B26" s="194" t="s">
        <v>144</v>
      </c>
      <c r="C26" s="195"/>
      <c r="D26" s="196"/>
      <c r="E26" s="197">
        <v>0.514</v>
      </c>
      <c r="F26" s="197">
        <v>0.48</v>
      </c>
      <c r="G26" s="197">
        <v>0.471</v>
      </c>
      <c r="H26" s="197">
        <v>0.47525</v>
      </c>
      <c r="I26" s="198">
        <v>0.484</v>
      </c>
    </row>
    <row r="27" spans="1:9" ht="27" customHeight="1">
      <c r="A27" s="255"/>
      <c r="B27" s="194" t="s">
        <v>145</v>
      </c>
      <c r="C27" s="195"/>
      <c r="D27" s="196"/>
      <c r="E27" s="199">
        <v>0.5</v>
      </c>
      <c r="F27" s="199">
        <v>0.6</v>
      </c>
      <c r="G27" s="199">
        <v>0.4</v>
      </c>
      <c r="H27" s="199">
        <v>0.4</v>
      </c>
      <c r="I27" s="200">
        <v>0.4</v>
      </c>
    </row>
    <row r="28" spans="1:9" ht="27" customHeight="1">
      <c r="A28" s="255"/>
      <c r="B28" s="194" t="s">
        <v>146</v>
      </c>
      <c r="C28" s="195"/>
      <c r="D28" s="196"/>
      <c r="E28" s="199">
        <v>89.4</v>
      </c>
      <c r="F28" s="199">
        <v>92</v>
      </c>
      <c r="G28" s="199">
        <v>93.4</v>
      </c>
      <c r="H28" s="199">
        <v>91.4</v>
      </c>
      <c r="I28" s="200">
        <v>92.7</v>
      </c>
    </row>
    <row r="29" spans="1:9" ht="27" customHeight="1">
      <c r="A29" s="255"/>
      <c r="B29" s="201" t="s">
        <v>147</v>
      </c>
      <c r="C29" s="202"/>
      <c r="D29" s="203"/>
      <c r="E29" s="204">
        <v>44.6</v>
      </c>
      <c r="F29" s="204">
        <v>46.1</v>
      </c>
      <c r="G29" s="204">
        <v>45.5</v>
      </c>
      <c r="H29" s="204">
        <v>45.5</v>
      </c>
      <c r="I29" s="205">
        <v>47.5</v>
      </c>
    </row>
    <row r="30" spans="1:9" ht="27" customHeight="1">
      <c r="A30" s="255"/>
      <c r="B30" s="296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55"/>
      <c r="B31" s="255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55"/>
      <c r="B32" s="255"/>
      <c r="C32" s="194" t="s">
        <v>151</v>
      </c>
      <c r="D32" s="196"/>
      <c r="E32" s="199">
        <v>14.8</v>
      </c>
      <c r="F32" s="199">
        <v>14.6</v>
      </c>
      <c r="G32" s="199">
        <v>14</v>
      </c>
      <c r="H32" s="199">
        <v>13.4</v>
      </c>
      <c r="I32" s="200">
        <v>12.8</v>
      </c>
    </row>
    <row r="33" spans="1:9" ht="27" customHeight="1">
      <c r="A33" s="256"/>
      <c r="B33" s="256"/>
      <c r="C33" s="201" t="s">
        <v>152</v>
      </c>
      <c r="D33" s="203"/>
      <c r="E33" s="204">
        <v>237.7</v>
      </c>
      <c r="F33" s="204">
        <v>230.7</v>
      </c>
      <c r="G33" s="204">
        <v>222.1</v>
      </c>
      <c r="H33" s="204">
        <v>212.4</v>
      </c>
      <c r="I33" s="209">
        <v>203</v>
      </c>
    </row>
    <row r="34" spans="1:9" ht="27" customHeight="1">
      <c r="A34" s="2" t="s">
        <v>247</v>
      </c>
      <c r="B34" s="8"/>
      <c r="C34" s="8"/>
      <c r="D34" s="8"/>
      <c r="E34" s="210"/>
      <c r="F34" s="210"/>
      <c r="G34" s="210"/>
      <c r="H34" s="210"/>
      <c r="I34" s="211"/>
    </row>
    <row r="35" ht="27" customHeight="1">
      <c r="A35" s="13" t="s">
        <v>111</v>
      </c>
    </row>
    <row r="36" ht="12.75">
      <c r="A36" s="21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3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85" zoomScaleSheetLayoutView="85" zoomScalePageLayoutView="0" workbookViewId="0" topLeftCell="A1">
      <pane xSplit="5" ySplit="7" topLeftCell="F23" activePane="bottomRight" state="frozen"/>
      <selection pane="topLeft" activeCell="L8" sqref="L8"/>
      <selection pane="topRight" activeCell="L8" sqref="L8"/>
      <selection pane="bottomLeft" activeCell="L8" sqref="L8"/>
      <selection pane="bottomRight" activeCell="J39" sqref="J39"/>
    </sheetView>
  </sheetViews>
  <sheetFormatPr defaultColWidth="9" defaultRowHeight="14.25"/>
  <cols>
    <col min="1" max="1" width="3.69921875" style="2" customWidth="1"/>
    <col min="2" max="3" width="1.69921875" style="2" customWidth="1"/>
    <col min="4" max="4" width="22.69921875" style="2" customWidth="1"/>
    <col min="5" max="5" width="10.69921875" style="2" customWidth="1"/>
    <col min="6" max="11" width="13.69921875" style="2" customWidth="1"/>
    <col min="12" max="12" width="13.69921875" style="8" customWidth="1"/>
    <col min="13" max="13" width="13.69921875" style="2" customWidth="1"/>
    <col min="14" max="14" width="13.69921875" style="8" customWidth="1"/>
    <col min="15" max="23" width="13.6992187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249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243</v>
      </c>
      <c r="B5" s="31"/>
      <c r="C5" s="31"/>
      <c r="D5" s="31"/>
      <c r="K5" s="37"/>
      <c r="Q5" s="37" t="s">
        <v>48</v>
      </c>
    </row>
    <row r="6" spans="1:17" ht="15.75" customHeight="1">
      <c r="A6" s="272" t="s">
        <v>49</v>
      </c>
      <c r="B6" s="273"/>
      <c r="C6" s="273"/>
      <c r="D6" s="273"/>
      <c r="E6" s="274"/>
      <c r="F6" s="261" t="s">
        <v>250</v>
      </c>
      <c r="G6" s="262"/>
      <c r="H6" s="261" t="s">
        <v>251</v>
      </c>
      <c r="I6" s="262"/>
      <c r="J6" s="261"/>
      <c r="K6" s="262"/>
      <c r="L6" s="261"/>
      <c r="M6" s="262"/>
      <c r="N6" s="261"/>
      <c r="O6" s="262"/>
      <c r="P6" s="261"/>
      <c r="Q6" s="262"/>
    </row>
    <row r="7" spans="1:17" ht="15.75" customHeight="1">
      <c r="A7" s="275"/>
      <c r="B7" s="276"/>
      <c r="C7" s="276"/>
      <c r="D7" s="276"/>
      <c r="E7" s="277"/>
      <c r="F7" s="110" t="s">
        <v>244</v>
      </c>
      <c r="G7" s="38" t="s">
        <v>2</v>
      </c>
      <c r="H7" s="110" t="s">
        <v>244</v>
      </c>
      <c r="I7" s="38" t="s">
        <v>2</v>
      </c>
      <c r="J7" s="110" t="s">
        <v>244</v>
      </c>
      <c r="K7" s="38" t="s">
        <v>2</v>
      </c>
      <c r="L7" s="110" t="s">
        <v>244</v>
      </c>
      <c r="M7" s="38" t="s">
        <v>2</v>
      </c>
      <c r="N7" s="110" t="s">
        <v>244</v>
      </c>
      <c r="O7" s="38" t="s">
        <v>2</v>
      </c>
      <c r="P7" s="110" t="s">
        <v>244</v>
      </c>
      <c r="Q7" s="213" t="s">
        <v>2</v>
      </c>
    </row>
    <row r="8" spans="1:27" ht="15.75" customHeight="1">
      <c r="A8" s="284" t="s">
        <v>83</v>
      </c>
      <c r="B8" s="55" t="s">
        <v>50</v>
      </c>
      <c r="C8" s="56"/>
      <c r="D8" s="56"/>
      <c r="E8" s="93" t="s">
        <v>41</v>
      </c>
      <c r="F8" s="111">
        <v>3263</v>
      </c>
      <c r="G8" s="112">
        <v>3024</v>
      </c>
      <c r="H8" s="111">
        <v>3768</v>
      </c>
      <c r="I8" s="113">
        <v>3394</v>
      </c>
      <c r="J8" s="111"/>
      <c r="K8" s="114"/>
      <c r="L8" s="111"/>
      <c r="M8" s="113"/>
      <c r="N8" s="111"/>
      <c r="O8" s="113"/>
      <c r="P8" s="111"/>
      <c r="Q8" s="114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5.75" customHeight="1">
      <c r="A9" s="285"/>
      <c r="B9" s="8"/>
      <c r="C9" s="30" t="s">
        <v>51</v>
      </c>
      <c r="D9" s="43"/>
      <c r="E9" s="91" t="s">
        <v>42</v>
      </c>
      <c r="F9" s="70">
        <v>3253</v>
      </c>
      <c r="G9" s="116">
        <v>3024</v>
      </c>
      <c r="H9" s="70">
        <v>3718</v>
      </c>
      <c r="I9" s="117">
        <v>3394</v>
      </c>
      <c r="J9" s="70"/>
      <c r="K9" s="118"/>
      <c r="L9" s="70"/>
      <c r="M9" s="117"/>
      <c r="N9" s="70"/>
      <c r="O9" s="117"/>
      <c r="P9" s="70"/>
      <c r="Q9" s="118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5.75" customHeight="1">
      <c r="A10" s="285"/>
      <c r="B10" s="10"/>
      <c r="C10" s="30" t="s">
        <v>52</v>
      </c>
      <c r="D10" s="43"/>
      <c r="E10" s="91" t="s">
        <v>43</v>
      </c>
      <c r="F10" s="70">
        <v>9</v>
      </c>
      <c r="G10" s="116">
        <v>0</v>
      </c>
      <c r="H10" s="70">
        <v>49</v>
      </c>
      <c r="I10" s="117">
        <v>0</v>
      </c>
      <c r="J10" s="119"/>
      <c r="K10" s="120"/>
      <c r="L10" s="70"/>
      <c r="M10" s="117"/>
      <c r="N10" s="70"/>
      <c r="O10" s="117"/>
      <c r="P10" s="70"/>
      <c r="Q10" s="118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5.75" customHeight="1">
      <c r="A11" s="285"/>
      <c r="B11" s="50" t="s">
        <v>53</v>
      </c>
      <c r="C11" s="63"/>
      <c r="D11" s="63"/>
      <c r="E11" s="90" t="s">
        <v>44</v>
      </c>
      <c r="F11" s="121">
        <v>2397</v>
      </c>
      <c r="G11" s="122">
        <v>2294</v>
      </c>
      <c r="H11" s="121">
        <v>3062</v>
      </c>
      <c r="I11" s="123">
        <v>2719</v>
      </c>
      <c r="J11" s="121"/>
      <c r="K11" s="124"/>
      <c r="L11" s="121"/>
      <c r="M11" s="123"/>
      <c r="N11" s="121"/>
      <c r="O11" s="123"/>
      <c r="P11" s="121"/>
      <c r="Q11" s="124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5.75" customHeight="1">
      <c r="A12" s="285"/>
      <c r="B12" s="7"/>
      <c r="C12" s="30" t="s">
        <v>54</v>
      </c>
      <c r="D12" s="43"/>
      <c r="E12" s="91" t="s">
        <v>45</v>
      </c>
      <c r="F12" s="70">
        <v>2045</v>
      </c>
      <c r="G12" s="116">
        <v>2222</v>
      </c>
      <c r="H12" s="121">
        <v>2911</v>
      </c>
      <c r="I12" s="117">
        <v>2518</v>
      </c>
      <c r="J12" s="121"/>
      <c r="K12" s="118"/>
      <c r="L12" s="70"/>
      <c r="M12" s="117"/>
      <c r="N12" s="70"/>
      <c r="O12" s="117"/>
      <c r="P12" s="70"/>
      <c r="Q12" s="118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5.75" customHeight="1">
      <c r="A13" s="285"/>
      <c r="B13" s="8"/>
      <c r="C13" s="52" t="s">
        <v>55</v>
      </c>
      <c r="D13" s="53"/>
      <c r="E13" s="95" t="s">
        <v>46</v>
      </c>
      <c r="F13" s="68">
        <v>351</v>
      </c>
      <c r="G13" s="151">
        <v>72</v>
      </c>
      <c r="H13" s="119">
        <v>150</v>
      </c>
      <c r="I13" s="120">
        <v>201</v>
      </c>
      <c r="J13" s="119"/>
      <c r="K13" s="120"/>
      <c r="L13" s="68"/>
      <c r="M13" s="126"/>
      <c r="N13" s="68"/>
      <c r="O13" s="126"/>
      <c r="P13" s="68"/>
      <c r="Q13" s="127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5.75" customHeight="1">
      <c r="A14" s="285"/>
      <c r="B14" s="44" t="s">
        <v>56</v>
      </c>
      <c r="C14" s="43"/>
      <c r="D14" s="43"/>
      <c r="E14" s="91" t="s">
        <v>154</v>
      </c>
      <c r="F14" s="69">
        <f aca="true" t="shared" si="0" ref="F14:Q15">F9-F12</f>
        <v>1208</v>
      </c>
      <c r="G14" s="128">
        <f t="shared" si="0"/>
        <v>802</v>
      </c>
      <c r="H14" s="69">
        <f t="shared" si="0"/>
        <v>807</v>
      </c>
      <c r="I14" s="128">
        <f t="shared" si="0"/>
        <v>876</v>
      </c>
      <c r="J14" s="69">
        <f t="shared" si="0"/>
        <v>0</v>
      </c>
      <c r="K14" s="128">
        <f t="shared" si="0"/>
        <v>0</v>
      </c>
      <c r="L14" s="69">
        <f>L9-L12</f>
        <v>0</v>
      </c>
      <c r="M14" s="128">
        <f>M9-M12</f>
        <v>0</v>
      </c>
      <c r="N14" s="69">
        <f t="shared" si="0"/>
        <v>0</v>
      </c>
      <c r="O14" s="128">
        <f t="shared" si="0"/>
        <v>0</v>
      </c>
      <c r="P14" s="69">
        <f t="shared" si="0"/>
        <v>0</v>
      </c>
      <c r="Q14" s="128">
        <f t="shared" si="0"/>
        <v>0</v>
      </c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5.75" customHeight="1">
      <c r="A15" s="285"/>
      <c r="B15" s="44" t="s">
        <v>57</v>
      </c>
      <c r="C15" s="43"/>
      <c r="D15" s="43"/>
      <c r="E15" s="91" t="s">
        <v>155</v>
      </c>
      <c r="F15" s="69">
        <f t="shared" si="0"/>
        <v>-342</v>
      </c>
      <c r="G15" s="128">
        <f t="shared" si="0"/>
        <v>-72</v>
      </c>
      <c r="H15" s="69">
        <f t="shared" si="0"/>
        <v>-101</v>
      </c>
      <c r="I15" s="128">
        <f t="shared" si="0"/>
        <v>-201</v>
      </c>
      <c r="J15" s="69">
        <f t="shared" si="0"/>
        <v>0</v>
      </c>
      <c r="K15" s="128">
        <f t="shared" si="0"/>
        <v>0</v>
      </c>
      <c r="L15" s="69">
        <f>L10-L13</f>
        <v>0</v>
      </c>
      <c r="M15" s="128">
        <f>M10-M13</f>
        <v>0</v>
      </c>
      <c r="N15" s="69">
        <f t="shared" si="0"/>
        <v>0</v>
      </c>
      <c r="O15" s="128">
        <f t="shared" si="0"/>
        <v>0</v>
      </c>
      <c r="P15" s="69">
        <f t="shared" si="0"/>
        <v>0</v>
      </c>
      <c r="Q15" s="128">
        <f t="shared" si="0"/>
        <v>0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5.75" customHeight="1">
      <c r="A16" s="285"/>
      <c r="B16" s="44" t="s">
        <v>58</v>
      </c>
      <c r="C16" s="43"/>
      <c r="D16" s="43"/>
      <c r="E16" s="91" t="s">
        <v>156</v>
      </c>
      <c r="F16" s="69">
        <f aca="true" t="shared" si="1" ref="F16:Q16">F8-F11</f>
        <v>866</v>
      </c>
      <c r="G16" s="128">
        <f t="shared" si="1"/>
        <v>730</v>
      </c>
      <c r="H16" s="69">
        <f t="shared" si="1"/>
        <v>706</v>
      </c>
      <c r="I16" s="128">
        <f t="shared" si="1"/>
        <v>675</v>
      </c>
      <c r="J16" s="69">
        <f t="shared" si="1"/>
        <v>0</v>
      </c>
      <c r="K16" s="128">
        <f t="shared" si="1"/>
        <v>0</v>
      </c>
      <c r="L16" s="69">
        <f>L8-L11</f>
        <v>0</v>
      </c>
      <c r="M16" s="128">
        <f>M8-M11</f>
        <v>0</v>
      </c>
      <c r="N16" s="69">
        <f t="shared" si="1"/>
        <v>0</v>
      </c>
      <c r="O16" s="128">
        <f t="shared" si="1"/>
        <v>0</v>
      </c>
      <c r="P16" s="69">
        <f t="shared" si="1"/>
        <v>0</v>
      </c>
      <c r="Q16" s="128">
        <f t="shared" si="1"/>
        <v>0</v>
      </c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7" ht="15.75" customHeight="1">
      <c r="A17" s="285"/>
      <c r="B17" s="44" t="s">
        <v>59</v>
      </c>
      <c r="C17" s="43"/>
      <c r="D17" s="43"/>
      <c r="E17" s="34"/>
      <c r="F17" s="214"/>
      <c r="G17" s="215"/>
      <c r="H17" s="119"/>
      <c r="I17" s="120"/>
      <c r="J17" s="70"/>
      <c r="K17" s="118"/>
      <c r="L17" s="70"/>
      <c r="M17" s="117"/>
      <c r="N17" s="70"/>
      <c r="O17" s="117"/>
      <c r="P17" s="119"/>
      <c r="Q17" s="129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15.75" customHeight="1">
      <c r="A18" s="286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3"/>
      <c r="P18" s="132"/>
      <c r="Q18" s="134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27" ht="15.75" customHeight="1">
      <c r="A19" s="285" t="s">
        <v>84</v>
      </c>
      <c r="B19" s="50" t="s">
        <v>61</v>
      </c>
      <c r="C19" s="51"/>
      <c r="D19" s="51"/>
      <c r="E19" s="96"/>
      <c r="F19" s="65">
        <v>300</v>
      </c>
      <c r="G19" s="135">
        <v>1800</v>
      </c>
      <c r="H19" s="66">
        <v>1408</v>
      </c>
      <c r="I19" s="136">
        <v>4700</v>
      </c>
      <c r="J19" s="66"/>
      <c r="K19" s="137"/>
      <c r="L19" s="66"/>
      <c r="M19" s="136"/>
      <c r="N19" s="66"/>
      <c r="O19" s="136"/>
      <c r="P19" s="66"/>
      <c r="Q19" s="137"/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27" ht="15.75" customHeight="1">
      <c r="A20" s="285"/>
      <c r="B20" s="19"/>
      <c r="C20" s="30" t="s">
        <v>62</v>
      </c>
      <c r="D20" s="43"/>
      <c r="E20" s="91"/>
      <c r="F20" s="69">
        <v>0</v>
      </c>
      <c r="G20" s="128">
        <v>500</v>
      </c>
      <c r="H20" s="70">
        <v>0</v>
      </c>
      <c r="I20" s="117">
        <v>0</v>
      </c>
      <c r="J20" s="70"/>
      <c r="K20" s="120"/>
      <c r="L20" s="70"/>
      <c r="M20" s="117"/>
      <c r="N20" s="70"/>
      <c r="O20" s="117"/>
      <c r="P20" s="70"/>
      <c r="Q20" s="118"/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27" ht="15.75" customHeight="1">
      <c r="A21" s="285"/>
      <c r="B21" s="9" t="s">
        <v>63</v>
      </c>
      <c r="C21" s="63"/>
      <c r="D21" s="63"/>
      <c r="E21" s="90" t="s">
        <v>157</v>
      </c>
      <c r="F21" s="138">
        <v>300</v>
      </c>
      <c r="G21" s="139">
        <v>1800</v>
      </c>
      <c r="H21" s="121">
        <v>1408</v>
      </c>
      <c r="I21" s="123">
        <v>4700</v>
      </c>
      <c r="J21" s="121"/>
      <c r="K21" s="124"/>
      <c r="L21" s="121"/>
      <c r="M21" s="123"/>
      <c r="N21" s="121"/>
      <c r="O21" s="123"/>
      <c r="P21" s="121"/>
      <c r="Q21" s="124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ht="15.75" customHeight="1">
      <c r="A22" s="285"/>
      <c r="B22" s="50" t="s">
        <v>64</v>
      </c>
      <c r="C22" s="51"/>
      <c r="D22" s="51"/>
      <c r="E22" s="96" t="s">
        <v>158</v>
      </c>
      <c r="F22" s="65">
        <v>2339</v>
      </c>
      <c r="G22" s="135">
        <v>4373</v>
      </c>
      <c r="H22" s="66">
        <v>3544</v>
      </c>
      <c r="I22" s="136">
        <v>6223</v>
      </c>
      <c r="J22" s="66"/>
      <c r="K22" s="137"/>
      <c r="L22" s="66"/>
      <c r="M22" s="136"/>
      <c r="N22" s="66"/>
      <c r="O22" s="136"/>
      <c r="P22" s="66"/>
      <c r="Q22" s="137"/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1:27" ht="15.75" customHeight="1">
      <c r="A23" s="285"/>
      <c r="B23" s="7" t="s">
        <v>65</v>
      </c>
      <c r="C23" s="52" t="s">
        <v>66</v>
      </c>
      <c r="D23" s="53"/>
      <c r="E23" s="95"/>
      <c r="F23" s="67">
        <v>540</v>
      </c>
      <c r="G23" s="125">
        <v>532</v>
      </c>
      <c r="H23" s="68">
        <v>876</v>
      </c>
      <c r="I23" s="126">
        <v>889</v>
      </c>
      <c r="J23" s="68"/>
      <c r="K23" s="127"/>
      <c r="L23" s="68"/>
      <c r="M23" s="126"/>
      <c r="N23" s="68"/>
      <c r="O23" s="126"/>
      <c r="P23" s="68"/>
      <c r="Q23" s="127"/>
      <c r="R23" s="115"/>
      <c r="S23" s="115"/>
      <c r="T23" s="115"/>
      <c r="U23" s="115"/>
      <c r="V23" s="115"/>
      <c r="W23" s="115"/>
      <c r="X23" s="115"/>
      <c r="Y23" s="115"/>
      <c r="Z23" s="115"/>
      <c r="AA23" s="115"/>
    </row>
    <row r="24" spans="1:27" ht="15.75" customHeight="1">
      <c r="A24" s="285"/>
      <c r="B24" s="44" t="s">
        <v>159</v>
      </c>
      <c r="C24" s="43"/>
      <c r="D24" s="43"/>
      <c r="E24" s="91" t="s">
        <v>160</v>
      </c>
      <c r="F24" s="69">
        <f aca="true" t="shared" si="2" ref="F24:Q24">F21-F22</f>
        <v>-2039</v>
      </c>
      <c r="G24" s="128">
        <f t="shared" si="2"/>
        <v>-2573</v>
      </c>
      <c r="H24" s="69">
        <f t="shared" si="2"/>
        <v>-2136</v>
      </c>
      <c r="I24" s="128">
        <f t="shared" si="2"/>
        <v>-1523</v>
      </c>
      <c r="J24" s="69">
        <f t="shared" si="2"/>
        <v>0</v>
      </c>
      <c r="K24" s="128">
        <f t="shared" si="2"/>
        <v>0</v>
      </c>
      <c r="L24" s="69">
        <f>L21-L22</f>
        <v>0</v>
      </c>
      <c r="M24" s="128">
        <f>M21-M22</f>
        <v>0</v>
      </c>
      <c r="N24" s="69">
        <f t="shared" si="2"/>
        <v>0</v>
      </c>
      <c r="O24" s="128">
        <f t="shared" si="2"/>
        <v>0</v>
      </c>
      <c r="P24" s="69">
        <f t="shared" si="2"/>
        <v>0</v>
      </c>
      <c r="Q24" s="128">
        <f t="shared" si="2"/>
        <v>0</v>
      </c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27" ht="15.75" customHeight="1">
      <c r="A25" s="285"/>
      <c r="B25" s="101" t="s">
        <v>67</v>
      </c>
      <c r="C25" s="53"/>
      <c r="D25" s="53"/>
      <c r="E25" s="287" t="s">
        <v>161</v>
      </c>
      <c r="F25" s="293">
        <v>2039</v>
      </c>
      <c r="G25" s="265">
        <v>2573</v>
      </c>
      <c r="H25" s="263">
        <v>2136</v>
      </c>
      <c r="I25" s="265">
        <v>1565</v>
      </c>
      <c r="J25" s="263"/>
      <c r="K25" s="265"/>
      <c r="L25" s="263"/>
      <c r="M25" s="265"/>
      <c r="N25" s="263"/>
      <c r="O25" s="265"/>
      <c r="P25" s="263"/>
      <c r="Q25" s="26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27" ht="15.75" customHeight="1">
      <c r="A26" s="285"/>
      <c r="B26" s="9" t="s">
        <v>68</v>
      </c>
      <c r="C26" s="63"/>
      <c r="D26" s="63"/>
      <c r="E26" s="288"/>
      <c r="F26" s="294"/>
      <c r="G26" s="266"/>
      <c r="H26" s="264"/>
      <c r="I26" s="266"/>
      <c r="J26" s="264"/>
      <c r="K26" s="266"/>
      <c r="L26" s="264"/>
      <c r="M26" s="266"/>
      <c r="N26" s="264"/>
      <c r="O26" s="266"/>
      <c r="P26" s="264"/>
      <c r="Q26" s="266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1:27" ht="15.75" customHeight="1">
      <c r="A27" s="286"/>
      <c r="B27" s="47" t="s">
        <v>162</v>
      </c>
      <c r="C27" s="31"/>
      <c r="D27" s="31"/>
      <c r="E27" s="92" t="s">
        <v>163</v>
      </c>
      <c r="F27" s="73">
        <f aca="true" t="shared" si="3" ref="F27:Q27">F24+F25</f>
        <v>0</v>
      </c>
      <c r="G27" s="140">
        <f t="shared" si="3"/>
        <v>0</v>
      </c>
      <c r="H27" s="73">
        <f t="shared" si="3"/>
        <v>0</v>
      </c>
      <c r="I27" s="140">
        <v>0</v>
      </c>
      <c r="J27" s="73">
        <f t="shared" si="3"/>
        <v>0</v>
      </c>
      <c r="K27" s="140">
        <f t="shared" si="3"/>
        <v>0</v>
      </c>
      <c r="L27" s="73">
        <f>L24+L25</f>
        <v>0</v>
      </c>
      <c r="M27" s="140">
        <f>M24+M25</f>
        <v>0</v>
      </c>
      <c r="N27" s="73">
        <f t="shared" si="3"/>
        <v>0</v>
      </c>
      <c r="O27" s="140">
        <f t="shared" si="3"/>
        <v>0</v>
      </c>
      <c r="P27" s="73">
        <f t="shared" si="3"/>
        <v>0</v>
      </c>
      <c r="Q27" s="140">
        <f t="shared" si="3"/>
        <v>0</v>
      </c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41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27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41"/>
      <c r="O29" s="115"/>
      <c r="P29" s="115"/>
      <c r="Q29" s="142" t="s">
        <v>164</v>
      </c>
      <c r="R29" s="115"/>
      <c r="S29" s="115"/>
      <c r="T29" s="115"/>
      <c r="U29" s="115"/>
      <c r="V29" s="115"/>
      <c r="W29" s="115"/>
      <c r="X29" s="115"/>
      <c r="Y29" s="115"/>
      <c r="Z29" s="115"/>
      <c r="AA29" s="142"/>
    </row>
    <row r="30" spans="1:27" ht="15.75" customHeight="1">
      <c r="A30" s="278" t="s">
        <v>69</v>
      </c>
      <c r="B30" s="279"/>
      <c r="C30" s="279"/>
      <c r="D30" s="279"/>
      <c r="E30" s="280"/>
      <c r="F30" s="267" t="s">
        <v>252</v>
      </c>
      <c r="G30" s="268"/>
      <c r="H30" s="267" t="s">
        <v>253</v>
      </c>
      <c r="I30" s="268"/>
      <c r="J30" s="267" t="s">
        <v>254</v>
      </c>
      <c r="K30" s="268"/>
      <c r="L30" s="267" t="s">
        <v>255</v>
      </c>
      <c r="M30" s="268"/>
      <c r="N30" s="267" t="s">
        <v>256</v>
      </c>
      <c r="O30" s="268"/>
      <c r="P30" s="267" t="s">
        <v>257</v>
      </c>
      <c r="Q30" s="268"/>
      <c r="R30" s="143"/>
      <c r="S30" s="141"/>
      <c r="T30" s="143"/>
      <c r="U30" s="141"/>
      <c r="V30" s="143"/>
      <c r="W30" s="141"/>
      <c r="X30" s="143"/>
      <c r="Y30" s="141"/>
      <c r="Z30" s="143"/>
      <c r="AA30" s="141"/>
    </row>
    <row r="31" spans="1:27" ht="15.75" customHeight="1">
      <c r="A31" s="281"/>
      <c r="B31" s="282"/>
      <c r="C31" s="282"/>
      <c r="D31" s="282"/>
      <c r="E31" s="283"/>
      <c r="F31" s="110" t="s">
        <v>244</v>
      </c>
      <c r="G31" s="38" t="s">
        <v>2</v>
      </c>
      <c r="H31" s="110" t="s">
        <v>244</v>
      </c>
      <c r="I31" s="38" t="s">
        <v>2</v>
      </c>
      <c r="J31" s="110" t="s">
        <v>244</v>
      </c>
      <c r="K31" s="38" t="s">
        <v>2</v>
      </c>
      <c r="L31" s="110" t="s">
        <v>244</v>
      </c>
      <c r="M31" s="38" t="s">
        <v>2</v>
      </c>
      <c r="N31" s="110" t="s">
        <v>244</v>
      </c>
      <c r="O31" s="38" t="s">
        <v>2</v>
      </c>
      <c r="P31" s="110" t="s">
        <v>244</v>
      </c>
      <c r="Q31" s="213" t="s">
        <v>2</v>
      </c>
      <c r="R31" s="147"/>
      <c r="S31" s="147"/>
      <c r="T31" s="147"/>
      <c r="U31" s="147"/>
      <c r="V31" s="147"/>
      <c r="W31" s="147"/>
      <c r="X31" s="147"/>
      <c r="Y31" s="147"/>
      <c r="Z31" s="147"/>
      <c r="AA31" s="147"/>
    </row>
    <row r="32" spans="1:27" ht="15.75" customHeight="1">
      <c r="A32" s="284" t="s">
        <v>85</v>
      </c>
      <c r="B32" s="55" t="s">
        <v>50</v>
      </c>
      <c r="C32" s="56"/>
      <c r="D32" s="56"/>
      <c r="E32" s="15" t="s">
        <v>41</v>
      </c>
      <c r="F32" s="66">
        <v>231</v>
      </c>
      <c r="G32" s="148">
        <v>242</v>
      </c>
      <c r="H32" s="111">
        <v>431</v>
      </c>
      <c r="I32" s="113">
        <v>469</v>
      </c>
      <c r="J32" s="111">
        <v>799</v>
      </c>
      <c r="K32" s="114">
        <v>862</v>
      </c>
      <c r="L32" s="66">
        <v>305</v>
      </c>
      <c r="M32" s="148">
        <v>194</v>
      </c>
      <c r="N32" s="66">
        <v>612</v>
      </c>
      <c r="O32" s="148">
        <v>650</v>
      </c>
      <c r="P32" s="111">
        <v>3159</v>
      </c>
      <c r="Q32" s="149">
        <v>2944</v>
      </c>
      <c r="R32" s="148"/>
      <c r="S32" s="148"/>
      <c r="T32" s="148"/>
      <c r="U32" s="148"/>
      <c r="V32" s="150"/>
      <c r="W32" s="150"/>
      <c r="X32" s="148"/>
      <c r="Y32" s="148"/>
      <c r="Z32" s="150"/>
      <c r="AA32" s="150"/>
    </row>
    <row r="33" spans="1:27" ht="15.75" customHeight="1">
      <c r="A33" s="289"/>
      <c r="B33" s="8"/>
      <c r="C33" s="52" t="s">
        <v>70</v>
      </c>
      <c r="D33" s="53"/>
      <c r="E33" s="99"/>
      <c r="F33" s="68">
        <v>22</v>
      </c>
      <c r="G33" s="151">
        <v>21</v>
      </c>
      <c r="H33" s="68">
        <v>47</v>
      </c>
      <c r="I33" s="126">
        <v>46</v>
      </c>
      <c r="J33" s="68">
        <v>799</v>
      </c>
      <c r="K33" s="127">
        <v>861</v>
      </c>
      <c r="L33" s="68">
        <v>261</v>
      </c>
      <c r="M33" s="151">
        <v>147</v>
      </c>
      <c r="N33" s="68">
        <v>521</v>
      </c>
      <c r="O33" s="151">
        <v>546</v>
      </c>
      <c r="P33" s="68">
        <v>2611</v>
      </c>
      <c r="Q33" s="125">
        <v>2419</v>
      </c>
      <c r="R33" s="148"/>
      <c r="S33" s="148"/>
      <c r="T33" s="148"/>
      <c r="U33" s="148"/>
      <c r="V33" s="150"/>
      <c r="W33" s="150"/>
      <c r="X33" s="148"/>
      <c r="Y33" s="148"/>
      <c r="Z33" s="150"/>
      <c r="AA33" s="150"/>
    </row>
    <row r="34" spans="1:27" ht="15.75" customHeight="1">
      <c r="A34" s="289"/>
      <c r="B34" s="8"/>
      <c r="C34" s="24"/>
      <c r="D34" s="30" t="s">
        <v>71</v>
      </c>
      <c r="E34" s="94"/>
      <c r="F34" s="70">
        <v>22</v>
      </c>
      <c r="G34" s="116">
        <v>21</v>
      </c>
      <c r="H34" s="70">
        <v>47</v>
      </c>
      <c r="I34" s="117">
        <v>46</v>
      </c>
      <c r="J34" s="70">
        <v>318</v>
      </c>
      <c r="K34" s="118">
        <v>446</v>
      </c>
      <c r="L34" s="70">
        <v>261</v>
      </c>
      <c r="M34" s="116">
        <v>147</v>
      </c>
      <c r="N34" s="70">
        <v>521</v>
      </c>
      <c r="O34" s="116">
        <v>546</v>
      </c>
      <c r="P34" s="70">
        <v>0</v>
      </c>
      <c r="Q34" s="128">
        <v>0</v>
      </c>
      <c r="R34" s="148"/>
      <c r="S34" s="148"/>
      <c r="T34" s="148"/>
      <c r="U34" s="148"/>
      <c r="V34" s="150"/>
      <c r="W34" s="150"/>
      <c r="X34" s="148"/>
      <c r="Y34" s="148"/>
      <c r="Z34" s="150"/>
      <c r="AA34" s="150"/>
    </row>
    <row r="35" spans="1:27" ht="15.75" customHeight="1">
      <c r="A35" s="289"/>
      <c r="B35" s="10"/>
      <c r="C35" s="62" t="s">
        <v>72</v>
      </c>
      <c r="D35" s="63"/>
      <c r="E35" s="100"/>
      <c r="F35" s="121">
        <v>209</v>
      </c>
      <c r="G35" s="122">
        <v>221</v>
      </c>
      <c r="H35" s="121">
        <v>383</v>
      </c>
      <c r="I35" s="123">
        <v>423</v>
      </c>
      <c r="J35" s="152">
        <v>0</v>
      </c>
      <c r="K35" s="153">
        <v>2</v>
      </c>
      <c r="L35" s="121">
        <v>44</v>
      </c>
      <c r="M35" s="122">
        <v>47</v>
      </c>
      <c r="N35" s="121">
        <v>91</v>
      </c>
      <c r="O35" s="122">
        <v>105</v>
      </c>
      <c r="P35" s="121">
        <v>548</v>
      </c>
      <c r="Q35" s="139">
        <v>525</v>
      </c>
      <c r="R35" s="148"/>
      <c r="S35" s="148"/>
      <c r="T35" s="148"/>
      <c r="U35" s="148"/>
      <c r="V35" s="150"/>
      <c r="W35" s="150"/>
      <c r="X35" s="148"/>
      <c r="Y35" s="148"/>
      <c r="Z35" s="150"/>
      <c r="AA35" s="150"/>
    </row>
    <row r="36" spans="1:27" ht="15.75" customHeight="1">
      <c r="A36" s="289"/>
      <c r="B36" s="50" t="s">
        <v>53</v>
      </c>
      <c r="C36" s="51"/>
      <c r="D36" s="51"/>
      <c r="E36" s="15" t="s">
        <v>42</v>
      </c>
      <c r="F36" s="66">
        <v>231</v>
      </c>
      <c r="G36" s="148">
        <v>242</v>
      </c>
      <c r="H36" s="66">
        <v>431</v>
      </c>
      <c r="I36" s="136">
        <v>469</v>
      </c>
      <c r="J36" s="66">
        <v>375</v>
      </c>
      <c r="K36" s="137">
        <v>460</v>
      </c>
      <c r="L36" s="66">
        <v>159</v>
      </c>
      <c r="M36" s="148">
        <v>183</v>
      </c>
      <c r="N36" s="66">
        <v>77</v>
      </c>
      <c r="O36" s="148">
        <v>93</v>
      </c>
      <c r="P36" s="66">
        <v>2853</v>
      </c>
      <c r="Q36" s="135">
        <v>2775</v>
      </c>
      <c r="R36" s="148"/>
      <c r="S36" s="148"/>
      <c r="T36" s="148"/>
      <c r="U36" s="148"/>
      <c r="V36" s="148"/>
      <c r="W36" s="148"/>
      <c r="X36" s="148"/>
      <c r="Y36" s="148"/>
      <c r="Z36" s="150"/>
      <c r="AA36" s="150"/>
    </row>
    <row r="37" spans="1:27" ht="15.75" customHeight="1">
      <c r="A37" s="289"/>
      <c r="B37" s="8"/>
      <c r="C37" s="30" t="s">
        <v>73</v>
      </c>
      <c r="D37" s="43"/>
      <c r="E37" s="94"/>
      <c r="F37" s="70">
        <v>172</v>
      </c>
      <c r="G37" s="116">
        <v>169</v>
      </c>
      <c r="H37" s="70">
        <v>383</v>
      </c>
      <c r="I37" s="117">
        <v>414</v>
      </c>
      <c r="J37" s="70">
        <v>150</v>
      </c>
      <c r="K37" s="118">
        <v>209</v>
      </c>
      <c r="L37" s="70">
        <v>0</v>
      </c>
      <c r="M37" s="116">
        <v>0</v>
      </c>
      <c r="N37" s="70">
        <v>0</v>
      </c>
      <c r="O37" s="116">
        <v>0</v>
      </c>
      <c r="P37" s="70">
        <v>2639</v>
      </c>
      <c r="Q37" s="128">
        <v>2547</v>
      </c>
      <c r="R37" s="148"/>
      <c r="S37" s="148"/>
      <c r="T37" s="148"/>
      <c r="U37" s="148"/>
      <c r="V37" s="148"/>
      <c r="W37" s="148"/>
      <c r="X37" s="148"/>
      <c r="Y37" s="148"/>
      <c r="Z37" s="150"/>
      <c r="AA37" s="150"/>
    </row>
    <row r="38" spans="1:27" ht="15.75" customHeight="1">
      <c r="A38" s="289"/>
      <c r="B38" s="10"/>
      <c r="C38" s="30" t="s">
        <v>74</v>
      </c>
      <c r="D38" s="43"/>
      <c r="E38" s="94"/>
      <c r="F38" s="69">
        <v>59</v>
      </c>
      <c r="G38" s="128">
        <v>73</v>
      </c>
      <c r="H38" s="70">
        <v>48</v>
      </c>
      <c r="I38" s="117">
        <v>55</v>
      </c>
      <c r="J38" s="70">
        <v>225</v>
      </c>
      <c r="K38" s="153">
        <v>251</v>
      </c>
      <c r="L38" s="70">
        <v>159</v>
      </c>
      <c r="M38" s="116">
        <v>183</v>
      </c>
      <c r="N38" s="253">
        <v>77</v>
      </c>
      <c r="O38" s="116">
        <v>93</v>
      </c>
      <c r="P38" s="70">
        <v>214</v>
      </c>
      <c r="Q38" s="128">
        <v>228</v>
      </c>
      <c r="R38" s="148"/>
      <c r="S38" s="148"/>
      <c r="T38" s="150"/>
      <c r="U38" s="150"/>
      <c r="V38" s="148"/>
      <c r="W38" s="148"/>
      <c r="X38" s="148"/>
      <c r="Y38" s="148"/>
      <c r="Z38" s="150"/>
      <c r="AA38" s="150"/>
    </row>
    <row r="39" spans="1:27" ht="15.75" customHeight="1">
      <c r="A39" s="290"/>
      <c r="B39" s="11" t="s">
        <v>75</v>
      </c>
      <c r="C39" s="12"/>
      <c r="D39" s="12"/>
      <c r="E39" s="98" t="s">
        <v>165</v>
      </c>
      <c r="F39" s="73">
        <f aca="true" t="shared" si="4" ref="F39:Q39">F32-F36</f>
        <v>0</v>
      </c>
      <c r="G39" s="140">
        <f t="shared" si="4"/>
        <v>0</v>
      </c>
      <c r="H39" s="73">
        <f t="shared" si="4"/>
        <v>0</v>
      </c>
      <c r="I39" s="140">
        <f t="shared" si="4"/>
        <v>0</v>
      </c>
      <c r="J39" s="73">
        <f t="shared" si="4"/>
        <v>424</v>
      </c>
      <c r="K39" s="140">
        <f t="shared" si="4"/>
        <v>402</v>
      </c>
      <c r="L39" s="73">
        <f>L32-L36</f>
        <v>146</v>
      </c>
      <c r="M39" s="140">
        <f>M32-M36</f>
        <v>11</v>
      </c>
      <c r="N39" s="73">
        <f t="shared" si="4"/>
        <v>535</v>
      </c>
      <c r="O39" s="140">
        <f t="shared" si="4"/>
        <v>557</v>
      </c>
      <c r="P39" s="73">
        <f t="shared" si="4"/>
        <v>306</v>
      </c>
      <c r="Q39" s="140">
        <f t="shared" si="4"/>
        <v>169</v>
      </c>
      <c r="R39" s="148"/>
      <c r="S39" s="148"/>
      <c r="T39" s="148"/>
      <c r="U39" s="148"/>
      <c r="V39" s="148"/>
      <c r="W39" s="148"/>
      <c r="X39" s="148"/>
      <c r="Y39" s="148"/>
      <c r="Z39" s="150"/>
      <c r="AA39" s="150"/>
    </row>
    <row r="40" spans="1:27" ht="15.75" customHeight="1">
      <c r="A40" s="284" t="s">
        <v>86</v>
      </c>
      <c r="B40" s="50" t="s">
        <v>76</v>
      </c>
      <c r="C40" s="51"/>
      <c r="D40" s="51"/>
      <c r="E40" s="15" t="s">
        <v>44</v>
      </c>
      <c r="F40" s="65">
        <v>287</v>
      </c>
      <c r="G40" s="135">
        <v>261</v>
      </c>
      <c r="H40" s="66">
        <v>366</v>
      </c>
      <c r="I40" s="136">
        <v>299</v>
      </c>
      <c r="J40" s="66">
        <v>1316</v>
      </c>
      <c r="K40" s="137">
        <v>1693</v>
      </c>
      <c r="L40" s="66">
        <v>1717</v>
      </c>
      <c r="M40" s="148">
        <v>1696</v>
      </c>
      <c r="N40" s="66">
        <v>814</v>
      </c>
      <c r="O40" s="148">
        <v>676</v>
      </c>
      <c r="P40" s="66">
        <v>1437</v>
      </c>
      <c r="Q40" s="135">
        <v>2146</v>
      </c>
      <c r="R40" s="148"/>
      <c r="S40" s="148"/>
      <c r="T40" s="148"/>
      <c r="U40" s="148"/>
      <c r="V40" s="150"/>
      <c r="W40" s="150"/>
      <c r="X40" s="150"/>
      <c r="Y40" s="150"/>
      <c r="Z40" s="148"/>
      <c r="AA40" s="148"/>
    </row>
    <row r="41" spans="1:27" ht="15.75" customHeight="1">
      <c r="A41" s="291"/>
      <c r="B41" s="10"/>
      <c r="C41" s="30" t="s">
        <v>77</v>
      </c>
      <c r="D41" s="43"/>
      <c r="E41" s="94"/>
      <c r="F41" s="154">
        <v>0</v>
      </c>
      <c r="G41" s="155">
        <v>0</v>
      </c>
      <c r="H41" s="152">
        <v>49</v>
      </c>
      <c r="I41" s="153">
        <v>0</v>
      </c>
      <c r="J41" s="70">
        <v>1080</v>
      </c>
      <c r="K41" s="118">
        <v>1432</v>
      </c>
      <c r="L41" s="70">
        <v>498</v>
      </c>
      <c r="M41" s="116">
        <v>380</v>
      </c>
      <c r="N41" s="70">
        <v>100</v>
      </c>
      <c r="O41" s="116">
        <v>0</v>
      </c>
      <c r="P41" s="70">
        <v>192</v>
      </c>
      <c r="Q41" s="128">
        <v>332</v>
      </c>
      <c r="R41" s="150"/>
      <c r="S41" s="150"/>
      <c r="T41" s="150"/>
      <c r="U41" s="150"/>
      <c r="V41" s="150"/>
      <c r="W41" s="150"/>
      <c r="X41" s="150"/>
      <c r="Y41" s="150"/>
      <c r="Z41" s="148"/>
      <c r="AA41" s="148"/>
    </row>
    <row r="42" spans="1:27" ht="15.75" customHeight="1">
      <c r="A42" s="291"/>
      <c r="B42" s="50" t="s">
        <v>64</v>
      </c>
      <c r="C42" s="51"/>
      <c r="D42" s="51"/>
      <c r="E42" s="15" t="s">
        <v>45</v>
      </c>
      <c r="F42" s="65">
        <v>287</v>
      </c>
      <c r="G42" s="135">
        <v>261</v>
      </c>
      <c r="H42" s="66">
        <v>366</v>
      </c>
      <c r="I42" s="136">
        <v>299</v>
      </c>
      <c r="J42" s="66">
        <v>1709</v>
      </c>
      <c r="K42" s="137">
        <v>2088</v>
      </c>
      <c r="L42" s="66">
        <v>1863</v>
      </c>
      <c r="M42" s="148">
        <v>1717</v>
      </c>
      <c r="N42" s="66">
        <v>1349</v>
      </c>
      <c r="O42" s="148">
        <v>1232</v>
      </c>
      <c r="P42" s="66">
        <v>1791</v>
      </c>
      <c r="Q42" s="135">
        <v>2500</v>
      </c>
      <c r="R42" s="148"/>
      <c r="S42" s="148"/>
      <c r="T42" s="148"/>
      <c r="U42" s="148"/>
      <c r="V42" s="150"/>
      <c r="W42" s="150"/>
      <c r="X42" s="148"/>
      <c r="Y42" s="148"/>
      <c r="Z42" s="148"/>
      <c r="AA42" s="148"/>
    </row>
    <row r="43" spans="1:27" ht="15.75" customHeight="1">
      <c r="A43" s="291"/>
      <c r="B43" s="10"/>
      <c r="C43" s="30" t="s">
        <v>78</v>
      </c>
      <c r="D43" s="43"/>
      <c r="E43" s="94"/>
      <c r="F43" s="69">
        <v>287</v>
      </c>
      <c r="G43" s="128">
        <v>261</v>
      </c>
      <c r="H43" s="70">
        <v>305</v>
      </c>
      <c r="I43" s="117">
        <v>299</v>
      </c>
      <c r="J43" s="152">
        <v>1564</v>
      </c>
      <c r="K43" s="153">
        <v>1590</v>
      </c>
      <c r="L43" s="70">
        <v>1431</v>
      </c>
      <c r="M43" s="116">
        <v>1418</v>
      </c>
      <c r="N43" s="70">
        <v>1179</v>
      </c>
      <c r="O43" s="116">
        <v>1182</v>
      </c>
      <c r="P43" s="70">
        <v>651</v>
      </c>
      <c r="Q43" s="128">
        <v>616</v>
      </c>
      <c r="R43" s="148"/>
      <c r="S43" s="148"/>
      <c r="T43" s="150"/>
      <c r="U43" s="148"/>
      <c r="V43" s="150"/>
      <c r="W43" s="150"/>
      <c r="X43" s="148"/>
      <c r="Y43" s="148"/>
      <c r="Z43" s="150"/>
      <c r="AA43" s="150"/>
    </row>
    <row r="44" spans="1:27" ht="15.75" customHeight="1">
      <c r="A44" s="292"/>
      <c r="B44" s="47" t="s">
        <v>75</v>
      </c>
      <c r="C44" s="31"/>
      <c r="D44" s="31"/>
      <c r="E44" s="98" t="s">
        <v>166</v>
      </c>
      <c r="F44" s="130">
        <f aca="true" t="shared" si="5" ref="F44:Q44">F40-F42</f>
        <v>0</v>
      </c>
      <c r="G44" s="131">
        <f t="shared" si="5"/>
        <v>0</v>
      </c>
      <c r="H44" s="130">
        <f t="shared" si="5"/>
        <v>0</v>
      </c>
      <c r="I44" s="131">
        <f t="shared" si="5"/>
        <v>0</v>
      </c>
      <c r="J44" s="130">
        <f t="shared" si="5"/>
        <v>-393</v>
      </c>
      <c r="K44" s="131">
        <f t="shared" si="5"/>
        <v>-395</v>
      </c>
      <c r="L44" s="130">
        <f>L40-L42</f>
        <v>-146</v>
      </c>
      <c r="M44" s="131">
        <f>M40-M42</f>
        <v>-21</v>
      </c>
      <c r="N44" s="130">
        <f t="shared" si="5"/>
        <v>-535</v>
      </c>
      <c r="O44" s="131">
        <f t="shared" si="5"/>
        <v>-556</v>
      </c>
      <c r="P44" s="130">
        <f t="shared" si="5"/>
        <v>-354</v>
      </c>
      <c r="Q44" s="131">
        <f t="shared" si="5"/>
        <v>-354</v>
      </c>
      <c r="R44" s="150"/>
      <c r="S44" s="150"/>
      <c r="T44" s="148"/>
      <c r="U44" s="148"/>
      <c r="V44" s="150"/>
      <c r="W44" s="150"/>
      <c r="X44" s="148"/>
      <c r="Y44" s="148"/>
      <c r="Z44" s="148"/>
      <c r="AA44" s="148"/>
    </row>
    <row r="45" spans="1:27" ht="15.75" customHeight="1">
      <c r="A45" s="269" t="s">
        <v>87</v>
      </c>
      <c r="B45" s="25" t="s">
        <v>79</v>
      </c>
      <c r="C45" s="20"/>
      <c r="D45" s="20"/>
      <c r="E45" s="97" t="s">
        <v>167</v>
      </c>
      <c r="F45" s="156">
        <f aca="true" t="shared" si="6" ref="F45:Q45">F39+F44</f>
        <v>0</v>
      </c>
      <c r="G45" s="157">
        <f t="shared" si="6"/>
        <v>0</v>
      </c>
      <c r="H45" s="156">
        <f t="shared" si="6"/>
        <v>0</v>
      </c>
      <c r="I45" s="157">
        <f t="shared" si="6"/>
        <v>0</v>
      </c>
      <c r="J45" s="156">
        <f t="shared" si="6"/>
        <v>31</v>
      </c>
      <c r="K45" s="157">
        <f t="shared" si="6"/>
        <v>7</v>
      </c>
      <c r="L45" s="156">
        <f>L39+L44</f>
        <v>0</v>
      </c>
      <c r="M45" s="157">
        <f>M39+M44</f>
        <v>-10</v>
      </c>
      <c r="N45" s="156">
        <f t="shared" si="6"/>
        <v>0</v>
      </c>
      <c r="O45" s="157">
        <f t="shared" si="6"/>
        <v>1</v>
      </c>
      <c r="P45" s="156">
        <f t="shared" si="6"/>
        <v>-48</v>
      </c>
      <c r="Q45" s="157">
        <f t="shared" si="6"/>
        <v>-185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15.75" customHeight="1">
      <c r="A46" s="270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>
        <v>0</v>
      </c>
      <c r="K46" s="153">
        <v>0</v>
      </c>
      <c r="L46" s="70">
        <v>0</v>
      </c>
      <c r="M46" s="116">
        <v>0</v>
      </c>
      <c r="N46" s="70">
        <v>0</v>
      </c>
      <c r="O46" s="116">
        <v>0</v>
      </c>
      <c r="P46" s="152">
        <v>0</v>
      </c>
      <c r="Q46" s="129">
        <v>0</v>
      </c>
      <c r="R46" s="150"/>
      <c r="S46" s="150"/>
      <c r="T46" s="150"/>
      <c r="U46" s="150"/>
      <c r="V46" s="150"/>
      <c r="W46" s="150"/>
      <c r="X46" s="150"/>
      <c r="Y46" s="150"/>
      <c r="Z46" s="150"/>
      <c r="AA46" s="150"/>
    </row>
    <row r="47" spans="1:27" ht="15.75" customHeight="1">
      <c r="A47" s="270"/>
      <c r="B47" s="44" t="s">
        <v>81</v>
      </c>
      <c r="C47" s="43"/>
      <c r="D47" s="43"/>
      <c r="E47" s="43"/>
      <c r="F47" s="70">
        <v>0</v>
      </c>
      <c r="G47" s="116">
        <v>0</v>
      </c>
      <c r="H47" s="70">
        <v>0</v>
      </c>
      <c r="I47" s="117">
        <v>0</v>
      </c>
      <c r="J47" s="70">
        <v>52</v>
      </c>
      <c r="K47" s="118">
        <v>22</v>
      </c>
      <c r="L47" s="70">
        <v>1</v>
      </c>
      <c r="M47" s="116">
        <v>1</v>
      </c>
      <c r="N47" s="70">
        <v>2</v>
      </c>
      <c r="O47" s="116">
        <v>2</v>
      </c>
      <c r="P47" s="70">
        <v>4982</v>
      </c>
      <c r="Q47" s="128">
        <v>5030</v>
      </c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5.75" customHeight="1">
      <c r="A48" s="271"/>
      <c r="B48" s="47" t="s">
        <v>82</v>
      </c>
      <c r="C48" s="31"/>
      <c r="D48" s="31"/>
      <c r="E48" s="31"/>
      <c r="F48" s="74">
        <v>0</v>
      </c>
      <c r="G48" s="158">
        <v>0</v>
      </c>
      <c r="H48" s="74">
        <v>0</v>
      </c>
      <c r="I48" s="159">
        <v>0</v>
      </c>
      <c r="J48" s="74">
        <v>52</v>
      </c>
      <c r="K48" s="160">
        <v>22</v>
      </c>
      <c r="L48" s="74">
        <v>1</v>
      </c>
      <c r="M48" s="158">
        <v>1</v>
      </c>
      <c r="N48" s="74">
        <v>2</v>
      </c>
      <c r="O48" s="158">
        <v>2</v>
      </c>
      <c r="P48" s="74">
        <v>4943</v>
      </c>
      <c r="Q48" s="140">
        <v>4896</v>
      </c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17" ht="15.75" customHeight="1">
      <c r="A49" s="13" t="s">
        <v>168</v>
      </c>
      <c r="Q49" s="6"/>
    </row>
    <row r="50" spans="1:17" ht="15.75" customHeight="1">
      <c r="A50" s="13"/>
      <c r="Q50" s="8"/>
    </row>
  </sheetData>
  <sheetProtection/>
  <mergeCells count="32">
    <mergeCell ref="N30:O30"/>
    <mergeCell ref="P30:Q30"/>
    <mergeCell ref="P25:P26"/>
    <mergeCell ref="L25:L26"/>
    <mergeCell ref="M25:M26"/>
    <mergeCell ref="A40:A44"/>
    <mergeCell ref="A45:A48"/>
    <mergeCell ref="P6:Q6"/>
    <mergeCell ref="L6:M6"/>
    <mergeCell ref="A8:A18"/>
    <mergeCell ref="A19:A27"/>
    <mergeCell ref="E25:E26"/>
    <mergeCell ref="F25:F26"/>
    <mergeCell ref="G25:G26"/>
    <mergeCell ref="Q25:Q26"/>
    <mergeCell ref="L30:M30"/>
    <mergeCell ref="A6:E7"/>
    <mergeCell ref="F6:G6"/>
    <mergeCell ref="H6:I6"/>
    <mergeCell ref="J6:K6"/>
    <mergeCell ref="A32:A39"/>
    <mergeCell ref="A30:E31"/>
    <mergeCell ref="F30:G30"/>
    <mergeCell ref="H30:I30"/>
    <mergeCell ref="J30:K30"/>
    <mergeCell ref="N6:O6"/>
    <mergeCell ref="K25:K26"/>
    <mergeCell ref="N25:N26"/>
    <mergeCell ref="O25:O26"/>
    <mergeCell ref="H25:H26"/>
    <mergeCell ref="I25:I26"/>
    <mergeCell ref="J25:J2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34">
      <selection activeCell="H14" sqref="H14"/>
    </sheetView>
  </sheetViews>
  <sheetFormatPr defaultColWidth="9" defaultRowHeight="14.25"/>
  <cols>
    <col min="1" max="2" width="3.69921875" style="2" customWidth="1"/>
    <col min="3" max="3" width="21.296875" style="2" customWidth="1"/>
    <col min="4" max="4" width="20" style="2" customWidth="1"/>
    <col min="5" max="14" width="12.69921875" style="2" customWidth="1"/>
    <col min="15" max="16384" width="9" style="2" customWidth="1"/>
  </cols>
  <sheetData>
    <row r="1" spans="1:4" ht="33.75" customHeight="1">
      <c r="A1" s="163" t="s">
        <v>0</v>
      </c>
      <c r="B1" s="163"/>
      <c r="C1" s="216" t="s">
        <v>249</v>
      </c>
      <c r="D1" s="217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245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297" t="s">
        <v>260</v>
      </c>
      <c r="F6" s="298"/>
      <c r="G6" s="297"/>
      <c r="H6" s="298"/>
      <c r="I6" s="221"/>
      <c r="J6" s="222"/>
      <c r="K6" s="297"/>
      <c r="L6" s="298"/>
      <c r="M6" s="297"/>
      <c r="N6" s="298"/>
    </row>
    <row r="7" spans="1:14" ht="15" customHeight="1">
      <c r="A7" s="59"/>
      <c r="B7" s="60"/>
      <c r="C7" s="60"/>
      <c r="D7" s="60"/>
      <c r="E7" s="223" t="s">
        <v>244</v>
      </c>
      <c r="F7" s="224" t="s">
        <v>2</v>
      </c>
      <c r="G7" s="223" t="s">
        <v>244</v>
      </c>
      <c r="H7" s="224" t="s">
        <v>2</v>
      </c>
      <c r="I7" s="223" t="s">
        <v>244</v>
      </c>
      <c r="J7" s="224" t="s">
        <v>2</v>
      </c>
      <c r="K7" s="223" t="s">
        <v>244</v>
      </c>
      <c r="L7" s="224" t="s">
        <v>2</v>
      </c>
      <c r="M7" s="223" t="s">
        <v>244</v>
      </c>
      <c r="N7" s="224" t="s">
        <v>2</v>
      </c>
    </row>
    <row r="8" spans="1:14" ht="18" customHeight="1">
      <c r="A8" s="254" t="s">
        <v>171</v>
      </c>
      <c r="B8" s="225" t="s">
        <v>172</v>
      </c>
      <c r="C8" s="226"/>
      <c r="D8" s="226"/>
      <c r="E8" s="227">
        <v>1</v>
      </c>
      <c r="F8" s="228">
        <v>1</v>
      </c>
      <c r="G8" s="227"/>
      <c r="H8" s="229"/>
      <c r="I8" s="227"/>
      <c r="J8" s="228"/>
      <c r="K8" s="227"/>
      <c r="L8" s="229"/>
      <c r="M8" s="227"/>
      <c r="N8" s="229"/>
    </row>
    <row r="9" spans="1:14" ht="18" customHeight="1">
      <c r="A9" s="255"/>
      <c r="B9" s="254" t="s">
        <v>173</v>
      </c>
      <c r="C9" s="182" t="s">
        <v>174</v>
      </c>
      <c r="D9" s="183"/>
      <c r="E9" s="230">
        <v>100</v>
      </c>
      <c r="F9" s="231">
        <v>100</v>
      </c>
      <c r="G9" s="230"/>
      <c r="H9" s="232"/>
      <c r="I9" s="230"/>
      <c r="J9" s="231"/>
      <c r="K9" s="230"/>
      <c r="L9" s="232"/>
      <c r="M9" s="230"/>
      <c r="N9" s="232"/>
    </row>
    <row r="10" spans="1:14" ht="18" customHeight="1">
      <c r="A10" s="255"/>
      <c r="B10" s="255"/>
      <c r="C10" s="44" t="s">
        <v>175</v>
      </c>
      <c r="D10" s="43"/>
      <c r="E10" s="233">
        <v>100</v>
      </c>
      <c r="F10" s="234">
        <v>100</v>
      </c>
      <c r="G10" s="233"/>
      <c r="H10" s="235"/>
      <c r="I10" s="233"/>
      <c r="J10" s="234"/>
      <c r="K10" s="233"/>
      <c r="L10" s="235"/>
      <c r="M10" s="233"/>
      <c r="N10" s="235"/>
    </row>
    <row r="11" spans="1:14" ht="18" customHeight="1">
      <c r="A11" s="255"/>
      <c r="B11" s="255"/>
      <c r="C11" s="44" t="s">
        <v>176</v>
      </c>
      <c r="D11" s="43"/>
      <c r="E11" s="233">
        <v>0</v>
      </c>
      <c r="F11" s="234">
        <v>0</v>
      </c>
      <c r="G11" s="233"/>
      <c r="H11" s="235"/>
      <c r="I11" s="233"/>
      <c r="J11" s="234"/>
      <c r="K11" s="233"/>
      <c r="L11" s="235"/>
      <c r="M11" s="233"/>
      <c r="N11" s="235"/>
    </row>
    <row r="12" spans="1:14" ht="18" customHeight="1">
      <c r="A12" s="255"/>
      <c r="B12" s="255"/>
      <c r="C12" s="44" t="s">
        <v>177</v>
      </c>
      <c r="D12" s="43"/>
      <c r="E12" s="233">
        <v>0</v>
      </c>
      <c r="F12" s="234">
        <v>0</v>
      </c>
      <c r="G12" s="233"/>
      <c r="H12" s="235"/>
      <c r="I12" s="233"/>
      <c r="J12" s="234"/>
      <c r="K12" s="233"/>
      <c r="L12" s="235"/>
      <c r="M12" s="233"/>
      <c r="N12" s="235"/>
    </row>
    <row r="13" spans="1:14" ht="18" customHeight="1">
      <c r="A13" s="255"/>
      <c r="B13" s="255"/>
      <c r="C13" s="44" t="s">
        <v>178</v>
      </c>
      <c r="D13" s="43"/>
      <c r="E13" s="233">
        <v>0</v>
      </c>
      <c r="F13" s="234">
        <v>0</v>
      </c>
      <c r="G13" s="233"/>
      <c r="H13" s="235"/>
      <c r="I13" s="233"/>
      <c r="J13" s="234"/>
      <c r="K13" s="233"/>
      <c r="L13" s="235"/>
      <c r="M13" s="233"/>
      <c r="N13" s="235"/>
    </row>
    <row r="14" spans="1:14" ht="18" customHeight="1">
      <c r="A14" s="256"/>
      <c r="B14" s="256"/>
      <c r="C14" s="47" t="s">
        <v>179</v>
      </c>
      <c r="D14" s="31"/>
      <c r="E14" s="236">
        <v>0</v>
      </c>
      <c r="F14" s="237">
        <v>0</v>
      </c>
      <c r="G14" s="236"/>
      <c r="H14" s="238"/>
      <c r="I14" s="236"/>
      <c r="J14" s="237"/>
      <c r="K14" s="236"/>
      <c r="L14" s="238"/>
      <c r="M14" s="236"/>
      <c r="N14" s="238"/>
    </row>
    <row r="15" spans="1:14" ht="18" customHeight="1">
      <c r="A15" s="296" t="s">
        <v>180</v>
      </c>
      <c r="B15" s="254" t="s">
        <v>181</v>
      </c>
      <c r="C15" s="182" t="s">
        <v>182</v>
      </c>
      <c r="D15" s="183"/>
      <c r="E15" s="239">
        <v>9984</v>
      </c>
      <c r="F15" s="240">
        <v>8034</v>
      </c>
      <c r="G15" s="239"/>
      <c r="H15" s="157"/>
      <c r="I15" s="239"/>
      <c r="J15" s="240"/>
      <c r="K15" s="239"/>
      <c r="L15" s="157"/>
      <c r="M15" s="239"/>
      <c r="N15" s="157"/>
    </row>
    <row r="16" spans="1:14" ht="18" customHeight="1">
      <c r="A16" s="255"/>
      <c r="B16" s="255"/>
      <c r="C16" s="44" t="s">
        <v>183</v>
      </c>
      <c r="D16" s="43"/>
      <c r="E16" s="70">
        <v>1802</v>
      </c>
      <c r="F16" s="117">
        <v>2314</v>
      </c>
      <c r="G16" s="70"/>
      <c r="H16" s="128"/>
      <c r="I16" s="70"/>
      <c r="J16" s="117"/>
      <c r="K16" s="70"/>
      <c r="L16" s="128"/>
      <c r="M16" s="70"/>
      <c r="N16" s="128"/>
    </row>
    <row r="17" spans="1:14" ht="18" customHeight="1">
      <c r="A17" s="255"/>
      <c r="B17" s="255"/>
      <c r="C17" s="44" t="s">
        <v>184</v>
      </c>
      <c r="D17" s="43"/>
      <c r="E17" s="70">
        <v>0</v>
      </c>
      <c r="F17" s="117">
        <v>0</v>
      </c>
      <c r="G17" s="70"/>
      <c r="H17" s="128"/>
      <c r="I17" s="70"/>
      <c r="J17" s="117"/>
      <c r="K17" s="70"/>
      <c r="L17" s="128"/>
      <c r="M17" s="70"/>
      <c r="N17" s="128"/>
    </row>
    <row r="18" spans="1:14" ht="18" customHeight="1">
      <c r="A18" s="255"/>
      <c r="B18" s="256"/>
      <c r="C18" s="47" t="s">
        <v>185</v>
      </c>
      <c r="D18" s="31"/>
      <c r="E18" s="73">
        <v>11786</v>
      </c>
      <c r="F18" s="241">
        <v>10348</v>
      </c>
      <c r="G18" s="73"/>
      <c r="H18" s="241"/>
      <c r="I18" s="73"/>
      <c r="J18" s="241"/>
      <c r="K18" s="73"/>
      <c r="L18" s="241"/>
      <c r="M18" s="73"/>
      <c r="N18" s="241"/>
    </row>
    <row r="19" spans="1:14" ht="18" customHeight="1">
      <c r="A19" s="255"/>
      <c r="B19" s="254" t="s">
        <v>186</v>
      </c>
      <c r="C19" s="182" t="s">
        <v>187</v>
      </c>
      <c r="D19" s="183"/>
      <c r="E19" s="156">
        <v>17</v>
      </c>
      <c r="F19" s="157">
        <v>11</v>
      </c>
      <c r="G19" s="156"/>
      <c r="H19" s="157"/>
      <c r="I19" s="156"/>
      <c r="J19" s="157"/>
      <c r="K19" s="156"/>
      <c r="L19" s="157"/>
      <c r="M19" s="156"/>
      <c r="N19" s="157"/>
    </row>
    <row r="20" spans="1:14" ht="18" customHeight="1">
      <c r="A20" s="255"/>
      <c r="B20" s="255"/>
      <c r="C20" s="44" t="s">
        <v>188</v>
      </c>
      <c r="D20" s="43"/>
      <c r="E20" s="69">
        <v>7264</v>
      </c>
      <c r="F20" s="128">
        <v>5938</v>
      </c>
      <c r="G20" s="69"/>
      <c r="H20" s="128"/>
      <c r="I20" s="69"/>
      <c r="J20" s="128"/>
      <c r="K20" s="69"/>
      <c r="L20" s="128"/>
      <c r="M20" s="69"/>
      <c r="N20" s="128"/>
    </row>
    <row r="21" spans="1:14" s="246" customFormat="1" ht="18" customHeight="1">
      <c r="A21" s="255"/>
      <c r="B21" s="255"/>
      <c r="C21" s="242" t="s">
        <v>189</v>
      </c>
      <c r="D21" s="243"/>
      <c r="E21" s="244">
        <v>0</v>
      </c>
      <c r="F21" s="245">
        <v>0</v>
      </c>
      <c r="G21" s="244"/>
      <c r="H21" s="245"/>
      <c r="I21" s="244"/>
      <c r="J21" s="245"/>
      <c r="K21" s="244"/>
      <c r="L21" s="245"/>
      <c r="M21" s="244"/>
      <c r="N21" s="245"/>
    </row>
    <row r="22" spans="1:14" ht="18" customHeight="1">
      <c r="A22" s="255"/>
      <c r="B22" s="256"/>
      <c r="C22" s="11" t="s">
        <v>190</v>
      </c>
      <c r="D22" s="12"/>
      <c r="E22" s="73">
        <v>7281</v>
      </c>
      <c r="F22" s="140">
        <v>5949</v>
      </c>
      <c r="G22" s="73"/>
      <c r="H22" s="140"/>
      <c r="I22" s="73"/>
      <c r="J22" s="140"/>
      <c r="K22" s="73"/>
      <c r="L22" s="140"/>
      <c r="M22" s="73"/>
      <c r="N22" s="140"/>
    </row>
    <row r="23" spans="1:14" ht="18" customHeight="1">
      <c r="A23" s="255"/>
      <c r="B23" s="254" t="s">
        <v>191</v>
      </c>
      <c r="C23" s="182" t="s">
        <v>192</v>
      </c>
      <c r="D23" s="183"/>
      <c r="E23" s="156">
        <v>100</v>
      </c>
      <c r="F23" s="157">
        <v>100</v>
      </c>
      <c r="G23" s="156"/>
      <c r="H23" s="157"/>
      <c r="I23" s="156"/>
      <c r="J23" s="157"/>
      <c r="K23" s="156"/>
      <c r="L23" s="157"/>
      <c r="M23" s="156"/>
      <c r="N23" s="157"/>
    </row>
    <row r="24" spans="1:14" ht="18" customHeight="1">
      <c r="A24" s="255"/>
      <c r="B24" s="255"/>
      <c r="C24" s="44" t="s">
        <v>193</v>
      </c>
      <c r="D24" s="43"/>
      <c r="E24" s="69">
        <v>4404</v>
      </c>
      <c r="F24" s="128">
        <v>4299</v>
      </c>
      <c r="G24" s="69"/>
      <c r="H24" s="128"/>
      <c r="I24" s="69"/>
      <c r="J24" s="128"/>
      <c r="K24" s="69"/>
      <c r="L24" s="128"/>
      <c r="M24" s="69"/>
      <c r="N24" s="128"/>
    </row>
    <row r="25" spans="1:14" ht="18" customHeight="1">
      <c r="A25" s="255"/>
      <c r="B25" s="255"/>
      <c r="C25" s="44" t="s">
        <v>194</v>
      </c>
      <c r="D25" s="43"/>
      <c r="E25" s="69">
        <v>0</v>
      </c>
      <c r="F25" s="128">
        <v>0</v>
      </c>
      <c r="G25" s="69"/>
      <c r="H25" s="128"/>
      <c r="I25" s="69"/>
      <c r="J25" s="128"/>
      <c r="K25" s="69"/>
      <c r="L25" s="128"/>
      <c r="M25" s="69"/>
      <c r="N25" s="128"/>
    </row>
    <row r="26" spans="1:14" ht="18" customHeight="1">
      <c r="A26" s="255"/>
      <c r="B26" s="256"/>
      <c r="C26" s="45" t="s">
        <v>195</v>
      </c>
      <c r="D26" s="46"/>
      <c r="E26" s="71">
        <v>4504</v>
      </c>
      <c r="F26" s="140">
        <v>4399</v>
      </c>
      <c r="G26" s="71"/>
      <c r="H26" s="140"/>
      <c r="I26" s="159"/>
      <c r="J26" s="140"/>
      <c r="K26" s="71"/>
      <c r="L26" s="140"/>
      <c r="M26" s="71"/>
      <c r="N26" s="140"/>
    </row>
    <row r="27" spans="1:14" ht="18" customHeight="1">
      <c r="A27" s="256"/>
      <c r="B27" s="47" t="s">
        <v>196</v>
      </c>
      <c r="C27" s="31"/>
      <c r="D27" s="31"/>
      <c r="E27" s="247">
        <v>11786</v>
      </c>
      <c r="F27" s="140">
        <v>10348</v>
      </c>
      <c r="G27" s="73"/>
      <c r="H27" s="140"/>
      <c r="I27" s="247"/>
      <c r="J27" s="140"/>
      <c r="K27" s="73"/>
      <c r="L27" s="140"/>
      <c r="M27" s="73"/>
      <c r="N27" s="140"/>
    </row>
    <row r="28" spans="1:14" ht="18" customHeight="1">
      <c r="A28" s="254" t="s">
        <v>197</v>
      </c>
      <c r="B28" s="254" t="s">
        <v>198</v>
      </c>
      <c r="C28" s="182" t="s">
        <v>199</v>
      </c>
      <c r="D28" s="248" t="s">
        <v>41</v>
      </c>
      <c r="E28" s="156">
        <v>3018</v>
      </c>
      <c r="F28" s="157">
        <v>4800</v>
      </c>
      <c r="G28" s="156"/>
      <c r="H28" s="157"/>
      <c r="I28" s="156"/>
      <c r="J28" s="157"/>
      <c r="K28" s="156"/>
      <c r="L28" s="157"/>
      <c r="M28" s="156"/>
      <c r="N28" s="157"/>
    </row>
    <row r="29" spans="1:14" ht="18" customHeight="1">
      <c r="A29" s="255"/>
      <c r="B29" s="255"/>
      <c r="C29" s="44" t="s">
        <v>200</v>
      </c>
      <c r="D29" s="249" t="s">
        <v>42</v>
      </c>
      <c r="E29" s="69">
        <v>2914</v>
      </c>
      <c r="F29" s="128">
        <v>4696</v>
      </c>
      <c r="G29" s="69"/>
      <c r="H29" s="128"/>
      <c r="I29" s="69"/>
      <c r="J29" s="128"/>
      <c r="K29" s="69"/>
      <c r="L29" s="128"/>
      <c r="M29" s="69"/>
      <c r="N29" s="128"/>
    </row>
    <row r="30" spans="1:14" ht="18" customHeight="1">
      <c r="A30" s="255"/>
      <c r="B30" s="255"/>
      <c r="C30" s="44" t="s">
        <v>201</v>
      </c>
      <c r="D30" s="249" t="s">
        <v>202</v>
      </c>
      <c r="E30" s="69">
        <v>63</v>
      </c>
      <c r="F30" s="128">
        <v>67</v>
      </c>
      <c r="G30" s="70"/>
      <c r="H30" s="128"/>
      <c r="I30" s="69"/>
      <c r="J30" s="128"/>
      <c r="K30" s="69"/>
      <c r="L30" s="128"/>
      <c r="M30" s="69"/>
      <c r="N30" s="128"/>
    </row>
    <row r="31" spans="1:15" ht="18" customHeight="1">
      <c r="A31" s="255"/>
      <c r="B31" s="255"/>
      <c r="C31" s="11" t="s">
        <v>203</v>
      </c>
      <c r="D31" s="250" t="s">
        <v>204</v>
      </c>
      <c r="E31" s="73">
        <f aca="true" t="shared" si="0" ref="E31:N31">E28-E29-E30</f>
        <v>41</v>
      </c>
      <c r="F31" s="241">
        <f t="shared" si="0"/>
        <v>37</v>
      </c>
      <c r="G31" s="73">
        <f t="shared" si="0"/>
        <v>0</v>
      </c>
      <c r="H31" s="241">
        <f t="shared" si="0"/>
        <v>0</v>
      </c>
      <c r="I31" s="73">
        <f t="shared" si="0"/>
        <v>0</v>
      </c>
      <c r="J31" s="251">
        <f t="shared" si="0"/>
        <v>0</v>
      </c>
      <c r="K31" s="73">
        <f t="shared" si="0"/>
        <v>0</v>
      </c>
      <c r="L31" s="251">
        <f t="shared" si="0"/>
        <v>0</v>
      </c>
      <c r="M31" s="73">
        <f t="shared" si="0"/>
        <v>0</v>
      </c>
      <c r="N31" s="241">
        <f t="shared" si="0"/>
        <v>0</v>
      </c>
      <c r="O31" s="7"/>
    </row>
    <row r="32" spans="1:14" ht="18" customHeight="1">
      <c r="A32" s="255"/>
      <c r="B32" s="255"/>
      <c r="C32" s="182" t="s">
        <v>205</v>
      </c>
      <c r="D32" s="248" t="s">
        <v>206</v>
      </c>
      <c r="E32" s="156">
        <v>71</v>
      </c>
      <c r="F32" s="157">
        <v>70</v>
      </c>
      <c r="G32" s="156"/>
      <c r="H32" s="157"/>
      <c r="I32" s="156"/>
      <c r="J32" s="157"/>
      <c r="K32" s="156"/>
      <c r="L32" s="157"/>
      <c r="M32" s="156"/>
      <c r="N32" s="157"/>
    </row>
    <row r="33" spans="1:14" ht="18" customHeight="1">
      <c r="A33" s="255"/>
      <c r="B33" s="255"/>
      <c r="C33" s="44" t="s">
        <v>207</v>
      </c>
      <c r="D33" s="249" t="s">
        <v>208</v>
      </c>
      <c r="E33" s="69">
        <v>6</v>
      </c>
      <c r="F33" s="128">
        <v>5</v>
      </c>
      <c r="G33" s="69"/>
      <c r="H33" s="128"/>
      <c r="I33" s="69"/>
      <c r="J33" s="128"/>
      <c r="K33" s="69"/>
      <c r="L33" s="128"/>
      <c r="M33" s="69"/>
      <c r="N33" s="128"/>
    </row>
    <row r="34" spans="1:14" ht="18" customHeight="1">
      <c r="A34" s="255"/>
      <c r="B34" s="256"/>
      <c r="C34" s="11" t="s">
        <v>209</v>
      </c>
      <c r="D34" s="250" t="s">
        <v>210</v>
      </c>
      <c r="E34" s="73">
        <f aca="true" t="shared" si="1" ref="E34:N34">E31+E32-E33</f>
        <v>106</v>
      </c>
      <c r="F34" s="140">
        <f t="shared" si="1"/>
        <v>102</v>
      </c>
      <c r="G34" s="73">
        <f t="shared" si="1"/>
        <v>0</v>
      </c>
      <c r="H34" s="140">
        <f t="shared" si="1"/>
        <v>0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55"/>
      <c r="B35" s="254" t="s">
        <v>211</v>
      </c>
      <c r="C35" s="182" t="s">
        <v>212</v>
      </c>
      <c r="D35" s="248" t="s">
        <v>213</v>
      </c>
      <c r="E35" s="156">
        <v>0</v>
      </c>
      <c r="F35" s="157">
        <v>0</v>
      </c>
      <c r="G35" s="156"/>
      <c r="H35" s="157"/>
      <c r="I35" s="156"/>
      <c r="J35" s="157"/>
      <c r="K35" s="156"/>
      <c r="L35" s="157"/>
      <c r="M35" s="156"/>
      <c r="N35" s="157"/>
    </row>
    <row r="36" spans="1:14" ht="18" customHeight="1">
      <c r="A36" s="255"/>
      <c r="B36" s="255"/>
      <c r="C36" s="44" t="s">
        <v>214</v>
      </c>
      <c r="D36" s="249" t="s">
        <v>215</v>
      </c>
      <c r="E36" s="69">
        <v>0</v>
      </c>
      <c r="F36" s="128">
        <v>1400</v>
      </c>
      <c r="G36" s="69"/>
      <c r="H36" s="128"/>
      <c r="I36" s="69"/>
      <c r="J36" s="128"/>
      <c r="K36" s="69"/>
      <c r="L36" s="128"/>
      <c r="M36" s="69"/>
      <c r="N36" s="128"/>
    </row>
    <row r="37" spans="1:14" ht="18" customHeight="1">
      <c r="A37" s="255"/>
      <c r="B37" s="255"/>
      <c r="C37" s="44" t="s">
        <v>216</v>
      </c>
      <c r="D37" s="249" t="s">
        <v>217</v>
      </c>
      <c r="E37" s="69">
        <f aca="true" t="shared" si="2" ref="E37:N37">E34+E35-E36</f>
        <v>106</v>
      </c>
      <c r="F37" s="128">
        <f t="shared" si="2"/>
        <v>-1298</v>
      </c>
      <c r="G37" s="69">
        <f t="shared" si="2"/>
        <v>0</v>
      </c>
      <c r="H37" s="128">
        <f t="shared" si="2"/>
        <v>0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55"/>
      <c r="B38" s="255"/>
      <c r="C38" s="44" t="s">
        <v>218</v>
      </c>
      <c r="D38" s="249" t="s">
        <v>219</v>
      </c>
      <c r="E38" s="69"/>
      <c r="F38" s="128"/>
      <c r="G38" s="69"/>
      <c r="H38" s="128"/>
      <c r="I38" s="69"/>
      <c r="J38" s="128"/>
      <c r="K38" s="69"/>
      <c r="L38" s="128"/>
      <c r="M38" s="69"/>
      <c r="N38" s="128"/>
    </row>
    <row r="39" spans="1:14" ht="18" customHeight="1">
      <c r="A39" s="255"/>
      <c r="B39" s="255"/>
      <c r="C39" s="44" t="s">
        <v>220</v>
      </c>
      <c r="D39" s="249" t="s">
        <v>221</v>
      </c>
      <c r="E39" s="69"/>
      <c r="F39" s="128"/>
      <c r="G39" s="69"/>
      <c r="H39" s="128"/>
      <c r="I39" s="69"/>
      <c r="J39" s="128"/>
      <c r="K39" s="69"/>
      <c r="L39" s="128"/>
      <c r="M39" s="69"/>
      <c r="N39" s="128"/>
    </row>
    <row r="40" spans="1:14" ht="18" customHeight="1">
      <c r="A40" s="255"/>
      <c r="B40" s="255"/>
      <c r="C40" s="44" t="s">
        <v>222</v>
      </c>
      <c r="D40" s="249" t="s">
        <v>223</v>
      </c>
      <c r="E40" s="69"/>
      <c r="F40" s="128"/>
      <c r="G40" s="69"/>
      <c r="H40" s="128"/>
      <c r="I40" s="69"/>
      <c r="J40" s="128"/>
      <c r="K40" s="69"/>
      <c r="L40" s="128"/>
      <c r="M40" s="69"/>
      <c r="N40" s="128"/>
    </row>
    <row r="41" spans="1:14" ht="18" customHeight="1">
      <c r="A41" s="255"/>
      <c r="B41" s="255"/>
      <c r="C41" s="194" t="s">
        <v>224</v>
      </c>
      <c r="D41" s="249" t="s">
        <v>225</v>
      </c>
      <c r="E41" s="69">
        <f aca="true" t="shared" si="3" ref="E41:N41">E34+E35-E36-E40</f>
        <v>106</v>
      </c>
      <c r="F41" s="128">
        <f t="shared" si="3"/>
        <v>-1298</v>
      </c>
      <c r="G41" s="69">
        <f t="shared" si="3"/>
        <v>0</v>
      </c>
      <c r="H41" s="128">
        <f t="shared" si="3"/>
        <v>0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55"/>
      <c r="B42" s="255"/>
      <c r="C42" s="299" t="s">
        <v>226</v>
      </c>
      <c r="D42" s="300"/>
      <c r="E42" s="70">
        <f aca="true" t="shared" si="4" ref="E42:N42">E37+E38-E39-E40</f>
        <v>106</v>
      </c>
      <c r="F42" s="116">
        <f t="shared" si="4"/>
        <v>-1298</v>
      </c>
      <c r="G42" s="70">
        <f t="shared" si="4"/>
        <v>0</v>
      </c>
      <c r="H42" s="116">
        <f t="shared" si="4"/>
        <v>0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55"/>
      <c r="B43" s="255"/>
      <c r="C43" s="44" t="s">
        <v>227</v>
      </c>
      <c r="D43" s="249" t="s">
        <v>228</v>
      </c>
      <c r="E43" s="69"/>
      <c r="F43" s="128"/>
      <c r="G43" s="69"/>
      <c r="H43" s="128"/>
      <c r="I43" s="69"/>
      <c r="J43" s="128"/>
      <c r="K43" s="69"/>
      <c r="L43" s="128"/>
      <c r="M43" s="69"/>
      <c r="N43" s="128"/>
    </row>
    <row r="44" spans="1:14" ht="18" customHeight="1">
      <c r="A44" s="256"/>
      <c r="B44" s="256"/>
      <c r="C44" s="11" t="s">
        <v>229</v>
      </c>
      <c r="D44" s="98" t="s">
        <v>230</v>
      </c>
      <c r="E44" s="73">
        <f aca="true" t="shared" si="5" ref="E44:N44">E41+E43</f>
        <v>106</v>
      </c>
      <c r="F44" s="140">
        <f t="shared" si="5"/>
        <v>-1298</v>
      </c>
      <c r="G44" s="73">
        <f t="shared" si="5"/>
        <v>0</v>
      </c>
      <c r="H44" s="140">
        <f t="shared" si="5"/>
        <v>0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2.75">
      <c r="A47" s="252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3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2016-08-04T01:54:38Z</cp:lastPrinted>
  <dcterms:created xsi:type="dcterms:W3CDTF">1999-07-06T05:17:05Z</dcterms:created>
  <dcterms:modified xsi:type="dcterms:W3CDTF">2016-08-04T01:54:40Z</dcterms:modified>
  <cp:category/>
  <cp:version/>
  <cp:contentType/>
  <cp:contentStatus/>
</cp:coreProperties>
</file>