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5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<sst xmlns="http://schemas.openxmlformats.org/spreadsheetml/2006/main" count="454" uniqueCount="256">
  <si>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</si>
  <si>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</si>
  <si>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</si>
  <si>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</si>
  <si>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</si>
  <si>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</si>
  <si>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</si>
  <si>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</si>
  <si>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</si>
  <si>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</si>
  <si>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</si>
  <si>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</si>
  <si>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</si>
  <si>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</si>
  <si>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</si>
  <si>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</si>
  <si>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</si>
  <si>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</si>
  <si>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</si>
  <si>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</si>
  <si>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</si>
  <si>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</si>
  <si>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</si>
  <si>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</si>
  <si>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</si>
  <si>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</si>
  <si>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</si>
  <si>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</si>
  <si>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</si>
  <si>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</si>
  <si>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</si>
  <si>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</si>
  <si>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</si>
  <si>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</si>
  <si>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</si>
  <si>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</si>
  <si>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</si>
  <si>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</si>
  <si>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</si>
  <si>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</si>
  <si>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</si>
  <si>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</si>
  <si>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</si>
  <si>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</si>
  <si>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</si>
  <si>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</si>
  <si>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</si>
  <si>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</si>
  <si>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</si>
  <si>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</si>
  <si>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</si>
  <si>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</si>
  <si>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</si>
  <si>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</si>
  <si>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</si>
  <si>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</si>
  <si>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</si>
  <si>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</si>
  <si>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</si>
  <si>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</si>
  <si>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</si>
  <si>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</si>
  <si>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</si>
  <si>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</si>
  <si>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</si>
  <si>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</si>
  <si>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</si>
  <si>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</si>
  <si>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</si>
  <si>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</si>
  <si>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</si>
  <si>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</si>
  <si>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</si>
  <si>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</si>
  <si>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</si>
  <si>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</si>
  <si>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</si>
  <si>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</si>
  <si>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</si>
  <si>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</si>
  <si>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</si>
  <si>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</si>
  <si>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</si>
  <si>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</si>
  <si>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</si>
  <si>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</si>
  <si>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</si>
  <si>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</si>
  <si>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</si>
  <si>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</si>
  <si>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</si>
  <si>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</si>
  <si>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</si>
  <si>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</si>
  <si>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</si>
  <si>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</si>
  <si>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</si>
  <si>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</si>
  <si>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</si>
  <si>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</si>
  <si>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</si>
  <si>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</si>
  <si>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</si>
  <si>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</si>
  <si>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</si>
  <si>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</si>
  <si>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</si>
  <si>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</si>
  <si>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</si>
  <si>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</si>
  <si>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</si>
  <si>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</si>
  <si>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</si>
  <si>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</si>
  <si>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</si>
  <si>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</si>
  <si>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</si>
  <si>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</si>
  <si>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</si>
  <si>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うち一般財源総額</t>
  </si>
  <si>
    <t>歳出総額</t>
  </si>
  <si>
    <t>歳入歳出差引</t>
  </si>
  <si>
    <t>翌年度への繰越財源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</si>
  <si>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</si>
  <si>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</si>
  <si>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</si>
  <si>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</si>
  <si>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</si>
  <si>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</si>
  <si>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</si>
  <si>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地方債現在高の一般財源総額比</t>
  </si>
  <si>
    <t>後年度財政負担の一般財源総額比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</si>
  <si>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</si>
  <si>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</si>
  <si>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</si>
  <si>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</si>
  <si>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</si>
  <si>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</si>
  <si>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</si>
  <si>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</si>
  <si>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</si>
  <si>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</si>
  <si>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</si>
  <si>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</si>
  <si>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</si>
  <si>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</si>
  <si>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</si>
  <si>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</si>
  <si>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</si>
  <si>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</si>
  <si>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</si>
  <si>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</si>
  <si>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</si>
  <si>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</si>
  <si>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</si>
  <si>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</si>
  <si>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</si>
  <si>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</si>
  <si>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</si>
  <si>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</si>
  <si>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</si>
  <si>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</si>
  <si>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</si>
  <si>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</si>
  <si>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</si>
  <si>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</si>
  <si>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</si>
  <si>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</si>
  <si>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</si>
  <si>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</si>
  <si>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</si>
  <si>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</si>
  <si>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</si>
  <si>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</si>
  <si>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</si>
  <si>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</si>
  <si>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</si>
  <si>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</si>
  <si>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</si>
  <si>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</si>
  <si>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</si>
  <si>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</si>
  <si>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</si>
  <si>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</si>
  <si>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</si>
  <si>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</si>
  <si>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</si>
  <si>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</si>
  <si>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</si>
  <si>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</si>
  <si>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</si>
  <si>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</si>
  <si>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</si>
  <si>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</si>
  <si>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</si>
  <si>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</si>
  <si>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</si>
  <si>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</si>
  <si>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</si>
  <si>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</si>
  <si>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</si>
  <si>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</si>
  <si>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</si>
  <si>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</si>
  <si>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</si>
  <si>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</si>
  <si>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</si>
  <si>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</si>
  <si>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</si>
  <si>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</si>
  <si>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</si>
  <si>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</si>
  <si>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</si>
  <si>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</si>
  <si>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</si>
  <si>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</si>
  <si>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</si>
  <si>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</si>
  <si>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</si>
  <si>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</si>
  <si>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</si>
  <si>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石川県</t>
  </si>
  <si>
    <t>水道用水供給事業会計</t>
  </si>
  <si>
    <t>中央病院事業会計</t>
  </si>
  <si>
    <t>高松病院事業会計</t>
  </si>
  <si>
    <t>港湾土地造成事業会計</t>
  </si>
  <si>
    <t>港湾整備事業</t>
  </si>
  <si>
    <t>流域下水道事業</t>
  </si>
  <si>
    <t>-</t>
  </si>
  <si>
    <t>－</t>
  </si>
  <si>
    <t>水道用水供給事業会計</t>
  </si>
  <si>
    <t>中央病院事業会計</t>
  </si>
  <si>
    <t>高松病院事業会計</t>
  </si>
  <si>
    <t>港湾土地造成事業会計</t>
  </si>
  <si>
    <t>港湾整備事業</t>
  </si>
  <si>
    <t>流域下水道事業</t>
  </si>
  <si>
    <t>－</t>
  </si>
  <si>
    <t>-</t>
  </si>
  <si>
    <t>石川県</t>
  </si>
  <si>
    <t>(a)</t>
  </si>
  <si>
    <t>実質収支</t>
  </si>
  <si>
    <t>(f=d+e-c)</t>
  </si>
  <si>
    <t>(e/b)</t>
  </si>
  <si>
    <t>(f/b)</t>
  </si>
  <si>
    <t>－</t>
  </si>
  <si>
    <t>（注）原則として表示単位未満を四捨五入して端数調整していないため、合計等と一致しない場合がある。</t>
  </si>
  <si>
    <t>石川県</t>
  </si>
  <si>
    <t>５.第三セクター(公社・株式会社形態の三セク)の状況</t>
  </si>
  <si>
    <t>土地開発公社</t>
  </si>
  <si>
    <t>ＩＲいしかわ鉄道</t>
  </si>
  <si>
    <t>(c)</t>
  </si>
  <si>
    <t>(d=a-b-c)</t>
  </si>
  <si>
    <t>(e)</t>
  </si>
  <si>
    <t>(f)</t>
  </si>
  <si>
    <t>(g=d+e-f)</t>
  </si>
  <si>
    <t>(h)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</si>
</sst>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217" fontId="0" fillId="0" borderId="39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10" xfId="48" applyNumberFormat="1" applyBorder="1" applyAlignment="1">
      <alignment vertical="center"/>
    </xf>
    <xf numFmtId="217" fontId="0" fillId="0" borderId="73" xfId="48" applyNumberFormat="1" applyFont="1" applyFill="1" applyBorder="1" applyAlignment="1">
      <alignment vertical="center"/>
    </xf>
    <xf numFmtId="217" fontId="0" fillId="0" borderId="74" xfId="48" applyNumberFormat="1" applyFont="1" applyFill="1" applyBorder="1" applyAlignment="1">
      <alignment vertical="center"/>
    </xf>
    <xf numFmtId="217" fontId="0" fillId="0" borderId="75" xfId="48" applyNumberFormat="1" applyFont="1" applyFill="1" applyBorder="1" applyAlignment="1">
      <alignment vertical="center"/>
    </xf>
    <xf numFmtId="217" fontId="0" fillId="0" borderId="76" xfId="48" applyNumberFormat="1" applyFont="1" applyFill="1" applyBorder="1" applyAlignment="1">
      <alignment vertical="center"/>
    </xf>
    <xf numFmtId="217" fontId="0" fillId="0" borderId="76" xfId="0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Border="1" applyAlignment="1">
      <alignment vertical="center"/>
    </xf>
    <xf numFmtId="217" fontId="0" fillId="0" borderId="26" xfId="48" applyNumberFormat="1" applyFont="1" applyFill="1" applyBorder="1" applyAlignment="1">
      <alignment vertical="center"/>
    </xf>
    <xf numFmtId="217" fontId="0" fillId="0" borderId="77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36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 quotePrefix="1">
      <alignment horizontal="right" vertical="center"/>
    </xf>
    <xf numFmtId="217" fontId="0" fillId="0" borderId="78" xfId="48" applyNumberFormat="1" applyFont="1" applyFill="1" applyBorder="1" applyAlignment="1" quotePrefix="1">
      <alignment horizontal="right"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2" xfId="0" applyNumberFormat="1" applyFont="1" applyFill="1" applyBorder="1" applyAlignment="1">
      <alignment vertical="center"/>
    </xf>
    <xf numFmtId="217" fontId="0" fillId="0" borderId="51" xfId="0" applyNumberFormat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42" xfId="48" applyNumberFormat="1" applyFont="1" applyBorder="1" applyAlignment="1" quotePrefix="1">
      <alignment horizontal="right" vertical="center"/>
    </xf>
    <xf numFmtId="217" fontId="0" fillId="0" borderId="47" xfId="48" applyNumberFormat="1" applyFont="1" applyBorder="1" applyAlignment="1" quotePrefix="1">
      <alignment horizontal="right" vertical="center"/>
    </xf>
    <xf numFmtId="0" fontId="4" fillId="0" borderId="15" xfId="0" applyNumberFormat="1" applyFont="1" applyBorder="1" applyAlignment="1">
      <alignment horizontal="center" vertical="center" shrinkToFit="1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15" xfId="48" applyNumberFormat="1" applyFont="1" applyBorder="1" applyAlignment="1">
      <alignment horizontal="right" vertical="center"/>
    </xf>
    <xf numFmtId="218" fontId="0" fillId="0" borderId="60" xfId="48" applyNumberFormat="1" applyFont="1" applyBorder="1" applyAlignment="1">
      <alignment horizontal="right" vertical="center"/>
    </xf>
    <xf numFmtId="218" fontId="0" fillId="0" borderId="62" xfId="48" applyNumberFormat="1" applyFont="1" applyBorder="1" applyAlignment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2</xdr:row>
      <xdr:rowOff>57150</xdr:rowOff>
    </xdr:from>
    <xdr:ext cx="2400300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6315075" y="666750"/>
          <a:ext cx="2400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土地開発公社：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H26.3.31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解散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45" sqref="I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6" t="s">
        <v>0</v>
      </c>
      <c r="B1" s="56"/>
      <c r="C1" s="56"/>
      <c r="D1" s="56"/>
      <c r="E1" s="100" t="s">
        <v>221</v>
      </c>
      <c r="F1" s="1"/>
    </row>
    <row r="3" ht="14.25">
      <c r="A3" s="27" t="s">
        <v>93</v>
      </c>
    </row>
    <row r="5" spans="1:5" ht="13.5">
      <c r="A5" s="57" t="s">
        <v>210</v>
      </c>
      <c r="B5" s="57"/>
      <c r="C5" s="57"/>
      <c r="D5" s="57"/>
      <c r="E5" s="57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211</v>
      </c>
      <c r="G7" s="22"/>
      <c r="H7" s="38" t="s">
        <v>2</v>
      </c>
      <c r="I7" s="40" t="s">
        <v>22</v>
      </c>
    </row>
    <row r="8" spans="1:9" ht="16.5" customHeight="1">
      <c r="A8" s="58"/>
      <c r="B8" s="59"/>
      <c r="C8" s="59"/>
      <c r="D8" s="59"/>
      <c r="E8" s="59"/>
      <c r="F8" s="18" t="s">
        <v>91</v>
      </c>
      <c r="G8" s="26" t="s">
        <v>3</v>
      </c>
      <c r="H8" s="39"/>
      <c r="I8" s="41"/>
    </row>
    <row r="9" spans="1:11" ht="18" customHeight="1">
      <c r="A9" s="250" t="s">
        <v>88</v>
      </c>
      <c r="B9" s="250" t="s">
        <v>90</v>
      </c>
      <c r="C9" s="54" t="s">
        <v>4</v>
      </c>
      <c r="D9" s="55"/>
      <c r="E9" s="55"/>
      <c r="F9" s="63">
        <v>157400</v>
      </c>
      <c r="G9" s="73">
        <f>F9/$F$27*100</f>
        <v>28.413800011501273</v>
      </c>
      <c r="H9" s="64">
        <v>151200</v>
      </c>
      <c r="I9" s="78">
        <f>(F9/H9-1)*100</f>
        <v>4.100529100529093</v>
      </c>
      <c r="K9" s="106"/>
    </row>
    <row r="10" spans="1:9" ht="18" customHeight="1">
      <c r="A10" s="251"/>
      <c r="B10" s="251"/>
      <c r="C10" s="7"/>
      <c r="D10" s="51" t="s">
        <v>23</v>
      </c>
      <c r="E10" s="52"/>
      <c r="F10" s="297">
        <v>47511</v>
      </c>
      <c r="G10" s="74">
        <f aca="true" t="shared" si="0" ref="G10:G27">F10/$F$27*100</f>
        <v>8.576671234729586</v>
      </c>
      <c r="H10" s="66">
        <v>47140</v>
      </c>
      <c r="I10" s="79">
        <f aca="true" t="shared" si="1" ref="I10:I27">(F10/H10-1)*100</f>
        <v>0.7870173949936277</v>
      </c>
    </row>
    <row r="11" spans="1:9" ht="18" customHeight="1">
      <c r="A11" s="251"/>
      <c r="B11" s="251"/>
      <c r="C11" s="7"/>
      <c r="D11" s="16"/>
      <c r="E11" s="23" t="s">
        <v>24</v>
      </c>
      <c r="F11" s="241">
        <v>37136</v>
      </c>
      <c r="G11" s="75">
        <f t="shared" si="0"/>
        <v>6.703779397885078</v>
      </c>
      <c r="H11" s="68">
        <v>36422</v>
      </c>
      <c r="I11" s="80">
        <f t="shared" si="1"/>
        <v>1.9603536324199755</v>
      </c>
    </row>
    <row r="12" spans="1:9" ht="18" customHeight="1">
      <c r="A12" s="251"/>
      <c r="B12" s="251"/>
      <c r="C12" s="7"/>
      <c r="D12" s="16"/>
      <c r="E12" s="23" t="s">
        <v>25</v>
      </c>
      <c r="F12" s="241">
        <v>3948</v>
      </c>
      <c r="G12" s="75">
        <f t="shared" si="0"/>
        <v>0.7126917563240598</v>
      </c>
      <c r="H12" s="68">
        <v>4796</v>
      </c>
      <c r="I12" s="80">
        <f t="shared" si="1"/>
        <v>-17.6814011676397</v>
      </c>
    </row>
    <row r="13" spans="1:9" ht="18" customHeight="1">
      <c r="A13" s="251"/>
      <c r="B13" s="251"/>
      <c r="C13" s="7"/>
      <c r="D13" s="32"/>
      <c r="E13" s="23" t="s">
        <v>26</v>
      </c>
      <c r="F13" s="241">
        <v>606</v>
      </c>
      <c r="G13" s="75">
        <f t="shared" si="0"/>
        <v>0.10939493524123108</v>
      </c>
      <c r="H13" s="68">
        <v>728</v>
      </c>
      <c r="I13" s="80">
        <f t="shared" si="1"/>
        <v>-16.758241758241756</v>
      </c>
    </row>
    <row r="14" spans="1:9" ht="18" customHeight="1">
      <c r="A14" s="251"/>
      <c r="B14" s="251"/>
      <c r="C14" s="7"/>
      <c r="D14" s="60" t="s">
        <v>27</v>
      </c>
      <c r="E14" s="50"/>
      <c r="F14" s="298">
        <f>+F15+F16</f>
        <v>30923</v>
      </c>
      <c r="G14" s="73">
        <f t="shared" si="0"/>
        <v>5.582210532119783</v>
      </c>
      <c r="H14" s="64">
        <v>26430</v>
      </c>
      <c r="I14" s="81">
        <f t="shared" si="1"/>
        <v>16.999621642073404</v>
      </c>
    </row>
    <row r="15" spans="1:9" ht="18" customHeight="1">
      <c r="A15" s="251"/>
      <c r="B15" s="251"/>
      <c r="C15" s="7"/>
      <c r="D15" s="16"/>
      <c r="E15" s="23" t="s">
        <v>28</v>
      </c>
      <c r="F15" s="241">
        <v>1233</v>
      </c>
      <c r="G15" s="75">
        <f t="shared" si="0"/>
        <v>0.22258078407993054</v>
      </c>
      <c r="H15" s="68">
        <v>1162</v>
      </c>
      <c r="I15" s="80">
        <f t="shared" si="1"/>
        <v>6.110154905335619</v>
      </c>
    </row>
    <row r="16" spans="1:11" ht="18" customHeight="1">
      <c r="A16" s="251"/>
      <c r="B16" s="251"/>
      <c r="C16" s="7"/>
      <c r="D16" s="16"/>
      <c r="E16" s="28" t="s">
        <v>29</v>
      </c>
      <c r="F16" s="297">
        <v>29690</v>
      </c>
      <c r="G16" s="74">
        <f t="shared" si="0"/>
        <v>5.359629748039852</v>
      </c>
      <c r="H16" s="66">
        <v>25268</v>
      </c>
      <c r="I16" s="79">
        <f t="shared" si="1"/>
        <v>17.500395757479815</v>
      </c>
      <c r="K16" s="107"/>
    </row>
    <row r="17" spans="1:9" ht="18" customHeight="1">
      <c r="A17" s="251"/>
      <c r="B17" s="251"/>
      <c r="C17" s="7"/>
      <c r="D17" s="253" t="s">
        <v>30</v>
      </c>
      <c r="E17" s="254"/>
      <c r="F17" s="297">
        <v>45300</v>
      </c>
      <c r="G17" s="74">
        <f t="shared" si="0"/>
        <v>8.177542188824699</v>
      </c>
      <c r="H17" s="66">
        <v>43400</v>
      </c>
      <c r="I17" s="79">
        <f t="shared" si="1"/>
        <v>4.377880184331806</v>
      </c>
    </row>
    <row r="18" spans="1:9" ht="18" customHeight="1">
      <c r="A18" s="251"/>
      <c r="B18" s="251"/>
      <c r="C18" s="7"/>
      <c r="D18" s="255" t="s">
        <v>94</v>
      </c>
      <c r="E18" s="256"/>
      <c r="F18" s="241">
        <v>2582</v>
      </c>
      <c r="G18" s="75">
        <f t="shared" si="0"/>
        <v>0.4661018527934961</v>
      </c>
      <c r="H18" s="68">
        <v>2812</v>
      </c>
      <c r="I18" s="80">
        <f t="shared" si="1"/>
        <v>-8.179231863442393</v>
      </c>
    </row>
    <row r="19" spans="1:26" ht="18" customHeight="1">
      <c r="A19" s="251"/>
      <c r="B19" s="251"/>
      <c r="C19" s="10"/>
      <c r="D19" s="255" t="s">
        <v>95</v>
      </c>
      <c r="E19" s="256"/>
      <c r="F19" s="105">
        <v>0</v>
      </c>
      <c r="G19" s="75">
        <f t="shared" si="0"/>
        <v>0</v>
      </c>
      <c r="H19" s="68">
        <v>0</v>
      </c>
      <c r="I19" s="80">
        <v>0</v>
      </c>
      <c r="Z19" s="2" t="s">
        <v>96</v>
      </c>
    </row>
    <row r="20" spans="1:9" ht="18" customHeight="1">
      <c r="A20" s="251"/>
      <c r="B20" s="251"/>
      <c r="C20" s="43" t="s">
        <v>5</v>
      </c>
      <c r="D20" s="42"/>
      <c r="E20" s="42"/>
      <c r="F20" s="67">
        <v>18875</v>
      </c>
      <c r="G20" s="75">
        <f t="shared" si="0"/>
        <v>3.4073092453436247</v>
      </c>
      <c r="H20" s="68">
        <v>21365</v>
      </c>
      <c r="I20" s="80">
        <f t="shared" si="1"/>
        <v>-11.654575239878307</v>
      </c>
    </row>
    <row r="21" spans="1:9" ht="18" customHeight="1">
      <c r="A21" s="251"/>
      <c r="B21" s="251"/>
      <c r="C21" s="43" t="s">
        <v>6</v>
      </c>
      <c r="D21" s="42"/>
      <c r="E21" s="42"/>
      <c r="F21" s="67">
        <v>124600</v>
      </c>
      <c r="G21" s="75">
        <f t="shared" si="0"/>
        <v>22.49275401164586</v>
      </c>
      <c r="H21" s="68">
        <v>125000</v>
      </c>
      <c r="I21" s="80">
        <f t="shared" si="1"/>
        <v>-0.31999999999999806</v>
      </c>
    </row>
    <row r="22" spans="1:9" ht="18" customHeight="1">
      <c r="A22" s="251"/>
      <c r="B22" s="251"/>
      <c r="C22" s="43" t="s">
        <v>31</v>
      </c>
      <c r="D22" s="42"/>
      <c r="E22" s="42"/>
      <c r="F22" s="67">
        <v>8059.296</v>
      </c>
      <c r="G22" s="75">
        <f t="shared" si="0"/>
        <v>1.454861656782034</v>
      </c>
      <c r="H22" s="68">
        <v>6986</v>
      </c>
      <c r="I22" s="80">
        <f t="shared" si="1"/>
        <v>15.363527054108218</v>
      </c>
    </row>
    <row r="23" spans="1:9" ht="18" customHeight="1">
      <c r="A23" s="251"/>
      <c r="B23" s="251"/>
      <c r="C23" s="43" t="s">
        <v>7</v>
      </c>
      <c r="D23" s="42"/>
      <c r="E23" s="42"/>
      <c r="F23" s="67">
        <v>55094.242</v>
      </c>
      <c r="G23" s="75">
        <f t="shared" si="0"/>
        <v>9.945595768572133</v>
      </c>
      <c r="H23" s="68">
        <v>54588</v>
      </c>
      <c r="I23" s="80">
        <f t="shared" si="1"/>
        <v>0.9273869714955696</v>
      </c>
    </row>
    <row r="24" spans="1:9" ht="18" customHeight="1">
      <c r="A24" s="251"/>
      <c r="B24" s="251"/>
      <c r="C24" s="43" t="s">
        <v>32</v>
      </c>
      <c r="D24" s="42"/>
      <c r="E24" s="42"/>
      <c r="F24" s="67">
        <v>611.612</v>
      </c>
      <c r="G24" s="75">
        <f t="shared" si="0"/>
        <v>0.11040801177023073</v>
      </c>
      <c r="H24" s="68">
        <v>630</v>
      </c>
      <c r="I24" s="80">
        <f t="shared" si="1"/>
        <v>-2.918730158730165</v>
      </c>
    </row>
    <row r="25" spans="1:9" ht="18" customHeight="1">
      <c r="A25" s="251"/>
      <c r="B25" s="251"/>
      <c r="C25" s="43" t="s">
        <v>8</v>
      </c>
      <c r="D25" s="42"/>
      <c r="E25" s="42"/>
      <c r="F25" s="67">
        <v>79561</v>
      </c>
      <c r="G25" s="75">
        <f t="shared" si="0"/>
        <v>14.36232746324684</v>
      </c>
      <c r="H25" s="68">
        <v>74259</v>
      </c>
      <c r="I25" s="80">
        <f t="shared" si="1"/>
        <v>7.139875301310283</v>
      </c>
    </row>
    <row r="26" spans="1:9" ht="18" customHeight="1">
      <c r="A26" s="251"/>
      <c r="B26" s="251"/>
      <c r="C26" s="44" t="s">
        <v>9</v>
      </c>
      <c r="D26" s="45"/>
      <c r="E26" s="45"/>
      <c r="F26" s="69">
        <v>109755.02599999995</v>
      </c>
      <c r="G26" s="76">
        <f t="shared" si="0"/>
        <v>19.812943831138</v>
      </c>
      <c r="H26" s="70">
        <v>75226</v>
      </c>
      <c r="I26" s="82">
        <f>(F26/H26-1)*100</f>
        <v>45.90038816366675</v>
      </c>
    </row>
    <row r="27" spans="1:9" ht="18" customHeight="1">
      <c r="A27" s="251"/>
      <c r="B27" s="252"/>
      <c r="C27" s="46" t="s">
        <v>10</v>
      </c>
      <c r="D27" s="30"/>
      <c r="E27" s="30"/>
      <c r="F27" s="71">
        <v>553956.176</v>
      </c>
      <c r="G27" s="77">
        <f t="shared" si="0"/>
        <v>100</v>
      </c>
      <c r="H27" s="71">
        <v>509254</v>
      </c>
      <c r="I27" s="83">
        <f t="shared" si="1"/>
        <v>8.777972485243124</v>
      </c>
    </row>
    <row r="28" spans="1:9" ht="18" customHeight="1">
      <c r="A28" s="251"/>
      <c r="B28" s="250" t="s">
        <v>89</v>
      </c>
      <c r="C28" s="54" t="s">
        <v>11</v>
      </c>
      <c r="D28" s="55"/>
      <c r="E28" s="55"/>
      <c r="F28" s="63">
        <v>266561.07700000005</v>
      </c>
      <c r="G28" s="73">
        <f>F28/$F$45*100</f>
        <v>48.11952435024392</v>
      </c>
      <c r="H28" s="63">
        <v>240423</v>
      </c>
      <c r="I28" s="84">
        <f>(F28/H28-1)*100</f>
        <v>10.871704038299178</v>
      </c>
    </row>
    <row r="29" spans="1:9" ht="18" customHeight="1">
      <c r="A29" s="251"/>
      <c r="B29" s="251"/>
      <c r="C29" s="7"/>
      <c r="D29" s="29" t="s">
        <v>12</v>
      </c>
      <c r="E29" s="42"/>
      <c r="F29" s="67">
        <v>132570.679</v>
      </c>
      <c r="G29" s="75">
        <f aca="true" t="shared" si="2" ref="G29:G45">F29/$F$45*100</f>
        <v>23.931618554605663</v>
      </c>
      <c r="H29" s="67">
        <v>132122</v>
      </c>
      <c r="I29" s="85">
        <f aca="true" t="shared" si="3" ref="I29:I45">(F29/H29-1)*100</f>
        <v>0.33959446572107144</v>
      </c>
    </row>
    <row r="30" spans="1:9" ht="18" customHeight="1">
      <c r="A30" s="251"/>
      <c r="B30" s="251"/>
      <c r="C30" s="7"/>
      <c r="D30" s="29" t="s">
        <v>33</v>
      </c>
      <c r="E30" s="42"/>
      <c r="F30" s="67">
        <v>11396.882</v>
      </c>
      <c r="G30" s="75">
        <f t="shared" si="2"/>
        <v>2.057361663930614</v>
      </c>
      <c r="H30" s="67">
        <v>11901</v>
      </c>
      <c r="I30" s="85">
        <f t="shared" si="3"/>
        <v>-4.235929753802203</v>
      </c>
    </row>
    <row r="31" spans="1:9" ht="18" customHeight="1">
      <c r="A31" s="251"/>
      <c r="B31" s="251"/>
      <c r="C31" s="19"/>
      <c r="D31" s="29" t="s">
        <v>13</v>
      </c>
      <c r="E31" s="42"/>
      <c r="F31" s="67">
        <v>122593.516</v>
      </c>
      <c r="G31" s="75">
        <f t="shared" si="2"/>
        <v>22.130544131707634</v>
      </c>
      <c r="H31" s="67">
        <v>96400</v>
      </c>
      <c r="I31" s="85">
        <f t="shared" si="3"/>
        <v>27.171697095435697</v>
      </c>
    </row>
    <row r="32" spans="1:9" ht="18" customHeight="1">
      <c r="A32" s="251"/>
      <c r="B32" s="251"/>
      <c r="C32" s="49" t="s">
        <v>14</v>
      </c>
      <c r="D32" s="50"/>
      <c r="E32" s="50"/>
      <c r="F32" s="63">
        <v>195205.25899999996</v>
      </c>
      <c r="G32" s="73">
        <f t="shared" si="2"/>
        <v>35.23839384002102</v>
      </c>
      <c r="H32" s="63">
        <v>186035</v>
      </c>
      <c r="I32" s="84">
        <f t="shared" si="3"/>
        <v>4.92931921412636</v>
      </c>
    </row>
    <row r="33" spans="1:9" ht="18" customHeight="1">
      <c r="A33" s="251"/>
      <c r="B33" s="251"/>
      <c r="C33" s="7"/>
      <c r="D33" s="29" t="s">
        <v>15</v>
      </c>
      <c r="E33" s="42"/>
      <c r="F33" s="67">
        <v>21558.229</v>
      </c>
      <c r="G33" s="75">
        <f t="shared" si="2"/>
        <v>3.891684926354174</v>
      </c>
      <c r="H33" s="67">
        <v>18701</v>
      </c>
      <c r="I33" s="85">
        <f t="shared" si="3"/>
        <v>15.278482434094421</v>
      </c>
    </row>
    <row r="34" spans="1:9" ht="18" customHeight="1">
      <c r="A34" s="251"/>
      <c r="B34" s="251"/>
      <c r="C34" s="7"/>
      <c r="D34" s="29" t="s">
        <v>34</v>
      </c>
      <c r="E34" s="42"/>
      <c r="F34" s="67">
        <v>4167.307</v>
      </c>
      <c r="G34" s="75">
        <f t="shared" si="2"/>
        <v>0.7522809891012028</v>
      </c>
      <c r="H34" s="67">
        <v>3821</v>
      </c>
      <c r="I34" s="85">
        <f t="shared" si="3"/>
        <v>9.063255692227168</v>
      </c>
    </row>
    <row r="35" spans="1:9" ht="18" customHeight="1">
      <c r="A35" s="251"/>
      <c r="B35" s="251"/>
      <c r="C35" s="7"/>
      <c r="D35" s="29" t="s">
        <v>35</v>
      </c>
      <c r="E35" s="42"/>
      <c r="F35" s="67">
        <v>114018.07</v>
      </c>
      <c r="G35" s="75">
        <f t="shared" si="2"/>
        <v>20.58250723429068</v>
      </c>
      <c r="H35" s="67">
        <v>109581</v>
      </c>
      <c r="I35" s="85">
        <f t="shared" si="3"/>
        <v>4.049123479435313</v>
      </c>
    </row>
    <row r="36" spans="1:9" ht="18" customHeight="1">
      <c r="A36" s="251"/>
      <c r="B36" s="251"/>
      <c r="C36" s="7"/>
      <c r="D36" s="29" t="s">
        <v>36</v>
      </c>
      <c r="E36" s="42"/>
      <c r="F36" s="67">
        <v>576.815</v>
      </c>
      <c r="G36" s="75">
        <f t="shared" si="2"/>
        <v>0.10412646793922559</v>
      </c>
      <c r="H36" s="67">
        <v>591</v>
      </c>
      <c r="I36" s="85">
        <f t="shared" si="3"/>
        <v>-2.400169204737723</v>
      </c>
    </row>
    <row r="37" spans="1:9" ht="18" customHeight="1">
      <c r="A37" s="251"/>
      <c r="B37" s="251"/>
      <c r="C37" s="7"/>
      <c r="D37" s="29" t="s">
        <v>16</v>
      </c>
      <c r="E37" s="42"/>
      <c r="F37" s="67">
        <v>3420.604</v>
      </c>
      <c r="G37" s="75">
        <f t="shared" si="2"/>
        <v>0.6174863911978481</v>
      </c>
      <c r="H37" s="67">
        <v>1337</v>
      </c>
      <c r="I37" s="85">
        <f t="shared" si="3"/>
        <v>155.84173522812264</v>
      </c>
    </row>
    <row r="38" spans="1:9" ht="18" customHeight="1">
      <c r="A38" s="251"/>
      <c r="B38" s="251"/>
      <c r="C38" s="19"/>
      <c r="D38" s="29" t="s">
        <v>37</v>
      </c>
      <c r="E38" s="42"/>
      <c r="F38" s="67">
        <v>51264.231</v>
      </c>
      <c r="G38" s="75">
        <f t="shared" si="2"/>
        <v>9.254203350555297</v>
      </c>
      <c r="H38" s="67">
        <v>51804</v>
      </c>
      <c r="I38" s="85">
        <f t="shared" si="3"/>
        <v>-1.0419446374797303</v>
      </c>
    </row>
    <row r="39" spans="1:9" ht="18" customHeight="1">
      <c r="A39" s="251"/>
      <c r="B39" s="251"/>
      <c r="C39" s="49" t="s">
        <v>17</v>
      </c>
      <c r="D39" s="50"/>
      <c r="E39" s="50"/>
      <c r="F39" s="63">
        <v>92189.84</v>
      </c>
      <c r="G39" s="73">
        <f t="shared" si="2"/>
        <v>16.64208180973507</v>
      </c>
      <c r="H39" s="63">
        <v>82796</v>
      </c>
      <c r="I39" s="84">
        <f t="shared" si="3"/>
        <v>11.345765495917682</v>
      </c>
    </row>
    <row r="40" spans="1:9" ht="18" customHeight="1">
      <c r="A40" s="251"/>
      <c r="B40" s="251"/>
      <c r="C40" s="7"/>
      <c r="D40" s="51" t="s">
        <v>18</v>
      </c>
      <c r="E40" s="52"/>
      <c r="F40" s="65">
        <v>88838.041</v>
      </c>
      <c r="G40" s="74">
        <f t="shared" si="2"/>
        <v>16.037016076159784</v>
      </c>
      <c r="H40" s="65">
        <v>79211</v>
      </c>
      <c r="I40" s="86">
        <f t="shared" si="3"/>
        <v>12.153666788703577</v>
      </c>
    </row>
    <row r="41" spans="1:9" ht="18" customHeight="1">
      <c r="A41" s="251"/>
      <c r="B41" s="251"/>
      <c r="C41" s="7"/>
      <c r="D41" s="16"/>
      <c r="E41" s="102" t="s">
        <v>92</v>
      </c>
      <c r="F41" s="67">
        <v>69396.549</v>
      </c>
      <c r="G41" s="75">
        <f t="shared" si="2"/>
        <v>12.527443867689636</v>
      </c>
      <c r="H41" s="67">
        <v>60250</v>
      </c>
      <c r="I41" s="87">
        <f t="shared" si="3"/>
        <v>15.180994190871377</v>
      </c>
    </row>
    <row r="42" spans="1:9" ht="18" customHeight="1">
      <c r="A42" s="251"/>
      <c r="B42" s="251"/>
      <c r="C42" s="7"/>
      <c r="D42" s="32"/>
      <c r="E42" s="31" t="s">
        <v>38</v>
      </c>
      <c r="F42" s="67">
        <v>19441.492</v>
      </c>
      <c r="G42" s="75">
        <f t="shared" si="2"/>
        <v>3.5095722084701513</v>
      </c>
      <c r="H42" s="67">
        <v>18961</v>
      </c>
      <c r="I42" s="87">
        <f t="shared" si="3"/>
        <v>2.5341068509044717</v>
      </c>
    </row>
    <row r="43" spans="1:9" ht="18" customHeight="1">
      <c r="A43" s="251"/>
      <c r="B43" s="251"/>
      <c r="C43" s="7"/>
      <c r="D43" s="29" t="s">
        <v>39</v>
      </c>
      <c r="E43" s="53"/>
      <c r="F43" s="67">
        <v>3351.799</v>
      </c>
      <c r="G43" s="75">
        <f t="shared" si="2"/>
        <v>0.6050657335752856</v>
      </c>
      <c r="H43" s="67">
        <v>3585</v>
      </c>
      <c r="I43" s="87">
        <f t="shared" si="3"/>
        <v>-6.5049093444909385</v>
      </c>
    </row>
    <row r="44" spans="1:9" ht="18" customHeight="1">
      <c r="A44" s="251"/>
      <c r="B44" s="251"/>
      <c r="C44" s="11"/>
      <c r="D44" s="47" t="s">
        <v>40</v>
      </c>
      <c r="E44" s="48"/>
      <c r="F44" s="71">
        <v>0</v>
      </c>
      <c r="G44" s="77">
        <f t="shared" si="2"/>
        <v>0</v>
      </c>
      <c r="H44" s="70">
        <v>0</v>
      </c>
      <c r="I44" s="82">
        <v>0</v>
      </c>
    </row>
    <row r="45" spans="1:9" ht="18" customHeight="1">
      <c r="A45" s="252"/>
      <c r="B45" s="252"/>
      <c r="C45" s="11" t="s">
        <v>19</v>
      </c>
      <c r="D45" s="12"/>
      <c r="E45" s="12"/>
      <c r="F45" s="72">
        <v>553956.176</v>
      </c>
      <c r="G45" s="83">
        <f t="shared" si="2"/>
        <v>100</v>
      </c>
      <c r="H45" s="72">
        <v>509254</v>
      </c>
      <c r="I45" s="83">
        <f t="shared" si="3"/>
        <v>8.777972485243124</v>
      </c>
    </row>
    <row r="46" ht="13.5">
      <c r="A46" s="103" t="s">
        <v>20</v>
      </c>
    </row>
    <row r="47" ht="13.5">
      <c r="A47" s="104" t="s">
        <v>21</v>
      </c>
    </row>
    <row r="48" ht="13.5">
      <c r="A48" s="104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D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329" t="s">
        <v>0</v>
      </c>
      <c r="B1" s="329"/>
      <c r="C1" s="329"/>
      <c r="D1" s="101" t="s">
        <v>221</v>
      </c>
      <c r="E1" s="34"/>
      <c r="F1" s="34"/>
      <c r="G1" s="34"/>
    </row>
    <row r="2" ht="15" customHeight="1"/>
    <row r="3" spans="1:4" ht="15" customHeight="1">
      <c r="A3" s="35" t="s">
        <v>47</v>
      </c>
      <c r="B3" s="35"/>
      <c r="C3" s="35"/>
      <c r="D3" s="35"/>
    </row>
    <row r="4" spans="1:4" ht="15" customHeight="1">
      <c r="A4" s="35"/>
      <c r="B4" s="35"/>
      <c r="C4" s="35"/>
      <c r="D4" s="35"/>
    </row>
    <row r="5" spans="1:15" ht="15.75" customHeight="1">
      <c r="A5" s="30" t="s">
        <v>212</v>
      </c>
      <c r="B5" s="30"/>
      <c r="C5" s="30"/>
      <c r="D5" s="30"/>
      <c r="K5" s="36"/>
      <c r="O5" s="36" t="s">
        <v>48</v>
      </c>
    </row>
    <row r="6" spans="1:15" ht="15.75" customHeight="1">
      <c r="A6" s="275" t="s">
        <v>49</v>
      </c>
      <c r="B6" s="276"/>
      <c r="C6" s="276"/>
      <c r="D6" s="276"/>
      <c r="E6" s="277"/>
      <c r="F6" s="257" t="s">
        <v>222</v>
      </c>
      <c r="G6" s="258"/>
      <c r="H6" s="257" t="s">
        <v>223</v>
      </c>
      <c r="I6" s="258"/>
      <c r="J6" s="257" t="s">
        <v>224</v>
      </c>
      <c r="K6" s="258"/>
      <c r="L6" s="257" t="s">
        <v>225</v>
      </c>
      <c r="M6" s="258"/>
      <c r="N6" s="257"/>
      <c r="O6" s="258"/>
    </row>
    <row r="7" spans="1:15" ht="15.75" customHeight="1">
      <c r="A7" s="278"/>
      <c r="B7" s="279"/>
      <c r="C7" s="279"/>
      <c r="D7" s="279"/>
      <c r="E7" s="280"/>
      <c r="F7" s="108" t="s">
        <v>219</v>
      </c>
      <c r="G7" s="37" t="s">
        <v>2</v>
      </c>
      <c r="H7" s="108" t="s">
        <v>219</v>
      </c>
      <c r="I7" s="37" t="s">
        <v>2</v>
      </c>
      <c r="J7" s="108" t="s">
        <v>219</v>
      </c>
      <c r="K7" s="37" t="s">
        <v>2</v>
      </c>
      <c r="L7" s="108" t="s">
        <v>219</v>
      </c>
      <c r="M7" s="37" t="s">
        <v>2</v>
      </c>
      <c r="N7" s="108" t="s">
        <v>219</v>
      </c>
      <c r="O7" s="299" t="s">
        <v>2</v>
      </c>
    </row>
    <row r="8" spans="1:25" ht="15.75" customHeight="1">
      <c r="A8" s="265" t="s">
        <v>83</v>
      </c>
      <c r="B8" s="54" t="s">
        <v>50</v>
      </c>
      <c r="C8" s="55"/>
      <c r="D8" s="55"/>
      <c r="E8" s="91" t="s">
        <v>41</v>
      </c>
      <c r="F8" s="300">
        <v>6142</v>
      </c>
      <c r="G8" s="301">
        <v>6240</v>
      </c>
      <c r="H8" s="300">
        <v>19330</v>
      </c>
      <c r="I8" s="147">
        <v>18867</v>
      </c>
      <c r="J8" s="109">
        <v>3416</v>
      </c>
      <c r="K8" s="302">
        <v>3384</v>
      </c>
      <c r="L8" s="109">
        <v>10.7</v>
      </c>
      <c r="M8" s="110">
        <v>13.7</v>
      </c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87"/>
      <c r="B9" s="8"/>
      <c r="C9" s="29" t="s">
        <v>51</v>
      </c>
      <c r="D9" s="42"/>
      <c r="E9" s="89" t="s">
        <v>42</v>
      </c>
      <c r="F9" s="67">
        <v>6142</v>
      </c>
      <c r="G9" s="303">
        <v>6240</v>
      </c>
      <c r="H9" s="67">
        <v>19330</v>
      </c>
      <c r="I9" s="126">
        <v>18867</v>
      </c>
      <c r="J9" s="68">
        <v>3416</v>
      </c>
      <c r="K9" s="304">
        <v>3384</v>
      </c>
      <c r="L9" s="68">
        <v>10.7</v>
      </c>
      <c r="M9" s="114">
        <v>13.7</v>
      </c>
      <c r="N9" s="68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87"/>
      <c r="B10" s="10"/>
      <c r="C10" s="29" t="s">
        <v>52</v>
      </c>
      <c r="D10" s="42"/>
      <c r="E10" s="89" t="s">
        <v>43</v>
      </c>
      <c r="F10" s="67">
        <v>0</v>
      </c>
      <c r="G10" s="303">
        <v>0</v>
      </c>
      <c r="H10" s="67">
        <v>0</v>
      </c>
      <c r="I10" s="126">
        <v>0</v>
      </c>
      <c r="J10" s="68">
        <v>0</v>
      </c>
      <c r="K10" s="305">
        <v>0</v>
      </c>
      <c r="L10" s="68"/>
      <c r="M10" s="306"/>
      <c r="N10" s="68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87"/>
      <c r="B11" s="49" t="s">
        <v>53</v>
      </c>
      <c r="C11" s="62"/>
      <c r="D11" s="62"/>
      <c r="E11" s="88" t="s">
        <v>44</v>
      </c>
      <c r="F11" s="136">
        <v>5840</v>
      </c>
      <c r="G11" s="307">
        <v>5747</v>
      </c>
      <c r="H11" s="136">
        <v>18566</v>
      </c>
      <c r="I11" s="137">
        <v>18246</v>
      </c>
      <c r="J11" s="119">
        <v>3182</v>
      </c>
      <c r="K11" s="308">
        <v>3212</v>
      </c>
      <c r="L11" s="119">
        <v>8.9</v>
      </c>
      <c r="M11" s="120">
        <v>7.5</v>
      </c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87"/>
      <c r="B12" s="7"/>
      <c r="C12" s="29" t="s">
        <v>54</v>
      </c>
      <c r="D12" s="42"/>
      <c r="E12" s="89" t="s">
        <v>45</v>
      </c>
      <c r="F12" s="67">
        <v>5840</v>
      </c>
      <c r="G12" s="303">
        <v>5747</v>
      </c>
      <c r="H12" s="67">
        <v>18566</v>
      </c>
      <c r="I12" s="126">
        <v>18246</v>
      </c>
      <c r="J12" s="68">
        <v>3182</v>
      </c>
      <c r="K12" s="308">
        <v>3212</v>
      </c>
      <c r="L12" s="68">
        <v>8.9</v>
      </c>
      <c r="M12" s="114">
        <v>7.5</v>
      </c>
      <c r="N12" s="68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87"/>
      <c r="B13" s="8"/>
      <c r="C13" s="51" t="s">
        <v>55</v>
      </c>
      <c r="D13" s="52"/>
      <c r="E13" s="93" t="s">
        <v>46</v>
      </c>
      <c r="F13" s="65">
        <v>0</v>
      </c>
      <c r="G13" s="309">
        <v>0</v>
      </c>
      <c r="H13" s="65">
        <v>0</v>
      </c>
      <c r="I13" s="212">
        <v>0</v>
      </c>
      <c r="J13" s="66">
        <v>0</v>
      </c>
      <c r="K13" s="305">
        <v>0</v>
      </c>
      <c r="L13" s="68"/>
      <c r="M13" s="306"/>
      <c r="N13" s="66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87"/>
      <c r="B14" s="43" t="s">
        <v>56</v>
      </c>
      <c r="C14" s="42"/>
      <c r="D14" s="42"/>
      <c r="E14" s="89" t="s">
        <v>97</v>
      </c>
      <c r="F14" s="67">
        <f>F9-F12</f>
        <v>302</v>
      </c>
      <c r="G14" s="310">
        <f>G9-G12</f>
        <v>493</v>
      </c>
      <c r="H14" s="67">
        <f aca="true" t="shared" si="0" ref="H14:O15">H9-H12</f>
        <v>764</v>
      </c>
      <c r="I14" s="126">
        <f t="shared" si="0"/>
        <v>621</v>
      </c>
      <c r="J14" s="68">
        <f t="shared" si="0"/>
        <v>234</v>
      </c>
      <c r="K14" s="311">
        <f t="shared" si="0"/>
        <v>172</v>
      </c>
      <c r="L14" s="67">
        <f t="shared" si="0"/>
        <v>1.799999999999999</v>
      </c>
      <c r="M14" s="126">
        <f t="shared" si="0"/>
        <v>6.199999999999999</v>
      </c>
      <c r="N14" s="67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87"/>
      <c r="B15" s="43" t="s">
        <v>57</v>
      </c>
      <c r="C15" s="42"/>
      <c r="D15" s="42"/>
      <c r="E15" s="89" t="s">
        <v>98</v>
      </c>
      <c r="F15" s="67">
        <f>F10-F13</f>
        <v>0</v>
      </c>
      <c r="G15" s="310">
        <f>G10-G13</f>
        <v>0</v>
      </c>
      <c r="H15" s="67">
        <f t="shared" si="0"/>
        <v>0</v>
      </c>
      <c r="I15" s="126">
        <f t="shared" si="0"/>
        <v>0</v>
      </c>
      <c r="J15" s="68">
        <f t="shared" si="0"/>
        <v>0</v>
      </c>
      <c r="K15" s="311">
        <f t="shared" si="0"/>
        <v>0</v>
      </c>
      <c r="L15" s="67">
        <f t="shared" si="0"/>
        <v>0</v>
      </c>
      <c r="M15" s="126">
        <f t="shared" si="0"/>
        <v>0</v>
      </c>
      <c r="N15" s="67">
        <f>N10-N13</f>
        <v>0</v>
      </c>
      <c r="O15" s="126">
        <f>O10-O13</f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87"/>
      <c r="B16" s="43" t="s">
        <v>58</v>
      </c>
      <c r="C16" s="42"/>
      <c r="D16" s="42"/>
      <c r="E16" s="89" t="s">
        <v>99</v>
      </c>
      <c r="F16" s="65">
        <f>F8-F11</f>
        <v>302</v>
      </c>
      <c r="G16" s="309">
        <f>G8-G11</f>
        <v>493</v>
      </c>
      <c r="H16" s="65">
        <f aca="true" t="shared" si="1" ref="H16:O16">H8-H11</f>
        <v>764</v>
      </c>
      <c r="I16" s="123">
        <f t="shared" si="1"/>
        <v>621</v>
      </c>
      <c r="J16" s="66">
        <f>J8-J11</f>
        <v>234</v>
      </c>
      <c r="K16" s="312">
        <f t="shared" si="1"/>
        <v>172</v>
      </c>
      <c r="L16" s="65">
        <f t="shared" si="1"/>
        <v>1.799999999999999</v>
      </c>
      <c r="M16" s="123">
        <f t="shared" si="1"/>
        <v>6.199999999999999</v>
      </c>
      <c r="N16" s="65">
        <f t="shared" si="1"/>
        <v>0</v>
      </c>
      <c r="O16" s="123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87"/>
      <c r="B17" s="43" t="s">
        <v>59</v>
      </c>
      <c r="C17" s="42"/>
      <c r="D17" s="42"/>
      <c r="E17" s="33"/>
      <c r="F17" s="67">
        <v>313</v>
      </c>
      <c r="G17" s="310">
        <v>615</v>
      </c>
      <c r="H17" s="67">
        <v>0</v>
      </c>
      <c r="I17" s="212">
        <v>0</v>
      </c>
      <c r="J17" s="68">
        <v>-539</v>
      </c>
      <c r="K17" s="304">
        <v>61</v>
      </c>
      <c r="L17" s="67"/>
      <c r="M17" s="126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88"/>
      <c r="B18" s="46" t="s">
        <v>60</v>
      </c>
      <c r="C18" s="30"/>
      <c r="D18" s="30"/>
      <c r="E18" s="17"/>
      <c r="F18" s="128">
        <v>0</v>
      </c>
      <c r="G18" s="313">
        <v>0</v>
      </c>
      <c r="H18" s="128">
        <v>0</v>
      </c>
      <c r="I18" s="129">
        <v>0</v>
      </c>
      <c r="J18" s="130">
        <v>0</v>
      </c>
      <c r="K18" s="314">
        <v>0</v>
      </c>
      <c r="L18" s="128"/>
      <c r="M18" s="129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87" t="s">
        <v>84</v>
      </c>
      <c r="B19" s="49" t="s">
        <v>61</v>
      </c>
      <c r="C19" s="50"/>
      <c r="D19" s="50"/>
      <c r="E19" s="94"/>
      <c r="F19" s="63"/>
      <c r="G19" s="315">
        <v>7133</v>
      </c>
      <c r="H19" s="63"/>
      <c r="I19" s="133">
        <v>7570</v>
      </c>
      <c r="J19" s="64"/>
      <c r="K19" s="135">
        <v>214</v>
      </c>
      <c r="L19" s="63"/>
      <c r="M19" s="133"/>
      <c r="N19" s="64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87"/>
      <c r="B20" s="19"/>
      <c r="C20" s="29" t="s">
        <v>62</v>
      </c>
      <c r="D20" s="42"/>
      <c r="E20" s="89"/>
      <c r="F20" s="67"/>
      <c r="G20" s="310">
        <v>4040</v>
      </c>
      <c r="H20" s="67"/>
      <c r="I20" s="126">
        <v>7033</v>
      </c>
      <c r="J20" s="68"/>
      <c r="K20" s="116">
        <v>89</v>
      </c>
      <c r="L20" s="67"/>
      <c r="M20" s="126"/>
      <c r="N20" s="68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87"/>
      <c r="B21" s="9" t="s">
        <v>63</v>
      </c>
      <c r="C21" s="62"/>
      <c r="D21" s="62"/>
      <c r="E21" s="88" t="s">
        <v>100</v>
      </c>
      <c r="F21" s="136"/>
      <c r="G21" s="316">
        <v>7133</v>
      </c>
      <c r="H21" s="136"/>
      <c r="I21" s="137">
        <v>7570</v>
      </c>
      <c r="J21" s="317"/>
      <c r="K21" s="122">
        <v>214</v>
      </c>
      <c r="L21" s="136"/>
      <c r="M21" s="137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87"/>
      <c r="B22" s="49" t="s">
        <v>64</v>
      </c>
      <c r="C22" s="50"/>
      <c r="D22" s="50"/>
      <c r="E22" s="94" t="s">
        <v>101</v>
      </c>
      <c r="F22" s="63"/>
      <c r="G22" s="315">
        <v>10059</v>
      </c>
      <c r="H22" s="63"/>
      <c r="I22" s="133">
        <v>8488</v>
      </c>
      <c r="J22" s="64"/>
      <c r="K22" s="135">
        <v>316</v>
      </c>
      <c r="L22" s="63"/>
      <c r="M22" s="133"/>
      <c r="N22" s="64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87"/>
      <c r="B23" s="7" t="s">
        <v>65</v>
      </c>
      <c r="C23" s="51" t="s">
        <v>66</v>
      </c>
      <c r="D23" s="52"/>
      <c r="E23" s="93"/>
      <c r="F23" s="65"/>
      <c r="G23" s="309">
        <v>3464</v>
      </c>
      <c r="H23" s="65"/>
      <c r="I23" s="123">
        <v>1429</v>
      </c>
      <c r="J23" s="66"/>
      <c r="K23" s="125">
        <v>227</v>
      </c>
      <c r="L23" s="65"/>
      <c r="M23" s="123"/>
      <c r="N23" s="66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87"/>
      <c r="B24" s="43" t="s">
        <v>102</v>
      </c>
      <c r="C24" s="42"/>
      <c r="D24" s="42"/>
      <c r="E24" s="89" t="s">
        <v>103</v>
      </c>
      <c r="F24" s="67">
        <f>F21-F22</f>
        <v>0</v>
      </c>
      <c r="G24" s="310">
        <f>G21-G22</f>
        <v>-2926</v>
      </c>
      <c r="H24" s="67">
        <f aca="true" t="shared" si="2" ref="H24:O24">H21-H22</f>
        <v>0</v>
      </c>
      <c r="I24" s="126">
        <f t="shared" si="2"/>
        <v>-918</v>
      </c>
      <c r="J24" s="68">
        <f t="shared" si="2"/>
        <v>0</v>
      </c>
      <c r="K24" s="116">
        <f t="shared" si="2"/>
        <v>-102</v>
      </c>
      <c r="L24" s="67">
        <f t="shared" si="2"/>
        <v>0</v>
      </c>
      <c r="M24" s="126">
        <f t="shared" si="2"/>
        <v>0</v>
      </c>
      <c r="N24" s="67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87"/>
      <c r="B25" s="99" t="s">
        <v>67</v>
      </c>
      <c r="C25" s="52"/>
      <c r="D25" s="52"/>
      <c r="E25" s="289" t="s">
        <v>104</v>
      </c>
      <c r="F25" s="270"/>
      <c r="G25" s="318">
        <v>2926</v>
      </c>
      <c r="H25" s="270"/>
      <c r="I25" s="263">
        <v>918</v>
      </c>
      <c r="J25" s="261"/>
      <c r="K25" s="319">
        <v>102</v>
      </c>
      <c r="L25" s="270"/>
      <c r="M25" s="263"/>
      <c r="N25" s="261"/>
      <c r="O25" s="26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87"/>
      <c r="B26" s="9" t="s">
        <v>68</v>
      </c>
      <c r="C26" s="62"/>
      <c r="D26" s="62"/>
      <c r="E26" s="290"/>
      <c r="F26" s="271"/>
      <c r="G26" s="320"/>
      <c r="H26" s="271"/>
      <c r="I26" s="264"/>
      <c r="J26" s="262"/>
      <c r="K26" s="321"/>
      <c r="L26" s="271"/>
      <c r="M26" s="264"/>
      <c r="N26" s="262"/>
      <c r="O26" s="264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88"/>
      <c r="B27" s="46" t="s">
        <v>105</v>
      </c>
      <c r="C27" s="30"/>
      <c r="D27" s="30"/>
      <c r="E27" s="90" t="s">
        <v>106</v>
      </c>
      <c r="F27" s="71">
        <f>F24+F25</f>
        <v>0</v>
      </c>
      <c r="G27" s="322">
        <f>G24+G25</f>
        <v>0</v>
      </c>
      <c r="H27" s="71">
        <f aca="true" t="shared" si="3" ref="H27:O27">H24+H25</f>
        <v>0</v>
      </c>
      <c r="I27" s="138">
        <f t="shared" si="3"/>
        <v>0</v>
      </c>
      <c r="J27" s="72">
        <f t="shared" si="3"/>
        <v>0</v>
      </c>
      <c r="K27" s="158">
        <f t="shared" si="3"/>
        <v>0</v>
      </c>
      <c r="L27" s="71">
        <f t="shared" si="3"/>
        <v>0</v>
      </c>
      <c r="M27" s="138">
        <f t="shared" si="3"/>
        <v>0</v>
      </c>
      <c r="N27" s="71">
        <f t="shared" si="3"/>
        <v>0</v>
      </c>
      <c r="O27" s="138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0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1" t="s">
        <v>69</v>
      </c>
      <c r="B30" s="282"/>
      <c r="C30" s="282"/>
      <c r="D30" s="282"/>
      <c r="E30" s="283"/>
      <c r="F30" s="259" t="s">
        <v>226</v>
      </c>
      <c r="G30" s="260"/>
      <c r="H30" s="259" t="s">
        <v>227</v>
      </c>
      <c r="I30" s="260"/>
      <c r="J30" s="259"/>
      <c r="K30" s="260"/>
      <c r="L30" s="259"/>
      <c r="M30" s="260"/>
      <c r="N30" s="259"/>
      <c r="O30" s="260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4"/>
      <c r="B31" s="285"/>
      <c r="C31" s="285"/>
      <c r="D31" s="285"/>
      <c r="E31" s="286"/>
      <c r="F31" s="108" t="s">
        <v>219</v>
      </c>
      <c r="G31" s="142" t="s">
        <v>2</v>
      </c>
      <c r="H31" s="108" t="s">
        <v>219</v>
      </c>
      <c r="I31" s="142" t="s">
        <v>2</v>
      </c>
      <c r="J31" s="108" t="s">
        <v>219</v>
      </c>
      <c r="K31" s="143" t="s">
        <v>2</v>
      </c>
      <c r="L31" s="108" t="s">
        <v>219</v>
      </c>
      <c r="M31" s="142" t="s">
        <v>2</v>
      </c>
      <c r="N31" s="108" t="s">
        <v>219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65" t="s">
        <v>85</v>
      </c>
      <c r="B32" s="54" t="s">
        <v>50</v>
      </c>
      <c r="C32" s="55"/>
      <c r="D32" s="55"/>
      <c r="E32" s="15" t="s">
        <v>41</v>
      </c>
      <c r="F32" s="64">
        <v>313</v>
      </c>
      <c r="G32" s="146">
        <v>260</v>
      </c>
      <c r="H32" s="64">
        <v>1452</v>
      </c>
      <c r="I32" s="146">
        <v>1443</v>
      </c>
      <c r="J32" s="109"/>
      <c r="K32" s="112"/>
      <c r="L32" s="64"/>
      <c r="M32" s="146"/>
      <c r="N32" s="109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66"/>
      <c r="B33" s="8"/>
      <c r="C33" s="51" t="s">
        <v>70</v>
      </c>
      <c r="D33" s="52"/>
      <c r="E33" s="97"/>
      <c r="F33" s="66">
        <v>276</v>
      </c>
      <c r="G33" s="149">
        <v>255</v>
      </c>
      <c r="H33" s="66">
        <v>1111</v>
      </c>
      <c r="I33" s="149">
        <v>1100</v>
      </c>
      <c r="J33" s="66"/>
      <c r="K33" s="125"/>
      <c r="L33" s="66"/>
      <c r="M33" s="149"/>
      <c r="N33" s="66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66"/>
      <c r="B34" s="8"/>
      <c r="C34" s="24"/>
      <c r="D34" s="29" t="s">
        <v>71</v>
      </c>
      <c r="E34" s="92"/>
      <c r="F34" s="68">
        <v>276</v>
      </c>
      <c r="G34" s="114">
        <v>255</v>
      </c>
      <c r="H34" s="323" t="s">
        <v>228</v>
      </c>
      <c r="I34" s="324" t="s">
        <v>229</v>
      </c>
      <c r="J34" s="68"/>
      <c r="K34" s="116"/>
      <c r="L34" s="68"/>
      <c r="M34" s="114"/>
      <c r="N34" s="68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66"/>
      <c r="B35" s="10"/>
      <c r="C35" s="61" t="s">
        <v>72</v>
      </c>
      <c r="D35" s="62"/>
      <c r="E35" s="98"/>
      <c r="F35" s="119">
        <v>37</v>
      </c>
      <c r="G35" s="120">
        <v>5</v>
      </c>
      <c r="H35" s="119">
        <v>341</v>
      </c>
      <c r="I35" s="120">
        <v>343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66"/>
      <c r="B36" s="49" t="s">
        <v>53</v>
      </c>
      <c r="C36" s="50"/>
      <c r="D36" s="50"/>
      <c r="E36" s="15" t="s">
        <v>42</v>
      </c>
      <c r="F36" s="63">
        <v>190</v>
      </c>
      <c r="G36" s="123">
        <v>171</v>
      </c>
      <c r="H36" s="63">
        <v>1452</v>
      </c>
      <c r="I36" s="123">
        <v>1443</v>
      </c>
      <c r="J36" s="64"/>
      <c r="K36" s="135"/>
      <c r="L36" s="64"/>
      <c r="M36" s="146"/>
      <c r="N36" s="64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66"/>
      <c r="B37" s="8"/>
      <c r="C37" s="29" t="s">
        <v>73</v>
      </c>
      <c r="D37" s="42"/>
      <c r="E37" s="92"/>
      <c r="F37" s="67">
        <v>144</v>
      </c>
      <c r="G37" s="126">
        <v>120</v>
      </c>
      <c r="H37" s="67">
        <v>1228</v>
      </c>
      <c r="I37" s="126">
        <v>1216</v>
      </c>
      <c r="J37" s="68"/>
      <c r="K37" s="116"/>
      <c r="L37" s="68"/>
      <c r="M37" s="114"/>
      <c r="N37" s="68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66"/>
      <c r="B38" s="10"/>
      <c r="C38" s="29" t="s">
        <v>74</v>
      </c>
      <c r="D38" s="42"/>
      <c r="E38" s="92"/>
      <c r="F38" s="67">
        <v>46</v>
      </c>
      <c r="G38" s="126">
        <v>51</v>
      </c>
      <c r="H38" s="67">
        <v>224</v>
      </c>
      <c r="I38" s="126">
        <v>226</v>
      </c>
      <c r="J38" s="68"/>
      <c r="K38" s="151"/>
      <c r="L38" s="68"/>
      <c r="M38" s="114"/>
      <c r="N38" s="68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67"/>
      <c r="B39" s="11" t="s">
        <v>75</v>
      </c>
      <c r="C39" s="12"/>
      <c r="D39" s="12"/>
      <c r="E39" s="96" t="s">
        <v>108</v>
      </c>
      <c r="F39" s="71">
        <f>F32-F36</f>
        <v>123</v>
      </c>
      <c r="G39" s="138">
        <f>G32-G36</f>
        <v>89</v>
      </c>
      <c r="H39" s="71">
        <f>H32-H36</f>
        <v>0</v>
      </c>
      <c r="I39" s="138">
        <f>I32-I36</f>
        <v>0</v>
      </c>
      <c r="J39" s="71">
        <f aca="true" t="shared" si="4" ref="J39:O39">J32-J36</f>
        <v>0</v>
      </c>
      <c r="K39" s="138">
        <f t="shared" si="4"/>
        <v>0</v>
      </c>
      <c r="L39" s="71">
        <f t="shared" si="4"/>
        <v>0</v>
      </c>
      <c r="M39" s="138">
        <f t="shared" si="4"/>
        <v>0</v>
      </c>
      <c r="N39" s="71">
        <f t="shared" si="4"/>
        <v>0</v>
      </c>
      <c r="O39" s="138">
        <f t="shared" si="4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65" t="s">
        <v>86</v>
      </c>
      <c r="B40" s="49" t="s">
        <v>76</v>
      </c>
      <c r="C40" s="50"/>
      <c r="D40" s="50"/>
      <c r="E40" s="15" t="s">
        <v>44</v>
      </c>
      <c r="F40" s="63">
        <v>1169</v>
      </c>
      <c r="G40" s="133">
        <v>1607</v>
      </c>
      <c r="H40" s="63">
        <v>2179</v>
      </c>
      <c r="I40" s="133">
        <v>1975</v>
      </c>
      <c r="J40" s="64"/>
      <c r="K40" s="135"/>
      <c r="L40" s="64"/>
      <c r="M40" s="146"/>
      <c r="N40" s="64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68"/>
      <c r="B41" s="10"/>
      <c r="C41" s="29" t="s">
        <v>77</v>
      </c>
      <c r="D41" s="42"/>
      <c r="E41" s="92"/>
      <c r="F41" s="152">
        <v>906</v>
      </c>
      <c r="G41" s="153">
        <v>1327</v>
      </c>
      <c r="H41" s="152">
        <v>365</v>
      </c>
      <c r="I41" s="153">
        <v>318</v>
      </c>
      <c r="J41" s="68"/>
      <c r="K41" s="116"/>
      <c r="L41" s="68"/>
      <c r="M41" s="114"/>
      <c r="N41" s="68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68"/>
      <c r="B42" s="49" t="s">
        <v>64</v>
      </c>
      <c r="C42" s="50"/>
      <c r="D42" s="50"/>
      <c r="E42" s="15" t="s">
        <v>45</v>
      </c>
      <c r="F42" s="63">
        <v>1292</v>
      </c>
      <c r="G42" s="133">
        <v>1696</v>
      </c>
      <c r="H42" s="63">
        <v>2179</v>
      </c>
      <c r="I42" s="133">
        <v>1975</v>
      </c>
      <c r="J42" s="64"/>
      <c r="K42" s="135"/>
      <c r="L42" s="64"/>
      <c r="M42" s="146"/>
      <c r="N42" s="64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68"/>
      <c r="B43" s="10"/>
      <c r="C43" s="29" t="s">
        <v>78</v>
      </c>
      <c r="D43" s="42"/>
      <c r="E43" s="92"/>
      <c r="F43" s="67">
        <v>557</v>
      </c>
      <c r="G43" s="126">
        <v>559</v>
      </c>
      <c r="H43" s="67">
        <v>583</v>
      </c>
      <c r="I43" s="126">
        <v>568</v>
      </c>
      <c r="J43" s="150"/>
      <c r="K43" s="151"/>
      <c r="L43" s="68"/>
      <c r="M43" s="114"/>
      <c r="N43" s="68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69"/>
      <c r="B44" s="46" t="s">
        <v>75</v>
      </c>
      <c r="C44" s="30"/>
      <c r="D44" s="30"/>
      <c r="E44" s="96" t="s">
        <v>109</v>
      </c>
      <c r="F44" s="128">
        <f>F40-F42</f>
        <v>-123</v>
      </c>
      <c r="G44" s="129">
        <f>G40-G42</f>
        <v>-89</v>
      </c>
      <c r="H44" s="128">
        <f>H40-H42</f>
        <v>0</v>
      </c>
      <c r="I44" s="129">
        <f>I40-I42</f>
        <v>0</v>
      </c>
      <c r="J44" s="128">
        <f aca="true" t="shared" si="5" ref="J44:O44">J40-J42</f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2" t="s">
        <v>87</v>
      </c>
      <c r="B45" s="25" t="s">
        <v>79</v>
      </c>
      <c r="C45" s="20"/>
      <c r="D45" s="20"/>
      <c r="E45" s="95" t="s">
        <v>110</v>
      </c>
      <c r="F45" s="154">
        <f>F39+F44</f>
        <v>0</v>
      </c>
      <c r="G45" s="155">
        <f>G39+G44</f>
        <v>0</v>
      </c>
      <c r="H45" s="154">
        <f>H39+H44</f>
        <v>0</v>
      </c>
      <c r="I45" s="155">
        <f>I39+I44</f>
        <v>0</v>
      </c>
      <c r="J45" s="154">
        <f aca="true" t="shared" si="6" ref="J45:O45">J39+J44</f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3"/>
      <c r="B46" s="43" t="s">
        <v>80</v>
      </c>
      <c r="C46" s="42"/>
      <c r="D46" s="42"/>
      <c r="E46" s="42"/>
      <c r="F46" s="325" t="s">
        <v>229</v>
      </c>
      <c r="G46" s="326" t="s">
        <v>229</v>
      </c>
      <c r="H46" s="152"/>
      <c r="I46" s="153"/>
      <c r="J46" s="150"/>
      <c r="K46" s="151"/>
      <c r="L46" s="68"/>
      <c r="M46" s="114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3"/>
      <c r="B47" s="43" t="s">
        <v>81</v>
      </c>
      <c r="C47" s="42"/>
      <c r="D47" s="42"/>
      <c r="E47" s="42"/>
      <c r="F47" s="325" t="s">
        <v>229</v>
      </c>
      <c r="G47" s="326" t="s">
        <v>229</v>
      </c>
      <c r="H47" s="67"/>
      <c r="I47" s="126"/>
      <c r="J47" s="68"/>
      <c r="K47" s="116"/>
      <c r="L47" s="68"/>
      <c r="M47" s="114"/>
      <c r="N47" s="68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74"/>
      <c r="B48" s="46" t="s">
        <v>82</v>
      </c>
      <c r="C48" s="30"/>
      <c r="D48" s="30"/>
      <c r="E48" s="30"/>
      <c r="F48" s="327" t="s">
        <v>229</v>
      </c>
      <c r="G48" s="328" t="s">
        <v>229</v>
      </c>
      <c r="H48" s="72"/>
      <c r="I48" s="156"/>
      <c r="J48" s="72"/>
      <c r="K48" s="158"/>
      <c r="L48" s="72"/>
      <c r="M48" s="156"/>
      <c r="N48" s="72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9">
    <mergeCell ref="A1:C1"/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6" t="s">
        <v>0</v>
      </c>
      <c r="B1" s="56"/>
      <c r="C1" s="56"/>
      <c r="D1" s="56"/>
      <c r="E1" s="100" t="s">
        <v>238</v>
      </c>
      <c r="F1" s="1"/>
    </row>
    <row r="3" ht="14.25">
      <c r="A3" s="27" t="s">
        <v>112</v>
      </c>
    </row>
    <row r="5" spans="1:5" ht="13.5">
      <c r="A5" s="57" t="s">
        <v>213</v>
      </c>
      <c r="B5" s="57"/>
      <c r="C5" s="57"/>
      <c r="D5" s="57"/>
      <c r="E5" s="57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214</v>
      </c>
      <c r="G7" s="22"/>
      <c r="H7" s="38" t="s">
        <v>2</v>
      </c>
      <c r="I7" s="40" t="s">
        <v>22</v>
      </c>
    </row>
    <row r="8" spans="1:9" ht="16.5" customHeight="1">
      <c r="A8" s="58"/>
      <c r="B8" s="59"/>
      <c r="C8" s="59"/>
      <c r="D8" s="59"/>
      <c r="E8" s="59"/>
      <c r="F8" s="18" t="s">
        <v>113</v>
      </c>
      <c r="G8" s="26" t="s">
        <v>3</v>
      </c>
      <c r="H8" s="39"/>
      <c r="I8" s="41"/>
    </row>
    <row r="9" spans="1:9" ht="18" customHeight="1">
      <c r="A9" s="250" t="s">
        <v>88</v>
      </c>
      <c r="B9" s="250" t="s">
        <v>90</v>
      </c>
      <c r="C9" s="54" t="s">
        <v>4</v>
      </c>
      <c r="D9" s="55"/>
      <c r="E9" s="55"/>
      <c r="F9" s="63">
        <v>139912</v>
      </c>
      <c r="G9" s="73">
        <f>F9/$F$27*100</f>
        <v>25.922975161286736</v>
      </c>
      <c r="H9" s="64">
        <v>130912</v>
      </c>
      <c r="I9" s="78">
        <f aca="true" t="shared" si="0" ref="I9:I45">(F9/H9-1)*100</f>
        <v>6.874847225617198</v>
      </c>
    </row>
    <row r="10" spans="1:9" ht="18" customHeight="1">
      <c r="A10" s="251"/>
      <c r="B10" s="251"/>
      <c r="C10" s="7"/>
      <c r="D10" s="51" t="s">
        <v>23</v>
      </c>
      <c r="E10" s="52"/>
      <c r="F10" s="65">
        <v>49634</v>
      </c>
      <c r="G10" s="74">
        <f aca="true" t="shared" si="1" ref="G10:G27">F10/$F$27*100</f>
        <v>9.19621582963081</v>
      </c>
      <c r="H10" s="66">
        <v>47487</v>
      </c>
      <c r="I10" s="79">
        <f t="shared" si="0"/>
        <v>4.521237391286026</v>
      </c>
    </row>
    <row r="11" spans="1:9" ht="18" customHeight="1">
      <c r="A11" s="251"/>
      <c r="B11" s="251"/>
      <c r="C11" s="7"/>
      <c r="D11" s="16"/>
      <c r="E11" s="23" t="s">
        <v>24</v>
      </c>
      <c r="F11" s="67">
        <v>37043</v>
      </c>
      <c r="G11" s="75">
        <f t="shared" si="1"/>
        <v>6.863348168131001</v>
      </c>
      <c r="H11" s="68">
        <v>36591</v>
      </c>
      <c r="I11" s="80">
        <f t="shared" si="0"/>
        <v>1.2352764340958222</v>
      </c>
    </row>
    <row r="12" spans="1:9" ht="18" customHeight="1">
      <c r="A12" s="251"/>
      <c r="B12" s="251"/>
      <c r="C12" s="7"/>
      <c r="D12" s="16"/>
      <c r="E12" s="23" t="s">
        <v>25</v>
      </c>
      <c r="F12" s="67">
        <v>6172</v>
      </c>
      <c r="G12" s="75">
        <f t="shared" si="1"/>
        <v>1.1435516803094927</v>
      </c>
      <c r="H12" s="68">
        <v>4978</v>
      </c>
      <c r="I12" s="80">
        <f t="shared" si="0"/>
        <v>23.98553635998393</v>
      </c>
    </row>
    <row r="13" spans="1:9" ht="18" customHeight="1">
      <c r="A13" s="251"/>
      <c r="B13" s="251"/>
      <c r="C13" s="7"/>
      <c r="D13" s="32"/>
      <c r="E13" s="23" t="s">
        <v>26</v>
      </c>
      <c r="F13" s="67">
        <v>750</v>
      </c>
      <c r="G13" s="75">
        <f t="shared" si="1"/>
        <v>0.13896042777578088</v>
      </c>
      <c r="H13" s="68">
        <v>797</v>
      </c>
      <c r="I13" s="80">
        <f t="shared" si="0"/>
        <v>-5.8971141781681276</v>
      </c>
    </row>
    <row r="14" spans="1:9" ht="18" customHeight="1">
      <c r="A14" s="251"/>
      <c r="B14" s="251"/>
      <c r="C14" s="7"/>
      <c r="D14" s="60" t="s">
        <v>27</v>
      </c>
      <c r="E14" s="50"/>
      <c r="F14" s="63">
        <v>26989</v>
      </c>
      <c r="G14" s="73">
        <f t="shared" si="1"/>
        <v>5.000537313654067</v>
      </c>
      <c r="H14" s="64">
        <v>23498</v>
      </c>
      <c r="I14" s="81">
        <f t="shared" si="0"/>
        <v>14.856583539024593</v>
      </c>
    </row>
    <row r="15" spans="1:9" ht="18" customHeight="1">
      <c r="A15" s="251"/>
      <c r="B15" s="251"/>
      <c r="C15" s="7"/>
      <c r="D15" s="16"/>
      <c r="E15" s="23" t="s">
        <v>28</v>
      </c>
      <c r="F15" s="67">
        <v>1286</v>
      </c>
      <c r="G15" s="75">
        <f t="shared" si="1"/>
        <v>0.23827081349287227</v>
      </c>
      <c r="H15" s="68">
        <v>1184</v>
      </c>
      <c r="I15" s="80">
        <f t="shared" si="0"/>
        <v>8.614864864864868</v>
      </c>
    </row>
    <row r="16" spans="1:9" ht="18" customHeight="1">
      <c r="A16" s="251"/>
      <c r="B16" s="251"/>
      <c r="C16" s="7"/>
      <c r="D16" s="16"/>
      <c r="E16" s="28" t="s">
        <v>29</v>
      </c>
      <c r="F16" s="65">
        <v>25703</v>
      </c>
      <c r="G16" s="74">
        <f t="shared" si="1"/>
        <v>4.762266500161195</v>
      </c>
      <c r="H16" s="66">
        <v>22314</v>
      </c>
      <c r="I16" s="79">
        <f t="shared" si="0"/>
        <v>15.187774491350714</v>
      </c>
    </row>
    <row r="17" spans="1:9" ht="18" customHeight="1">
      <c r="A17" s="251"/>
      <c r="B17" s="251"/>
      <c r="C17" s="7"/>
      <c r="D17" s="255" t="s">
        <v>30</v>
      </c>
      <c r="E17" s="291"/>
      <c r="F17" s="65">
        <v>18774</v>
      </c>
      <c r="G17" s="74">
        <f t="shared" si="1"/>
        <v>3.4784574280833467</v>
      </c>
      <c r="H17" s="66">
        <v>23807</v>
      </c>
      <c r="I17" s="79">
        <f t="shared" si="0"/>
        <v>-21.140840929138495</v>
      </c>
    </row>
    <row r="18" spans="1:9" ht="18" customHeight="1">
      <c r="A18" s="251"/>
      <c r="B18" s="251"/>
      <c r="C18" s="7"/>
      <c r="D18" s="255" t="s">
        <v>94</v>
      </c>
      <c r="E18" s="256"/>
      <c r="F18" s="67">
        <v>3026</v>
      </c>
      <c r="G18" s="75">
        <f t="shared" si="1"/>
        <v>0.5606590059326838</v>
      </c>
      <c r="H18" s="68">
        <v>2818</v>
      </c>
      <c r="I18" s="80">
        <f t="shared" si="0"/>
        <v>7.381121362668552</v>
      </c>
    </row>
    <row r="19" spans="1:9" ht="18" customHeight="1">
      <c r="A19" s="251"/>
      <c r="B19" s="251"/>
      <c r="C19" s="10"/>
      <c r="D19" s="255" t="s">
        <v>95</v>
      </c>
      <c r="E19" s="256"/>
      <c r="F19" s="68">
        <v>0</v>
      </c>
      <c r="G19" s="75">
        <f t="shared" si="1"/>
        <v>0</v>
      </c>
      <c r="H19" s="68">
        <v>0</v>
      </c>
      <c r="I19" s="80">
        <v>0</v>
      </c>
    </row>
    <row r="20" spans="1:9" ht="18" customHeight="1">
      <c r="A20" s="251"/>
      <c r="B20" s="251"/>
      <c r="C20" s="43" t="s">
        <v>5</v>
      </c>
      <c r="D20" s="42"/>
      <c r="E20" s="42"/>
      <c r="F20" s="67">
        <v>24084</v>
      </c>
      <c r="G20" s="75">
        <f t="shared" si="1"/>
        <v>4.462297256735876</v>
      </c>
      <c r="H20" s="68">
        <v>20392</v>
      </c>
      <c r="I20" s="80">
        <f t="shared" si="0"/>
        <v>18.105139270302082</v>
      </c>
    </row>
    <row r="21" spans="1:9" ht="18" customHeight="1">
      <c r="A21" s="251"/>
      <c r="B21" s="251"/>
      <c r="C21" s="43" t="s">
        <v>6</v>
      </c>
      <c r="D21" s="42"/>
      <c r="E21" s="42"/>
      <c r="F21" s="67">
        <v>132548</v>
      </c>
      <c r="G21" s="75">
        <f t="shared" si="1"/>
        <v>24.558569041098934</v>
      </c>
      <c r="H21" s="68">
        <v>132159</v>
      </c>
      <c r="I21" s="80">
        <f t="shared" si="0"/>
        <v>0.29434242087182927</v>
      </c>
    </row>
    <row r="22" spans="1:9" ht="18" customHeight="1">
      <c r="A22" s="251"/>
      <c r="B22" s="251"/>
      <c r="C22" s="43" t="s">
        <v>31</v>
      </c>
      <c r="D22" s="42"/>
      <c r="E22" s="42"/>
      <c r="F22" s="67">
        <v>6069</v>
      </c>
      <c r="G22" s="75">
        <f t="shared" si="1"/>
        <v>1.1244677815616186</v>
      </c>
      <c r="H22" s="68">
        <v>5076</v>
      </c>
      <c r="I22" s="80">
        <f t="shared" si="0"/>
        <v>19.562647754137117</v>
      </c>
    </row>
    <row r="23" spans="1:9" ht="18" customHeight="1">
      <c r="A23" s="251"/>
      <c r="B23" s="251"/>
      <c r="C23" s="43" t="s">
        <v>7</v>
      </c>
      <c r="D23" s="42"/>
      <c r="E23" s="42"/>
      <c r="F23" s="67">
        <v>67127</v>
      </c>
      <c r="G23" s="75">
        <f t="shared" si="1"/>
        <v>12.437328847073124</v>
      </c>
      <c r="H23" s="68">
        <v>95086</v>
      </c>
      <c r="I23" s="80">
        <f t="shared" si="0"/>
        <v>-29.4039080411417</v>
      </c>
    </row>
    <row r="24" spans="1:9" ht="18" customHeight="1">
      <c r="A24" s="251"/>
      <c r="B24" s="251"/>
      <c r="C24" s="43" t="s">
        <v>32</v>
      </c>
      <c r="D24" s="42"/>
      <c r="E24" s="42"/>
      <c r="F24" s="67">
        <v>2605</v>
      </c>
      <c r="G24" s="75">
        <f t="shared" si="1"/>
        <v>0.4826558858078788</v>
      </c>
      <c r="H24" s="68">
        <v>5582</v>
      </c>
      <c r="I24" s="80">
        <f t="shared" si="0"/>
        <v>-53.332139018273025</v>
      </c>
    </row>
    <row r="25" spans="1:9" ht="18" customHeight="1">
      <c r="A25" s="251"/>
      <c r="B25" s="251"/>
      <c r="C25" s="43" t="s">
        <v>8</v>
      </c>
      <c r="D25" s="42"/>
      <c r="E25" s="42"/>
      <c r="F25" s="67">
        <v>81719</v>
      </c>
      <c r="G25" s="75">
        <f t="shared" si="1"/>
        <v>15.140942929878715</v>
      </c>
      <c r="H25" s="68">
        <v>105712</v>
      </c>
      <c r="I25" s="80">
        <f t="shared" si="0"/>
        <v>-22.69657181776903</v>
      </c>
    </row>
    <row r="26" spans="1:9" ht="18" customHeight="1">
      <c r="A26" s="251"/>
      <c r="B26" s="251"/>
      <c r="C26" s="44" t="s">
        <v>9</v>
      </c>
      <c r="D26" s="45"/>
      <c r="E26" s="45"/>
      <c r="F26" s="69">
        <v>85658</v>
      </c>
      <c r="G26" s="76">
        <f t="shared" si="1"/>
        <v>15.870763096557116</v>
      </c>
      <c r="H26" s="70">
        <v>77825</v>
      </c>
      <c r="I26" s="82">
        <f t="shared" si="0"/>
        <v>10.064889174429803</v>
      </c>
    </row>
    <row r="27" spans="1:9" ht="18" customHeight="1">
      <c r="A27" s="251"/>
      <c r="B27" s="252"/>
      <c r="C27" s="46" t="s">
        <v>10</v>
      </c>
      <c r="D27" s="30"/>
      <c r="E27" s="30"/>
      <c r="F27" s="71">
        <f>SUM(F9,F20:F26)</f>
        <v>539722</v>
      </c>
      <c r="G27" s="77">
        <f t="shared" si="1"/>
        <v>100</v>
      </c>
      <c r="H27" s="71">
        <v>572744</v>
      </c>
      <c r="I27" s="83">
        <f t="shared" si="0"/>
        <v>-5.76557764027209</v>
      </c>
    </row>
    <row r="28" spans="1:9" ht="18" customHeight="1">
      <c r="A28" s="251"/>
      <c r="B28" s="250" t="s">
        <v>89</v>
      </c>
      <c r="C28" s="54" t="s">
        <v>11</v>
      </c>
      <c r="D28" s="55"/>
      <c r="E28" s="55"/>
      <c r="F28" s="63">
        <v>239973</v>
      </c>
      <c r="G28" s="73">
        <f aca="true" t="shared" si="2" ref="G28:G45">F28/$F$45*100</f>
        <v>45.41485459933914</v>
      </c>
      <c r="H28" s="63">
        <v>234606</v>
      </c>
      <c r="I28" s="84">
        <f t="shared" si="0"/>
        <v>2.2876652771028905</v>
      </c>
    </row>
    <row r="29" spans="1:9" ht="18" customHeight="1">
      <c r="A29" s="251"/>
      <c r="B29" s="251"/>
      <c r="C29" s="7"/>
      <c r="D29" s="29" t="s">
        <v>12</v>
      </c>
      <c r="E29" s="42"/>
      <c r="F29" s="67">
        <v>134350</v>
      </c>
      <c r="G29" s="75">
        <f t="shared" si="2"/>
        <v>25.425717540811732</v>
      </c>
      <c r="H29" s="67">
        <v>131854</v>
      </c>
      <c r="I29" s="85">
        <f t="shared" si="0"/>
        <v>1.8930028668072252</v>
      </c>
    </row>
    <row r="30" spans="1:9" ht="18" customHeight="1">
      <c r="A30" s="251"/>
      <c r="B30" s="251"/>
      <c r="C30" s="7"/>
      <c r="D30" s="29" t="s">
        <v>33</v>
      </c>
      <c r="E30" s="42"/>
      <c r="F30" s="67">
        <v>10879</v>
      </c>
      <c r="G30" s="75">
        <f t="shared" si="2"/>
        <v>2.05884913380343</v>
      </c>
      <c r="H30" s="67">
        <v>10762</v>
      </c>
      <c r="I30" s="85">
        <f t="shared" si="0"/>
        <v>1.0871585207210543</v>
      </c>
    </row>
    <row r="31" spans="1:9" ht="18" customHeight="1">
      <c r="A31" s="251"/>
      <c r="B31" s="251"/>
      <c r="C31" s="19"/>
      <c r="D31" s="29" t="s">
        <v>13</v>
      </c>
      <c r="E31" s="42"/>
      <c r="F31" s="67">
        <v>94743</v>
      </c>
      <c r="G31" s="75">
        <f t="shared" si="2"/>
        <v>17.93009867487254</v>
      </c>
      <c r="H31" s="67">
        <v>91890</v>
      </c>
      <c r="I31" s="85">
        <f t="shared" si="0"/>
        <v>3.104799216454457</v>
      </c>
    </row>
    <row r="32" spans="1:9" ht="18" customHeight="1">
      <c r="A32" s="251"/>
      <c r="B32" s="251"/>
      <c r="C32" s="49" t="s">
        <v>14</v>
      </c>
      <c r="D32" s="50"/>
      <c r="E32" s="50"/>
      <c r="F32" s="63">
        <v>175632</v>
      </c>
      <c r="G32" s="73">
        <f t="shared" si="2"/>
        <v>33.23832990791102</v>
      </c>
      <c r="H32" s="63">
        <v>204061</v>
      </c>
      <c r="I32" s="84">
        <f t="shared" si="0"/>
        <v>-13.931618486628993</v>
      </c>
    </row>
    <row r="33" spans="1:9" ht="18" customHeight="1">
      <c r="A33" s="251"/>
      <c r="B33" s="251"/>
      <c r="C33" s="7"/>
      <c r="D33" s="29" t="s">
        <v>15</v>
      </c>
      <c r="E33" s="42"/>
      <c r="F33" s="67">
        <v>17921</v>
      </c>
      <c r="G33" s="75">
        <f t="shared" si="2"/>
        <v>3.3915465876359288</v>
      </c>
      <c r="H33" s="67">
        <v>17943</v>
      </c>
      <c r="I33" s="85">
        <f t="shared" si="0"/>
        <v>-0.12261048876999192</v>
      </c>
    </row>
    <row r="34" spans="1:9" ht="18" customHeight="1">
      <c r="A34" s="251"/>
      <c r="B34" s="251"/>
      <c r="C34" s="7"/>
      <c r="D34" s="29" t="s">
        <v>34</v>
      </c>
      <c r="E34" s="42"/>
      <c r="F34" s="67">
        <v>5048</v>
      </c>
      <c r="G34" s="75">
        <f t="shared" si="2"/>
        <v>0.9553332500633986</v>
      </c>
      <c r="H34" s="67">
        <v>4390</v>
      </c>
      <c r="I34" s="85">
        <f t="shared" si="0"/>
        <v>14.98861047835991</v>
      </c>
    </row>
    <row r="35" spans="1:9" ht="18" customHeight="1">
      <c r="A35" s="251"/>
      <c r="B35" s="251"/>
      <c r="C35" s="7"/>
      <c r="D35" s="29" t="s">
        <v>35</v>
      </c>
      <c r="E35" s="42"/>
      <c r="F35" s="67">
        <v>96525</v>
      </c>
      <c r="G35" s="75">
        <f t="shared" si="2"/>
        <v>18.2673419101366</v>
      </c>
      <c r="H35" s="67">
        <v>115203</v>
      </c>
      <c r="I35" s="85">
        <f t="shared" si="0"/>
        <v>-16.213119450014325</v>
      </c>
    </row>
    <row r="36" spans="1:9" ht="18" customHeight="1">
      <c r="A36" s="251"/>
      <c r="B36" s="251"/>
      <c r="C36" s="7"/>
      <c r="D36" s="29" t="s">
        <v>36</v>
      </c>
      <c r="E36" s="42"/>
      <c r="F36" s="67">
        <v>6856</v>
      </c>
      <c r="G36" s="75">
        <f t="shared" si="2"/>
        <v>1.2974969814648696</v>
      </c>
      <c r="H36" s="67">
        <v>2621</v>
      </c>
      <c r="I36" s="85">
        <f t="shared" si="0"/>
        <v>161.57954979015642</v>
      </c>
    </row>
    <row r="37" spans="1:9" ht="18" customHeight="1">
      <c r="A37" s="251"/>
      <c r="B37" s="251"/>
      <c r="C37" s="7"/>
      <c r="D37" s="29" t="s">
        <v>16</v>
      </c>
      <c r="E37" s="42"/>
      <c r="F37" s="67">
        <v>13494</v>
      </c>
      <c r="G37" s="75">
        <f t="shared" si="2"/>
        <v>2.5537374953160663</v>
      </c>
      <c r="H37" s="67">
        <v>25239</v>
      </c>
      <c r="I37" s="85">
        <f t="shared" si="0"/>
        <v>-46.53512421252823</v>
      </c>
    </row>
    <row r="38" spans="1:9" ht="18" customHeight="1">
      <c r="A38" s="251"/>
      <c r="B38" s="251"/>
      <c r="C38" s="19"/>
      <c r="D38" s="29" t="s">
        <v>37</v>
      </c>
      <c r="E38" s="42"/>
      <c r="F38" s="67">
        <v>35787</v>
      </c>
      <c r="G38" s="75">
        <f t="shared" si="2"/>
        <v>6.77268443344272</v>
      </c>
      <c r="H38" s="67">
        <v>38665</v>
      </c>
      <c r="I38" s="85">
        <f t="shared" si="0"/>
        <v>-7.443424285529554</v>
      </c>
    </row>
    <row r="39" spans="1:9" ht="18" customHeight="1">
      <c r="A39" s="251"/>
      <c r="B39" s="251"/>
      <c r="C39" s="49" t="s">
        <v>17</v>
      </c>
      <c r="D39" s="50"/>
      <c r="E39" s="50"/>
      <c r="F39" s="63">
        <v>112797</v>
      </c>
      <c r="G39" s="73">
        <f t="shared" si="2"/>
        <v>21.346815492749837</v>
      </c>
      <c r="H39" s="63">
        <v>119196</v>
      </c>
      <c r="I39" s="84">
        <f t="shared" si="0"/>
        <v>-5.36846874056176</v>
      </c>
    </row>
    <row r="40" spans="1:9" ht="18" customHeight="1">
      <c r="A40" s="251"/>
      <c r="B40" s="251"/>
      <c r="C40" s="7"/>
      <c r="D40" s="51" t="s">
        <v>18</v>
      </c>
      <c r="E40" s="52"/>
      <c r="F40" s="65">
        <v>110952</v>
      </c>
      <c r="G40" s="74">
        <f t="shared" si="2"/>
        <v>20.99764951684513</v>
      </c>
      <c r="H40" s="65">
        <v>117506</v>
      </c>
      <c r="I40" s="86">
        <f t="shared" si="0"/>
        <v>-5.577587527445404</v>
      </c>
    </row>
    <row r="41" spans="1:9" ht="18" customHeight="1">
      <c r="A41" s="251"/>
      <c r="B41" s="251"/>
      <c r="C41" s="7"/>
      <c r="D41" s="16"/>
      <c r="E41" s="102" t="s">
        <v>92</v>
      </c>
      <c r="F41" s="67">
        <v>72742</v>
      </c>
      <c r="G41" s="75">
        <f t="shared" si="2"/>
        <v>13.766412693366037</v>
      </c>
      <c r="H41" s="67">
        <v>91537</v>
      </c>
      <c r="I41" s="87">
        <f t="shared" si="0"/>
        <v>-20.532680773894707</v>
      </c>
    </row>
    <row r="42" spans="1:9" ht="18" customHeight="1">
      <c r="A42" s="251"/>
      <c r="B42" s="251"/>
      <c r="C42" s="7"/>
      <c r="D42" s="32"/>
      <c r="E42" s="31" t="s">
        <v>38</v>
      </c>
      <c r="F42" s="67">
        <v>38210</v>
      </c>
      <c r="G42" s="75">
        <f t="shared" si="2"/>
        <v>7.231236823479094</v>
      </c>
      <c r="H42" s="67">
        <v>25969</v>
      </c>
      <c r="I42" s="87">
        <f t="shared" si="0"/>
        <v>47.13697100388925</v>
      </c>
    </row>
    <row r="43" spans="1:9" ht="18" customHeight="1">
      <c r="A43" s="251"/>
      <c r="B43" s="251"/>
      <c r="C43" s="7"/>
      <c r="D43" s="29" t="s">
        <v>39</v>
      </c>
      <c r="E43" s="53"/>
      <c r="F43" s="67">
        <v>1845</v>
      </c>
      <c r="G43" s="75">
        <f t="shared" si="2"/>
        <v>0.34916597590470894</v>
      </c>
      <c r="H43" s="65">
        <v>1690</v>
      </c>
      <c r="I43" s="159">
        <f t="shared" si="0"/>
        <v>9.171597633136086</v>
      </c>
    </row>
    <row r="44" spans="1:9" ht="18" customHeight="1">
      <c r="A44" s="251"/>
      <c r="B44" s="251"/>
      <c r="C44" s="11"/>
      <c r="D44" s="47" t="s">
        <v>40</v>
      </c>
      <c r="E44" s="48"/>
      <c r="F44" s="70">
        <v>0</v>
      </c>
      <c r="G44" s="77">
        <f t="shared" si="2"/>
        <v>0</v>
      </c>
      <c r="H44" s="70">
        <v>0</v>
      </c>
      <c r="I44" s="82">
        <v>0</v>
      </c>
    </row>
    <row r="45" spans="1:9" ht="18" customHeight="1">
      <c r="A45" s="252"/>
      <c r="B45" s="252"/>
      <c r="C45" s="11" t="s">
        <v>19</v>
      </c>
      <c r="D45" s="12"/>
      <c r="E45" s="12"/>
      <c r="F45" s="72">
        <f>SUM(F28,F32,F39)</f>
        <v>528402</v>
      </c>
      <c r="G45" s="77">
        <f t="shared" si="2"/>
        <v>100</v>
      </c>
      <c r="H45" s="72">
        <v>557863</v>
      </c>
      <c r="I45" s="160">
        <f t="shared" si="0"/>
        <v>-5.281045704769804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2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6" sqref="I26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100" t="s">
        <v>238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206</v>
      </c>
      <c r="F6" s="167" t="s">
        <v>207</v>
      </c>
      <c r="G6" s="167" t="s">
        <v>208</v>
      </c>
      <c r="H6" s="167" t="s">
        <v>209</v>
      </c>
      <c r="I6" s="167" t="s">
        <v>215</v>
      </c>
    </row>
    <row r="7" spans="1:9" ht="27" customHeight="1">
      <c r="A7" s="292" t="s">
        <v>117</v>
      </c>
      <c r="B7" s="54" t="s">
        <v>118</v>
      </c>
      <c r="C7" s="55"/>
      <c r="D7" s="91" t="s">
        <v>239</v>
      </c>
      <c r="E7" s="169">
        <v>543309</v>
      </c>
      <c r="F7" s="169">
        <v>594892</v>
      </c>
      <c r="G7" s="169">
        <v>570722</v>
      </c>
      <c r="H7" s="169">
        <v>572744</v>
      </c>
      <c r="I7" s="169">
        <v>539722</v>
      </c>
    </row>
    <row r="8" spans="1:9" ht="27" customHeight="1">
      <c r="A8" s="251"/>
      <c r="B8" s="9"/>
      <c r="C8" s="29" t="s">
        <v>119</v>
      </c>
      <c r="D8" s="89" t="s">
        <v>42</v>
      </c>
      <c r="E8" s="170">
        <v>270811</v>
      </c>
      <c r="F8" s="170">
        <v>278690</v>
      </c>
      <c r="G8" s="171">
        <v>280617</v>
      </c>
      <c r="H8" s="171">
        <v>283912</v>
      </c>
      <c r="I8" s="171">
        <v>296975</v>
      </c>
    </row>
    <row r="9" spans="1:9" ht="27" customHeight="1">
      <c r="A9" s="251"/>
      <c r="B9" s="43" t="s">
        <v>120</v>
      </c>
      <c r="C9" s="42"/>
      <c r="D9" s="92"/>
      <c r="E9" s="172">
        <v>532413</v>
      </c>
      <c r="F9" s="172">
        <v>584169</v>
      </c>
      <c r="G9" s="173">
        <v>558713</v>
      </c>
      <c r="H9" s="173">
        <v>557863</v>
      </c>
      <c r="I9" s="173">
        <v>528402</v>
      </c>
    </row>
    <row r="10" spans="1:9" ht="27" customHeight="1">
      <c r="A10" s="251"/>
      <c r="B10" s="43" t="s">
        <v>121</v>
      </c>
      <c r="C10" s="42"/>
      <c r="D10" s="92"/>
      <c r="E10" s="172">
        <v>10896</v>
      </c>
      <c r="F10" s="172">
        <v>10723</v>
      </c>
      <c r="G10" s="173">
        <v>12009</v>
      </c>
      <c r="H10" s="173">
        <v>14881</v>
      </c>
      <c r="I10" s="173">
        <v>11320</v>
      </c>
    </row>
    <row r="11" spans="1:9" ht="27" customHeight="1">
      <c r="A11" s="251"/>
      <c r="B11" s="43" t="s">
        <v>122</v>
      </c>
      <c r="C11" s="42"/>
      <c r="D11" s="92"/>
      <c r="E11" s="172">
        <v>10142</v>
      </c>
      <c r="F11" s="172">
        <v>9974</v>
      </c>
      <c r="G11" s="173">
        <v>11246</v>
      </c>
      <c r="H11" s="173">
        <v>14161</v>
      </c>
      <c r="I11" s="173">
        <v>10555</v>
      </c>
    </row>
    <row r="12" spans="1:9" ht="27" customHeight="1">
      <c r="A12" s="251"/>
      <c r="B12" s="43" t="s">
        <v>240</v>
      </c>
      <c r="C12" s="42"/>
      <c r="D12" s="92"/>
      <c r="E12" s="172">
        <v>754</v>
      </c>
      <c r="F12" s="172">
        <v>749</v>
      </c>
      <c r="G12" s="173">
        <v>763</v>
      </c>
      <c r="H12" s="173">
        <v>720</v>
      </c>
      <c r="I12" s="173">
        <v>764</v>
      </c>
    </row>
    <row r="13" spans="1:9" ht="27" customHeight="1">
      <c r="A13" s="251"/>
      <c r="B13" s="43" t="s">
        <v>123</v>
      </c>
      <c r="C13" s="42"/>
      <c r="D13" s="97"/>
      <c r="E13" s="174">
        <v>-11</v>
      </c>
      <c r="F13" s="174">
        <v>-5</v>
      </c>
      <c r="G13" s="175">
        <v>14</v>
      </c>
      <c r="H13" s="175">
        <v>-43</v>
      </c>
      <c r="I13" s="175">
        <v>44</v>
      </c>
    </row>
    <row r="14" spans="1:9" ht="27" customHeight="1">
      <c r="A14" s="251"/>
      <c r="B14" s="99" t="s">
        <v>124</v>
      </c>
      <c r="C14" s="52"/>
      <c r="D14" s="97"/>
      <c r="E14" s="174">
        <v>2325</v>
      </c>
      <c r="F14" s="174">
        <v>3275</v>
      </c>
      <c r="G14" s="175">
        <v>206</v>
      </c>
      <c r="H14" s="175">
        <v>0</v>
      </c>
      <c r="I14" s="175">
        <v>1086</v>
      </c>
    </row>
    <row r="15" spans="1:9" ht="27" customHeight="1">
      <c r="A15" s="251"/>
      <c r="B15" s="44" t="s">
        <v>125</v>
      </c>
      <c r="C15" s="45"/>
      <c r="D15" s="176"/>
      <c r="E15" s="177">
        <v>1916</v>
      </c>
      <c r="F15" s="177">
        <v>2873</v>
      </c>
      <c r="G15" s="178">
        <v>233</v>
      </c>
      <c r="H15" s="178">
        <v>-40</v>
      </c>
      <c r="I15" s="178">
        <v>1134</v>
      </c>
    </row>
    <row r="16" spans="1:9" ht="27" customHeight="1">
      <c r="A16" s="251"/>
      <c r="B16" s="179" t="s">
        <v>126</v>
      </c>
      <c r="C16" s="180"/>
      <c r="D16" s="181" t="s">
        <v>43</v>
      </c>
      <c r="E16" s="182">
        <v>120475</v>
      </c>
      <c r="F16" s="182">
        <v>112839</v>
      </c>
      <c r="G16" s="183">
        <v>107854</v>
      </c>
      <c r="H16" s="183">
        <v>116498</v>
      </c>
      <c r="I16" s="183">
        <v>113009</v>
      </c>
    </row>
    <row r="17" spans="1:9" ht="27" customHeight="1">
      <c r="A17" s="251"/>
      <c r="B17" s="43" t="s">
        <v>127</v>
      </c>
      <c r="C17" s="42"/>
      <c r="D17" s="89" t="s">
        <v>44</v>
      </c>
      <c r="E17" s="172">
        <v>19851</v>
      </c>
      <c r="F17" s="172">
        <v>18441</v>
      </c>
      <c r="G17" s="173">
        <v>13973</v>
      </c>
      <c r="H17" s="173">
        <v>19772</v>
      </c>
      <c r="I17" s="173">
        <v>21354</v>
      </c>
    </row>
    <row r="18" spans="1:9" ht="27" customHeight="1">
      <c r="A18" s="251"/>
      <c r="B18" s="43" t="s">
        <v>128</v>
      </c>
      <c r="C18" s="42"/>
      <c r="D18" s="89" t="s">
        <v>45</v>
      </c>
      <c r="E18" s="172">
        <v>1250815</v>
      </c>
      <c r="F18" s="172">
        <v>1221760</v>
      </c>
      <c r="G18" s="173">
        <v>1236872</v>
      </c>
      <c r="H18" s="173">
        <v>1263798</v>
      </c>
      <c r="I18" s="173">
        <v>1262644</v>
      </c>
    </row>
    <row r="19" spans="1:9" ht="27" customHeight="1">
      <c r="A19" s="251"/>
      <c r="B19" s="43" t="s">
        <v>129</v>
      </c>
      <c r="C19" s="42"/>
      <c r="D19" s="89" t="s">
        <v>241</v>
      </c>
      <c r="E19" s="172">
        <f>E17+E18-E16</f>
        <v>1150191</v>
      </c>
      <c r="F19" s="172">
        <f>F17+F18-F16</f>
        <v>1127362</v>
      </c>
      <c r="G19" s="172">
        <f>G17+G18-G16</f>
        <v>1142991</v>
      </c>
      <c r="H19" s="172">
        <f>H17+H18-H16</f>
        <v>1167072</v>
      </c>
      <c r="I19" s="172">
        <f>I17+I18-I16</f>
        <v>1170989</v>
      </c>
    </row>
    <row r="20" spans="1:9" ht="27" customHeight="1">
      <c r="A20" s="251"/>
      <c r="B20" s="43" t="s">
        <v>130</v>
      </c>
      <c r="C20" s="42"/>
      <c r="D20" s="92" t="s">
        <v>242</v>
      </c>
      <c r="E20" s="184">
        <f>E18/E8</f>
        <v>4.618774717422852</v>
      </c>
      <c r="F20" s="184">
        <f>F18/F8</f>
        <v>4.383939143851592</v>
      </c>
      <c r="G20" s="184">
        <f>G18/G8</f>
        <v>4.407687346098062</v>
      </c>
      <c r="H20" s="184">
        <f>H18/H8</f>
        <v>4.45137225619206</v>
      </c>
      <c r="I20" s="184">
        <f>I18/I8</f>
        <v>4.251684485226029</v>
      </c>
    </row>
    <row r="21" spans="1:9" ht="27" customHeight="1">
      <c r="A21" s="251"/>
      <c r="B21" s="43" t="s">
        <v>131</v>
      </c>
      <c r="C21" s="42"/>
      <c r="D21" s="92" t="s">
        <v>243</v>
      </c>
      <c r="E21" s="184">
        <f>E19/E8</f>
        <v>4.247209308336811</v>
      </c>
      <c r="F21" s="184">
        <f>F19/F8</f>
        <v>4.045218701783344</v>
      </c>
      <c r="G21" s="184">
        <f>G19/G8</f>
        <v>4.073135269780519</v>
      </c>
      <c r="H21" s="184">
        <f>H19/H8</f>
        <v>4.1106821832117</v>
      </c>
      <c r="I21" s="184">
        <f>I19/I8</f>
        <v>3.9430558127788533</v>
      </c>
    </row>
    <row r="22" spans="1:9" ht="27" customHeight="1">
      <c r="A22" s="251"/>
      <c r="B22" s="43" t="s">
        <v>132</v>
      </c>
      <c r="C22" s="42"/>
      <c r="D22" s="92" t="s">
        <v>133</v>
      </c>
      <c r="E22" s="172">
        <f>E18/E24*1000000</f>
        <v>1069266.396988172</v>
      </c>
      <c r="F22" s="172">
        <f>F18/F24*1000000</f>
        <v>1044428.5631242584</v>
      </c>
      <c r="G22" s="172">
        <f>G18/G24*1000000</f>
        <v>1057347.1432430493</v>
      </c>
      <c r="H22" s="172">
        <f>H18/H24*1000000</f>
        <v>1080364.9892117204</v>
      </c>
      <c r="I22" s="172">
        <f>I18/I24*1000000</f>
        <v>1079378.4856743275</v>
      </c>
    </row>
    <row r="23" spans="1:9" ht="27" customHeight="1">
      <c r="A23" s="251"/>
      <c r="B23" s="43" t="s">
        <v>134</v>
      </c>
      <c r="C23" s="42"/>
      <c r="D23" s="92" t="s">
        <v>135</v>
      </c>
      <c r="E23" s="172">
        <f>E19/E24*1000000</f>
        <v>983247.3918351018</v>
      </c>
      <c r="F23" s="172">
        <f>F19/F24*1000000</f>
        <v>963731.8898809016</v>
      </c>
      <c r="G23" s="172">
        <f>G19/G24*1000000</f>
        <v>977092.4304232905</v>
      </c>
      <c r="H23" s="172">
        <f>H19/H24*1000000</f>
        <v>997678.2117785446</v>
      </c>
      <c r="I23" s="172">
        <f>I19/I24*1000000</f>
        <v>1001026.6817577203</v>
      </c>
    </row>
    <row r="24" spans="1:9" ht="27" customHeight="1">
      <c r="A24" s="251"/>
      <c r="B24" s="185" t="s">
        <v>136</v>
      </c>
      <c r="C24" s="186"/>
      <c r="D24" s="187" t="s">
        <v>137</v>
      </c>
      <c r="E24" s="177">
        <v>1169788</v>
      </c>
      <c r="F24" s="178">
        <f>E24</f>
        <v>1169788</v>
      </c>
      <c r="G24" s="178">
        <f>F24</f>
        <v>1169788</v>
      </c>
      <c r="H24" s="178">
        <f>G24</f>
        <v>1169788</v>
      </c>
      <c r="I24" s="178">
        <f>H24</f>
        <v>1169788</v>
      </c>
    </row>
    <row r="25" spans="1:9" ht="27" customHeight="1">
      <c r="A25" s="251"/>
      <c r="B25" s="10" t="s">
        <v>138</v>
      </c>
      <c r="C25" s="188"/>
      <c r="D25" s="189"/>
      <c r="E25" s="170">
        <v>303366</v>
      </c>
      <c r="F25" s="170">
        <v>300803</v>
      </c>
      <c r="G25" s="190">
        <v>303708</v>
      </c>
      <c r="H25" s="190">
        <v>302471</v>
      </c>
      <c r="I25" s="190">
        <v>304696</v>
      </c>
    </row>
    <row r="26" spans="1:9" ht="27" customHeight="1">
      <c r="A26" s="251"/>
      <c r="B26" s="191" t="s">
        <v>139</v>
      </c>
      <c r="C26" s="192"/>
      <c r="D26" s="193"/>
      <c r="E26" s="194">
        <v>0.472</v>
      </c>
      <c r="F26" s="194">
        <v>0.445</v>
      </c>
      <c r="G26" s="195">
        <v>0.429</v>
      </c>
      <c r="H26" s="195">
        <v>0.436</v>
      </c>
      <c r="I26" s="195">
        <v>0.44606</v>
      </c>
    </row>
    <row r="27" spans="1:9" ht="27" customHeight="1">
      <c r="A27" s="251"/>
      <c r="B27" s="191" t="s">
        <v>140</v>
      </c>
      <c r="C27" s="192"/>
      <c r="D27" s="193"/>
      <c r="E27" s="196">
        <v>0.2</v>
      </c>
      <c r="F27" s="196">
        <v>0.2</v>
      </c>
      <c r="G27" s="197">
        <v>0.2</v>
      </c>
      <c r="H27" s="197">
        <v>0.2</v>
      </c>
      <c r="I27" s="197">
        <v>0.2</v>
      </c>
    </row>
    <row r="28" spans="1:9" ht="27" customHeight="1">
      <c r="A28" s="251"/>
      <c r="B28" s="191" t="s">
        <v>141</v>
      </c>
      <c r="C28" s="192"/>
      <c r="D28" s="193"/>
      <c r="E28" s="196">
        <v>92.6</v>
      </c>
      <c r="F28" s="196">
        <v>94.7</v>
      </c>
      <c r="G28" s="197">
        <v>93.4</v>
      </c>
      <c r="H28" s="197">
        <v>92.4</v>
      </c>
      <c r="I28" s="197">
        <v>92.8</v>
      </c>
    </row>
    <row r="29" spans="1:9" ht="27" customHeight="1">
      <c r="A29" s="251"/>
      <c r="B29" s="198" t="s">
        <v>142</v>
      </c>
      <c r="C29" s="199"/>
      <c r="D29" s="200"/>
      <c r="E29" s="201">
        <v>38.2</v>
      </c>
      <c r="F29" s="201">
        <v>44.1</v>
      </c>
      <c r="G29" s="202">
        <v>41.1</v>
      </c>
      <c r="H29" s="202">
        <v>38.1</v>
      </c>
      <c r="I29" s="202">
        <v>43.3</v>
      </c>
    </row>
    <row r="30" spans="1:9" ht="27" customHeight="1">
      <c r="A30" s="251"/>
      <c r="B30" s="292" t="s">
        <v>143</v>
      </c>
      <c r="C30" s="25" t="s">
        <v>144</v>
      </c>
      <c r="D30" s="203"/>
      <c r="E30" s="204">
        <v>0</v>
      </c>
      <c r="F30" s="204">
        <v>0</v>
      </c>
      <c r="G30" s="205">
        <v>0</v>
      </c>
      <c r="H30" s="205">
        <v>0</v>
      </c>
      <c r="I30" s="334" t="s">
        <v>244</v>
      </c>
    </row>
    <row r="31" spans="1:9" ht="27" customHeight="1">
      <c r="A31" s="251"/>
      <c r="B31" s="251"/>
      <c r="C31" s="191" t="s">
        <v>145</v>
      </c>
      <c r="D31" s="193"/>
      <c r="E31" s="196">
        <v>0</v>
      </c>
      <c r="F31" s="196">
        <v>0</v>
      </c>
      <c r="G31" s="197">
        <v>0</v>
      </c>
      <c r="H31" s="197">
        <v>0</v>
      </c>
      <c r="I31" s="335" t="s">
        <v>244</v>
      </c>
    </row>
    <row r="32" spans="1:9" ht="27" customHeight="1">
      <c r="A32" s="251"/>
      <c r="B32" s="251"/>
      <c r="C32" s="191" t="s">
        <v>146</v>
      </c>
      <c r="D32" s="193"/>
      <c r="E32" s="196">
        <v>16.7</v>
      </c>
      <c r="F32" s="196">
        <v>17.3</v>
      </c>
      <c r="G32" s="197">
        <v>16.5</v>
      </c>
      <c r="H32" s="197">
        <v>15.5</v>
      </c>
      <c r="I32" s="197">
        <v>14.9</v>
      </c>
    </row>
    <row r="33" spans="1:9" ht="27" customHeight="1">
      <c r="A33" s="252"/>
      <c r="B33" s="252"/>
      <c r="C33" s="198" t="s">
        <v>147</v>
      </c>
      <c r="D33" s="200"/>
      <c r="E33" s="201">
        <v>241.1</v>
      </c>
      <c r="F33" s="201">
        <v>239.7</v>
      </c>
      <c r="G33" s="206">
        <v>229.7</v>
      </c>
      <c r="H33" s="206">
        <v>229.3</v>
      </c>
      <c r="I33" s="206">
        <v>217.2</v>
      </c>
    </row>
    <row r="34" spans="1:9" ht="27" customHeight="1">
      <c r="A34" s="2" t="s">
        <v>220</v>
      </c>
      <c r="B34" s="8"/>
      <c r="C34" s="8"/>
      <c r="D34" s="8"/>
      <c r="E34" s="207"/>
      <c r="F34" s="207"/>
      <c r="G34" s="207"/>
      <c r="H34" s="207"/>
      <c r="I34" s="208"/>
    </row>
    <row r="35" ht="27" customHeight="1">
      <c r="A35" s="13" t="s">
        <v>245</v>
      </c>
    </row>
    <row r="36" ht="13.5">
      <c r="A36" s="20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12" sqref="D1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329" t="s">
        <v>0</v>
      </c>
      <c r="B1" s="329"/>
      <c r="C1" s="329"/>
      <c r="D1" s="101" t="s">
        <v>221</v>
      </c>
      <c r="E1" s="34"/>
      <c r="F1" s="34"/>
      <c r="G1" s="34"/>
    </row>
    <row r="2" ht="15" customHeight="1"/>
    <row r="3" spans="1:4" ht="15" customHeight="1">
      <c r="A3" s="35" t="s">
        <v>148</v>
      </c>
      <c r="B3" s="35"/>
      <c r="C3" s="35"/>
      <c r="D3" s="35"/>
    </row>
    <row r="4" spans="1:4" ht="15" customHeight="1">
      <c r="A4" s="35"/>
      <c r="B4" s="35"/>
      <c r="C4" s="35"/>
      <c r="D4" s="35"/>
    </row>
    <row r="5" spans="1:15" ht="15.75" customHeight="1">
      <c r="A5" s="30" t="s">
        <v>216</v>
      </c>
      <c r="B5" s="30"/>
      <c r="C5" s="30"/>
      <c r="D5" s="30"/>
      <c r="K5" s="36"/>
      <c r="O5" s="36" t="s">
        <v>48</v>
      </c>
    </row>
    <row r="6" spans="1:15" ht="15.75" customHeight="1">
      <c r="A6" s="275" t="s">
        <v>49</v>
      </c>
      <c r="B6" s="276"/>
      <c r="C6" s="276"/>
      <c r="D6" s="276"/>
      <c r="E6" s="277"/>
      <c r="F6" s="257" t="s">
        <v>230</v>
      </c>
      <c r="G6" s="258"/>
      <c r="H6" s="257" t="s">
        <v>231</v>
      </c>
      <c r="I6" s="258"/>
      <c r="J6" s="257" t="s">
        <v>232</v>
      </c>
      <c r="K6" s="258"/>
      <c r="L6" s="257" t="s">
        <v>233</v>
      </c>
      <c r="M6" s="258"/>
      <c r="N6" s="257"/>
      <c r="O6" s="258"/>
    </row>
    <row r="7" spans="1:15" ht="15.75" customHeight="1">
      <c r="A7" s="278"/>
      <c r="B7" s="279"/>
      <c r="C7" s="279"/>
      <c r="D7" s="279"/>
      <c r="E7" s="280"/>
      <c r="F7" s="108" t="s">
        <v>217</v>
      </c>
      <c r="G7" s="37" t="s">
        <v>2</v>
      </c>
      <c r="H7" s="108" t="s">
        <v>217</v>
      </c>
      <c r="I7" s="37" t="s">
        <v>2</v>
      </c>
      <c r="J7" s="108" t="s">
        <v>217</v>
      </c>
      <c r="K7" s="37" t="s">
        <v>2</v>
      </c>
      <c r="L7" s="108" t="s">
        <v>217</v>
      </c>
      <c r="M7" s="37" t="s">
        <v>2</v>
      </c>
      <c r="N7" s="108" t="s">
        <v>217</v>
      </c>
      <c r="O7" s="299" t="s">
        <v>2</v>
      </c>
    </row>
    <row r="8" spans="1:25" ht="15.75" customHeight="1">
      <c r="A8" s="265" t="s">
        <v>83</v>
      </c>
      <c r="B8" s="54" t="s">
        <v>50</v>
      </c>
      <c r="C8" s="55"/>
      <c r="D8" s="55"/>
      <c r="E8" s="91" t="s">
        <v>41</v>
      </c>
      <c r="F8" s="300">
        <v>6836</v>
      </c>
      <c r="G8" s="147">
        <v>6292</v>
      </c>
      <c r="H8" s="109">
        <v>18998</v>
      </c>
      <c r="I8" s="111">
        <v>22839</v>
      </c>
      <c r="J8" s="109">
        <v>3404</v>
      </c>
      <c r="K8" s="112">
        <v>4798</v>
      </c>
      <c r="L8" s="109">
        <v>198.5</v>
      </c>
      <c r="M8" s="110">
        <v>26.7</v>
      </c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87"/>
      <c r="B9" s="8"/>
      <c r="C9" s="29" t="s">
        <v>51</v>
      </c>
      <c r="D9" s="42"/>
      <c r="E9" s="89" t="s">
        <v>42</v>
      </c>
      <c r="F9" s="67">
        <v>6706</v>
      </c>
      <c r="G9" s="126">
        <v>6292</v>
      </c>
      <c r="H9" s="68">
        <v>18998</v>
      </c>
      <c r="I9" s="115">
        <v>17039</v>
      </c>
      <c r="J9" s="68">
        <v>3404</v>
      </c>
      <c r="K9" s="116">
        <v>2898</v>
      </c>
      <c r="L9" s="68">
        <v>198.5</v>
      </c>
      <c r="M9" s="114">
        <v>26.7</v>
      </c>
      <c r="N9" s="68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87"/>
      <c r="B10" s="10"/>
      <c r="C10" s="29" t="s">
        <v>52</v>
      </c>
      <c r="D10" s="42"/>
      <c r="E10" s="89" t="s">
        <v>43</v>
      </c>
      <c r="F10" s="67">
        <v>130</v>
      </c>
      <c r="G10" s="126">
        <v>0</v>
      </c>
      <c r="H10" s="68">
        <v>0</v>
      </c>
      <c r="I10" s="115">
        <v>5800</v>
      </c>
      <c r="J10" s="117">
        <v>0</v>
      </c>
      <c r="K10" s="118">
        <v>1900</v>
      </c>
      <c r="L10" s="68"/>
      <c r="M10" s="114"/>
      <c r="N10" s="68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87"/>
      <c r="B11" s="49" t="s">
        <v>53</v>
      </c>
      <c r="C11" s="62"/>
      <c r="D11" s="62"/>
      <c r="E11" s="88" t="s">
        <v>44</v>
      </c>
      <c r="F11" s="136">
        <v>5260</v>
      </c>
      <c r="G11" s="137">
        <v>5389</v>
      </c>
      <c r="H11" s="119">
        <v>18255</v>
      </c>
      <c r="I11" s="121">
        <v>21538</v>
      </c>
      <c r="J11" s="119">
        <v>2977</v>
      </c>
      <c r="K11" s="122">
        <v>4566</v>
      </c>
      <c r="L11" s="119">
        <v>373</v>
      </c>
      <c r="M11" s="120">
        <v>2.2</v>
      </c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87"/>
      <c r="B12" s="7"/>
      <c r="C12" s="29" t="s">
        <v>54</v>
      </c>
      <c r="D12" s="42"/>
      <c r="E12" s="89" t="s">
        <v>45</v>
      </c>
      <c r="F12" s="67">
        <v>5229</v>
      </c>
      <c r="G12" s="126">
        <v>5389</v>
      </c>
      <c r="H12" s="119">
        <v>18255</v>
      </c>
      <c r="I12" s="115">
        <v>15718</v>
      </c>
      <c r="J12" s="119">
        <v>2966</v>
      </c>
      <c r="K12" s="116">
        <v>2635</v>
      </c>
      <c r="L12" s="68">
        <v>205</v>
      </c>
      <c r="M12" s="114">
        <v>2.2</v>
      </c>
      <c r="N12" s="68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87"/>
      <c r="B13" s="8"/>
      <c r="C13" s="51" t="s">
        <v>55</v>
      </c>
      <c r="D13" s="52"/>
      <c r="E13" s="93" t="s">
        <v>46</v>
      </c>
      <c r="F13" s="65">
        <v>31</v>
      </c>
      <c r="G13" s="123">
        <v>0</v>
      </c>
      <c r="H13" s="117">
        <v>0</v>
      </c>
      <c r="I13" s="118">
        <v>5820</v>
      </c>
      <c r="J13" s="117">
        <v>11</v>
      </c>
      <c r="K13" s="118">
        <v>1931</v>
      </c>
      <c r="L13" s="66">
        <v>167.7</v>
      </c>
      <c r="M13" s="149"/>
      <c r="N13" s="68"/>
      <c r="O13" s="116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87"/>
      <c r="B14" s="43" t="s">
        <v>56</v>
      </c>
      <c r="C14" s="42"/>
      <c r="D14" s="42"/>
      <c r="E14" s="89" t="s">
        <v>97</v>
      </c>
      <c r="F14" s="67">
        <f>F9-F12</f>
        <v>1477</v>
      </c>
      <c r="G14" s="126">
        <f>G9-G12</f>
        <v>903</v>
      </c>
      <c r="H14" s="67">
        <f aca="true" t="shared" si="0" ref="H14:O15">H9-H12</f>
        <v>743</v>
      </c>
      <c r="I14" s="126">
        <f t="shared" si="0"/>
        <v>1321</v>
      </c>
      <c r="J14" s="67">
        <f t="shared" si="0"/>
        <v>438</v>
      </c>
      <c r="K14" s="126">
        <v>263</v>
      </c>
      <c r="L14" s="67">
        <f>L9-L12</f>
        <v>-6.5</v>
      </c>
      <c r="M14" s="126">
        <f>M9-M12</f>
        <v>24.5</v>
      </c>
      <c r="N14" s="67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87"/>
      <c r="B15" s="43" t="s">
        <v>57</v>
      </c>
      <c r="C15" s="42"/>
      <c r="D15" s="42"/>
      <c r="E15" s="89" t="s">
        <v>98</v>
      </c>
      <c r="F15" s="67">
        <f>F10-F13</f>
        <v>99</v>
      </c>
      <c r="G15" s="126">
        <f>G10-G13</f>
        <v>0</v>
      </c>
      <c r="H15" s="67">
        <f t="shared" si="0"/>
        <v>0</v>
      </c>
      <c r="I15" s="126">
        <f t="shared" si="0"/>
        <v>-20</v>
      </c>
      <c r="J15" s="67">
        <f t="shared" si="0"/>
        <v>-11</v>
      </c>
      <c r="K15" s="126">
        <v>-31</v>
      </c>
      <c r="L15" s="67">
        <f>L10-L13</f>
        <v>-167.7</v>
      </c>
      <c r="M15" s="126">
        <f>M10-M13</f>
        <v>0</v>
      </c>
      <c r="N15" s="67">
        <f t="shared" si="0"/>
        <v>0</v>
      </c>
      <c r="O15" s="126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87"/>
      <c r="B16" s="43" t="s">
        <v>58</v>
      </c>
      <c r="C16" s="42"/>
      <c r="D16" s="42"/>
      <c r="E16" s="89" t="s">
        <v>99</v>
      </c>
      <c r="F16" s="67">
        <f>F8-F11</f>
        <v>1576</v>
      </c>
      <c r="G16" s="126">
        <f>G8-G11</f>
        <v>903</v>
      </c>
      <c r="H16" s="67">
        <f aca="true" t="shared" si="1" ref="H16:O16">H8-H11</f>
        <v>743</v>
      </c>
      <c r="I16" s="126">
        <f t="shared" si="1"/>
        <v>1301</v>
      </c>
      <c r="J16" s="67">
        <f t="shared" si="1"/>
        <v>427</v>
      </c>
      <c r="K16" s="126">
        <v>232</v>
      </c>
      <c r="L16" s="67">
        <f>L8-L11</f>
        <v>-174.5</v>
      </c>
      <c r="M16" s="126">
        <f>M8-M11</f>
        <v>24.5</v>
      </c>
      <c r="N16" s="67">
        <f t="shared" si="1"/>
        <v>0</v>
      </c>
      <c r="O16" s="126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87"/>
      <c r="B17" s="43" t="s">
        <v>59</v>
      </c>
      <c r="C17" s="42"/>
      <c r="D17" s="42"/>
      <c r="E17" s="33"/>
      <c r="F17" s="211">
        <v>1061</v>
      </c>
      <c r="G17" s="212">
        <v>2637</v>
      </c>
      <c r="H17" s="117">
        <v>0</v>
      </c>
      <c r="I17" s="118">
        <v>0</v>
      </c>
      <c r="J17" s="68">
        <v>-140</v>
      </c>
      <c r="K17" s="116">
        <v>390</v>
      </c>
      <c r="L17" s="211"/>
      <c r="M17" s="212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88"/>
      <c r="B18" s="46" t="s">
        <v>60</v>
      </c>
      <c r="C18" s="30"/>
      <c r="D18" s="30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28"/>
      <c r="M18" s="129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87" t="s">
        <v>84</v>
      </c>
      <c r="B19" s="49" t="s">
        <v>61</v>
      </c>
      <c r="C19" s="50"/>
      <c r="D19" s="50"/>
      <c r="E19" s="94"/>
      <c r="F19" s="63">
        <v>4698</v>
      </c>
      <c r="G19" s="133">
        <v>3719</v>
      </c>
      <c r="H19" s="64">
        <v>1236</v>
      </c>
      <c r="I19" s="134">
        <v>2330</v>
      </c>
      <c r="J19" s="64">
        <v>136</v>
      </c>
      <c r="K19" s="135">
        <v>255</v>
      </c>
      <c r="L19" s="63"/>
      <c r="M19" s="133"/>
      <c r="N19" s="64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87"/>
      <c r="B20" s="19"/>
      <c r="C20" s="29" t="s">
        <v>62</v>
      </c>
      <c r="D20" s="42"/>
      <c r="E20" s="89"/>
      <c r="F20" s="67">
        <v>4572</v>
      </c>
      <c r="G20" s="126">
        <v>3526</v>
      </c>
      <c r="H20" s="68">
        <v>771</v>
      </c>
      <c r="I20" s="115">
        <v>1343</v>
      </c>
      <c r="J20" s="68">
        <v>14</v>
      </c>
      <c r="K20" s="118">
        <v>59</v>
      </c>
      <c r="L20" s="67"/>
      <c r="M20" s="126"/>
      <c r="N20" s="68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87"/>
      <c r="B21" s="9" t="s">
        <v>63</v>
      </c>
      <c r="C21" s="62"/>
      <c r="D21" s="62"/>
      <c r="E21" s="88" t="s">
        <v>100</v>
      </c>
      <c r="F21" s="136">
        <v>4698</v>
      </c>
      <c r="G21" s="137">
        <v>3719</v>
      </c>
      <c r="H21" s="119">
        <v>1236</v>
      </c>
      <c r="I21" s="121">
        <v>2330</v>
      </c>
      <c r="J21" s="119">
        <v>136</v>
      </c>
      <c r="K21" s="122">
        <v>255</v>
      </c>
      <c r="L21" s="136"/>
      <c r="M21" s="137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87"/>
      <c r="B22" s="49" t="s">
        <v>64</v>
      </c>
      <c r="C22" s="50"/>
      <c r="D22" s="50"/>
      <c r="E22" s="94" t="s">
        <v>101</v>
      </c>
      <c r="F22" s="63">
        <v>9902</v>
      </c>
      <c r="G22" s="133">
        <v>7419</v>
      </c>
      <c r="H22" s="64">
        <v>1957</v>
      </c>
      <c r="I22" s="134">
        <v>3033</v>
      </c>
      <c r="J22" s="64">
        <v>238</v>
      </c>
      <c r="K22" s="135">
        <v>360</v>
      </c>
      <c r="L22" s="63"/>
      <c r="M22" s="133"/>
      <c r="N22" s="64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87"/>
      <c r="B23" s="7" t="s">
        <v>65</v>
      </c>
      <c r="C23" s="51" t="s">
        <v>66</v>
      </c>
      <c r="D23" s="52"/>
      <c r="E23" s="93"/>
      <c r="F23" s="65">
        <v>3055</v>
      </c>
      <c r="G23" s="123">
        <v>3628</v>
      </c>
      <c r="H23" s="66">
        <v>1164</v>
      </c>
      <c r="I23" s="124">
        <v>1191</v>
      </c>
      <c r="J23" s="66">
        <v>223</v>
      </c>
      <c r="K23" s="125">
        <v>229</v>
      </c>
      <c r="L23" s="65"/>
      <c r="M23" s="123"/>
      <c r="N23" s="66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87"/>
      <c r="B24" s="43" t="s">
        <v>102</v>
      </c>
      <c r="C24" s="42"/>
      <c r="D24" s="42"/>
      <c r="E24" s="89" t="s">
        <v>103</v>
      </c>
      <c r="F24" s="67">
        <f>F21-F22</f>
        <v>-5204</v>
      </c>
      <c r="G24" s="126">
        <f>G21-G22</f>
        <v>-3700</v>
      </c>
      <c r="H24" s="67">
        <f aca="true" t="shared" si="2" ref="H24:O24">H21-H22</f>
        <v>-721</v>
      </c>
      <c r="I24" s="126">
        <f t="shared" si="2"/>
        <v>-703</v>
      </c>
      <c r="J24" s="67">
        <f t="shared" si="2"/>
        <v>-102</v>
      </c>
      <c r="K24" s="126">
        <v>-105</v>
      </c>
      <c r="L24" s="67">
        <f>L21-L22</f>
        <v>0</v>
      </c>
      <c r="M24" s="126">
        <f>M21-M22</f>
        <v>0</v>
      </c>
      <c r="N24" s="67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87"/>
      <c r="B25" s="99" t="s">
        <v>67</v>
      </c>
      <c r="C25" s="52"/>
      <c r="D25" s="52"/>
      <c r="E25" s="289" t="s">
        <v>104</v>
      </c>
      <c r="F25" s="270">
        <v>5204</v>
      </c>
      <c r="G25" s="263">
        <v>3700</v>
      </c>
      <c r="H25" s="261">
        <v>721</v>
      </c>
      <c r="I25" s="263">
        <v>703</v>
      </c>
      <c r="J25" s="261">
        <v>102</v>
      </c>
      <c r="K25" s="263">
        <v>105</v>
      </c>
      <c r="L25" s="270"/>
      <c r="M25" s="263"/>
      <c r="N25" s="261"/>
      <c r="O25" s="26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87"/>
      <c r="B26" s="9" t="s">
        <v>68</v>
      </c>
      <c r="C26" s="62"/>
      <c r="D26" s="62"/>
      <c r="E26" s="290"/>
      <c r="F26" s="271"/>
      <c r="G26" s="264"/>
      <c r="H26" s="262"/>
      <c r="I26" s="264"/>
      <c r="J26" s="262"/>
      <c r="K26" s="264"/>
      <c r="L26" s="271"/>
      <c r="M26" s="264"/>
      <c r="N26" s="262"/>
      <c r="O26" s="264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88"/>
      <c r="B27" s="46" t="s">
        <v>105</v>
      </c>
      <c r="C27" s="30"/>
      <c r="D27" s="30"/>
      <c r="E27" s="90" t="s">
        <v>106</v>
      </c>
      <c r="F27" s="71">
        <f>F24+F25</f>
        <v>0</v>
      </c>
      <c r="G27" s="138">
        <f>G24+G25</f>
        <v>0</v>
      </c>
      <c r="H27" s="71">
        <f aca="true" t="shared" si="3" ref="H27:O27">H24+H25</f>
        <v>0</v>
      </c>
      <c r="I27" s="138">
        <f t="shared" si="3"/>
        <v>0</v>
      </c>
      <c r="J27" s="71">
        <f t="shared" si="3"/>
        <v>0</v>
      </c>
      <c r="K27" s="138">
        <f t="shared" si="3"/>
        <v>0</v>
      </c>
      <c r="L27" s="71">
        <f t="shared" si="3"/>
        <v>0</v>
      </c>
      <c r="M27" s="138">
        <f t="shared" si="3"/>
        <v>0</v>
      </c>
      <c r="N27" s="71">
        <f t="shared" si="3"/>
        <v>0</v>
      </c>
      <c r="O27" s="138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0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1" t="s">
        <v>69</v>
      </c>
      <c r="B30" s="282"/>
      <c r="C30" s="282"/>
      <c r="D30" s="282"/>
      <c r="E30" s="283"/>
      <c r="F30" s="259" t="s">
        <v>234</v>
      </c>
      <c r="G30" s="260"/>
      <c r="H30" s="259" t="s">
        <v>235</v>
      </c>
      <c r="I30" s="260"/>
      <c r="J30" s="259"/>
      <c r="K30" s="260"/>
      <c r="L30" s="259"/>
      <c r="M30" s="260"/>
      <c r="N30" s="259"/>
      <c r="O30" s="260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4"/>
      <c r="B31" s="285"/>
      <c r="C31" s="285"/>
      <c r="D31" s="285"/>
      <c r="E31" s="286"/>
      <c r="F31" s="108" t="s">
        <v>217</v>
      </c>
      <c r="G31" s="37" t="s">
        <v>2</v>
      </c>
      <c r="H31" s="108" t="s">
        <v>217</v>
      </c>
      <c r="I31" s="37" t="s">
        <v>2</v>
      </c>
      <c r="J31" s="108" t="s">
        <v>217</v>
      </c>
      <c r="K31" s="37" t="s">
        <v>2</v>
      </c>
      <c r="L31" s="108" t="s">
        <v>217</v>
      </c>
      <c r="M31" s="37" t="s">
        <v>2</v>
      </c>
      <c r="N31" s="108" t="s">
        <v>217</v>
      </c>
      <c r="O31" s="210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65" t="s">
        <v>85</v>
      </c>
      <c r="B32" s="54" t="s">
        <v>50</v>
      </c>
      <c r="C32" s="55"/>
      <c r="D32" s="55"/>
      <c r="E32" s="15" t="s">
        <v>41</v>
      </c>
      <c r="F32" s="64">
        <v>262</v>
      </c>
      <c r="G32" s="146">
        <v>294</v>
      </c>
      <c r="H32" s="109">
        <v>1342</v>
      </c>
      <c r="I32" s="111">
        <v>1371</v>
      </c>
      <c r="J32" s="109"/>
      <c r="K32" s="112"/>
      <c r="L32" s="64"/>
      <c r="M32" s="146"/>
      <c r="N32" s="109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66"/>
      <c r="B33" s="8"/>
      <c r="C33" s="51" t="s">
        <v>70</v>
      </c>
      <c r="D33" s="52"/>
      <c r="E33" s="97"/>
      <c r="F33" s="66">
        <v>255</v>
      </c>
      <c r="G33" s="149">
        <v>252</v>
      </c>
      <c r="H33" s="66">
        <v>974</v>
      </c>
      <c r="I33" s="124">
        <v>1063</v>
      </c>
      <c r="J33" s="66"/>
      <c r="K33" s="125"/>
      <c r="L33" s="66"/>
      <c r="M33" s="149"/>
      <c r="N33" s="66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66"/>
      <c r="B34" s="8"/>
      <c r="C34" s="24"/>
      <c r="D34" s="29" t="s">
        <v>71</v>
      </c>
      <c r="E34" s="92"/>
      <c r="F34" s="68">
        <v>255</v>
      </c>
      <c r="G34" s="114">
        <v>252</v>
      </c>
      <c r="H34" s="68" t="s">
        <v>236</v>
      </c>
      <c r="I34" s="115" t="s">
        <v>236</v>
      </c>
      <c r="J34" s="68"/>
      <c r="K34" s="116"/>
      <c r="L34" s="68"/>
      <c r="M34" s="114"/>
      <c r="N34" s="68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66"/>
      <c r="B35" s="10"/>
      <c r="C35" s="61" t="s">
        <v>72</v>
      </c>
      <c r="D35" s="62"/>
      <c r="E35" s="98"/>
      <c r="F35" s="119">
        <v>7</v>
      </c>
      <c r="G35" s="120">
        <v>42</v>
      </c>
      <c r="H35" s="119">
        <v>368</v>
      </c>
      <c r="I35" s="121">
        <v>308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66"/>
      <c r="B36" s="49" t="s">
        <v>53</v>
      </c>
      <c r="C36" s="50"/>
      <c r="D36" s="50"/>
      <c r="E36" s="15" t="s">
        <v>42</v>
      </c>
      <c r="F36" s="64">
        <v>164</v>
      </c>
      <c r="G36" s="146">
        <v>182</v>
      </c>
      <c r="H36" s="64">
        <v>1332</v>
      </c>
      <c r="I36" s="134">
        <v>1358</v>
      </c>
      <c r="J36" s="64"/>
      <c r="K36" s="135"/>
      <c r="L36" s="64"/>
      <c r="M36" s="146"/>
      <c r="N36" s="64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66"/>
      <c r="B37" s="8"/>
      <c r="C37" s="29" t="s">
        <v>73</v>
      </c>
      <c r="D37" s="42"/>
      <c r="E37" s="92"/>
      <c r="F37" s="68">
        <v>106</v>
      </c>
      <c r="G37" s="114">
        <v>109</v>
      </c>
      <c r="H37" s="68">
        <v>1088</v>
      </c>
      <c r="I37" s="115">
        <v>1070</v>
      </c>
      <c r="J37" s="68"/>
      <c r="K37" s="116"/>
      <c r="L37" s="68"/>
      <c r="M37" s="114"/>
      <c r="N37" s="68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66"/>
      <c r="B38" s="10"/>
      <c r="C38" s="29" t="s">
        <v>74</v>
      </c>
      <c r="D38" s="42"/>
      <c r="E38" s="92"/>
      <c r="F38" s="67">
        <v>58</v>
      </c>
      <c r="G38" s="126">
        <v>73</v>
      </c>
      <c r="H38" s="68">
        <v>245</v>
      </c>
      <c r="I38" s="115">
        <v>288</v>
      </c>
      <c r="J38" s="68"/>
      <c r="K38" s="151"/>
      <c r="L38" s="68"/>
      <c r="M38" s="114"/>
      <c r="N38" s="68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67"/>
      <c r="B39" s="11" t="s">
        <v>75</v>
      </c>
      <c r="C39" s="12"/>
      <c r="D39" s="12"/>
      <c r="E39" s="96" t="s">
        <v>108</v>
      </c>
      <c r="F39" s="71">
        <f>F32-F36</f>
        <v>98</v>
      </c>
      <c r="G39" s="138">
        <f>G32-G36</f>
        <v>112</v>
      </c>
      <c r="H39" s="71">
        <f aca="true" t="shared" si="4" ref="H39:O39">H32-H36</f>
        <v>10</v>
      </c>
      <c r="I39" s="138">
        <v>13</v>
      </c>
      <c r="J39" s="71">
        <f t="shared" si="4"/>
        <v>0</v>
      </c>
      <c r="K39" s="138">
        <f t="shared" si="4"/>
        <v>0</v>
      </c>
      <c r="L39" s="71">
        <f t="shared" si="4"/>
        <v>0</v>
      </c>
      <c r="M39" s="138">
        <f t="shared" si="4"/>
        <v>0</v>
      </c>
      <c r="N39" s="71">
        <f t="shared" si="4"/>
        <v>0</v>
      </c>
      <c r="O39" s="138">
        <f t="shared" si="4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65" t="s">
        <v>86</v>
      </c>
      <c r="B40" s="49" t="s">
        <v>76</v>
      </c>
      <c r="C40" s="50"/>
      <c r="D40" s="50"/>
      <c r="E40" s="15" t="s">
        <v>44</v>
      </c>
      <c r="F40" s="63">
        <v>1162</v>
      </c>
      <c r="G40" s="133">
        <v>782</v>
      </c>
      <c r="H40" s="64">
        <v>998</v>
      </c>
      <c r="I40" s="134">
        <v>1529</v>
      </c>
      <c r="J40" s="64"/>
      <c r="K40" s="135"/>
      <c r="L40" s="64"/>
      <c r="M40" s="146"/>
      <c r="N40" s="64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68"/>
      <c r="B41" s="10"/>
      <c r="C41" s="29" t="s">
        <v>77</v>
      </c>
      <c r="D41" s="42"/>
      <c r="E41" s="92"/>
      <c r="F41" s="152">
        <v>895</v>
      </c>
      <c r="G41" s="153">
        <v>543</v>
      </c>
      <c r="H41" s="150">
        <v>110</v>
      </c>
      <c r="I41" s="151">
        <v>264</v>
      </c>
      <c r="J41" s="68"/>
      <c r="K41" s="116"/>
      <c r="L41" s="68"/>
      <c r="M41" s="114"/>
      <c r="N41" s="68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68"/>
      <c r="B42" s="49" t="s">
        <v>64</v>
      </c>
      <c r="C42" s="50"/>
      <c r="D42" s="50"/>
      <c r="E42" s="15" t="s">
        <v>45</v>
      </c>
      <c r="F42" s="63">
        <v>1261</v>
      </c>
      <c r="G42" s="133">
        <v>887</v>
      </c>
      <c r="H42" s="64">
        <v>998</v>
      </c>
      <c r="I42" s="134">
        <v>1529</v>
      </c>
      <c r="J42" s="64"/>
      <c r="K42" s="135"/>
      <c r="L42" s="64"/>
      <c r="M42" s="146"/>
      <c r="N42" s="64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68"/>
      <c r="B43" s="10"/>
      <c r="C43" s="29" t="s">
        <v>78</v>
      </c>
      <c r="D43" s="42"/>
      <c r="E43" s="92"/>
      <c r="F43" s="67">
        <v>567</v>
      </c>
      <c r="G43" s="126">
        <v>587</v>
      </c>
      <c r="H43" s="68">
        <v>563</v>
      </c>
      <c r="I43" s="115">
        <v>539</v>
      </c>
      <c r="J43" s="150"/>
      <c r="K43" s="151"/>
      <c r="L43" s="68"/>
      <c r="M43" s="114"/>
      <c r="N43" s="68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69"/>
      <c r="B44" s="46" t="s">
        <v>75</v>
      </c>
      <c r="C44" s="30"/>
      <c r="D44" s="30"/>
      <c r="E44" s="96" t="s">
        <v>109</v>
      </c>
      <c r="F44" s="128">
        <f>F40-F42</f>
        <v>-99</v>
      </c>
      <c r="G44" s="129">
        <f>G40-G42</f>
        <v>-105</v>
      </c>
      <c r="H44" s="128">
        <f aca="true" t="shared" si="5" ref="H44:O44">H40-H42</f>
        <v>0</v>
      </c>
      <c r="I44" s="129">
        <f t="shared" si="5"/>
        <v>0</v>
      </c>
      <c r="J44" s="128">
        <f t="shared" si="5"/>
        <v>0</v>
      </c>
      <c r="K44" s="129">
        <f t="shared" si="5"/>
        <v>0</v>
      </c>
      <c r="L44" s="128">
        <f t="shared" si="5"/>
        <v>0</v>
      </c>
      <c r="M44" s="129">
        <f t="shared" si="5"/>
        <v>0</v>
      </c>
      <c r="N44" s="128">
        <f t="shared" si="5"/>
        <v>0</v>
      </c>
      <c r="O44" s="129">
        <f t="shared" si="5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2" t="s">
        <v>87</v>
      </c>
      <c r="B45" s="25" t="s">
        <v>79</v>
      </c>
      <c r="C45" s="20"/>
      <c r="D45" s="20"/>
      <c r="E45" s="95" t="s">
        <v>110</v>
      </c>
      <c r="F45" s="154">
        <f>F39+F44</f>
        <v>-1</v>
      </c>
      <c r="G45" s="155">
        <f>G39+G44</f>
        <v>7</v>
      </c>
      <c r="H45" s="154">
        <f aca="true" t="shared" si="6" ref="H45:O45">H39+H44</f>
        <v>10</v>
      </c>
      <c r="I45" s="155">
        <f>I39+I44</f>
        <v>13</v>
      </c>
      <c r="J45" s="154">
        <f t="shared" si="6"/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3"/>
      <c r="B46" s="43" t="s">
        <v>80</v>
      </c>
      <c r="C46" s="42"/>
      <c r="D46" s="42"/>
      <c r="E46" s="42"/>
      <c r="F46" s="330" t="s">
        <v>237</v>
      </c>
      <c r="G46" s="331" t="s">
        <v>237</v>
      </c>
      <c r="H46" s="150" t="s">
        <v>236</v>
      </c>
      <c r="I46" s="151" t="s">
        <v>236</v>
      </c>
      <c r="J46" s="150"/>
      <c r="K46" s="151"/>
      <c r="L46" s="68"/>
      <c r="M46" s="114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3"/>
      <c r="B47" s="43" t="s">
        <v>81</v>
      </c>
      <c r="C47" s="42"/>
      <c r="D47" s="42"/>
      <c r="E47" s="42"/>
      <c r="F47" s="68">
        <v>6</v>
      </c>
      <c r="G47" s="114">
        <v>7</v>
      </c>
      <c r="H47" s="68">
        <v>10</v>
      </c>
      <c r="I47" s="115">
        <v>13</v>
      </c>
      <c r="J47" s="68"/>
      <c r="K47" s="116"/>
      <c r="L47" s="68"/>
      <c r="M47" s="114"/>
      <c r="N47" s="68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74"/>
      <c r="B48" s="46" t="s">
        <v>82</v>
      </c>
      <c r="C48" s="30"/>
      <c r="D48" s="30"/>
      <c r="E48" s="30"/>
      <c r="F48" s="332" t="s">
        <v>237</v>
      </c>
      <c r="G48" s="333" t="s">
        <v>237</v>
      </c>
      <c r="H48" s="72">
        <v>10</v>
      </c>
      <c r="I48" s="157">
        <v>13</v>
      </c>
      <c r="J48" s="72"/>
      <c r="K48" s="158"/>
      <c r="L48" s="72"/>
      <c r="M48" s="156"/>
      <c r="N48" s="72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29">
    <mergeCell ref="A1:C1"/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3" t="s">
        <v>246</v>
      </c>
      <c r="D1" s="214"/>
    </row>
    <row r="3" spans="1:10" ht="15" customHeight="1">
      <c r="A3" s="35" t="s">
        <v>247</v>
      </c>
      <c r="B3" s="35"/>
      <c r="C3" s="35"/>
      <c r="D3" s="35"/>
      <c r="E3" s="35"/>
      <c r="F3" s="35"/>
      <c r="I3" s="35"/>
      <c r="J3" s="35"/>
    </row>
    <row r="4" spans="1:10" ht="15" customHeight="1">
      <c r="A4" s="35"/>
      <c r="B4" s="35"/>
      <c r="C4" s="35"/>
      <c r="D4" s="35"/>
      <c r="E4" s="35"/>
      <c r="F4" s="35"/>
      <c r="I4" s="35"/>
      <c r="J4" s="35"/>
    </row>
    <row r="5" spans="1:14" ht="15" customHeight="1">
      <c r="A5" s="215"/>
      <c r="B5" s="215" t="s">
        <v>218</v>
      </c>
      <c r="C5" s="215"/>
      <c r="D5" s="215"/>
      <c r="H5" s="36"/>
      <c r="L5" s="36"/>
      <c r="N5" s="36" t="s">
        <v>149</v>
      </c>
    </row>
    <row r="6" spans="1:14" ht="15" customHeight="1">
      <c r="A6" s="216"/>
      <c r="B6" s="217"/>
      <c r="C6" s="217"/>
      <c r="D6" s="217"/>
      <c r="E6" s="295" t="s">
        <v>248</v>
      </c>
      <c r="F6" s="296"/>
      <c r="G6" s="295" t="s">
        <v>249</v>
      </c>
      <c r="H6" s="296"/>
      <c r="I6" s="218"/>
      <c r="J6" s="219"/>
      <c r="K6" s="295"/>
      <c r="L6" s="296"/>
      <c r="M6" s="295"/>
      <c r="N6" s="296"/>
    </row>
    <row r="7" spans="1:14" ht="15" customHeight="1">
      <c r="A7" s="58"/>
      <c r="B7" s="59"/>
      <c r="C7" s="59"/>
      <c r="D7" s="59"/>
      <c r="E7" s="220" t="s">
        <v>217</v>
      </c>
      <c r="F7" s="221" t="s">
        <v>2</v>
      </c>
      <c r="G7" s="220" t="s">
        <v>217</v>
      </c>
      <c r="H7" s="221" t="s">
        <v>2</v>
      </c>
      <c r="I7" s="220" t="s">
        <v>217</v>
      </c>
      <c r="J7" s="221" t="s">
        <v>2</v>
      </c>
      <c r="K7" s="220" t="s">
        <v>217</v>
      </c>
      <c r="L7" s="221" t="s">
        <v>2</v>
      </c>
      <c r="M7" s="220" t="s">
        <v>217</v>
      </c>
      <c r="N7" s="221" t="s">
        <v>2</v>
      </c>
    </row>
    <row r="8" spans="1:14" ht="18" customHeight="1">
      <c r="A8" s="250" t="s">
        <v>150</v>
      </c>
      <c r="B8" s="222" t="s">
        <v>151</v>
      </c>
      <c r="C8" s="223"/>
      <c r="D8" s="223"/>
      <c r="E8" s="224">
        <v>0</v>
      </c>
      <c r="F8" s="225">
        <v>1</v>
      </c>
      <c r="G8" s="224">
        <v>3</v>
      </c>
      <c r="H8" s="226">
        <v>3</v>
      </c>
      <c r="I8" s="224"/>
      <c r="J8" s="225"/>
      <c r="K8" s="224"/>
      <c r="L8" s="226"/>
      <c r="M8" s="224"/>
      <c r="N8" s="226"/>
    </row>
    <row r="9" spans="1:14" ht="18" customHeight="1">
      <c r="A9" s="251"/>
      <c r="B9" s="250" t="s">
        <v>152</v>
      </c>
      <c r="C9" s="179" t="s">
        <v>153</v>
      </c>
      <c r="D9" s="180"/>
      <c r="E9" s="227">
        <v>0</v>
      </c>
      <c r="F9" s="228">
        <v>10</v>
      </c>
      <c r="G9" s="227">
        <v>2006</v>
      </c>
      <c r="H9" s="229">
        <v>2006</v>
      </c>
      <c r="I9" s="227"/>
      <c r="J9" s="228"/>
      <c r="K9" s="227"/>
      <c r="L9" s="229"/>
      <c r="M9" s="227"/>
      <c r="N9" s="229"/>
    </row>
    <row r="10" spans="1:14" ht="18" customHeight="1">
      <c r="A10" s="251"/>
      <c r="B10" s="251"/>
      <c r="C10" s="43" t="s">
        <v>154</v>
      </c>
      <c r="D10" s="42"/>
      <c r="E10" s="230">
        <v>0</v>
      </c>
      <c r="F10" s="231">
        <v>10</v>
      </c>
      <c r="G10" s="230">
        <v>1400</v>
      </c>
      <c r="H10" s="232">
        <v>1400</v>
      </c>
      <c r="I10" s="230"/>
      <c r="J10" s="231"/>
      <c r="K10" s="230"/>
      <c r="L10" s="232"/>
      <c r="M10" s="230"/>
      <c r="N10" s="232"/>
    </row>
    <row r="11" spans="1:14" ht="18" customHeight="1">
      <c r="A11" s="251"/>
      <c r="B11" s="251"/>
      <c r="C11" s="43" t="s">
        <v>155</v>
      </c>
      <c r="D11" s="42"/>
      <c r="E11" s="230">
        <v>0</v>
      </c>
      <c r="F11" s="231">
        <v>0</v>
      </c>
      <c r="G11" s="230">
        <v>300</v>
      </c>
      <c r="H11" s="232">
        <v>300</v>
      </c>
      <c r="I11" s="230"/>
      <c r="J11" s="231"/>
      <c r="K11" s="230"/>
      <c r="L11" s="232"/>
      <c r="M11" s="230"/>
      <c r="N11" s="232"/>
    </row>
    <row r="12" spans="1:14" ht="18" customHeight="1">
      <c r="A12" s="251"/>
      <c r="B12" s="251"/>
      <c r="C12" s="43" t="s">
        <v>156</v>
      </c>
      <c r="D12" s="42"/>
      <c r="E12" s="230">
        <v>0</v>
      </c>
      <c r="F12" s="231">
        <v>0</v>
      </c>
      <c r="G12" s="230">
        <v>306</v>
      </c>
      <c r="H12" s="232">
        <v>306</v>
      </c>
      <c r="I12" s="230"/>
      <c r="J12" s="231"/>
      <c r="K12" s="230"/>
      <c r="L12" s="232"/>
      <c r="M12" s="230"/>
      <c r="N12" s="232"/>
    </row>
    <row r="13" spans="1:14" ht="18" customHeight="1">
      <c r="A13" s="251"/>
      <c r="B13" s="251"/>
      <c r="C13" s="43" t="s">
        <v>157</v>
      </c>
      <c r="D13" s="42"/>
      <c r="E13" s="230">
        <v>0</v>
      </c>
      <c r="F13" s="231">
        <v>0</v>
      </c>
      <c r="G13" s="230">
        <v>0</v>
      </c>
      <c r="H13" s="232">
        <v>0</v>
      </c>
      <c r="I13" s="230"/>
      <c r="J13" s="231"/>
      <c r="K13" s="230"/>
      <c r="L13" s="232"/>
      <c r="M13" s="230"/>
      <c r="N13" s="232"/>
    </row>
    <row r="14" spans="1:14" ht="18" customHeight="1">
      <c r="A14" s="252"/>
      <c r="B14" s="252"/>
      <c r="C14" s="46" t="s">
        <v>158</v>
      </c>
      <c r="D14" s="30"/>
      <c r="E14" s="233">
        <v>0</v>
      </c>
      <c r="F14" s="234">
        <v>0</v>
      </c>
      <c r="G14" s="233">
        <v>0</v>
      </c>
      <c r="H14" s="235">
        <v>0</v>
      </c>
      <c r="I14" s="233"/>
      <c r="J14" s="234"/>
      <c r="K14" s="233"/>
      <c r="L14" s="235"/>
      <c r="M14" s="233"/>
      <c r="N14" s="235"/>
    </row>
    <row r="15" spans="1:14" ht="18" customHeight="1">
      <c r="A15" s="292" t="s">
        <v>159</v>
      </c>
      <c r="B15" s="250" t="s">
        <v>160</v>
      </c>
      <c r="C15" s="179" t="s">
        <v>161</v>
      </c>
      <c r="D15" s="180"/>
      <c r="E15" s="236">
        <v>0</v>
      </c>
      <c r="F15" s="237">
        <v>2604</v>
      </c>
      <c r="G15" s="236">
        <v>8515</v>
      </c>
      <c r="H15" s="155">
        <v>1733</v>
      </c>
      <c r="I15" s="236"/>
      <c r="J15" s="237"/>
      <c r="K15" s="236"/>
      <c r="L15" s="155"/>
      <c r="M15" s="236"/>
      <c r="N15" s="155"/>
    </row>
    <row r="16" spans="1:14" ht="18" customHeight="1">
      <c r="A16" s="251"/>
      <c r="B16" s="251"/>
      <c r="C16" s="43" t="s">
        <v>162</v>
      </c>
      <c r="D16" s="42"/>
      <c r="E16" s="68">
        <v>0</v>
      </c>
      <c r="F16" s="115">
        <v>132</v>
      </c>
      <c r="G16" s="68">
        <v>9</v>
      </c>
      <c r="H16" s="126">
        <v>3</v>
      </c>
      <c r="I16" s="68"/>
      <c r="J16" s="115"/>
      <c r="K16" s="68"/>
      <c r="L16" s="126"/>
      <c r="M16" s="68"/>
      <c r="N16" s="126"/>
    </row>
    <row r="17" spans="1:14" ht="18" customHeight="1">
      <c r="A17" s="251"/>
      <c r="B17" s="251"/>
      <c r="C17" s="43" t="s">
        <v>163</v>
      </c>
      <c r="D17" s="42"/>
      <c r="E17" s="68">
        <v>0</v>
      </c>
      <c r="F17" s="115">
        <v>0</v>
      </c>
      <c r="G17" s="68">
        <v>327</v>
      </c>
      <c r="H17" s="126">
        <v>177</v>
      </c>
      <c r="I17" s="68"/>
      <c r="J17" s="115"/>
      <c r="K17" s="68"/>
      <c r="L17" s="126"/>
      <c r="M17" s="68"/>
      <c r="N17" s="126"/>
    </row>
    <row r="18" spans="1:14" ht="18" customHeight="1">
      <c r="A18" s="251"/>
      <c r="B18" s="252"/>
      <c r="C18" s="46" t="s">
        <v>164</v>
      </c>
      <c r="D18" s="30"/>
      <c r="E18" s="71">
        <v>0</v>
      </c>
      <c r="F18" s="238">
        <v>2736</v>
      </c>
      <c r="G18" s="71">
        <v>8851</v>
      </c>
      <c r="H18" s="238">
        <v>1913</v>
      </c>
      <c r="I18" s="71"/>
      <c r="J18" s="238"/>
      <c r="K18" s="71"/>
      <c r="L18" s="238"/>
      <c r="M18" s="71"/>
      <c r="N18" s="238"/>
    </row>
    <row r="19" spans="1:14" ht="18" customHeight="1">
      <c r="A19" s="251"/>
      <c r="B19" s="250" t="s">
        <v>165</v>
      </c>
      <c r="C19" s="179" t="s">
        <v>166</v>
      </c>
      <c r="D19" s="180"/>
      <c r="E19" s="154">
        <v>0</v>
      </c>
      <c r="F19" s="155">
        <v>9</v>
      </c>
      <c r="G19" s="154">
        <v>7010</v>
      </c>
      <c r="H19" s="155">
        <v>25</v>
      </c>
      <c r="I19" s="154"/>
      <c r="J19" s="155"/>
      <c r="K19" s="154"/>
      <c r="L19" s="155"/>
      <c r="M19" s="154"/>
      <c r="N19" s="155"/>
    </row>
    <row r="20" spans="1:14" ht="18" customHeight="1">
      <c r="A20" s="251"/>
      <c r="B20" s="251"/>
      <c r="C20" s="43" t="s">
        <v>167</v>
      </c>
      <c r="D20" s="42"/>
      <c r="E20" s="67">
        <v>0</v>
      </c>
      <c r="F20" s="126">
        <v>7</v>
      </c>
      <c r="G20" s="67">
        <v>5</v>
      </c>
      <c r="H20" s="126">
        <v>1</v>
      </c>
      <c r="I20" s="67"/>
      <c r="J20" s="126"/>
      <c r="K20" s="67"/>
      <c r="L20" s="126"/>
      <c r="M20" s="67"/>
      <c r="N20" s="126"/>
    </row>
    <row r="21" spans="1:14" s="243" customFormat="1" ht="18" customHeight="1">
      <c r="A21" s="251"/>
      <c r="B21" s="251"/>
      <c r="C21" s="239" t="s">
        <v>168</v>
      </c>
      <c r="D21" s="240"/>
      <c r="E21" s="241">
        <v>0</v>
      </c>
      <c r="F21" s="242">
        <v>0</v>
      </c>
      <c r="G21" s="241">
        <v>0</v>
      </c>
      <c r="H21" s="242">
        <v>0</v>
      </c>
      <c r="I21" s="241"/>
      <c r="J21" s="242"/>
      <c r="K21" s="241"/>
      <c r="L21" s="242"/>
      <c r="M21" s="241"/>
      <c r="N21" s="242"/>
    </row>
    <row r="22" spans="1:14" ht="18" customHeight="1">
      <c r="A22" s="251"/>
      <c r="B22" s="252"/>
      <c r="C22" s="11" t="s">
        <v>169</v>
      </c>
      <c r="D22" s="12"/>
      <c r="E22" s="71">
        <v>0</v>
      </c>
      <c r="F22" s="138">
        <v>16</v>
      </c>
      <c r="G22" s="71">
        <v>7015</v>
      </c>
      <c r="H22" s="138">
        <v>26</v>
      </c>
      <c r="I22" s="71"/>
      <c r="J22" s="138"/>
      <c r="K22" s="71"/>
      <c r="L22" s="138"/>
      <c r="M22" s="71"/>
      <c r="N22" s="138"/>
    </row>
    <row r="23" spans="1:14" ht="18" customHeight="1">
      <c r="A23" s="251"/>
      <c r="B23" s="250" t="s">
        <v>170</v>
      </c>
      <c r="C23" s="179" t="s">
        <v>171</v>
      </c>
      <c r="D23" s="180"/>
      <c r="E23" s="154">
        <v>0</v>
      </c>
      <c r="F23" s="155">
        <v>10</v>
      </c>
      <c r="G23" s="154">
        <v>2006</v>
      </c>
      <c r="H23" s="155">
        <v>2006</v>
      </c>
      <c r="I23" s="154"/>
      <c r="J23" s="155"/>
      <c r="K23" s="154"/>
      <c r="L23" s="155"/>
      <c r="M23" s="154"/>
      <c r="N23" s="155"/>
    </row>
    <row r="24" spans="1:14" ht="18" customHeight="1">
      <c r="A24" s="251"/>
      <c r="B24" s="251"/>
      <c r="C24" s="43" t="s">
        <v>172</v>
      </c>
      <c r="D24" s="42"/>
      <c r="E24" s="67">
        <v>0</v>
      </c>
      <c r="F24" s="126">
        <v>2710</v>
      </c>
      <c r="G24" s="67">
        <v>-170</v>
      </c>
      <c r="H24" s="126">
        <v>-119</v>
      </c>
      <c r="I24" s="67"/>
      <c r="J24" s="126"/>
      <c r="K24" s="67"/>
      <c r="L24" s="126"/>
      <c r="M24" s="67"/>
      <c r="N24" s="126"/>
    </row>
    <row r="25" spans="1:14" ht="18" customHeight="1">
      <c r="A25" s="251"/>
      <c r="B25" s="251"/>
      <c r="C25" s="43" t="s">
        <v>173</v>
      </c>
      <c r="D25" s="42"/>
      <c r="E25" s="67">
        <v>0</v>
      </c>
      <c r="F25" s="126">
        <v>0</v>
      </c>
      <c r="G25" s="67">
        <v>0</v>
      </c>
      <c r="H25" s="126">
        <v>0</v>
      </c>
      <c r="I25" s="67"/>
      <c r="J25" s="126"/>
      <c r="K25" s="67"/>
      <c r="L25" s="126"/>
      <c r="M25" s="67"/>
      <c r="N25" s="126"/>
    </row>
    <row r="26" spans="1:14" ht="18" customHeight="1">
      <c r="A26" s="251"/>
      <c r="B26" s="252"/>
      <c r="C26" s="44" t="s">
        <v>174</v>
      </c>
      <c r="D26" s="45"/>
      <c r="E26" s="69">
        <v>0</v>
      </c>
      <c r="F26" s="138">
        <v>2720</v>
      </c>
      <c r="G26" s="69">
        <v>1836</v>
      </c>
      <c r="H26" s="138">
        <v>1887</v>
      </c>
      <c r="I26" s="157"/>
      <c r="J26" s="138"/>
      <c r="K26" s="69"/>
      <c r="L26" s="138"/>
      <c r="M26" s="69"/>
      <c r="N26" s="138"/>
    </row>
    <row r="27" spans="1:14" ht="18" customHeight="1">
      <c r="A27" s="252"/>
      <c r="B27" s="46" t="s">
        <v>175</v>
      </c>
      <c r="C27" s="30"/>
      <c r="D27" s="30"/>
      <c r="E27" s="244">
        <v>0</v>
      </c>
      <c r="F27" s="138">
        <v>2736</v>
      </c>
      <c r="G27" s="71">
        <v>8851</v>
      </c>
      <c r="H27" s="138">
        <v>1913</v>
      </c>
      <c r="I27" s="244"/>
      <c r="J27" s="138"/>
      <c r="K27" s="71"/>
      <c r="L27" s="138"/>
      <c r="M27" s="71"/>
      <c r="N27" s="138"/>
    </row>
    <row r="28" spans="1:14" ht="18" customHeight="1">
      <c r="A28" s="250" t="s">
        <v>176</v>
      </c>
      <c r="B28" s="250" t="s">
        <v>177</v>
      </c>
      <c r="C28" s="179" t="s">
        <v>178</v>
      </c>
      <c r="D28" s="245" t="s">
        <v>41</v>
      </c>
      <c r="E28" s="154">
        <v>0</v>
      </c>
      <c r="F28" s="155">
        <v>15812</v>
      </c>
      <c r="G28" s="154">
        <v>162</v>
      </c>
      <c r="H28" s="155">
        <v>0</v>
      </c>
      <c r="I28" s="154"/>
      <c r="J28" s="155"/>
      <c r="K28" s="154"/>
      <c r="L28" s="155"/>
      <c r="M28" s="154"/>
      <c r="N28" s="155"/>
    </row>
    <row r="29" spans="1:14" ht="18" customHeight="1">
      <c r="A29" s="251"/>
      <c r="B29" s="251"/>
      <c r="C29" s="43" t="s">
        <v>179</v>
      </c>
      <c r="D29" s="246" t="s">
        <v>42</v>
      </c>
      <c r="E29" s="67">
        <v>0</v>
      </c>
      <c r="F29" s="126">
        <v>19443</v>
      </c>
      <c r="G29" s="67">
        <v>209</v>
      </c>
      <c r="H29" s="126">
        <v>77</v>
      </c>
      <c r="I29" s="67"/>
      <c r="J29" s="126"/>
      <c r="K29" s="67"/>
      <c r="L29" s="126"/>
      <c r="M29" s="67"/>
      <c r="N29" s="126"/>
    </row>
    <row r="30" spans="1:14" ht="18" customHeight="1">
      <c r="A30" s="251"/>
      <c r="B30" s="251"/>
      <c r="C30" s="43" t="s">
        <v>180</v>
      </c>
      <c r="D30" s="246" t="s">
        <v>250</v>
      </c>
      <c r="E30" s="67">
        <v>0</v>
      </c>
      <c r="F30" s="126">
        <v>381</v>
      </c>
      <c r="G30" s="68">
        <v>0</v>
      </c>
      <c r="H30" s="126">
        <v>0</v>
      </c>
      <c r="I30" s="67"/>
      <c r="J30" s="126"/>
      <c r="K30" s="67"/>
      <c r="L30" s="126"/>
      <c r="M30" s="67"/>
      <c r="N30" s="126"/>
    </row>
    <row r="31" spans="1:15" ht="18" customHeight="1">
      <c r="A31" s="251"/>
      <c r="B31" s="251"/>
      <c r="C31" s="11" t="s">
        <v>181</v>
      </c>
      <c r="D31" s="247" t="s">
        <v>251</v>
      </c>
      <c r="E31" s="71">
        <f aca="true" t="shared" si="0" ref="E31:N31">E28-E29-E30</f>
        <v>0</v>
      </c>
      <c r="F31" s="238">
        <f t="shared" si="0"/>
        <v>-4012</v>
      </c>
      <c r="G31" s="71">
        <f t="shared" si="0"/>
        <v>-47</v>
      </c>
      <c r="H31" s="238">
        <f t="shared" si="0"/>
        <v>-77</v>
      </c>
      <c r="I31" s="71">
        <f t="shared" si="0"/>
        <v>0</v>
      </c>
      <c r="J31" s="248">
        <f t="shared" si="0"/>
        <v>0</v>
      </c>
      <c r="K31" s="71">
        <f t="shared" si="0"/>
        <v>0</v>
      </c>
      <c r="L31" s="248">
        <f t="shared" si="0"/>
        <v>0</v>
      </c>
      <c r="M31" s="71">
        <f t="shared" si="0"/>
        <v>0</v>
      </c>
      <c r="N31" s="238">
        <f t="shared" si="0"/>
        <v>0</v>
      </c>
      <c r="O31" s="7"/>
    </row>
    <row r="32" spans="1:14" ht="18" customHeight="1">
      <c r="A32" s="251"/>
      <c r="B32" s="251"/>
      <c r="C32" s="179" t="s">
        <v>182</v>
      </c>
      <c r="D32" s="245" t="s">
        <v>252</v>
      </c>
      <c r="E32" s="154">
        <v>0</v>
      </c>
      <c r="F32" s="155">
        <v>12</v>
      </c>
      <c r="G32" s="336">
        <v>2</v>
      </c>
      <c r="H32" s="155">
        <v>0</v>
      </c>
      <c r="I32" s="154"/>
      <c r="J32" s="155"/>
      <c r="K32" s="154"/>
      <c r="L32" s="155"/>
      <c r="M32" s="154"/>
      <c r="N32" s="155"/>
    </row>
    <row r="33" spans="1:14" ht="18" customHeight="1">
      <c r="A33" s="251"/>
      <c r="B33" s="251"/>
      <c r="C33" s="43" t="s">
        <v>183</v>
      </c>
      <c r="D33" s="246" t="s">
        <v>253</v>
      </c>
      <c r="E33" s="67">
        <v>0</v>
      </c>
      <c r="F33" s="126">
        <v>32</v>
      </c>
      <c r="G33" s="67">
        <v>10</v>
      </c>
      <c r="H33" s="126">
        <v>4</v>
      </c>
      <c r="I33" s="67"/>
      <c r="J33" s="126"/>
      <c r="K33" s="67"/>
      <c r="L33" s="126"/>
      <c r="M33" s="67"/>
      <c r="N33" s="126"/>
    </row>
    <row r="34" spans="1:14" ht="18" customHeight="1">
      <c r="A34" s="251"/>
      <c r="B34" s="252"/>
      <c r="C34" s="11" t="s">
        <v>184</v>
      </c>
      <c r="D34" s="247" t="s">
        <v>254</v>
      </c>
      <c r="E34" s="71">
        <f aca="true" t="shared" si="1" ref="E34:N34">E31+E32-E33</f>
        <v>0</v>
      </c>
      <c r="F34" s="138">
        <f t="shared" si="1"/>
        <v>-4032</v>
      </c>
      <c r="G34" s="71">
        <f t="shared" si="1"/>
        <v>-55</v>
      </c>
      <c r="H34" s="138">
        <f t="shared" si="1"/>
        <v>-81</v>
      </c>
      <c r="I34" s="71">
        <f t="shared" si="1"/>
        <v>0</v>
      </c>
      <c r="J34" s="138">
        <f t="shared" si="1"/>
        <v>0</v>
      </c>
      <c r="K34" s="71">
        <f t="shared" si="1"/>
        <v>0</v>
      </c>
      <c r="L34" s="138">
        <f t="shared" si="1"/>
        <v>0</v>
      </c>
      <c r="M34" s="71">
        <f t="shared" si="1"/>
        <v>0</v>
      </c>
      <c r="N34" s="138">
        <f t="shared" si="1"/>
        <v>0</v>
      </c>
    </row>
    <row r="35" spans="1:14" ht="18" customHeight="1">
      <c r="A35" s="251"/>
      <c r="B35" s="250" t="s">
        <v>185</v>
      </c>
      <c r="C35" s="179" t="s">
        <v>186</v>
      </c>
      <c r="D35" s="245" t="s">
        <v>255</v>
      </c>
      <c r="E35" s="154">
        <v>0</v>
      </c>
      <c r="F35" s="155">
        <v>5258</v>
      </c>
      <c r="G35" s="154">
        <v>6214</v>
      </c>
      <c r="H35" s="155">
        <v>0</v>
      </c>
      <c r="I35" s="154"/>
      <c r="J35" s="155"/>
      <c r="K35" s="154"/>
      <c r="L35" s="155"/>
      <c r="M35" s="154"/>
      <c r="N35" s="155"/>
    </row>
    <row r="36" spans="1:14" ht="18" customHeight="1">
      <c r="A36" s="251"/>
      <c r="B36" s="251"/>
      <c r="C36" s="43" t="s">
        <v>187</v>
      </c>
      <c r="D36" s="246" t="s">
        <v>188</v>
      </c>
      <c r="E36" s="67">
        <v>0</v>
      </c>
      <c r="F36" s="126">
        <v>2683</v>
      </c>
      <c r="G36" s="67">
        <v>6208</v>
      </c>
      <c r="H36" s="126">
        <v>0</v>
      </c>
      <c r="I36" s="67"/>
      <c r="J36" s="126"/>
      <c r="K36" s="67"/>
      <c r="L36" s="126"/>
      <c r="M36" s="67"/>
      <c r="N36" s="126"/>
    </row>
    <row r="37" spans="1:14" ht="18" customHeight="1">
      <c r="A37" s="251"/>
      <c r="B37" s="251"/>
      <c r="C37" s="43" t="s">
        <v>189</v>
      </c>
      <c r="D37" s="246" t="s">
        <v>190</v>
      </c>
      <c r="E37" s="67">
        <f aca="true" t="shared" si="2" ref="E37:N37">E34+E35-E36</f>
        <v>0</v>
      </c>
      <c r="F37" s="126">
        <f t="shared" si="2"/>
        <v>-1457</v>
      </c>
      <c r="G37" s="67">
        <f t="shared" si="2"/>
        <v>-49</v>
      </c>
      <c r="H37" s="126">
        <f t="shared" si="2"/>
        <v>-81</v>
      </c>
      <c r="I37" s="67">
        <f t="shared" si="2"/>
        <v>0</v>
      </c>
      <c r="J37" s="126">
        <f t="shared" si="2"/>
        <v>0</v>
      </c>
      <c r="K37" s="67">
        <f t="shared" si="2"/>
        <v>0</v>
      </c>
      <c r="L37" s="126">
        <f t="shared" si="2"/>
        <v>0</v>
      </c>
      <c r="M37" s="67">
        <f t="shared" si="2"/>
        <v>0</v>
      </c>
      <c r="N37" s="126">
        <f t="shared" si="2"/>
        <v>0</v>
      </c>
    </row>
    <row r="38" spans="1:14" ht="18" customHeight="1">
      <c r="A38" s="251"/>
      <c r="B38" s="251"/>
      <c r="C38" s="43" t="s">
        <v>191</v>
      </c>
      <c r="D38" s="246" t="s">
        <v>192</v>
      </c>
      <c r="E38" s="67">
        <v>0</v>
      </c>
      <c r="F38" s="126">
        <v>0</v>
      </c>
      <c r="G38" s="67">
        <v>0</v>
      </c>
      <c r="H38" s="126">
        <v>0</v>
      </c>
      <c r="I38" s="67"/>
      <c r="J38" s="126"/>
      <c r="K38" s="67"/>
      <c r="L38" s="126"/>
      <c r="M38" s="67"/>
      <c r="N38" s="126"/>
    </row>
    <row r="39" spans="1:14" ht="18" customHeight="1">
      <c r="A39" s="251"/>
      <c r="B39" s="251"/>
      <c r="C39" s="43" t="s">
        <v>193</v>
      </c>
      <c r="D39" s="246" t="s">
        <v>194</v>
      </c>
      <c r="E39" s="67">
        <v>0</v>
      </c>
      <c r="F39" s="126">
        <v>0</v>
      </c>
      <c r="G39" s="67">
        <v>0</v>
      </c>
      <c r="H39" s="126">
        <v>0</v>
      </c>
      <c r="I39" s="67"/>
      <c r="J39" s="126"/>
      <c r="K39" s="67"/>
      <c r="L39" s="126"/>
      <c r="M39" s="67"/>
      <c r="N39" s="126"/>
    </row>
    <row r="40" spans="1:14" ht="18" customHeight="1">
      <c r="A40" s="251"/>
      <c r="B40" s="251"/>
      <c r="C40" s="43" t="s">
        <v>195</v>
      </c>
      <c r="D40" s="246" t="s">
        <v>196</v>
      </c>
      <c r="E40" s="67">
        <v>0</v>
      </c>
      <c r="F40" s="126">
        <v>0</v>
      </c>
      <c r="G40" s="337">
        <v>2</v>
      </c>
      <c r="H40" s="126">
        <v>1</v>
      </c>
      <c r="I40" s="67"/>
      <c r="J40" s="126"/>
      <c r="K40" s="67"/>
      <c r="L40" s="126"/>
      <c r="M40" s="67"/>
      <c r="N40" s="126"/>
    </row>
    <row r="41" spans="1:14" ht="18" customHeight="1">
      <c r="A41" s="251"/>
      <c r="B41" s="251"/>
      <c r="C41" s="191" t="s">
        <v>197</v>
      </c>
      <c r="D41" s="246" t="s">
        <v>198</v>
      </c>
      <c r="E41" s="67">
        <f aca="true" t="shared" si="3" ref="E41:N41">E34+E35-E36-E40</f>
        <v>0</v>
      </c>
      <c r="F41" s="126">
        <f t="shared" si="3"/>
        <v>-1457</v>
      </c>
      <c r="G41" s="67">
        <f t="shared" si="3"/>
        <v>-51</v>
      </c>
      <c r="H41" s="126">
        <f t="shared" si="3"/>
        <v>-82</v>
      </c>
      <c r="I41" s="67">
        <f t="shared" si="3"/>
        <v>0</v>
      </c>
      <c r="J41" s="126">
        <f t="shared" si="3"/>
        <v>0</v>
      </c>
      <c r="K41" s="67">
        <f t="shared" si="3"/>
        <v>0</v>
      </c>
      <c r="L41" s="126">
        <f t="shared" si="3"/>
        <v>0</v>
      </c>
      <c r="M41" s="67">
        <f t="shared" si="3"/>
        <v>0</v>
      </c>
      <c r="N41" s="126">
        <f t="shared" si="3"/>
        <v>0</v>
      </c>
    </row>
    <row r="42" spans="1:14" ht="18" customHeight="1">
      <c r="A42" s="251"/>
      <c r="B42" s="251"/>
      <c r="C42" s="293" t="s">
        <v>199</v>
      </c>
      <c r="D42" s="294"/>
      <c r="E42" s="68">
        <f aca="true" t="shared" si="4" ref="E42:N42">E37+E38-E39-E40</f>
        <v>0</v>
      </c>
      <c r="F42" s="114">
        <f t="shared" si="4"/>
        <v>-1457</v>
      </c>
      <c r="G42" s="68">
        <f t="shared" si="4"/>
        <v>-51</v>
      </c>
      <c r="H42" s="114">
        <f t="shared" si="4"/>
        <v>-82</v>
      </c>
      <c r="I42" s="68">
        <f t="shared" si="4"/>
        <v>0</v>
      </c>
      <c r="J42" s="114">
        <f t="shared" si="4"/>
        <v>0</v>
      </c>
      <c r="K42" s="68">
        <f t="shared" si="4"/>
        <v>0</v>
      </c>
      <c r="L42" s="114">
        <f t="shared" si="4"/>
        <v>0</v>
      </c>
      <c r="M42" s="68">
        <f t="shared" si="4"/>
        <v>0</v>
      </c>
      <c r="N42" s="126">
        <f t="shared" si="4"/>
        <v>0</v>
      </c>
    </row>
    <row r="43" spans="1:14" ht="18" customHeight="1">
      <c r="A43" s="251"/>
      <c r="B43" s="251"/>
      <c r="C43" s="43" t="s">
        <v>200</v>
      </c>
      <c r="D43" s="246" t="s">
        <v>201</v>
      </c>
      <c r="E43" s="67">
        <v>0</v>
      </c>
      <c r="F43" s="126">
        <v>0</v>
      </c>
      <c r="G43" s="67">
        <v>0</v>
      </c>
      <c r="H43" s="126">
        <v>0</v>
      </c>
      <c r="I43" s="67"/>
      <c r="J43" s="126"/>
      <c r="K43" s="67"/>
      <c r="L43" s="126"/>
      <c r="M43" s="67"/>
      <c r="N43" s="126"/>
    </row>
    <row r="44" spans="1:14" ht="18" customHeight="1">
      <c r="A44" s="252"/>
      <c r="B44" s="252"/>
      <c r="C44" s="11" t="s">
        <v>202</v>
      </c>
      <c r="D44" s="96" t="s">
        <v>203</v>
      </c>
      <c r="E44" s="71">
        <f aca="true" t="shared" si="5" ref="E44:N44">E41+E43</f>
        <v>0</v>
      </c>
      <c r="F44" s="138">
        <f t="shared" si="5"/>
        <v>-1457</v>
      </c>
      <c r="G44" s="71">
        <f t="shared" si="5"/>
        <v>-51</v>
      </c>
      <c r="H44" s="138">
        <f t="shared" si="5"/>
        <v>-82</v>
      </c>
      <c r="I44" s="71">
        <f t="shared" si="5"/>
        <v>0</v>
      </c>
      <c r="J44" s="138">
        <f t="shared" si="5"/>
        <v>0</v>
      </c>
      <c r="K44" s="71">
        <f t="shared" si="5"/>
        <v>0</v>
      </c>
      <c r="L44" s="138">
        <f t="shared" si="5"/>
        <v>0</v>
      </c>
      <c r="M44" s="71">
        <f t="shared" si="5"/>
        <v>0</v>
      </c>
      <c r="N44" s="138">
        <f t="shared" si="5"/>
        <v>0</v>
      </c>
    </row>
    <row r="45" ht="13.5" customHeight="1">
      <c r="A45" s="13" t="s">
        <v>204</v>
      </c>
    </row>
    <row r="46" ht="13.5" customHeight="1">
      <c r="A46" s="13" t="s">
        <v>205</v>
      </c>
    </row>
    <row r="47" ht="13.5">
      <c r="A47" s="249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2"/>
  <headerFooter alignWithMargins="0">
    <oddHeader>&amp;R&amp;"ｺﾞｼｯｸ,斜体"&amp;9都道府県－5</oddHeader>
  </headerFooter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ti-0621</cp:lastModifiedBy>
  <cp:lastPrinted>2016-08-21T09:38:16Z</cp:lastPrinted>
  <dcterms:created xsi:type="dcterms:W3CDTF">1999-07-06T05:17:05Z</dcterms:created>
  <dcterms:modified xsi:type="dcterms:W3CDTF">2016-08-21T09:38:19Z</dcterms:modified>
  <cp:category/>
  <cp:version/>
  <cp:contentType/>
  <cp:contentStatus/>
</cp:coreProperties>
</file>